
<file path=[Content_Types].xml><?xml version="1.0" encoding="utf-8"?>
<Types xmlns="http://schemas.openxmlformats.org/package/2006/content-types">
  <Override PartName="/xl/worksheets/sheet15.xml" ContentType="application/vnd.openxmlformats-officedocument.spreadsheetml.worksheet+xml"/>
  <Default Extension="png" ContentType="image/png"/>
  <Override PartName="/xl/drawings/drawing9.xml" ContentType="application/vnd.openxmlformats-officedocument.drawing+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5495" yWindow="4245" windowWidth="20265" windowHeight="17670" firstSheet="4" activeTab="4"/>
  </bookViews>
  <sheets>
    <sheet name="Rekapitulace stavby" sheetId="1" r:id="rId1"/>
    <sheet name="01 - stavební část" sheetId="2" r:id="rId2"/>
    <sheet name="02 - zdravotechnické inst..." sheetId="3" r:id="rId3"/>
    <sheet name="03-ústřední vytápění" sheetId="17" r:id="rId4"/>
    <sheet name="04 - vzduchotechnika" sheetId="5" r:id="rId5"/>
    <sheet name="05 - rozvod chladu" sheetId="6" r:id="rId6"/>
    <sheet name="06 - medicinální plyny" sheetId="7" r:id="rId7"/>
    <sheet name="07 - elektroinstalace - s..." sheetId="8" r:id="rId8"/>
    <sheet name="08 - elektroinstalace - s..." sheetId="9" r:id="rId9"/>
    <sheet name="09 - měření a regulace" sheetId="10" r:id="rId10"/>
    <sheet name="10 - EPS" sheetId="11" r:id="rId11"/>
    <sheet name="11 - výtah" sheetId="12" r:id="rId12"/>
    <sheet name="01 - stavební část_01" sheetId="13" r:id="rId13"/>
    <sheet name="VON - vedlejší a ostatní ..." sheetId="14" r:id="rId14"/>
    <sheet name="Pokyny pro vyplnění" sheetId="15" r:id="rId15"/>
  </sheets>
  <definedNames>
    <definedName name="_xlnm._FilterDatabase" localSheetId="1" hidden="1">'01 - stavební část'!$C$117:$K$6035</definedName>
    <definedName name="_xlnm._FilterDatabase" localSheetId="12" hidden="1">'01 - stavební část_01'!$C$90:$K$218</definedName>
    <definedName name="_xlnm._FilterDatabase" localSheetId="2" hidden="1">'02 - zdravotechnické inst...'!$C$100:$K$408</definedName>
    <definedName name="_xlnm._FilterDatabase" localSheetId="4" hidden="1">'04 - vzduchotechnika'!$C$92:$K$322</definedName>
    <definedName name="_xlnm._FilterDatabase" localSheetId="5" hidden="1">'05 - rozvod chladu'!$C$92:$K$165</definedName>
    <definedName name="_xlnm._FilterDatabase" localSheetId="6" hidden="1">'06 - medicinální plyny'!$C$86:$K$121</definedName>
    <definedName name="_xlnm._FilterDatabase" localSheetId="7" hidden="1">'07 - elektroinstalace - s...'!$C$95:$K$254</definedName>
    <definedName name="_xlnm._FilterDatabase" localSheetId="8" hidden="1">'08 - elektroinstalace - s...'!$C$91:$K$183</definedName>
    <definedName name="_xlnm._FilterDatabase" localSheetId="9" hidden="1">'09 - měření a regulace'!$C$98:$K$266</definedName>
    <definedName name="_xlnm._FilterDatabase" localSheetId="10" hidden="1">'10 - EPS'!$C$89:$K$165</definedName>
    <definedName name="_xlnm._FilterDatabase" localSheetId="11" hidden="1">'11 - výtah'!$C$91:$K$125</definedName>
    <definedName name="_xlnm._FilterDatabase" localSheetId="13" hidden="1">'VON - vedlejší a ostatní ...'!$C$82:$K$116</definedName>
    <definedName name="_xlnm.Print_Titles" localSheetId="1">'01 - stavební část'!$117:$117</definedName>
    <definedName name="_xlnm.Print_Titles" localSheetId="12">'01 - stavební část_01'!$90:$90</definedName>
    <definedName name="_xlnm.Print_Titles" localSheetId="2">'02 - zdravotechnické inst...'!$100:$100</definedName>
    <definedName name="_xlnm.Print_Titles" localSheetId="4">'04 - vzduchotechnika'!$92:$92</definedName>
    <definedName name="_xlnm.Print_Titles" localSheetId="5">'05 - rozvod chladu'!$92:$92</definedName>
    <definedName name="_xlnm.Print_Titles" localSheetId="6">'06 - medicinální plyny'!$86:$86</definedName>
    <definedName name="_xlnm.Print_Titles" localSheetId="7">'07 - elektroinstalace - s...'!$95:$95</definedName>
    <definedName name="_xlnm.Print_Titles" localSheetId="8">'08 - elektroinstalace - s...'!$91:$91</definedName>
    <definedName name="_xlnm.Print_Titles" localSheetId="9">'09 - měření a regulace'!$98:$98</definedName>
    <definedName name="_xlnm.Print_Titles" localSheetId="10">'10 - EPS'!$89:$89</definedName>
    <definedName name="_xlnm.Print_Titles" localSheetId="11">'11 - výtah'!$91:$91</definedName>
    <definedName name="_xlnm.Print_Titles" localSheetId="0">'Rekapitulace stavby'!$52:$52</definedName>
    <definedName name="_xlnm.Print_Titles" localSheetId="13">'VON - vedlejší a ostatní ...'!$82:$82</definedName>
    <definedName name="_xlnm.Print_Area" localSheetId="1">'01 - stavební část'!$C$4:$J$41,'01 - stavební část'!$C$47:$J$97,'01 - stavební část'!$C$103:$K$6035</definedName>
    <definedName name="_xlnm.Print_Area" localSheetId="12">'01 - stavební část_01'!$C$4:$J$41,'01 - stavební část_01'!$C$47:$J$70,'01 - stavební část_01'!$C$76:$K$218</definedName>
    <definedName name="_xlnm.Print_Area" localSheetId="2">'02 - zdravotechnické inst...'!$C$4:$J$41,'02 - zdravotechnické inst...'!$C$47:$J$80,'02 - zdravotechnické inst...'!$C$86:$K$408</definedName>
    <definedName name="_xlnm.Print_Area" localSheetId="4">'04 - vzduchotechnika'!$C$4:$J$41,'04 - vzduchotechnika'!$C$47:$J$72,'04 - vzduchotechnika'!$C$78:$K$322</definedName>
    <definedName name="_xlnm.Print_Area" localSheetId="5">'05 - rozvod chladu'!$C$4:$J$41,'05 - rozvod chladu'!$C$47:$J$72,'05 - rozvod chladu'!$C$78:$K$165</definedName>
    <definedName name="_xlnm.Print_Area" localSheetId="6">'06 - medicinální plyny'!$C$4:$J$41,'06 - medicinální plyny'!$C$47:$J$66,'06 - medicinální plyny'!$C$72:$K$121</definedName>
    <definedName name="_xlnm.Print_Area" localSheetId="7">'07 - elektroinstalace - s...'!$C$4:$J$41,'07 - elektroinstalace - s...'!$C$47:$J$75,'07 - elektroinstalace - s...'!$C$81:$K$254</definedName>
    <definedName name="_xlnm.Print_Area" localSheetId="8">'08 - elektroinstalace - s...'!$C$4:$J$41,'08 - elektroinstalace - s...'!$C$47:$J$71,'08 - elektroinstalace - s...'!$C$77:$K$183</definedName>
    <definedName name="_xlnm.Print_Area" localSheetId="9">'09 - měření a regulace'!$C$4:$J$41,'09 - měření a regulace'!$C$47:$J$78,'09 - měření a regulace'!$C$84:$K$266</definedName>
    <definedName name="_xlnm.Print_Area" localSheetId="10">'10 - EPS'!$C$4:$J$41,'10 - EPS'!$C$47:$J$69,'10 - EPS'!$C$75:$K$165</definedName>
    <definedName name="_xlnm.Print_Area" localSheetId="11">'11 - výtah'!$C$4:$J$41,'11 - výtah'!$C$47:$J$71,'11 - výtah'!$C$77:$K$125</definedName>
    <definedName name="_xlnm.Print_Area" localSheetId="14">'Pokyny pro vyplnění'!$B$2:$K$71,'Pokyny pro vyplnění'!$B$74:$K$118,'Pokyny pro vyplnění'!$B$121:$K$161,'Pokyny pro vyplnění'!$B$164:$K$218</definedName>
    <definedName name="_xlnm.Print_Area" localSheetId="0">'Rekapitulace stavby'!$D$4:$AO$36,'Rekapitulace stavby'!$C$42:$AQ$70</definedName>
    <definedName name="_xlnm.Print_Area" localSheetId="13">'VON - vedlejší a ostatní ...'!$C$4:$J$39,'VON - vedlejší a ostatní ...'!$C$45:$J$64,'VON - vedlejší a ostatní ...'!$C$70:$K$116</definedName>
  </definedNames>
  <calcPr calcId="125725"/>
</workbook>
</file>

<file path=xl/calcChain.xml><?xml version="1.0" encoding="utf-8"?>
<calcChain xmlns="http://schemas.openxmlformats.org/spreadsheetml/2006/main">
  <c r="BD58" i="1"/>
  <c r="BC58"/>
  <c r="BB58"/>
  <c r="BA58"/>
  <c r="AZ58"/>
  <c r="AY58"/>
  <c r="AX58"/>
  <c r="AV58"/>
  <c r="AU58"/>
  <c r="AG58"/>
  <c r="BK312" i="17"/>
  <c r="BI312"/>
  <c r="BH312"/>
  <c r="BG312"/>
  <c r="BF312"/>
  <c r="T312"/>
  <c r="R312"/>
  <c r="R311" s="1"/>
  <c r="R310" s="1"/>
  <c r="P312"/>
  <c r="P311" s="1"/>
  <c r="P310" s="1"/>
  <c r="J312"/>
  <c r="BE312" s="1"/>
  <c r="BK311"/>
  <c r="J311" s="1"/>
  <c r="J107" s="1"/>
  <c r="T311"/>
  <c r="T310" s="1"/>
  <c r="BK310"/>
  <c r="J310" s="1"/>
  <c r="J106" s="1"/>
  <c r="BK309"/>
  <c r="BI309"/>
  <c r="BH309"/>
  <c r="BG309"/>
  <c r="BF309"/>
  <c r="T309"/>
  <c r="R309"/>
  <c r="P309"/>
  <c r="J309"/>
  <c r="BE309" s="1"/>
  <c r="BK308"/>
  <c r="BI308"/>
  <c r="BH308"/>
  <c r="BG308"/>
  <c r="BF308"/>
  <c r="T308"/>
  <c r="T306" s="1"/>
  <c r="R308"/>
  <c r="P308"/>
  <c r="J308"/>
  <c r="BE308" s="1"/>
  <c r="BK307"/>
  <c r="BI307"/>
  <c r="BH307"/>
  <c r="BG307"/>
  <c r="BF307"/>
  <c r="T307"/>
  <c r="R307"/>
  <c r="P307"/>
  <c r="J307"/>
  <c r="BE307" s="1"/>
  <c r="BK305"/>
  <c r="BI305"/>
  <c r="BH305"/>
  <c r="BG305"/>
  <c r="BF305"/>
  <c r="T305"/>
  <c r="R305"/>
  <c r="P305"/>
  <c r="J305"/>
  <c r="BE305" s="1"/>
  <c r="BK304"/>
  <c r="BI304"/>
  <c r="BH304"/>
  <c r="BG304"/>
  <c r="BF304"/>
  <c r="T304"/>
  <c r="R304"/>
  <c r="P304"/>
  <c r="J304"/>
  <c r="BE304" s="1"/>
  <c r="BK303"/>
  <c r="BI303"/>
  <c r="BH303"/>
  <c r="BG303"/>
  <c r="BF303"/>
  <c r="T303"/>
  <c r="R303"/>
  <c r="P303"/>
  <c r="J303"/>
  <c r="BE303" s="1"/>
  <c r="BK302"/>
  <c r="BI302"/>
  <c r="BH302"/>
  <c r="BG302"/>
  <c r="BF302"/>
  <c r="T302"/>
  <c r="R302"/>
  <c r="P302"/>
  <c r="J302"/>
  <c r="BE302" s="1"/>
  <c r="BK301"/>
  <c r="BI301"/>
  <c r="BH301"/>
  <c r="BG301"/>
  <c r="BF301"/>
  <c r="T301"/>
  <c r="R301"/>
  <c r="P301"/>
  <c r="J301"/>
  <c r="BE301" s="1"/>
  <c r="BK300"/>
  <c r="BI300"/>
  <c r="BH300"/>
  <c r="BG300"/>
  <c r="BF300"/>
  <c r="T300"/>
  <c r="R300"/>
  <c r="P300"/>
  <c r="J300"/>
  <c r="BE300" s="1"/>
  <c r="BK299"/>
  <c r="BI299"/>
  <c r="BH299"/>
  <c r="BG299"/>
  <c r="BF299"/>
  <c r="T299"/>
  <c r="R299"/>
  <c r="P299"/>
  <c r="J299"/>
  <c r="BE299" s="1"/>
  <c r="BK298"/>
  <c r="BI298"/>
  <c r="BH298"/>
  <c r="BG298"/>
  <c r="BF298"/>
  <c r="T298"/>
  <c r="R298"/>
  <c r="P298"/>
  <c r="J298"/>
  <c r="BE298" s="1"/>
  <c r="R297"/>
  <c r="BK296"/>
  <c r="BI296"/>
  <c r="BH296"/>
  <c r="BG296"/>
  <c r="BF296"/>
  <c r="T296"/>
  <c r="R296"/>
  <c r="P296"/>
  <c r="J296"/>
  <c r="BE296" s="1"/>
  <c r="BK295"/>
  <c r="BI295"/>
  <c r="BH295"/>
  <c r="BG295"/>
  <c r="BF295"/>
  <c r="T295"/>
  <c r="R295"/>
  <c r="P295"/>
  <c r="J295"/>
  <c r="BE295" s="1"/>
  <c r="BK294"/>
  <c r="BI294"/>
  <c r="BH294"/>
  <c r="BG294"/>
  <c r="BF294"/>
  <c r="T294"/>
  <c r="R294"/>
  <c r="P294"/>
  <c r="J294"/>
  <c r="BE294" s="1"/>
  <c r="BK293"/>
  <c r="BI293"/>
  <c r="BH293"/>
  <c r="BG293"/>
  <c r="BF293"/>
  <c r="T293"/>
  <c r="R293"/>
  <c r="P293"/>
  <c r="J293"/>
  <c r="BE293" s="1"/>
  <c r="BK292"/>
  <c r="BI292"/>
  <c r="BH292"/>
  <c r="BG292"/>
  <c r="BF292"/>
  <c r="T292"/>
  <c r="R292"/>
  <c r="P292"/>
  <c r="J292"/>
  <c r="BE292" s="1"/>
  <c r="BK291"/>
  <c r="BI291"/>
  <c r="BH291"/>
  <c r="BG291"/>
  <c r="BF291"/>
  <c r="T291"/>
  <c r="R291"/>
  <c r="P291"/>
  <c r="J291"/>
  <c r="BE291" s="1"/>
  <c r="BK290"/>
  <c r="BI290"/>
  <c r="BH290"/>
  <c r="BG290"/>
  <c r="BF290"/>
  <c r="T290"/>
  <c r="R290"/>
  <c r="P290"/>
  <c r="J290"/>
  <c r="BE290" s="1"/>
  <c r="BK289"/>
  <c r="BI289"/>
  <c r="BH289"/>
  <c r="BG289"/>
  <c r="BF289"/>
  <c r="T289"/>
  <c r="R289"/>
  <c r="P289"/>
  <c r="J289"/>
  <c r="BE289" s="1"/>
  <c r="BK288"/>
  <c r="BI288"/>
  <c r="BH288"/>
  <c r="BG288"/>
  <c r="BF288"/>
  <c r="T288"/>
  <c r="R288"/>
  <c r="P288"/>
  <c r="J288"/>
  <c r="BE288" s="1"/>
  <c r="BK287"/>
  <c r="BI287"/>
  <c r="BH287"/>
  <c r="BG287"/>
  <c r="BF287"/>
  <c r="T287"/>
  <c r="R287"/>
  <c r="P287"/>
  <c r="J287"/>
  <c r="BE287" s="1"/>
  <c r="BK286"/>
  <c r="BI286"/>
  <c r="BH286"/>
  <c r="BG286"/>
  <c r="BF286"/>
  <c r="T286"/>
  <c r="R286"/>
  <c r="P286"/>
  <c r="J286"/>
  <c r="BE286" s="1"/>
  <c r="BK285"/>
  <c r="BI285"/>
  <c r="BH285"/>
  <c r="BG285"/>
  <c r="BF285"/>
  <c r="T285"/>
  <c r="R285"/>
  <c r="P285"/>
  <c r="J285"/>
  <c r="BE285" s="1"/>
  <c r="BK284"/>
  <c r="BI284"/>
  <c r="BH284"/>
  <c r="BG284"/>
  <c r="BF284"/>
  <c r="T284"/>
  <c r="R284"/>
  <c r="P284"/>
  <c r="J284"/>
  <c r="BE284" s="1"/>
  <c r="BK283"/>
  <c r="BI283"/>
  <c r="BH283"/>
  <c r="BG283"/>
  <c r="BF283"/>
  <c r="T283"/>
  <c r="R283"/>
  <c r="P283"/>
  <c r="J283"/>
  <c r="BE283" s="1"/>
  <c r="BK282"/>
  <c r="BI282"/>
  <c r="BH282"/>
  <c r="BG282"/>
  <c r="BF282"/>
  <c r="T282"/>
  <c r="R282"/>
  <c r="P282"/>
  <c r="J282"/>
  <c r="BE282" s="1"/>
  <c r="BK281"/>
  <c r="BI281"/>
  <c r="BH281"/>
  <c r="BG281"/>
  <c r="BF281"/>
  <c r="T281"/>
  <c r="R281"/>
  <c r="P281"/>
  <c r="J281"/>
  <c r="BE281" s="1"/>
  <c r="BK280"/>
  <c r="BI280"/>
  <c r="BH280"/>
  <c r="BG280"/>
  <c r="BF280"/>
  <c r="T280"/>
  <c r="R280"/>
  <c r="P280"/>
  <c r="J280"/>
  <c r="BE280" s="1"/>
  <c r="BK279"/>
  <c r="BI279"/>
  <c r="BH279"/>
  <c r="BG279"/>
  <c r="BF279"/>
  <c r="T279"/>
  <c r="R279"/>
  <c r="P279"/>
  <c r="J279"/>
  <c r="BE279" s="1"/>
  <c r="BK278"/>
  <c r="BI278"/>
  <c r="BH278"/>
  <c r="BG278"/>
  <c r="BF278"/>
  <c r="T278"/>
  <c r="R278"/>
  <c r="P278"/>
  <c r="J278"/>
  <c r="BE278" s="1"/>
  <c r="BK277"/>
  <c r="BI277"/>
  <c r="BH277"/>
  <c r="BG277"/>
  <c r="BF277"/>
  <c r="T277"/>
  <c r="R277"/>
  <c r="P277"/>
  <c r="J277"/>
  <c r="BE277" s="1"/>
  <c r="BK276"/>
  <c r="BI276"/>
  <c r="BH276"/>
  <c r="BG276"/>
  <c r="BF276"/>
  <c r="BE276"/>
  <c r="T276"/>
  <c r="R276"/>
  <c r="P276"/>
  <c r="J276"/>
  <c r="BK275"/>
  <c r="BI275"/>
  <c r="BH275"/>
  <c r="BG275"/>
  <c r="BF275"/>
  <c r="T275"/>
  <c r="R275"/>
  <c r="P275"/>
  <c r="J275"/>
  <c r="BE275" s="1"/>
  <c r="BK274"/>
  <c r="BI274"/>
  <c r="BH274"/>
  <c r="BG274"/>
  <c r="BF274"/>
  <c r="T274"/>
  <c r="R274"/>
  <c r="P274"/>
  <c r="J274"/>
  <c r="BE274" s="1"/>
  <c r="BK273"/>
  <c r="BI273"/>
  <c r="BH273"/>
  <c r="BG273"/>
  <c r="BF273"/>
  <c r="T273"/>
  <c r="R273"/>
  <c r="P273"/>
  <c r="J273"/>
  <c r="BE273" s="1"/>
  <c r="BK272"/>
  <c r="BI272"/>
  <c r="BH272"/>
  <c r="BG272"/>
  <c r="BF272"/>
  <c r="T272"/>
  <c r="R272"/>
  <c r="P272"/>
  <c r="J272"/>
  <c r="BE272" s="1"/>
  <c r="BK271"/>
  <c r="BI271"/>
  <c r="BH271"/>
  <c r="BG271"/>
  <c r="BF271"/>
  <c r="T271"/>
  <c r="R271"/>
  <c r="P271"/>
  <c r="J271"/>
  <c r="BE271" s="1"/>
  <c r="BK270"/>
  <c r="BI270"/>
  <c r="BH270"/>
  <c r="BG270"/>
  <c r="BF270"/>
  <c r="T270"/>
  <c r="R270"/>
  <c r="P270"/>
  <c r="J270"/>
  <c r="BE270" s="1"/>
  <c r="BK269"/>
  <c r="BI269"/>
  <c r="BH269"/>
  <c r="BG269"/>
  <c r="BF269"/>
  <c r="T269"/>
  <c r="R269"/>
  <c r="P269"/>
  <c r="J269"/>
  <c r="BE269" s="1"/>
  <c r="BK268"/>
  <c r="BI268"/>
  <c r="BH268"/>
  <c r="BG268"/>
  <c r="BF268"/>
  <c r="T268"/>
  <c r="R268"/>
  <c r="P268"/>
  <c r="J268"/>
  <c r="BE268" s="1"/>
  <c r="BK267"/>
  <c r="BI267"/>
  <c r="BH267"/>
  <c r="BG267"/>
  <c r="BF267"/>
  <c r="T267"/>
  <c r="R267"/>
  <c r="P267"/>
  <c r="J267"/>
  <c r="BE267" s="1"/>
  <c r="BK266"/>
  <c r="BI266"/>
  <c r="BH266"/>
  <c r="BG266"/>
  <c r="BF266"/>
  <c r="T266"/>
  <c r="R266"/>
  <c r="P266"/>
  <c r="J266"/>
  <c r="BE266" s="1"/>
  <c r="BK265"/>
  <c r="BI265"/>
  <c r="BH265"/>
  <c r="BG265"/>
  <c r="BF265"/>
  <c r="T265"/>
  <c r="R265"/>
  <c r="P265"/>
  <c r="J265"/>
  <c r="BE265" s="1"/>
  <c r="BK264"/>
  <c r="BI264"/>
  <c r="BH264"/>
  <c r="BG264"/>
  <c r="BF264"/>
  <c r="T264"/>
  <c r="R264"/>
  <c r="P264"/>
  <c r="J264"/>
  <c r="BE264" s="1"/>
  <c r="BK263"/>
  <c r="BI263"/>
  <c r="BH263"/>
  <c r="BG263"/>
  <c r="BF263"/>
  <c r="T263"/>
  <c r="R263"/>
  <c r="P263"/>
  <c r="J263"/>
  <c r="BE263" s="1"/>
  <c r="BK262"/>
  <c r="BI262"/>
  <c r="BH262"/>
  <c r="BG262"/>
  <c r="BF262"/>
  <c r="T262"/>
  <c r="R262"/>
  <c r="P262"/>
  <c r="J262"/>
  <c r="BE262" s="1"/>
  <c r="BK261"/>
  <c r="BI261"/>
  <c r="BH261"/>
  <c r="BG261"/>
  <c r="BF261"/>
  <c r="T261"/>
  <c r="R261"/>
  <c r="P261"/>
  <c r="J261"/>
  <c r="BE261" s="1"/>
  <c r="BK260"/>
  <c r="BI260"/>
  <c r="BH260"/>
  <c r="BG260"/>
  <c r="BF260"/>
  <c r="T260"/>
  <c r="R260"/>
  <c r="P260"/>
  <c r="J260"/>
  <c r="BE260" s="1"/>
  <c r="BK259"/>
  <c r="BI259"/>
  <c r="BH259"/>
  <c r="BG259"/>
  <c r="BF259"/>
  <c r="T259"/>
  <c r="R259"/>
  <c r="P259"/>
  <c r="J259"/>
  <c r="BE259" s="1"/>
  <c r="BK258"/>
  <c r="BI258"/>
  <c r="BH258"/>
  <c r="BG258"/>
  <c r="BF258"/>
  <c r="T258"/>
  <c r="R258"/>
  <c r="P258"/>
  <c r="J258"/>
  <c r="BE258" s="1"/>
  <c r="BK257"/>
  <c r="BI257"/>
  <c r="BH257"/>
  <c r="BG257"/>
  <c r="BF257"/>
  <c r="T257"/>
  <c r="R257"/>
  <c r="P257"/>
  <c r="J257"/>
  <c r="BE257" s="1"/>
  <c r="BK256"/>
  <c r="BI256"/>
  <c r="BH256"/>
  <c r="BG256"/>
  <c r="BF256"/>
  <c r="T256"/>
  <c r="R256"/>
  <c r="P256"/>
  <c r="J256"/>
  <c r="BE256" s="1"/>
  <c r="BK255"/>
  <c r="BI255"/>
  <c r="BH255"/>
  <c r="BG255"/>
  <c r="BF255"/>
  <c r="T255"/>
  <c r="R255"/>
  <c r="P255"/>
  <c r="J255"/>
  <c r="BE255" s="1"/>
  <c r="BK254"/>
  <c r="BI254"/>
  <c r="BH254"/>
  <c r="BG254"/>
  <c r="BF254"/>
  <c r="T254"/>
  <c r="R254"/>
  <c r="P254"/>
  <c r="J254"/>
  <c r="BE254" s="1"/>
  <c r="BK253"/>
  <c r="BI253"/>
  <c r="BH253"/>
  <c r="BG253"/>
  <c r="BF253"/>
  <c r="T253"/>
  <c r="R253"/>
  <c r="P253"/>
  <c r="J253"/>
  <c r="BE253" s="1"/>
  <c r="BK252"/>
  <c r="BI252"/>
  <c r="BH252"/>
  <c r="BG252"/>
  <c r="BF252"/>
  <c r="BE252"/>
  <c r="T252"/>
  <c r="R252"/>
  <c r="P252"/>
  <c r="J252"/>
  <c r="BK251"/>
  <c r="BI251"/>
  <c r="BH251"/>
  <c r="BG251"/>
  <c r="BF251"/>
  <c r="T251"/>
  <c r="R251"/>
  <c r="P251"/>
  <c r="J251"/>
  <c r="BE251" s="1"/>
  <c r="BK250"/>
  <c r="BI250"/>
  <c r="BH250"/>
  <c r="BG250"/>
  <c r="BF250"/>
  <c r="T250"/>
  <c r="R250"/>
  <c r="P250"/>
  <c r="J250"/>
  <c r="BE250" s="1"/>
  <c r="BK249"/>
  <c r="BI249"/>
  <c r="BH249"/>
  <c r="BG249"/>
  <c r="BF249"/>
  <c r="T249"/>
  <c r="R249"/>
  <c r="P249"/>
  <c r="J249"/>
  <c r="BE249" s="1"/>
  <c r="BK248"/>
  <c r="BI248"/>
  <c r="BH248"/>
  <c r="BG248"/>
  <c r="BF248"/>
  <c r="T248"/>
  <c r="R248"/>
  <c r="P248"/>
  <c r="J248"/>
  <c r="BE248" s="1"/>
  <c r="BK247"/>
  <c r="BI247"/>
  <c r="BH247"/>
  <c r="BG247"/>
  <c r="BF247"/>
  <c r="T247"/>
  <c r="R247"/>
  <c r="P247"/>
  <c r="J247"/>
  <c r="BE247" s="1"/>
  <c r="BK246"/>
  <c r="BI246"/>
  <c r="BH246"/>
  <c r="BG246"/>
  <c r="BF246"/>
  <c r="T246"/>
  <c r="R246"/>
  <c r="P246"/>
  <c r="J246"/>
  <c r="BE246" s="1"/>
  <c r="BK245"/>
  <c r="BI245"/>
  <c r="BH245"/>
  <c r="BG245"/>
  <c r="BF245"/>
  <c r="T245"/>
  <c r="R245"/>
  <c r="P245"/>
  <c r="J245"/>
  <c r="BE245" s="1"/>
  <c r="BK244"/>
  <c r="BI244"/>
  <c r="BH244"/>
  <c r="BG244"/>
  <c r="BF244"/>
  <c r="T244"/>
  <c r="R244"/>
  <c r="P244"/>
  <c r="J244"/>
  <c r="BE244" s="1"/>
  <c r="BK243"/>
  <c r="BI243"/>
  <c r="BH243"/>
  <c r="BG243"/>
  <c r="BF243"/>
  <c r="T243"/>
  <c r="R243"/>
  <c r="P243"/>
  <c r="J243"/>
  <c r="BE243" s="1"/>
  <c r="BK241"/>
  <c r="BI241"/>
  <c r="BH241"/>
  <c r="BG241"/>
  <c r="BF241"/>
  <c r="T241"/>
  <c r="R241"/>
  <c r="P241"/>
  <c r="J241"/>
  <c r="BE241" s="1"/>
  <c r="BK240"/>
  <c r="BI240"/>
  <c r="BH240"/>
  <c r="BG240"/>
  <c r="BF240"/>
  <c r="T240"/>
  <c r="R240"/>
  <c r="P240"/>
  <c r="J240"/>
  <c r="BE240" s="1"/>
  <c r="BK239"/>
  <c r="BI239"/>
  <c r="BH239"/>
  <c r="BG239"/>
  <c r="BF239"/>
  <c r="T239"/>
  <c r="R239"/>
  <c r="P239"/>
  <c r="J239"/>
  <c r="BE239" s="1"/>
  <c r="BK238"/>
  <c r="BI238"/>
  <c r="BH238"/>
  <c r="BG238"/>
  <c r="BF238"/>
  <c r="T238"/>
  <c r="R238"/>
  <c r="P238"/>
  <c r="J238"/>
  <c r="BE238" s="1"/>
  <c r="BK237"/>
  <c r="BI237"/>
  <c r="BH237"/>
  <c r="BG237"/>
  <c r="BF237"/>
  <c r="T237"/>
  <c r="R237"/>
  <c r="P237"/>
  <c r="J237"/>
  <c r="BE237" s="1"/>
  <c r="BK236"/>
  <c r="BI236"/>
  <c r="BH236"/>
  <c r="BG236"/>
  <c r="BF236"/>
  <c r="T236"/>
  <c r="R236"/>
  <c r="P236"/>
  <c r="J236"/>
  <c r="BE236" s="1"/>
  <c r="BK235"/>
  <c r="BI235"/>
  <c r="BH235"/>
  <c r="BG235"/>
  <c r="BF235"/>
  <c r="T235"/>
  <c r="R235"/>
  <c r="P235"/>
  <c r="J235"/>
  <c r="BE235" s="1"/>
  <c r="BK234"/>
  <c r="BI234"/>
  <c r="BH234"/>
  <c r="BG234"/>
  <c r="BF234"/>
  <c r="T234"/>
  <c r="R234"/>
  <c r="P234"/>
  <c r="J234"/>
  <c r="BE234" s="1"/>
  <c r="BK233"/>
  <c r="BI233"/>
  <c r="BH233"/>
  <c r="BG233"/>
  <c r="BF233"/>
  <c r="T233"/>
  <c r="R233"/>
  <c r="P233"/>
  <c r="J233"/>
  <c r="BE233" s="1"/>
  <c r="BK232"/>
  <c r="BI232"/>
  <c r="BH232"/>
  <c r="BG232"/>
  <c r="BF232"/>
  <c r="T232"/>
  <c r="R232"/>
  <c r="P232"/>
  <c r="J232"/>
  <c r="BE232" s="1"/>
  <c r="BK231"/>
  <c r="BI231"/>
  <c r="BH231"/>
  <c r="BG231"/>
  <c r="BF231"/>
  <c r="T231"/>
  <c r="R231"/>
  <c r="P231"/>
  <c r="J231"/>
  <c r="BE231" s="1"/>
  <c r="BK230"/>
  <c r="BI230"/>
  <c r="BH230"/>
  <c r="BG230"/>
  <c r="BF230"/>
  <c r="T230"/>
  <c r="R230"/>
  <c r="P230"/>
  <c r="J230"/>
  <c r="BE230" s="1"/>
  <c r="BK229"/>
  <c r="BI229"/>
  <c r="BH229"/>
  <c r="BG229"/>
  <c r="BF229"/>
  <c r="T229"/>
  <c r="R229"/>
  <c r="P229"/>
  <c r="J229"/>
  <c r="BE229" s="1"/>
  <c r="BK228"/>
  <c r="BI228"/>
  <c r="BH228"/>
  <c r="BG228"/>
  <c r="BF228"/>
  <c r="T228"/>
  <c r="R228"/>
  <c r="P228"/>
  <c r="J228"/>
  <c r="BE228" s="1"/>
  <c r="BK227"/>
  <c r="BI227"/>
  <c r="BH227"/>
  <c r="BG227"/>
  <c r="BF227"/>
  <c r="T227"/>
  <c r="R227"/>
  <c r="P227"/>
  <c r="J227"/>
  <c r="BE227" s="1"/>
  <c r="BK226"/>
  <c r="BI226"/>
  <c r="BH226"/>
  <c r="BG226"/>
  <c r="BF226"/>
  <c r="T226"/>
  <c r="R226"/>
  <c r="P226"/>
  <c r="J226"/>
  <c r="BE226" s="1"/>
  <c r="BK225"/>
  <c r="BI225"/>
  <c r="BH225"/>
  <c r="BG225"/>
  <c r="BF225"/>
  <c r="T225"/>
  <c r="R225"/>
  <c r="P225"/>
  <c r="J225"/>
  <c r="BE225" s="1"/>
  <c r="BK224"/>
  <c r="BI224"/>
  <c r="BH224"/>
  <c r="BG224"/>
  <c r="BF224"/>
  <c r="T224"/>
  <c r="R224"/>
  <c r="P224"/>
  <c r="J224"/>
  <c r="BE224" s="1"/>
  <c r="BK223"/>
  <c r="BI223"/>
  <c r="BH223"/>
  <c r="BG223"/>
  <c r="BF223"/>
  <c r="T223"/>
  <c r="R223"/>
  <c r="P223"/>
  <c r="J223"/>
  <c r="BE223" s="1"/>
  <c r="BK222"/>
  <c r="BI222"/>
  <c r="BH222"/>
  <c r="BG222"/>
  <c r="BF222"/>
  <c r="T222"/>
  <c r="R222"/>
  <c r="P222"/>
  <c r="J222"/>
  <c r="BE222" s="1"/>
  <c r="BK221"/>
  <c r="BI221"/>
  <c r="BH221"/>
  <c r="BG221"/>
  <c r="BF221"/>
  <c r="T221"/>
  <c r="R221"/>
  <c r="P221"/>
  <c r="J221"/>
  <c r="BE221" s="1"/>
  <c r="BK220"/>
  <c r="BI220"/>
  <c r="BH220"/>
  <c r="BG220"/>
  <c r="BF220"/>
  <c r="T220"/>
  <c r="R220"/>
  <c r="P220"/>
  <c r="J220"/>
  <c r="BE220" s="1"/>
  <c r="BK219"/>
  <c r="BI219"/>
  <c r="BH219"/>
  <c r="BG219"/>
  <c r="BF219"/>
  <c r="T219"/>
  <c r="R219"/>
  <c r="P219"/>
  <c r="J219"/>
  <c r="BE219" s="1"/>
  <c r="BK218"/>
  <c r="BI218"/>
  <c r="BH218"/>
  <c r="BG218"/>
  <c r="BF218"/>
  <c r="T218"/>
  <c r="R218"/>
  <c r="P218"/>
  <c r="J218"/>
  <c r="BE218" s="1"/>
  <c r="BK217"/>
  <c r="BI217"/>
  <c r="BH217"/>
  <c r="BG217"/>
  <c r="BF217"/>
  <c r="T217"/>
  <c r="R217"/>
  <c r="P217"/>
  <c r="J217"/>
  <c r="BE217" s="1"/>
  <c r="BK216"/>
  <c r="BI216"/>
  <c r="BH216"/>
  <c r="BG216"/>
  <c r="BF216"/>
  <c r="T216"/>
  <c r="R216"/>
  <c r="P216"/>
  <c r="J216"/>
  <c r="BE216" s="1"/>
  <c r="BK215"/>
  <c r="BI215"/>
  <c r="BH215"/>
  <c r="BG215"/>
  <c r="BF215"/>
  <c r="T215"/>
  <c r="R215"/>
  <c r="P215"/>
  <c r="J215"/>
  <c r="BE215" s="1"/>
  <c r="BK214"/>
  <c r="BI214"/>
  <c r="BH214"/>
  <c r="BG214"/>
  <c r="BF214"/>
  <c r="T214"/>
  <c r="R214"/>
  <c r="P214"/>
  <c r="J214"/>
  <c r="BE214" s="1"/>
  <c r="BK213"/>
  <c r="BI213"/>
  <c r="BH213"/>
  <c r="BG213"/>
  <c r="BF213"/>
  <c r="T213"/>
  <c r="R213"/>
  <c r="P213"/>
  <c r="J213"/>
  <c r="BE213" s="1"/>
  <c r="BK212"/>
  <c r="BI212"/>
  <c r="BH212"/>
  <c r="BG212"/>
  <c r="BF212"/>
  <c r="T212"/>
  <c r="R212"/>
  <c r="P212"/>
  <c r="J212"/>
  <c r="BE212" s="1"/>
  <c r="BK211"/>
  <c r="BI211"/>
  <c r="BH211"/>
  <c r="BG211"/>
  <c r="BF211"/>
  <c r="T211"/>
  <c r="R211"/>
  <c r="P211"/>
  <c r="J211"/>
  <c r="BE211" s="1"/>
  <c r="BK210"/>
  <c r="BI210"/>
  <c r="BH210"/>
  <c r="BG210"/>
  <c r="BF210"/>
  <c r="T210"/>
  <c r="R210"/>
  <c r="P210"/>
  <c r="J210"/>
  <c r="BE210" s="1"/>
  <c r="BK209"/>
  <c r="BI209"/>
  <c r="BH209"/>
  <c r="BG209"/>
  <c r="BF209"/>
  <c r="T209"/>
  <c r="R209"/>
  <c r="P209"/>
  <c r="J209"/>
  <c r="BE209" s="1"/>
  <c r="BK208"/>
  <c r="BI208"/>
  <c r="BH208"/>
  <c r="BG208"/>
  <c r="BF208"/>
  <c r="T208"/>
  <c r="R208"/>
  <c r="P208"/>
  <c r="J208"/>
  <c r="BE208" s="1"/>
  <c r="BK207"/>
  <c r="BI207"/>
  <c r="BH207"/>
  <c r="BG207"/>
  <c r="BF207"/>
  <c r="T207"/>
  <c r="R207"/>
  <c r="P207"/>
  <c r="J207"/>
  <c r="BE207" s="1"/>
  <c r="BK206"/>
  <c r="BI206"/>
  <c r="BH206"/>
  <c r="BG206"/>
  <c r="BF206"/>
  <c r="T206"/>
  <c r="R206"/>
  <c r="P206"/>
  <c r="J206"/>
  <c r="BE206" s="1"/>
  <c r="BK205"/>
  <c r="BI205"/>
  <c r="BH205"/>
  <c r="BG205"/>
  <c r="BF205"/>
  <c r="T205"/>
  <c r="R205"/>
  <c r="P205"/>
  <c r="J205"/>
  <c r="BE205" s="1"/>
  <c r="BK204"/>
  <c r="BI204"/>
  <c r="BH204"/>
  <c r="BG204"/>
  <c r="BF204"/>
  <c r="T204"/>
  <c r="R204"/>
  <c r="P204"/>
  <c r="J204"/>
  <c r="BE204" s="1"/>
  <c r="BK203"/>
  <c r="BI203"/>
  <c r="BH203"/>
  <c r="BG203"/>
  <c r="BF203"/>
  <c r="T203"/>
  <c r="R203"/>
  <c r="P203"/>
  <c r="J203"/>
  <c r="BE203" s="1"/>
  <c r="BK202"/>
  <c r="BI202"/>
  <c r="BH202"/>
  <c r="BG202"/>
  <c r="BF202"/>
  <c r="T202"/>
  <c r="R202"/>
  <c r="P202"/>
  <c r="J202"/>
  <c r="BE202" s="1"/>
  <c r="BK201"/>
  <c r="BI201"/>
  <c r="BH201"/>
  <c r="BG201"/>
  <c r="BF201"/>
  <c r="T201"/>
  <c r="R201"/>
  <c r="P201"/>
  <c r="J201"/>
  <c r="BE201" s="1"/>
  <c r="BK200"/>
  <c r="BI200"/>
  <c r="BH200"/>
  <c r="BG200"/>
  <c r="BF200"/>
  <c r="T200"/>
  <c r="R200"/>
  <c r="P200"/>
  <c r="J200"/>
  <c r="BE200" s="1"/>
  <c r="BK199"/>
  <c r="BI199"/>
  <c r="BH199"/>
  <c r="BG199"/>
  <c r="BF199"/>
  <c r="T199"/>
  <c r="R199"/>
  <c r="P199"/>
  <c r="J199"/>
  <c r="BE199" s="1"/>
  <c r="BK198"/>
  <c r="BI198"/>
  <c r="BH198"/>
  <c r="BG198"/>
  <c r="BF198"/>
  <c r="T198"/>
  <c r="R198"/>
  <c r="P198"/>
  <c r="J198"/>
  <c r="BE198" s="1"/>
  <c r="BK197"/>
  <c r="BI197"/>
  <c r="BH197"/>
  <c r="BG197"/>
  <c r="BF197"/>
  <c r="T197"/>
  <c r="R197"/>
  <c r="P197"/>
  <c r="J197"/>
  <c r="BE197" s="1"/>
  <c r="BK196"/>
  <c r="BI196"/>
  <c r="BH196"/>
  <c r="BG196"/>
  <c r="BF196"/>
  <c r="T196"/>
  <c r="R196"/>
  <c r="P196"/>
  <c r="J196"/>
  <c r="BE196" s="1"/>
  <c r="BK195"/>
  <c r="BI195"/>
  <c r="BH195"/>
  <c r="BG195"/>
  <c r="BF195"/>
  <c r="T195"/>
  <c r="R195"/>
  <c r="P195"/>
  <c r="J195"/>
  <c r="BE195" s="1"/>
  <c r="BK194"/>
  <c r="BI194"/>
  <c r="BH194"/>
  <c r="BG194"/>
  <c r="BF194"/>
  <c r="T194"/>
  <c r="R194"/>
  <c r="P194"/>
  <c r="J194"/>
  <c r="BE194" s="1"/>
  <c r="BK193"/>
  <c r="BI193"/>
  <c r="BH193"/>
  <c r="BG193"/>
  <c r="BF193"/>
  <c r="T193"/>
  <c r="R193"/>
  <c r="P193"/>
  <c r="J193"/>
  <c r="BE193" s="1"/>
  <c r="BK191"/>
  <c r="BI191"/>
  <c r="BH191"/>
  <c r="BG191"/>
  <c r="BF191"/>
  <c r="T191"/>
  <c r="R191"/>
  <c r="P191"/>
  <c r="J191"/>
  <c r="BE191" s="1"/>
  <c r="BK190"/>
  <c r="BI190"/>
  <c r="BH190"/>
  <c r="BG190"/>
  <c r="BF190"/>
  <c r="T190"/>
  <c r="R190"/>
  <c r="P190"/>
  <c r="J190"/>
  <c r="BE190" s="1"/>
  <c r="BK189"/>
  <c r="BI189"/>
  <c r="BH189"/>
  <c r="BG189"/>
  <c r="BF189"/>
  <c r="BE189"/>
  <c r="T189"/>
  <c r="R189"/>
  <c r="P189"/>
  <c r="J189"/>
  <c r="BK188"/>
  <c r="BI188"/>
  <c r="BH188"/>
  <c r="BG188"/>
  <c r="BF188"/>
  <c r="T188"/>
  <c r="R188"/>
  <c r="P188"/>
  <c r="J188"/>
  <c r="BE188" s="1"/>
  <c r="BK187"/>
  <c r="BI187"/>
  <c r="BH187"/>
  <c r="BG187"/>
  <c r="BF187"/>
  <c r="BE187"/>
  <c r="T187"/>
  <c r="R187"/>
  <c r="P187"/>
  <c r="J187"/>
  <c r="BK186"/>
  <c r="BI186"/>
  <c r="BH186"/>
  <c r="BG186"/>
  <c r="BF186"/>
  <c r="T186"/>
  <c r="R186"/>
  <c r="P186"/>
  <c r="J186"/>
  <c r="BE186" s="1"/>
  <c r="BK185"/>
  <c r="BI185"/>
  <c r="BH185"/>
  <c r="BG185"/>
  <c r="BF185"/>
  <c r="T185"/>
  <c r="R185"/>
  <c r="P185"/>
  <c r="J185"/>
  <c r="BE185" s="1"/>
  <c r="BK184"/>
  <c r="BI184"/>
  <c r="BH184"/>
  <c r="BG184"/>
  <c r="BF184"/>
  <c r="T184"/>
  <c r="R184"/>
  <c r="P184"/>
  <c r="J184"/>
  <c r="BE184" s="1"/>
  <c r="BK183"/>
  <c r="BI183"/>
  <c r="BH183"/>
  <c r="BG183"/>
  <c r="BF183"/>
  <c r="T183"/>
  <c r="R183"/>
  <c r="P183"/>
  <c r="J183"/>
  <c r="BE183" s="1"/>
  <c r="BK182"/>
  <c r="BI182"/>
  <c r="BH182"/>
  <c r="BG182"/>
  <c r="BF182"/>
  <c r="T182"/>
  <c r="R182"/>
  <c r="P182"/>
  <c r="J182"/>
  <c r="BE182" s="1"/>
  <c r="BK181"/>
  <c r="BI181"/>
  <c r="BH181"/>
  <c r="BG181"/>
  <c r="BF181"/>
  <c r="BE181"/>
  <c r="T181"/>
  <c r="R181"/>
  <c r="P181"/>
  <c r="J181"/>
  <c r="BK180"/>
  <c r="BI180"/>
  <c r="BH180"/>
  <c r="BG180"/>
  <c r="BF180"/>
  <c r="T180"/>
  <c r="R180"/>
  <c r="P180"/>
  <c r="J180"/>
  <c r="BE180" s="1"/>
  <c r="BK179"/>
  <c r="BI179"/>
  <c r="BH179"/>
  <c r="BG179"/>
  <c r="BF179"/>
  <c r="T179"/>
  <c r="R179"/>
  <c r="P179"/>
  <c r="J179"/>
  <c r="BE179" s="1"/>
  <c r="BK178"/>
  <c r="BI178"/>
  <c r="BH178"/>
  <c r="BG178"/>
  <c r="BF178"/>
  <c r="T178"/>
  <c r="R178"/>
  <c r="P178"/>
  <c r="J178"/>
  <c r="BE178" s="1"/>
  <c r="BK177"/>
  <c r="BI177"/>
  <c r="BH177"/>
  <c r="BG177"/>
  <c r="BF177"/>
  <c r="T177"/>
  <c r="R177"/>
  <c r="P177"/>
  <c r="J177"/>
  <c r="BE177" s="1"/>
  <c r="BK176"/>
  <c r="BI176"/>
  <c r="BH176"/>
  <c r="BG176"/>
  <c r="BF176"/>
  <c r="T176"/>
  <c r="R176"/>
  <c r="P176"/>
  <c r="J176"/>
  <c r="BE176" s="1"/>
  <c r="BK175"/>
  <c r="BI175"/>
  <c r="BH175"/>
  <c r="BG175"/>
  <c r="BF175"/>
  <c r="T175"/>
  <c r="R175"/>
  <c r="P175"/>
  <c r="J175"/>
  <c r="BE175" s="1"/>
  <c r="BK174"/>
  <c r="BI174"/>
  <c r="BH174"/>
  <c r="BG174"/>
  <c r="BF174"/>
  <c r="BE174"/>
  <c r="T174"/>
  <c r="R174"/>
  <c r="P174"/>
  <c r="J174"/>
  <c r="BK173"/>
  <c r="BI173"/>
  <c r="BH173"/>
  <c r="BG173"/>
  <c r="BF173"/>
  <c r="T173"/>
  <c r="R173"/>
  <c r="P173"/>
  <c r="J173"/>
  <c r="BE173" s="1"/>
  <c r="BK172"/>
  <c r="BI172"/>
  <c r="BH172"/>
  <c r="BG172"/>
  <c r="BF172"/>
  <c r="T172"/>
  <c r="R172"/>
  <c r="P172"/>
  <c r="J172"/>
  <c r="BE172" s="1"/>
  <c r="BK171"/>
  <c r="BK169" s="1"/>
  <c r="J169" s="1"/>
  <c r="J101" s="1"/>
  <c r="BI171"/>
  <c r="BH171"/>
  <c r="BG171"/>
  <c r="BF171"/>
  <c r="T171"/>
  <c r="R171"/>
  <c r="P171"/>
  <c r="J171"/>
  <c r="BE171" s="1"/>
  <c r="BK170"/>
  <c r="BI170"/>
  <c r="BH170"/>
  <c r="BG170"/>
  <c r="BF170"/>
  <c r="BE170"/>
  <c r="T170"/>
  <c r="R170"/>
  <c r="P170"/>
  <c r="J170"/>
  <c r="BK168"/>
  <c r="BI168"/>
  <c r="BH168"/>
  <c r="BG168"/>
  <c r="BF168"/>
  <c r="T168"/>
  <c r="R168"/>
  <c r="P168"/>
  <c r="J168"/>
  <c r="BE168" s="1"/>
  <c r="BK167"/>
  <c r="BI167"/>
  <c r="BH167"/>
  <c r="BG167"/>
  <c r="BF167"/>
  <c r="T167"/>
  <c r="R167"/>
  <c r="P167"/>
  <c r="J167"/>
  <c r="BE167" s="1"/>
  <c r="BK166"/>
  <c r="BI166"/>
  <c r="BH166"/>
  <c r="BG166"/>
  <c r="BF166"/>
  <c r="T166"/>
  <c r="R166"/>
  <c r="P166"/>
  <c r="J166"/>
  <c r="BE166" s="1"/>
  <c r="BK165"/>
  <c r="BI165"/>
  <c r="BH165"/>
  <c r="BG165"/>
  <c r="BF165"/>
  <c r="T165"/>
  <c r="R165"/>
  <c r="P165"/>
  <c r="J165"/>
  <c r="BE165" s="1"/>
  <c r="BK164"/>
  <c r="BI164"/>
  <c r="BH164"/>
  <c r="BG164"/>
  <c r="BF164"/>
  <c r="T164"/>
  <c r="R164"/>
  <c r="P164"/>
  <c r="J164"/>
  <c r="BE164" s="1"/>
  <c r="BK163"/>
  <c r="BI163"/>
  <c r="BH163"/>
  <c r="BG163"/>
  <c r="BF163"/>
  <c r="T163"/>
  <c r="R163"/>
  <c r="P163"/>
  <c r="J163"/>
  <c r="BE163" s="1"/>
  <c r="BK162"/>
  <c r="BI162"/>
  <c r="BH162"/>
  <c r="BG162"/>
  <c r="BF162"/>
  <c r="T162"/>
  <c r="R162"/>
  <c r="P162"/>
  <c r="J162"/>
  <c r="BE162" s="1"/>
  <c r="BK161"/>
  <c r="BI161"/>
  <c r="BH161"/>
  <c r="BG161"/>
  <c r="BF161"/>
  <c r="T161"/>
  <c r="R161"/>
  <c r="P161"/>
  <c r="J161"/>
  <c r="BE161" s="1"/>
  <c r="BK160"/>
  <c r="BI160"/>
  <c r="BH160"/>
  <c r="BG160"/>
  <c r="BF160"/>
  <c r="T160"/>
  <c r="R160"/>
  <c r="P160"/>
  <c r="J160"/>
  <c r="BE160" s="1"/>
  <c r="BK159"/>
  <c r="BI159"/>
  <c r="BH159"/>
  <c r="BG159"/>
  <c r="BF159"/>
  <c r="T159"/>
  <c r="R159"/>
  <c r="P159"/>
  <c r="J159"/>
  <c r="BE159" s="1"/>
  <c r="BK158"/>
  <c r="BI158"/>
  <c r="BH158"/>
  <c r="BG158"/>
  <c r="BF158"/>
  <c r="T158"/>
  <c r="R158"/>
  <c r="P158"/>
  <c r="J158"/>
  <c r="BE158" s="1"/>
  <c r="BK157"/>
  <c r="BI157"/>
  <c r="BH157"/>
  <c r="BG157"/>
  <c r="BF157"/>
  <c r="T157"/>
  <c r="R157"/>
  <c r="P157"/>
  <c r="J157"/>
  <c r="BE157" s="1"/>
  <c r="BK156"/>
  <c r="BI156"/>
  <c r="BH156"/>
  <c r="BG156"/>
  <c r="BF156"/>
  <c r="T156"/>
  <c r="R156"/>
  <c r="R148" s="1"/>
  <c r="P156"/>
  <c r="J156"/>
  <c r="BE156" s="1"/>
  <c r="BK155"/>
  <c r="BI155"/>
  <c r="BH155"/>
  <c r="BG155"/>
  <c r="BF155"/>
  <c r="T155"/>
  <c r="R155"/>
  <c r="P155"/>
  <c r="J155"/>
  <c r="BE155" s="1"/>
  <c r="BK154"/>
  <c r="BI154"/>
  <c r="BH154"/>
  <c r="BG154"/>
  <c r="BF154"/>
  <c r="T154"/>
  <c r="R154"/>
  <c r="P154"/>
  <c r="J154"/>
  <c r="BE154" s="1"/>
  <c r="BK153"/>
  <c r="BI153"/>
  <c r="BH153"/>
  <c r="BG153"/>
  <c r="BF153"/>
  <c r="T153"/>
  <c r="R153"/>
  <c r="P153"/>
  <c r="J153"/>
  <c r="BE153" s="1"/>
  <c r="BK152"/>
  <c r="BI152"/>
  <c r="BH152"/>
  <c r="BG152"/>
  <c r="BF152"/>
  <c r="T152"/>
  <c r="R152"/>
  <c r="P152"/>
  <c r="J152"/>
  <c r="BE152" s="1"/>
  <c r="BK151"/>
  <c r="BI151"/>
  <c r="BH151"/>
  <c r="BG151"/>
  <c r="BF151"/>
  <c r="T151"/>
  <c r="R151"/>
  <c r="P151"/>
  <c r="J151"/>
  <c r="BE151" s="1"/>
  <c r="BK150"/>
  <c r="BI150"/>
  <c r="BH150"/>
  <c r="BG150"/>
  <c r="BF150"/>
  <c r="T150"/>
  <c r="R150"/>
  <c r="P150"/>
  <c r="J150"/>
  <c r="BE150" s="1"/>
  <c r="BK149"/>
  <c r="BI149"/>
  <c r="BH149"/>
  <c r="BG149"/>
  <c r="BF149"/>
  <c r="T149"/>
  <c r="R149"/>
  <c r="P149"/>
  <c r="J149"/>
  <c r="BE149" s="1"/>
  <c r="BK147"/>
  <c r="BI147"/>
  <c r="BH147"/>
  <c r="BG147"/>
  <c r="BF147"/>
  <c r="T147"/>
  <c r="R147"/>
  <c r="P147"/>
  <c r="P143" s="1"/>
  <c r="J147"/>
  <c r="BE147" s="1"/>
  <c r="BK146"/>
  <c r="BI146"/>
  <c r="BH146"/>
  <c r="BG146"/>
  <c r="BF146"/>
  <c r="T146"/>
  <c r="R146"/>
  <c r="P146"/>
  <c r="J146"/>
  <c r="BE146" s="1"/>
  <c r="BK145"/>
  <c r="BI145"/>
  <c r="BH145"/>
  <c r="BG145"/>
  <c r="BF145"/>
  <c r="T145"/>
  <c r="R145"/>
  <c r="P145"/>
  <c r="J145"/>
  <c r="BE145" s="1"/>
  <c r="BK144"/>
  <c r="BK143" s="1"/>
  <c r="J143" s="1"/>
  <c r="J99" s="1"/>
  <c r="BI144"/>
  <c r="BH144"/>
  <c r="BG144"/>
  <c r="BF144"/>
  <c r="T144"/>
  <c r="R144"/>
  <c r="P144"/>
  <c r="J144"/>
  <c r="BE144" s="1"/>
  <c r="BK142"/>
  <c r="BI142"/>
  <c r="BH142"/>
  <c r="BG142"/>
  <c r="BF142"/>
  <c r="T142"/>
  <c r="R142"/>
  <c r="P142"/>
  <c r="J142"/>
  <c r="BE142" s="1"/>
  <c r="BK141"/>
  <c r="BI141"/>
  <c r="BH141"/>
  <c r="BG141"/>
  <c r="BF141"/>
  <c r="T141"/>
  <c r="R141"/>
  <c r="P141"/>
  <c r="J141"/>
  <c r="BE141" s="1"/>
  <c r="BK140"/>
  <c r="BI140"/>
  <c r="BH140"/>
  <c r="BG140"/>
  <c r="BF140"/>
  <c r="T140"/>
  <c r="R140"/>
  <c r="P140"/>
  <c r="J140"/>
  <c r="BE140" s="1"/>
  <c r="BK139"/>
  <c r="BI139"/>
  <c r="BH139"/>
  <c r="BG139"/>
  <c r="BF139"/>
  <c r="T139"/>
  <c r="R139"/>
  <c r="P139"/>
  <c r="J139"/>
  <c r="BE139" s="1"/>
  <c r="BK138"/>
  <c r="BI138"/>
  <c r="BH138"/>
  <c r="BG138"/>
  <c r="BF138"/>
  <c r="T138"/>
  <c r="R138"/>
  <c r="P138"/>
  <c r="J138"/>
  <c r="BE138" s="1"/>
  <c r="BK137"/>
  <c r="BI137"/>
  <c r="BH137"/>
  <c r="BG137"/>
  <c r="BF137"/>
  <c r="T137"/>
  <c r="R137"/>
  <c r="P137"/>
  <c r="J137"/>
  <c r="BE137" s="1"/>
  <c r="BK136"/>
  <c r="BI136"/>
  <c r="BH136"/>
  <c r="BG136"/>
  <c r="BF136"/>
  <c r="T136"/>
  <c r="R136"/>
  <c r="P136"/>
  <c r="J136"/>
  <c r="BE136" s="1"/>
  <c r="BK135"/>
  <c r="BI135"/>
  <c r="BH135"/>
  <c r="BG135"/>
  <c r="BF135"/>
  <c r="T135"/>
  <c r="R135"/>
  <c r="P135"/>
  <c r="J135"/>
  <c r="BE135" s="1"/>
  <c r="BK134"/>
  <c r="BI134"/>
  <c r="BH134"/>
  <c r="BG134"/>
  <c r="BF134"/>
  <c r="T134"/>
  <c r="R134"/>
  <c r="P134"/>
  <c r="J134"/>
  <c r="BE134" s="1"/>
  <c r="BK133"/>
  <c r="BI133"/>
  <c r="BH133"/>
  <c r="BG133"/>
  <c r="BF133"/>
  <c r="T133"/>
  <c r="R133"/>
  <c r="P133"/>
  <c r="J133"/>
  <c r="BE133" s="1"/>
  <c r="BK132"/>
  <c r="BI132"/>
  <c r="BH132"/>
  <c r="BG132"/>
  <c r="BF132"/>
  <c r="T132"/>
  <c r="R132"/>
  <c r="P132"/>
  <c r="J132"/>
  <c r="BE132" s="1"/>
  <c r="BK131"/>
  <c r="BI131"/>
  <c r="BH131"/>
  <c r="BG131"/>
  <c r="BF131"/>
  <c r="T131"/>
  <c r="R131"/>
  <c r="P131"/>
  <c r="J131"/>
  <c r="BE131" s="1"/>
  <c r="BK130"/>
  <c r="BI130"/>
  <c r="BH130"/>
  <c r="BG130"/>
  <c r="BF130"/>
  <c r="T130"/>
  <c r="R130"/>
  <c r="P130"/>
  <c r="J130"/>
  <c r="BE130" s="1"/>
  <c r="J124"/>
  <c r="F124"/>
  <c r="J123"/>
  <c r="F123"/>
  <c r="F121"/>
  <c r="E119"/>
  <c r="J92"/>
  <c r="F92"/>
  <c r="J91"/>
  <c r="F91"/>
  <c r="F89"/>
  <c r="E87"/>
  <c r="J37"/>
  <c r="J36"/>
  <c r="J35"/>
  <c r="J121" s="1"/>
  <c r="E117" s="1"/>
  <c r="BK297" l="1"/>
  <c r="J297" s="1"/>
  <c r="J104" s="1"/>
  <c r="R306"/>
  <c r="P306"/>
  <c r="BK306"/>
  <c r="J306" s="1"/>
  <c r="J105" s="1"/>
  <c r="T143"/>
  <c r="T242"/>
  <c r="R192"/>
  <c r="P242"/>
  <c r="R129"/>
  <c r="T169"/>
  <c r="P169"/>
  <c r="BK192"/>
  <c r="J192" s="1"/>
  <c r="J102" s="1"/>
  <c r="P192"/>
  <c r="BK242"/>
  <c r="J242" s="1"/>
  <c r="J103" s="1"/>
  <c r="J33"/>
  <c r="F36"/>
  <c r="BK148"/>
  <c r="J148" s="1"/>
  <c r="J100" s="1"/>
  <c r="T297"/>
  <c r="T192"/>
  <c r="R242"/>
  <c r="J34"/>
  <c r="AW58" i="1" s="1"/>
  <c r="BK129" i="17"/>
  <c r="R169"/>
  <c r="P297"/>
  <c r="E85"/>
  <c r="T129"/>
  <c r="R143"/>
  <c r="F35"/>
  <c r="T148"/>
  <c r="F34"/>
  <c r="F33"/>
  <c r="P129"/>
  <c r="F37"/>
  <c r="P148"/>
  <c r="J89"/>
  <c r="J37" i="14"/>
  <c r="J36"/>
  <c r="AY69" i="1" s="1"/>
  <c r="J35" i="14"/>
  <c r="AX69" i="1" s="1"/>
  <c r="BI116" i="14"/>
  <c r="BH116"/>
  <c r="BG116"/>
  <c r="BF116"/>
  <c r="T116"/>
  <c r="T115" s="1"/>
  <c r="R116"/>
  <c r="R115" s="1"/>
  <c r="P116"/>
  <c r="P115" s="1"/>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2"/>
  <c r="BH92"/>
  <c r="BG92"/>
  <c r="BF92"/>
  <c r="T92"/>
  <c r="R92"/>
  <c r="P92"/>
  <c r="BI90"/>
  <c r="BH90"/>
  <c r="BG90"/>
  <c r="BF90"/>
  <c r="T90"/>
  <c r="R90"/>
  <c r="P90"/>
  <c r="BI88"/>
  <c r="BH88"/>
  <c r="BG88"/>
  <c r="BF88"/>
  <c r="T88"/>
  <c r="R88"/>
  <c r="P88"/>
  <c r="BI86"/>
  <c r="BH86"/>
  <c r="BG86"/>
  <c r="BF86"/>
  <c r="T86"/>
  <c r="R86"/>
  <c r="P86"/>
  <c r="J79"/>
  <c r="F77"/>
  <c r="E75"/>
  <c r="J54"/>
  <c r="F52"/>
  <c r="E50"/>
  <c r="J24"/>
  <c r="E24"/>
  <c r="J55" s="1"/>
  <c r="J23"/>
  <c r="J18"/>
  <c r="E18"/>
  <c r="F80" s="1"/>
  <c r="J17"/>
  <c r="J15"/>
  <c r="E15"/>
  <c r="F79" s="1"/>
  <c r="J14"/>
  <c r="J12"/>
  <c r="J52" s="1"/>
  <c r="E7"/>
  <c r="E48" s="1"/>
  <c r="J39" i="13"/>
  <c r="J38"/>
  <c r="AY68" i="1" s="1"/>
  <c r="J37" i="13"/>
  <c r="AX68" i="1" s="1"/>
  <c r="BI217" i="13"/>
  <c r="BH217"/>
  <c r="BG217"/>
  <c r="BF217"/>
  <c r="T217"/>
  <c r="T216" s="1"/>
  <c r="R217"/>
  <c r="R216" s="1"/>
  <c r="P217"/>
  <c r="P216" s="1"/>
  <c r="BI213"/>
  <c r="BH213"/>
  <c r="BG213"/>
  <c r="BF213"/>
  <c r="T213"/>
  <c r="R213"/>
  <c r="P213"/>
  <c r="BI211"/>
  <c r="BH211"/>
  <c r="BG211"/>
  <c r="BF211"/>
  <c r="T211"/>
  <c r="R211"/>
  <c r="P211"/>
  <c r="BI208"/>
  <c r="BH208"/>
  <c r="BG208"/>
  <c r="BF208"/>
  <c r="T208"/>
  <c r="R208"/>
  <c r="P208"/>
  <c r="BI206"/>
  <c r="BH206"/>
  <c r="BG206"/>
  <c r="BF206"/>
  <c r="T206"/>
  <c r="R206"/>
  <c r="P206"/>
  <c r="BI203"/>
  <c r="BH203"/>
  <c r="BG203"/>
  <c r="BF203"/>
  <c r="T203"/>
  <c r="R203"/>
  <c r="P203"/>
  <c r="BI201"/>
  <c r="BH201"/>
  <c r="BG201"/>
  <c r="BF201"/>
  <c r="T201"/>
  <c r="R201"/>
  <c r="P201"/>
  <c r="BI197"/>
  <c r="BH197"/>
  <c r="BG197"/>
  <c r="BF197"/>
  <c r="T197"/>
  <c r="R197"/>
  <c r="P197"/>
  <c r="BI194"/>
  <c r="BH194"/>
  <c r="BG194"/>
  <c r="BF194"/>
  <c r="T194"/>
  <c r="R194"/>
  <c r="P194"/>
  <c r="BI191"/>
  <c r="BH191"/>
  <c r="BG191"/>
  <c r="BF191"/>
  <c r="T191"/>
  <c r="R191"/>
  <c r="P191"/>
  <c r="BI189"/>
  <c r="BH189"/>
  <c r="BG189"/>
  <c r="BF189"/>
  <c r="T189"/>
  <c r="R189"/>
  <c r="P189"/>
  <c r="BI186"/>
  <c r="BH186"/>
  <c r="BG186"/>
  <c r="BF186"/>
  <c r="T186"/>
  <c r="R186"/>
  <c r="P186"/>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58"/>
  <c r="BH158"/>
  <c r="BG158"/>
  <c r="BF158"/>
  <c r="T158"/>
  <c r="R158"/>
  <c r="P158"/>
  <c r="BI153"/>
  <c r="BH153"/>
  <c r="BG153"/>
  <c r="BF153"/>
  <c r="T153"/>
  <c r="R153"/>
  <c r="P153"/>
  <c r="BI150"/>
  <c r="BH150"/>
  <c r="BG150"/>
  <c r="BF150"/>
  <c r="T150"/>
  <c r="R150"/>
  <c r="P150"/>
  <c r="BI147"/>
  <c r="BH147"/>
  <c r="BG147"/>
  <c r="BF147"/>
  <c r="T147"/>
  <c r="R147"/>
  <c r="P147"/>
  <c r="BI144"/>
  <c r="BH144"/>
  <c r="BG144"/>
  <c r="BF144"/>
  <c r="T144"/>
  <c r="R144"/>
  <c r="P144"/>
  <c r="BI139"/>
  <c r="BH139"/>
  <c r="BG139"/>
  <c r="BF139"/>
  <c r="T139"/>
  <c r="R139"/>
  <c r="P139"/>
  <c r="BI136"/>
  <c r="BH136"/>
  <c r="BG136"/>
  <c r="BF136"/>
  <c r="T136"/>
  <c r="R136"/>
  <c r="P136"/>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7"/>
  <c r="BH117"/>
  <c r="BG117"/>
  <c r="BF117"/>
  <c r="T117"/>
  <c r="R117"/>
  <c r="P117"/>
  <c r="BI114"/>
  <c r="BH114"/>
  <c r="BG114"/>
  <c r="BF114"/>
  <c r="T114"/>
  <c r="R114"/>
  <c r="P114"/>
  <c r="BI111"/>
  <c r="BH111"/>
  <c r="BG111"/>
  <c r="BF111"/>
  <c r="T111"/>
  <c r="R111"/>
  <c r="P111"/>
  <c r="BI108"/>
  <c r="BH108"/>
  <c r="BG108"/>
  <c r="BF108"/>
  <c r="T108"/>
  <c r="R108"/>
  <c r="P108"/>
  <c r="BI103"/>
  <c r="BH103"/>
  <c r="BG103"/>
  <c r="BF103"/>
  <c r="T103"/>
  <c r="R103"/>
  <c r="P103"/>
  <c r="BI100"/>
  <c r="BH100"/>
  <c r="BG100"/>
  <c r="BF100"/>
  <c r="T100"/>
  <c r="R100"/>
  <c r="P100"/>
  <c r="BI97"/>
  <c r="BH97"/>
  <c r="BG97"/>
  <c r="BF97"/>
  <c r="T97"/>
  <c r="R97"/>
  <c r="P97"/>
  <c r="BI94"/>
  <c r="BH94"/>
  <c r="BG94"/>
  <c r="BF94"/>
  <c r="T94"/>
  <c r="R94"/>
  <c r="P94"/>
  <c r="J87"/>
  <c r="F85"/>
  <c r="E83"/>
  <c r="J58"/>
  <c r="F56"/>
  <c r="E54"/>
  <c r="J26"/>
  <c r="E26"/>
  <c r="J59" s="1"/>
  <c r="J25"/>
  <c r="J20"/>
  <c r="E20"/>
  <c r="F59" s="1"/>
  <c r="J19"/>
  <c r="J17"/>
  <c r="E17"/>
  <c r="F87" s="1"/>
  <c r="J16"/>
  <c r="J14"/>
  <c r="J85"/>
  <c r="E7"/>
  <c r="E50" s="1"/>
  <c r="J39" i="12"/>
  <c r="J38"/>
  <c r="AY66" i="1" s="1"/>
  <c r="J37" i="12"/>
  <c r="AX66" i="1" s="1"/>
  <c r="BI124" i="12"/>
  <c r="BH124"/>
  <c r="BG124"/>
  <c r="BF124"/>
  <c r="T124"/>
  <c r="T123"/>
  <c r="T122" s="1"/>
  <c r="R124"/>
  <c r="R123" s="1"/>
  <c r="R122" s="1"/>
  <c r="P124"/>
  <c r="P123" s="1"/>
  <c r="P122" s="1"/>
  <c r="BI120"/>
  <c r="BH120"/>
  <c r="BG120"/>
  <c r="BF120"/>
  <c r="T120"/>
  <c r="R120"/>
  <c r="P120"/>
  <c r="BI118"/>
  <c r="BH118"/>
  <c r="BG118"/>
  <c r="BF118"/>
  <c r="T118"/>
  <c r="R118"/>
  <c r="P118"/>
  <c r="BI115"/>
  <c r="BH115"/>
  <c r="BG115"/>
  <c r="BF115"/>
  <c r="T115"/>
  <c r="R115"/>
  <c r="P115"/>
  <c r="BI112"/>
  <c r="BH112"/>
  <c r="BG112"/>
  <c r="BF112"/>
  <c r="T112"/>
  <c r="R112"/>
  <c r="P112"/>
  <c r="BI110"/>
  <c r="BH110"/>
  <c r="BG110"/>
  <c r="BF110"/>
  <c r="T110"/>
  <c r="R110"/>
  <c r="P110"/>
  <c r="BI106"/>
  <c r="BH106"/>
  <c r="BG106"/>
  <c r="BF106"/>
  <c r="T106"/>
  <c r="T105" s="1"/>
  <c r="R106"/>
  <c r="R105" s="1"/>
  <c r="P106"/>
  <c r="P105" s="1"/>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J88"/>
  <c r="F86"/>
  <c r="E84"/>
  <c r="J58"/>
  <c r="F56"/>
  <c r="E54"/>
  <c r="J26"/>
  <c r="E26"/>
  <c r="J89" s="1"/>
  <c r="J25"/>
  <c r="J20"/>
  <c r="E20"/>
  <c r="F89" s="1"/>
  <c r="J19"/>
  <c r="J17"/>
  <c r="E17"/>
  <c r="F58" s="1"/>
  <c r="J16"/>
  <c r="J14"/>
  <c r="J86" s="1"/>
  <c r="E7"/>
  <c r="E50" s="1"/>
  <c r="J39" i="11"/>
  <c r="J38"/>
  <c r="AY65" i="1"/>
  <c r="J37" i="11"/>
  <c r="AX65" i="1" s="1"/>
  <c r="BI165" i="11"/>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6"/>
  <c r="F84"/>
  <c r="E82"/>
  <c r="J58"/>
  <c r="F56"/>
  <c r="E54"/>
  <c r="J26"/>
  <c r="E26"/>
  <c r="J59"/>
  <c r="J25"/>
  <c r="J20"/>
  <c r="E20"/>
  <c r="F59"/>
  <c r="J19"/>
  <c r="J17"/>
  <c r="E17"/>
  <c r="F86"/>
  <c r="J16"/>
  <c r="J14"/>
  <c r="J84" s="1"/>
  <c r="E7"/>
  <c r="E78" s="1"/>
  <c r="J39" i="10"/>
  <c r="J38"/>
  <c r="AY64" i="1"/>
  <c r="J37" i="10"/>
  <c r="AX64" i="1" s="1"/>
  <c r="BI266" i="10"/>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0"/>
  <c r="BH220"/>
  <c r="BG220"/>
  <c r="BF220"/>
  <c r="T220"/>
  <c r="R220"/>
  <c r="P220"/>
  <c r="BI219"/>
  <c r="BH219"/>
  <c r="BG219"/>
  <c r="BF219"/>
  <c r="T219"/>
  <c r="R219"/>
  <c r="P219"/>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T181" s="1"/>
  <c r="R182"/>
  <c r="R181" s="1"/>
  <c r="P182"/>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T156" s="1"/>
  <c r="R157"/>
  <c r="R156"/>
  <c r="P157"/>
  <c r="P156"/>
  <c r="BI155"/>
  <c r="BH155"/>
  <c r="BG155"/>
  <c r="BF155"/>
  <c r="T155"/>
  <c r="T154"/>
  <c r="R155"/>
  <c r="R154"/>
  <c r="P155"/>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5"/>
  <c r="F93"/>
  <c r="E91"/>
  <c r="J58"/>
  <c r="F56"/>
  <c r="E54"/>
  <c r="J26"/>
  <c r="E26"/>
  <c r="J96" s="1"/>
  <c r="J25"/>
  <c r="J20"/>
  <c r="E20"/>
  <c r="F59" s="1"/>
  <c r="J19"/>
  <c r="J17"/>
  <c r="E17"/>
  <c r="F58" s="1"/>
  <c r="J16"/>
  <c r="J14"/>
  <c r="J93" s="1"/>
  <c r="E7"/>
  <c r="E87" s="1"/>
  <c r="J39" i="9"/>
  <c r="J38"/>
  <c r="AY63" i="1" s="1"/>
  <c r="J37" i="9"/>
  <c r="AX63" i="1" s="1"/>
  <c r="BI183" i="9"/>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8"/>
  <c r="F86"/>
  <c r="E84"/>
  <c r="J58"/>
  <c r="F56"/>
  <c r="E54"/>
  <c r="J26"/>
  <c r="E26"/>
  <c r="J59" s="1"/>
  <c r="J25"/>
  <c r="J20"/>
  <c r="E20"/>
  <c r="F59" s="1"/>
  <c r="J19"/>
  <c r="J17"/>
  <c r="E17"/>
  <c r="F58" s="1"/>
  <c r="J16"/>
  <c r="J14"/>
  <c r="J86" s="1"/>
  <c r="E7"/>
  <c r="E80"/>
  <c r="J39" i="8"/>
  <c r="J38"/>
  <c r="AY62" i="1" s="1"/>
  <c r="J37" i="8"/>
  <c r="AX62" i="1" s="1"/>
  <c r="BI254" i="8"/>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F90"/>
  <c r="E88"/>
  <c r="J58"/>
  <c r="F56"/>
  <c r="E54"/>
  <c r="J26"/>
  <c r="E26"/>
  <c r="J93" s="1"/>
  <c r="J25"/>
  <c r="J20"/>
  <c r="E20"/>
  <c r="F93" s="1"/>
  <c r="J19"/>
  <c r="J17"/>
  <c r="E17"/>
  <c r="F92" s="1"/>
  <c r="J16"/>
  <c r="J14"/>
  <c r="J56" s="1"/>
  <c r="E7"/>
  <c r="E84" s="1"/>
  <c r="J39" i="7"/>
  <c r="J38"/>
  <c r="AY61" i="1" s="1"/>
  <c r="J37" i="7"/>
  <c r="AX61" i="1" s="1"/>
  <c r="BI121" i="7"/>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1"/>
  <c r="E79"/>
  <c r="J58"/>
  <c r="F56"/>
  <c r="E54"/>
  <c r="J26"/>
  <c r="E26"/>
  <c r="J84" s="1"/>
  <c r="J25"/>
  <c r="J20"/>
  <c r="E20"/>
  <c r="F84" s="1"/>
  <c r="J19"/>
  <c r="J17"/>
  <c r="E17"/>
  <c r="F58" s="1"/>
  <c r="J16"/>
  <c r="J14"/>
  <c r="J56" s="1"/>
  <c r="E7"/>
  <c r="E50" s="1"/>
  <c r="J39" i="6"/>
  <c r="J38"/>
  <c r="AY60" i="1" s="1"/>
  <c r="J37" i="6"/>
  <c r="AX60" i="1" s="1"/>
  <c r="BI165" i="6"/>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T108" s="1"/>
  <c r="R109"/>
  <c r="R108" s="1"/>
  <c r="P109"/>
  <c r="P108" s="1"/>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89"/>
  <c r="F87"/>
  <c r="E85"/>
  <c r="J58"/>
  <c r="F56"/>
  <c r="E54"/>
  <c r="J26"/>
  <c r="E26"/>
  <c r="J90" s="1"/>
  <c r="J25"/>
  <c r="J20"/>
  <c r="E20"/>
  <c r="F59" s="1"/>
  <c r="J19"/>
  <c r="J17"/>
  <c r="E17"/>
  <c r="F89" s="1"/>
  <c r="J16"/>
  <c r="J14"/>
  <c r="J87" s="1"/>
  <c r="E7"/>
  <c r="E81"/>
  <c r="J39" i="5"/>
  <c r="J38"/>
  <c r="AY59" i="1" s="1"/>
  <c r="J37" i="5"/>
  <c r="AX59" i="1"/>
  <c r="BI322" i="5"/>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0"/>
  <c r="BH290"/>
  <c r="BG290"/>
  <c r="BF290"/>
  <c r="T290"/>
  <c r="R290"/>
  <c r="P290"/>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69"/>
  <c r="BH269"/>
  <c r="BG269"/>
  <c r="BF269"/>
  <c r="T269"/>
  <c r="R269"/>
  <c r="P269"/>
  <c r="BI268"/>
  <c r="BH268"/>
  <c r="BG268"/>
  <c r="BF268"/>
  <c r="T268"/>
  <c r="R268"/>
  <c r="P268"/>
  <c r="BI266"/>
  <c r="BH266"/>
  <c r="BG266"/>
  <c r="BF266"/>
  <c r="T266"/>
  <c r="R266"/>
  <c r="P266"/>
  <c r="BI264"/>
  <c r="BH264"/>
  <c r="BG264"/>
  <c r="BF264"/>
  <c r="T264"/>
  <c r="R264"/>
  <c r="P264"/>
  <c r="BI263"/>
  <c r="BH263"/>
  <c r="BG263"/>
  <c r="BF263"/>
  <c r="T263"/>
  <c r="R263"/>
  <c r="P263"/>
  <c r="BI262"/>
  <c r="BH262"/>
  <c r="BG262"/>
  <c r="BF262"/>
  <c r="T262"/>
  <c r="R262"/>
  <c r="P262"/>
  <c r="BI260"/>
  <c r="BH260"/>
  <c r="BG260"/>
  <c r="BF260"/>
  <c r="T260"/>
  <c r="R260"/>
  <c r="P260"/>
  <c r="BI258"/>
  <c r="BH258"/>
  <c r="BG258"/>
  <c r="BF258"/>
  <c r="T258"/>
  <c r="R258"/>
  <c r="P258"/>
  <c r="BI257"/>
  <c r="BH257"/>
  <c r="BG257"/>
  <c r="BF257"/>
  <c r="T257"/>
  <c r="R257"/>
  <c r="P257"/>
  <c r="BI256"/>
  <c r="BH256"/>
  <c r="BG256"/>
  <c r="BF256"/>
  <c r="T256"/>
  <c r="R256"/>
  <c r="P256"/>
  <c r="BI254"/>
  <c r="BH254"/>
  <c r="BG254"/>
  <c r="BF254"/>
  <c r="T254"/>
  <c r="R254"/>
  <c r="P254"/>
  <c r="BI252"/>
  <c r="BH252"/>
  <c r="BG252"/>
  <c r="BF252"/>
  <c r="T252"/>
  <c r="R252"/>
  <c r="P252"/>
  <c r="BI251"/>
  <c r="BH251"/>
  <c r="BG251"/>
  <c r="BF251"/>
  <c r="T251"/>
  <c r="R251"/>
  <c r="P251"/>
  <c r="BI249"/>
  <c r="BH249"/>
  <c r="BG249"/>
  <c r="BF249"/>
  <c r="T249"/>
  <c r="R249"/>
  <c r="P249"/>
  <c r="BI247"/>
  <c r="BH247"/>
  <c r="BG247"/>
  <c r="BF247"/>
  <c r="T247"/>
  <c r="R247"/>
  <c r="P247"/>
  <c r="BI246"/>
  <c r="BH246"/>
  <c r="BG246"/>
  <c r="BF246"/>
  <c r="T246"/>
  <c r="R246"/>
  <c r="P246"/>
  <c r="BI244"/>
  <c r="BH244"/>
  <c r="BG244"/>
  <c r="BF244"/>
  <c r="T244"/>
  <c r="R244"/>
  <c r="P244"/>
  <c r="BI242"/>
  <c r="BH242"/>
  <c r="BG242"/>
  <c r="BF242"/>
  <c r="T242"/>
  <c r="R242"/>
  <c r="P242"/>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J89"/>
  <c r="F87"/>
  <c r="E85"/>
  <c r="J58"/>
  <c r="F56"/>
  <c r="E54"/>
  <c r="J26"/>
  <c r="E26"/>
  <c r="J59" s="1"/>
  <c r="J25"/>
  <c r="J20"/>
  <c r="E20"/>
  <c r="F59" s="1"/>
  <c r="J19"/>
  <c r="J17"/>
  <c r="E17"/>
  <c r="F89" s="1"/>
  <c r="J16"/>
  <c r="J14"/>
  <c r="J56"/>
  <c r="E7"/>
  <c r="E81" s="1"/>
  <c r="J39" i="3"/>
  <c r="J38"/>
  <c r="AY57" i="1" s="1"/>
  <c r="J37" i="3"/>
  <c r="AX57" i="1"/>
  <c r="BI408" i="3"/>
  <c r="BH408"/>
  <c r="BG408"/>
  <c r="BF408"/>
  <c r="T408"/>
  <c r="R408"/>
  <c r="P408"/>
  <c r="BI407"/>
  <c r="BH407"/>
  <c r="BG407"/>
  <c r="BF407"/>
  <c r="T407"/>
  <c r="R407"/>
  <c r="P407"/>
  <c r="BI405"/>
  <c r="BH405"/>
  <c r="BG405"/>
  <c r="BF405"/>
  <c r="T405"/>
  <c r="R405"/>
  <c r="P405"/>
  <c r="BI404"/>
  <c r="BH404"/>
  <c r="BG404"/>
  <c r="BF404"/>
  <c r="T404"/>
  <c r="R404"/>
  <c r="P404"/>
  <c r="BI401"/>
  <c r="BH401"/>
  <c r="BG401"/>
  <c r="BF401"/>
  <c r="T401"/>
  <c r="R401"/>
  <c r="P401"/>
  <c r="BI400"/>
  <c r="BH400"/>
  <c r="BG400"/>
  <c r="BF400"/>
  <c r="T400"/>
  <c r="R400"/>
  <c r="P400"/>
  <c r="BI399"/>
  <c r="BH399"/>
  <c r="BG399"/>
  <c r="BF399"/>
  <c r="T399"/>
  <c r="R399"/>
  <c r="P399"/>
  <c r="BI397"/>
  <c r="BH397"/>
  <c r="BG397"/>
  <c r="BF397"/>
  <c r="T397"/>
  <c r="R397"/>
  <c r="P397"/>
  <c r="BI396"/>
  <c r="BH396"/>
  <c r="BG396"/>
  <c r="BF396"/>
  <c r="T396"/>
  <c r="R396"/>
  <c r="P396"/>
  <c r="BI395"/>
  <c r="BH395"/>
  <c r="BG395"/>
  <c r="BF395"/>
  <c r="T395"/>
  <c r="R395"/>
  <c r="P395"/>
  <c r="BI392"/>
  <c r="BH392"/>
  <c r="BG392"/>
  <c r="BF392"/>
  <c r="T392"/>
  <c r="R392"/>
  <c r="P392"/>
  <c r="BI389"/>
  <c r="BH389"/>
  <c r="BG389"/>
  <c r="BF389"/>
  <c r="T389"/>
  <c r="R389"/>
  <c r="P389"/>
  <c r="BI388"/>
  <c r="BH388"/>
  <c r="BG388"/>
  <c r="BF388"/>
  <c r="T388"/>
  <c r="R388"/>
  <c r="P388"/>
  <c r="BI387"/>
  <c r="BH387"/>
  <c r="BG387"/>
  <c r="BF387"/>
  <c r="T387"/>
  <c r="R387"/>
  <c r="P387"/>
  <c r="BI386"/>
  <c r="BH386"/>
  <c r="BG386"/>
  <c r="BF386"/>
  <c r="T386"/>
  <c r="R386"/>
  <c r="P386"/>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59"/>
  <c r="BH359"/>
  <c r="BG359"/>
  <c r="BF359"/>
  <c r="T359"/>
  <c r="R359"/>
  <c r="P359"/>
  <c r="BI357"/>
  <c r="BH357"/>
  <c r="BG357"/>
  <c r="BF357"/>
  <c r="T357"/>
  <c r="R357"/>
  <c r="P357"/>
  <c r="BI356"/>
  <c r="BH356"/>
  <c r="BG356"/>
  <c r="BF356"/>
  <c r="T356"/>
  <c r="R356"/>
  <c r="P356"/>
  <c r="BI354"/>
  <c r="BH354"/>
  <c r="BG354"/>
  <c r="BF354"/>
  <c r="T354"/>
  <c r="R354"/>
  <c r="P354"/>
  <c r="BI352"/>
  <c r="BH352"/>
  <c r="BG352"/>
  <c r="BF352"/>
  <c r="T352"/>
  <c r="R352"/>
  <c r="P352"/>
  <c r="BI349"/>
  <c r="BH349"/>
  <c r="BG349"/>
  <c r="BF349"/>
  <c r="T349"/>
  <c r="R349"/>
  <c r="P349"/>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8"/>
  <c r="BH338"/>
  <c r="BG338"/>
  <c r="BF338"/>
  <c r="T338"/>
  <c r="T337" s="1"/>
  <c r="R338"/>
  <c r="R337" s="1"/>
  <c r="P338"/>
  <c r="P337" s="1"/>
  <c r="BI335"/>
  <c r="BH335"/>
  <c r="BG335"/>
  <c r="BF335"/>
  <c r="T335"/>
  <c r="R335"/>
  <c r="P335"/>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2"/>
  <c r="BH242"/>
  <c r="BG242"/>
  <c r="BF242"/>
  <c r="T242"/>
  <c r="R242"/>
  <c r="P242"/>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T180" s="1"/>
  <c r="R181"/>
  <c r="R180"/>
  <c r="P181"/>
  <c r="P180" s="1"/>
  <c r="BI176"/>
  <c r="BH176"/>
  <c r="BG176"/>
  <c r="BF176"/>
  <c r="T176"/>
  <c r="R176"/>
  <c r="P176"/>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0"/>
  <c r="BH160"/>
  <c r="BG160"/>
  <c r="BF160"/>
  <c r="T160"/>
  <c r="R160"/>
  <c r="P160"/>
  <c r="BI156"/>
  <c r="BH156"/>
  <c r="BG156"/>
  <c r="BF156"/>
  <c r="T156"/>
  <c r="T155" s="1"/>
  <c r="R156"/>
  <c r="R155"/>
  <c r="P156"/>
  <c r="P155" s="1"/>
  <c r="BI153"/>
  <c r="BH153"/>
  <c r="BG153"/>
  <c r="BF153"/>
  <c r="T153"/>
  <c r="T152" s="1"/>
  <c r="R153"/>
  <c r="R152" s="1"/>
  <c r="P153"/>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39"/>
  <c r="BH139"/>
  <c r="BG139"/>
  <c r="BF139"/>
  <c r="T139"/>
  <c r="R139"/>
  <c r="P139"/>
  <c r="BI137"/>
  <c r="BH137"/>
  <c r="BG137"/>
  <c r="BF137"/>
  <c r="T137"/>
  <c r="R137"/>
  <c r="P137"/>
  <c r="BI133"/>
  <c r="BH133"/>
  <c r="BG133"/>
  <c r="BF133"/>
  <c r="T133"/>
  <c r="R133"/>
  <c r="P133"/>
  <c r="BI131"/>
  <c r="BH131"/>
  <c r="BG131"/>
  <c r="BF131"/>
  <c r="T131"/>
  <c r="R131"/>
  <c r="P131"/>
  <c r="BI129"/>
  <c r="BH129"/>
  <c r="BG129"/>
  <c r="BF129"/>
  <c r="T129"/>
  <c r="R129"/>
  <c r="P129"/>
  <c r="BI126"/>
  <c r="BH126"/>
  <c r="BG126"/>
  <c r="BF126"/>
  <c r="T126"/>
  <c r="R126"/>
  <c r="P126"/>
  <c r="BI122"/>
  <c r="BH122"/>
  <c r="BG122"/>
  <c r="BF122"/>
  <c r="T122"/>
  <c r="R122"/>
  <c r="P122"/>
  <c r="BI118"/>
  <c r="BH118"/>
  <c r="BG118"/>
  <c r="BF118"/>
  <c r="T118"/>
  <c r="R118"/>
  <c r="P118"/>
  <c r="BI114"/>
  <c r="BH114"/>
  <c r="BG114"/>
  <c r="BF114"/>
  <c r="T114"/>
  <c r="R114"/>
  <c r="P114"/>
  <c r="BI110"/>
  <c r="BH110"/>
  <c r="BG110"/>
  <c r="BF110"/>
  <c r="T110"/>
  <c r="R110"/>
  <c r="P110"/>
  <c r="BI108"/>
  <c r="BH108"/>
  <c r="BG108"/>
  <c r="BF108"/>
  <c r="T108"/>
  <c r="R108"/>
  <c r="P108"/>
  <c r="BI106"/>
  <c r="BH106"/>
  <c r="BG106"/>
  <c r="BF106"/>
  <c r="T106"/>
  <c r="R106"/>
  <c r="P106"/>
  <c r="BI103"/>
  <c r="BH103"/>
  <c r="BG103"/>
  <c r="BF103"/>
  <c r="T103"/>
  <c r="R103"/>
  <c r="P103"/>
  <c r="J97"/>
  <c r="F95"/>
  <c r="E93"/>
  <c r="J58"/>
  <c r="F56"/>
  <c r="E54"/>
  <c r="J26"/>
  <c r="E26"/>
  <c r="J59" s="1"/>
  <c r="J25"/>
  <c r="J20"/>
  <c r="E20"/>
  <c r="F59" s="1"/>
  <c r="J19"/>
  <c r="J17"/>
  <c r="E17"/>
  <c r="F58" s="1"/>
  <c r="J16"/>
  <c r="J14"/>
  <c r="J95" s="1"/>
  <c r="E7"/>
  <c r="E89"/>
  <c r="J39" i="2"/>
  <c r="J38"/>
  <c r="AY56" i="1" s="1"/>
  <c r="J37" i="2"/>
  <c r="AX56" i="1" s="1"/>
  <c r="BI6034" i="2"/>
  <c r="BH6034"/>
  <c r="BG6034"/>
  <c r="BF6034"/>
  <c r="T6034"/>
  <c r="R6034"/>
  <c r="P6034"/>
  <c r="BI6032"/>
  <c r="BH6032"/>
  <c r="BG6032"/>
  <c r="BF6032"/>
  <c r="T6032"/>
  <c r="R6032"/>
  <c r="P6032"/>
  <c r="BI6028"/>
  <c r="BH6028"/>
  <c r="BG6028"/>
  <c r="BF6028"/>
  <c r="T6028"/>
  <c r="R6028"/>
  <c r="P6028"/>
  <c r="BI6025"/>
  <c r="BH6025"/>
  <c r="BG6025"/>
  <c r="BF6025"/>
  <c r="T6025"/>
  <c r="R6025"/>
  <c r="P6025"/>
  <c r="BI6022"/>
  <c r="BH6022"/>
  <c r="BG6022"/>
  <c r="BF6022"/>
  <c r="T6022"/>
  <c r="R6022"/>
  <c r="P6022"/>
  <c r="BI6016"/>
  <c r="BH6016"/>
  <c r="BG6016"/>
  <c r="BF6016"/>
  <c r="T6016"/>
  <c r="R6016"/>
  <c r="P6016"/>
  <c r="BI6013"/>
  <c r="BH6013"/>
  <c r="BG6013"/>
  <c r="BF6013"/>
  <c r="T6013"/>
  <c r="R6013"/>
  <c r="P6013"/>
  <c r="BI6011"/>
  <c r="BH6011"/>
  <c r="BG6011"/>
  <c r="BF6011"/>
  <c r="T6011"/>
  <c r="R6011"/>
  <c r="P6011"/>
  <c r="BI6009"/>
  <c r="BH6009"/>
  <c r="BG6009"/>
  <c r="BF6009"/>
  <c r="T6009"/>
  <c r="R6009"/>
  <c r="P6009"/>
  <c r="BI6007"/>
  <c r="BH6007"/>
  <c r="BG6007"/>
  <c r="BF6007"/>
  <c r="T6007"/>
  <c r="R6007"/>
  <c r="P6007"/>
  <c r="BI6005"/>
  <c r="BH6005"/>
  <c r="BG6005"/>
  <c r="BF6005"/>
  <c r="T6005"/>
  <c r="R6005"/>
  <c r="P6005"/>
  <c r="BI6003"/>
  <c r="BH6003"/>
  <c r="BG6003"/>
  <c r="BF6003"/>
  <c r="T6003"/>
  <c r="R6003"/>
  <c r="P6003"/>
  <c r="BI6000"/>
  <c r="BH6000"/>
  <c r="BG6000"/>
  <c r="BF6000"/>
  <c r="T6000"/>
  <c r="R6000"/>
  <c r="P6000"/>
  <c r="BI5999"/>
  <c r="BH5999"/>
  <c r="BG5999"/>
  <c r="BF5999"/>
  <c r="T5999"/>
  <c r="R5999"/>
  <c r="P5999"/>
  <c r="BI5989"/>
  <c r="BH5989"/>
  <c r="BG5989"/>
  <c r="BF5989"/>
  <c r="T5989"/>
  <c r="R5989"/>
  <c r="P5989"/>
  <c r="BI5987"/>
  <c r="BH5987"/>
  <c r="BG5987"/>
  <c r="BF5987"/>
  <c r="T5987"/>
  <c r="R5987"/>
  <c r="P5987"/>
  <c r="BI5985"/>
  <c r="BH5985"/>
  <c r="BG5985"/>
  <c r="BF5985"/>
  <c r="T5985"/>
  <c r="R5985"/>
  <c r="P5985"/>
  <c r="BI5983"/>
  <c r="BH5983"/>
  <c r="BG5983"/>
  <c r="BF5983"/>
  <c r="T5983"/>
  <c r="R5983"/>
  <c r="P5983"/>
  <c r="BI5981"/>
  <c r="BH5981"/>
  <c r="BG5981"/>
  <c r="BF5981"/>
  <c r="T5981"/>
  <c r="R5981"/>
  <c r="P5981"/>
  <c r="BI5979"/>
  <c r="BH5979"/>
  <c r="BG5979"/>
  <c r="BF5979"/>
  <c r="T5979"/>
  <c r="R5979"/>
  <c r="P5979"/>
  <c r="BI5892"/>
  <c r="BH5892"/>
  <c r="BG5892"/>
  <c r="BF5892"/>
  <c r="T5892"/>
  <c r="R5892"/>
  <c r="P5892"/>
  <c r="BI5886"/>
  <c r="BH5886"/>
  <c r="BG5886"/>
  <c r="BF5886"/>
  <c r="T5886"/>
  <c r="R5886"/>
  <c r="P5886"/>
  <c r="BI5880"/>
  <c r="BH5880"/>
  <c r="BG5880"/>
  <c r="BF5880"/>
  <c r="T5880"/>
  <c r="R5880"/>
  <c r="P5880"/>
  <c r="BI5875"/>
  <c r="BH5875"/>
  <c r="BG5875"/>
  <c r="BF5875"/>
  <c r="T5875"/>
  <c r="R5875"/>
  <c r="P5875"/>
  <c r="BI5872"/>
  <c r="BH5872"/>
  <c r="BG5872"/>
  <c r="BF5872"/>
  <c r="T5872"/>
  <c r="R5872"/>
  <c r="P5872"/>
  <c r="BI5865"/>
  <c r="BH5865"/>
  <c r="BG5865"/>
  <c r="BF5865"/>
  <c r="T5865"/>
  <c r="R5865"/>
  <c r="P5865"/>
  <c r="BI5859"/>
  <c r="BH5859"/>
  <c r="BG5859"/>
  <c r="BF5859"/>
  <c r="T5859"/>
  <c r="R5859"/>
  <c r="P5859"/>
  <c r="BI5852"/>
  <c r="BH5852"/>
  <c r="BG5852"/>
  <c r="BF5852"/>
  <c r="T5852"/>
  <c r="R5852"/>
  <c r="P5852"/>
  <c r="BI5846"/>
  <c r="BH5846"/>
  <c r="BG5846"/>
  <c r="BF5846"/>
  <c r="T5846"/>
  <c r="R5846"/>
  <c r="P5846"/>
  <c r="BI5836"/>
  <c r="BH5836"/>
  <c r="BG5836"/>
  <c r="BF5836"/>
  <c r="T5836"/>
  <c r="R5836"/>
  <c r="P5836"/>
  <c r="BI5826"/>
  <c r="BH5826"/>
  <c r="BG5826"/>
  <c r="BF5826"/>
  <c r="T5826"/>
  <c r="R5826"/>
  <c r="P5826"/>
  <c r="BI5823"/>
  <c r="BH5823"/>
  <c r="BG5823"/>
  <c r="BF5823"/>
  <c r="T5823"/>
  <c r="R5823"/>
  <c r="P5823"/>
  <c r="BI5821"/>
  <c r="BH5821"/>
  <c r="BG5821"/>
  <c r="BF5821"/>
  <c r="T5821"/>
  <c r="R5821"/>
  <c r="P5821"/>
  <c r="BI5819"/>
  <c r="BH5819"/>
  <c r="BG5819"/>
  <c r="BF5819"/>
  <c r="T5819"/>
  <c r="R5819"/>
  <c r="P5819"/>
  <c r="BI5817"/>
  <c r="BH5817"/>
  <c r="BG5817"/>
  <c r="BF5817"/>
  <c r="T5817"/>
  <c r="R5817"/>
  <c r="P5817"/>
  <c r="BI5752"/>
  <c r="BH5752"/>
  <c r="BG5752"/>
  <c r="BF5752"/>
  <c r="T5752"/>
  <c r="R5752"/>
  <c r="P5752"/>
  <c r="BI5687"/>
  <c r="BH5687"/>
  <c r="BG5687"/>
  <c r="BF5687"/>
  <c r="T5687"/>
  <c r="R5687"/>
  <c r="P5687"/>
  <c r="BI5685"/>
  <c r="BH5685"/>
  <c r="BG5685"/>
  <c r="BF5685"/>
  <c r="T5685"/>
  <c r="R5685"/>
  <c r="P5685"/>
  <c r="BI5682"/>
  <c r="BH5682"/>
  <c r="BG5682"/>
  <c r="BF5682"/>
  <c r="T5682"/>
  <c r="R5682"/>
  <c r="P5682"/>
  <c r="BI5614"/>
  <c r="BH5614"/>
  <c r="BG5614"/>
  <c r="BF5614"/>
  <c r="T5614"/>
  <c r="R5614"/>
  <c r="P5614"/>
  <c r="BI5612"/>
  <c r="BH5612"/>
  <c r="BG5612"/>
  <c r="BF5612"/>
  <c r="T5612"/>
  <c r="R5612"/>
  <c r="P5612"/>
  <c r="BI5544"/>
  <c r="BH5544"/>
  <c r="BG5544"/>
  <c r="BF5544"/>
  <c r="T5544"/>
  <c r="R5544"/>
  <c r="P5544"/>
  <c r="BI5541"/>
  <c r="BH5541"/>
  <c r="BG5541"/>
  <c r="BF5541"/>
  <c r="T5541"/>
  <c r="R5541"/>
  <c r="P5541"/>
  <c r="BI5473"/>
  <c r="BH5473"/>
  <c r="BG5473"/>
  <c r="BF5473"/>
  <c r="T5473"/>
  <c r="R5473"/>
  <c r="P5473"/>
  <c r="BI5465"/>
  <c r="BH5465"/>
  <c r="BG5465"/>
  <c r="BF5465"/>
  <c r="T5465"/>
  <c r="R5465"/>
  <c r="P5465"/>
  <c r="BI5438"/>
  <c r="BH5438"/>
  <c r="BG5438"/>
  <c r="BF5438"/>
  <c r="T5438"/>
  <c r="R5438"/>
  <c r="P5438"/>
  <c r="BI5370"/>
  <c r="BH5370"/>
  <c r="BG5370"/>
  <c r="BF5370"/>
  <c r="T5370"/>
  <c r="R5370"/>
  <c r="P5370"/>
  <c r="BI5367"/>
  <c r="BH5367"/>
  <c r="BG5367"/>
  <c r="BF5367"/>
  <c r="T5367"/>
  <c r="R5367"/>
  <c r="P5367"/>
  <c r="BI5365"/>
  <c r="BH5365"/>
  <c r="BG5365"/>
  <c r="BF5365"/>
  <c r="T5365"/>
  <c r="R5365"/>
  <c r="P5365"/>
  <c r="BI5363"/>
  <c r="BH5363"/>
  <c r="BG5363"/>
  <c r="BF5363"/>
  <c r="T5363"/>
  <c r="R5363"/>
  <c r="P5363"/>
  <c r="BI5361"/>
  <c r="BH5361"/>
  <c r="BG5361"/>
  <c r="BF5361"/>
  <c r="T5361"/>
  <c r="R5361"/>
  <c r="P5361"/>
  <c r="BI5359"/>
  <c r="BH5359"/>
  <c r="BG5359"/>
  <c r="BF5359"/>
  <c r="T5359"/>
  <c r="R5359"/>
  <c r="P5359"/>
  <c r="BI5356"/>
  <c r="BH5356"/>
  <c r="BG5356"/>
  <c r="BF5356"/>
  <c r="T5356"/>
  <c r="R5356"/>
  <c r="P5356"/>
  <c r="BI5353"/>
  <c r="BH5353"/>
  <c r="BG5353"/>
  <c r="BF5353"/>
  <c r="T5353"/>
  <c r="R5353"/>
  <c r="P5353"/>
  <c r="BI5350"/>
  <c r="BH5350"/>
  <c r="BG5350"/>
  <c r="BF5350"/>
  <c r="T5350"/>
  <c r="R5350"/>
  <c r="P5350"/>
  <c r="BI5347"/>
  <c r="BH5347"/>
  <c r="BG5347"/>
  <c r="BF5347"/>
  <c r="T5347"/>
  <c r="R5347"/>
  <c r="P5347"/>
  <c r="BI5344"/>
  <c r="BH5344"/>
  <c r="BG5344"/>
  <c r="BF5344"/>
  <c r="T5344"/>
  <c r="R5344"/>
  <c r="P5344"/>
  <c r="BI5340"/>
  <c r="BH5340"/>
  <c r="BG5340"/>
  <c r="BF5340"/>
  <c r="T5340"/>
  <c r="R5340"/>
  <c r="P5340"/>
  <c r="BI5334"/>
  <c r="BH5334"/>
  <c r="BG5334"/>
  <c r="BF5334"/>
  <c r="T5334"/>
  <c r="R5334"/>
  <c r="P5334"/>
  <c r="BI5328"/>
  <c r="BH5328"/>
  <c r="BG5328"/>
  <c r="BF5328"/>
  <c r="T5328"/>
  <c r="R5328"/>
  <c r="P5328"/>
  <c r="BI5323"/>
  <c r="BH5323"/>
  <c r="BG5323"/>
  <c r="BF5323"/>
  <c r="T5323"/>
  <c r="R5323"/>
  <c r="P5323"/>
  <c r="BI5319"/>
  <c r="BH5319"/>
  <c r="BG5319"/>
  <c r="BF5319"/>
  <c r="T5319"/>
  <c r="R5319"/>
  <c r="P5319"/>
  <c r="BI5316"/>
  <c r="BH5316"/>
  <c r="BG5316"/>
  <c r="BF5316"/>
  <c r="T5316"/>
  <c r="R5316"/>
  <c r="P5316"/>
  <c r="BI5287"/>
  <c r="BH5287"/>
  <c r="BG5287"/>
  <c r="BF5287"/>
  <c r="T5287"/>
  <c r="R5287"/>
  <c r="P5287"/>
  <c r="BI5279"/>
  <c r="BH5279"/>
  <c r="BG5279"/>
  <c r="BF5279"/>
  <c r="T5279"/>
  <c r="R5279"/>
  <c r="P5279"/>
  <c r="BI5266"/>
  <c r="BH5266"/>
  <c r="BG5266"/>
  <c r="BF5266"/>
  <c r="T5266"/>
  <c r="R5266"/>
  <c r="P5266"/>
  <c r="BI5264"/>
  <c r="BH5264"/>
  <c r="BG5264"/>
  <c r="BF5264"/>
  <c r="T5264"/>
  <c r="R5264"/>
  <c r="P5264"/>
  <c r="BI5249"/>
  <c r="BH5249"/>
  <c r="BG5249"/>
  <c r="BF5249"/>
  <c r="T5249"/>
  <c r="R5249"/>
  <c r="P5249"/>
  <c r="BI5241"/>
  <c r="BH5241"/>
  <c r="BG5241"/>
  <c r="BF5241"/>
  <c r="T5241"/>
  <c r="R5241"/>
  <c r="P5241"/>
  <c r="BI5239"/>
  <c r="BH5239"/>
  <c r="BG5239"/>
  <c r="BF5239"/>
  <c r="T5239"/>
  <c r="R5239"/>
  <c r="P5239"/>
  <c r="BI5207"/>
  <c r="BH5207"/>
  <c r="BG5207"/>
  <c r="BF5207"/>
  <c r="T5207"/>
  <c r="R5207"/>
  <c r="P5207"/>
  <c r="BI5199"/>
  <c r="BH5199"/>
  <c r="BG5199"/>
  <c r="BF5199"/>
  <c r="T5199"/>
  <c r="R5199"/>
  <c r="P5199"/>
  <c r="BI5184"/>
  <c r="BH5184"/>
  <c r="BG5184"/>
  <c r="BF5184"/>
  <c r="T5184"/>
  <c r="R5184"/>
  <c r="P5184"/>
  <c r="BI5169"/>
  <c r="BH5169"/>
  <c r="BG5169"/>
  <c r="BF5169"/>
  <c r="T5169"/>
  <c r="R5169"/>
  <c r="P5169"/>
  <c r="BI5166"/>
  <c r="BH5166"/>
  <c r="BG5166"/>
  <c r="BF5166"/>
  <c r="T5166"/>
  <c r="R5166"/>
  <c r="P5166"/>
  <c r="BI5160"/>
  <c r="BH5160"/>
  <c r="BG5160"/>
  <c r="BF5160"/>
  <c r="T5160"/>
  <c r="R5160"/>
  <c r="P5160"/>
  <c r="BI5158"/>
  <c r="BH5158"/>
  <c r="BG5158"/>
  <c r="BF5158"/>
  <c r="T5158"/>
  <c r="R5158"/>
  <c r="P5158"/>
  <c r="BI5156"/>
  <c r="BH5156"/>
  <c r="BG5156"/>
  <c r="BF5156"/>
  <c r="T5156"/>
  <c r="R5156"/>
  <c r="P5156"/>
  <c r="BI5154"/>
  <c r="BH5154"/>
  <c r="BG5154"/>
  <c r="BF5154"/>
  <c r="T5154"/>
  <c r="R5154"/>
  <c r="P5154"/>
  <c r="BI5152"/>
  <c r="BH5152"/>
  <c r="BG5152"/>
  <c r="BF5152"/>
  <c r="T5152"/>
  <c r="R5152"/>
  <c r="P5152"/>
  <c r="BI5150"/>
  <c r="BH5150"/>
  <c r="BG5150"/>
  <c r="BF5150"/>
  <c r="T5150"/>
  <c r="R5150"/>
  <c r="P5150"/>
  <c r="BI5146"/>
  <c r="BH5146"/>
  <c r="BG5146"/>
  <c r="BF5146"/>
  <c r="T5146"/>
  <c r="R5146"/>
  <c r="P5146"/>
  <c r="BI5144"/>
  <c r="BH5144"/>
  <c r="BG5144"/>
  <c r="BF5144"/>
  <c r="T5144"/>
  <c r="R5144"/>
  <c r="P5144"/>
  <c r="BI5143"/>
  <c r="BH5143"/>
  <c r="BG5143"/>
  <c r="BF5143"/>
  <c r="T5143"/>
  <c r="R5143"/>
  <c r="P5143"/>
  <c r="BI5142"/>
  <c r="BH5142"/>
  <c r="BG5142"/>
  <c r="BF5142"/>
  <c r="T5142"/>
  <c r="R5142"/>
  <c r="P5142"/>
  <c r="BI5141"/>
  <c r="BH5141"/>
  <c r="BG5141"/>
  <c r="BF5141"/>
  <c r="T5141"/>
  <c r="R5141"/>
  <c r="P5141"/>
  <c r="BI5140"/>
  <c r="BH5140"/>
  <c r="BG5140"/>
  <c r="BF5140"/>
  <c r="T5140"/>
  <c r="R5140"/>
  <c r="P5140"/>
  <c r="BI5139"/>
  <c r="BH5139"/>
  <c r="BG5139"/>
  <c r="BF5139"/>
  <c r="T5139"/>
  <c r="R5139"/>
  <c r="P5139"/>
  <c r="BI5137"/>
  <c r="BH5137"/>
  <c r="BG5137"/>
  <c r="BF5137"/>
  <c r="T5137"/>
  <c r="R5137"/>
  <c r="P5137"/>
  <c r="BI5135"/>
  <c r="BH5135"/>
  <c r="BG5135"/>
  <c r="BF5135"/>
  <c r="T5135"/>
  <c r="R5135"/>
  <c r="P5135"/>
  <c r="BI5134"/>
  <c r="BH5134"/>
  <c r="BG5134"/>
  <c r="BF5134"/>
  <c r="T5134"/>
  <c r="R5134"/>
  <c r="P5134"/>
  <c r="BI5133"/>
  <c r="BH5133"/>
  <c r="BG5133"/>
  <c r="BF5133"/>
  <c r="T5133"/>
  <c r="R5133"/>
  <c r="P5133"/>
  <c r="BI5132"/>
  <c r="BH5132"/>
  <c r="BG5132"/>
  <c r="BF5132"/>
  <c r="T5132"/>
  <c r="R5132"/>
  <c r="P5132"/>
  <c r="BI5130"/>
  <c r="BH5130"/>
  <c r="BG5130"/>
  <c r="BF5130"/>
  <c r="T5130"/>
  <c r="R5130"/>
  <c r="P5130"/>
  <c r="BI5127"/>
  <c r="BH5127"/>
  <c r="BG5127"/>
  <c r="BF5127"/>
  <c r="T5127"/>
  <c r="R5127"/>
  <c r="P5127"/>
  <c r="BI5122"/>
  <c r="BH5122"/>
  <c r="BG5122"/>
  <c r="BF5122"/>
  <c r="T5122"/>
  <c r="R5122"/>
  <c r="P5122"/>
  <c r="BI5120"/>
  <c r="BH5120"/>
  <c r="BG5120"/>
  <c r="BF5120"/>
  <c r="T5120"/>
  <c r="R5120"/>
  <c r="P5120"/>
  <c r="BI5117"/>
  <c r="BH5117"/>
  <c r="BG5117"/>
  <c r="BF5117"/>
  <c r="T5117"/>
  <c r="R5117"/>
  <c r="P5117"/>
  <c r="BI5115"/>
  <c r="BH5115"/>
  <c r="BG5115"/>
  <c r="BF5115"/>
  <c r="T5115"/>
  <c r="R5115"/>
  <c r="P5115"/>
  <c r="BI5112"/>
  <c r="BH5112"/>
  <c r="BG5112"/>
  <c r="BF5112"/>
  <c r="T5112"/>
  <c r="R5112"/>
  <c r="P5112"/>
  <c r="BI5106"/>
  <c r="BH5106"/>
  <c r="BG5106"/>
  <c r="BF5106"/>
  <c r="T5106"/>
  <c r="R5106"/>
  <c r="P5106"/>
  <c r="BI5101"/>
  <c r="BH5101"/>
  <c r="BG5101"/>
  <c r="BF5101"/>
  <c r="T5101"/>
  <c r="R5101"/>
  <c r="P5101"/>
  <c r="BI5098"/>
  <c r="BH5098"/>
  <c r="BG5098"/>
  <c r="BF5098"/>
  <c r="T5098"/>
  <c r="R5098"/>
  <c r="P5098"/>
  <c r="BI5096"/>
  <c r="BH5096"/>
  <c r="BG5096"/>
  <c r="BF5096"/>
  <c r="T5096"/>
  <c r="R5096"/>
  <c r="P5096"/>
  <c r="BI5091"/>
  <c r="BH5091"/>
  <c r="BG5091"/>
  <c r="BF5091"/>
  <c r="T5091"/>
  <c r="R5091"/>
  <c r="P5091"/>
  <c r="BI5090"/>
  <c r="BH5090"/>
  <c r="BG5090"/>
  <c r="BF5090"/>
  <c r="T5090"/>
  <c r="R5090"/>
  <c r="P5090"/>
  <c r="BI5088"/>
  <c r="BH5088"/>
  <c r="BG5088"/>
  <c r="BF5088"/>
  <c r="T5088"/>
  <c r="R5088"/>
  <c r="P5088"/>
  <c r="BI5086"/>
  <c r="BH5086"/>
  <c r="BG5086"/>
  <c r="BF5086"/>
  <c r="T5086"/>
  <c r="R5086"/>
  <c r="P5086"/>
  <c r="BI5084"/>
  <c r="BH5084"/>
  <c r="BG5084"/>
  <c r="BF5084"/>
  <c r="T5084"/>
  <c r="R5084"/>
  <c r="P5084"/>
  <c r="BI5082"/>
  <c r="BH5082"/>
  <c r="BG5082"/>
  <c r="BF5082"/>
  <c r="T5082"/>
  <c r="R5082"/>
  <c r="P5082"/>
  <c r="BI5080"/>
  <c r="BH5080"/>
  <c r="BG5080"/>
  <c r="BF5080"/>
  <c r="T5080"/>
  <c r="R5080"/>
  <c r="P5080"/>
  <c r="BI5078"/>
  <c r="BH5078"/>
  <c r="BG5078"/>
  <c r="BF5078"/>
  <c r="T5078"/>
  <c r="R5078"/>
  <c r="P5078"/>
  <c r="BI5076"/>
  <c r="BH5076"/>
  <c r="BG5076"/>
  <c r="BF5076"/>
  <c r="T5076"/>
  <c r="R5076"/>
  <c r="P5076"/>
  <c r="BI5073"/>
  <c r="BH5073"/>
  <c r="BG5073"/>
  <c r="BF5073"/>
  <c r="T5073"/>
  <c r="R5073"/>
  <c r="P5073"/>
  <c r="BI5072"/>
  <c r="BH5072"/>
  <c r="BG5072"/>
  <c r="BF5072"/>
  <c r="T5072"/>
  <c r="R5072"/>
  <c r="P5072"/>
  <c r="BI5070"/>
  <c r="BH5070"/>
  <c r="BG5070"/>
  <c r="BF5070"/>
  <c r="T5070"/>
  <c r="R5070"/>
  <c r="P5070"/>
  <c r="BI5067"/>
  <c r="BH5067"/>
  <c r="BG5067"/>
  <c r="BF5067"/>
  <c r="T5067"/>
  <c r="R5067"/>
  <c r="P5067"/>
  <c r="BI5064"/>
  <c r="BH5064"/>
  <c r="BG5064"/>
  <c r="BF5064"/>
  <c r="T5064"/>
  <c r="R5064"/>
  <c r="P5064"/>
  <c r="BI5061"/>
  <c r="BH5061"/>
  <c r="BG5061"/>
  <c r="BF5061"/>
  <c r="T5061"/>
  <c r="R5061"/>
  <c r="P5061"/>
  <c r="BI5059"/>
  <c r="BH5059"/>
  <c r="BG5059"/>
  <c r="BF5059"/>
  <c r="T5059"/>
  <c r="R5059"/>
  <c r="P5059"/>
  <c r="BI5057"/>
  <c r="BH5057"/>
  <c r="BG5057"/>
  <c r="BF5057"/>
  <c r="T5057"/>
  <c r="R5057"/>
  <c r="P5057"/>
  <c r="BI5056"/>
  <c r="BH5056"/>
  <c r="BG5056"/>
  <c r="BF5056"/>
  <c r="T5056"/>
  <c r="R5056"/>
  <c r="P5056"/>
  <c r="BI5053"/>
  <c r="BH5053"/>
  <c r="BG5053"/>
  <c r="BF5053"/>
  <c r="T5053"/>
  <c r="R5053"/>
  <c r="P5053"/>
  <c r="BI5052"/>
  <c r="BH5052"/>
  <c r="BG5052"/>
  <c r="BF5052"/>
  <c r="T5052"/>
  <c r="R5052"/>
  <c r="P5052"/>
  <c r="BI5049"/>
  <c r="BH5049"/>
  <c r="BG5049"/>
  <c r="BF5049"/>
  <c r="T5049"/>
  <c r="R5049"/>
  <c r="P5049"/>
  <c r="BI5048"/>
  <c r="BH5048"/>
  <c r="BG5048"/>
  <c r="BF5048"/>
  <c r="T5048"/>
  <c r="R5048"/>
  <c r="P5048"/>
  <c r="BI5045"/>
  <c r="BH5045"/>
  <c r="BG5045"/>
  <c r="BF5045"/>
  <c r="T5045"/>
  <c r="R5045"/>
  <c r="P5045"/>
  <c r="BI5042"/>
  <c r="BH5042"/>
  <c r="BG5042"/>
  <c r="BF5042"/>
  <c r="T5042"/>
  <c r="R5042"/>
  <c r="P5042"/>
  <c r="BI5040"/>
  <c r="BH5040"/>
  <c r="BG5040"/>
  <c r="BF5040"/>
  <c r="T5040"/>
  <c r="R5040"/>
  <c r="P5040"/>
  <c r="BI5038"/>
  <c r="BH5038"/>
  <c r="BG5038"/>
  <c r="BF5038"/>
  <c r="T5038"/>
  <c r="R5038"/>
  <c r="P5038"/>
  <c r="BI5035"/>
  <c r="BH5035"/>
  <c r="BG5035"/>
  <c r="BF5035"/>
  <c r="T5035"/>
  <c r="R5035"/>
  <c r="P5035"/>
  <c r="BI5034"/>
  <c r="BH5034"/>
  <c r="BG5034"/>
  <c r="BF5034"/>
  <c r="T5034"/>
  <c r="R5034"/>
  <c r="P5034"/>
  <c r="BI5031"/>
  <c r="BH5031"/>
  <c r="BG5031"/>
  <c r="BF5031"/>
  <c r="T5031"/>
  <c r="R5031"/>
  <c r="P5031"/>
  <c r="BI5023"/>
  <c r="BH5023"/>
  <c r="BG5023"/>
  <c r="BF5023"/>
  <c r="T5023"/>
  <c r="R5023"/>
  <c r="P5023"/>
  <c r="BI5015"/>
  <c r="BH5015"/>
  <c r="BG5015"/>
  <c r="BF5015"/>
  <c r="T5015"/>
  <c r="R5015"/>
  <c r="P5015"/>
  <c r="BI5010"/>
  <c r="BH5010"/>
  <c r="BG5010"/>
  <c r="BF5010"/>
  <c r="T5010"/>
  <c r="R5010"/>
  <c r="P5010"/>
  <c r="BI5007"/>
  <c r="BH5007"/>
  <c r="BG5007"/>
  <c r="BF5007"/>
  <c r="T5007"/>
  <c r="R5007"/>
  <c r="P5007"/>
  <c r="BI5005"/>
  <c r="BH5005"/>
  <c r="BG5005"/>
  <c r="BF5005"/>
  <c r="T5005"/>
  <c r="R5005"/>
  <c r="P5005"/>
  <c r="BI5003"/>
  <c r="BH5003"/>
  <c r="BG5003"/>
  <c r="BF5003"/>
  <c r="T5003"/>
  <c r="R5003"/>
  <c r="P5003"/>
  <c r="BI5001"/>
  <c r="BH5001"/>
  <c r="BG5001"/>
  <c r="BF5001"/>
  <c r="T5001"/>
  <c r="R5001"/>
  <c r="P5001"/>
  <c r="BI4999"/>
  <c r="BH4999"/>
  <c r="BG4999"/>
  <c r="BF4999"/>
  <c r="T4999"/>
  <c r="R4999"/>
  <c r="P4999"/>
  <c r="BI4997"/>
  <c r="BH4997"/>
  <c r="BG4997"/>
  <c r="BF4997"/>
  <c r="T4997"/>
  <c r="R4997"/>
  <c r="P4997"/>
  <c r="BI4995"/>
  <c r="BH4995"/>
  <c r="BG4995"/>
  <c r="BF4995"/>
  <c r="T4995"/>
  <c r="R4995"/>
  <c r="P4995"/>
  <c r="BI4993"/>
  <c r="BH4993"/>
  <c r="BG4993"/>
  <c r="BF4993"/>
  <c r="T4993"/>
  <c r="R4993"/>
  <c r="P4993"/>
  <c r="BI4991"/>
  <c r="BH4991"/>
  <c r="BG4991"/>
  <c r="BF4991"/>
  <c r="T4991"/>
  <c r="R4991"/>
  <c r="P4991"/>
  <c r="BI4989"/>
  <c r="BH4989"/>
  <c r="BG4989"/>
  <c r="BF4989"/>
  <c r="T4989"/>
  <c r="R4989"/>
  <c r="P4989"/>
  <c r="BI4987"/>
  <c r="BH4987"/>
  <c r="BG4987"/>
  <c r="BF4987"/>
  <c r="T4987"/>
  <c r="R4987"/>
  <c r="P4987"/>
  <c r="BI4985"/>
  <c r="BH4985"/>
  <c r="BG4985"/>
  <c r="BF4985"/>
  <c r="T4985"/>
  <c r="R4985"/>
  <c r="P4985"/>
  <c r="BI4983"/>
  <c r="BH4983"/>
  <c r="BG4983"/>
  <c r="BF4983"/>
  <c r="T4983"/>
  <c r="R4983"/>
  <c r="P4983"/>
  <c r="BI4981"/>
  <c r="BH4981"/>
  <c r="BG4981"/>
  <c r="BF4981"/>
  <c r="T4981"/>
  <c r="R4981"/>
  <c r="P4981"/>
  <c r="BI4979"/>
  <c r="BH4979"/>
  <c r="BG4979"/>
  <c r="BF4979"/>
  <c r="T4979"/>
  <c r="R4979"/>
  <c r="P4979"/>
  <c r="BI4977"/>
  <c r="BH4977"/>
  <c r="BG4977"/>
  <c r="BF4977"/>
  <c r="T4977"/>
  <c r="R4977"/>
  <c r="P4977"/>
  <c r="BI4975"/>
  <c r="BH4975"/>
  <c r="BG4975"/>
  <c r="BF4975"/>
  <c r="T4975"/>
  <c r="R4975"/>
  <c r="P4975"/>
  <c r="BI4973"/>
  <c r="BH4973"/>
  <c r="BG4973"/>
  <c r="BF4973"/>
  <c r="T4973"/>
  <c r="R4973"/>
  <c r="P4973"/>
  <c r="BI4971"/>
  <c r="BH4971"/>
  <c r="BG4971"/>
  <c r="BF4971"/>
  <c r="T4971"/>
  <c r="R4971"/>
  <c r="P4971"/>
  <c r="BI4969"/>
  <c r="BH4969"/>
  <c r="BG4969"/>
  <c r="BF4969"/>
  <c r="T4969"/>
  <c r="R4969"/>
  <c r="P4969"/>
  <c r="BI4967"/>
  <c r="BH4967"/>
  <c r="BG4967"/>
  <c r="BF4967"/>
  <c r="T4967"/>
  <c r="R4967"/>
  <c r="P4967"/>
  <c r="BI4965"/>
  <c r="BH4965"/>
  <c r="BG4965"/>
  <c r="BF4965"/>
  <c r="T4965"/>
  <c r="R4965"/>
  <c r="P4965"/>
  <c r="BI4963"/>
  <c r="BH4963"/>
  <c r="BG4963"/>
  <c r="BF4963"/>
  <c r="T4963"/>
  <c r="R4963"/>
  <c r="P4963"/>
  <c r="BI4961"/>
  <c r="BH4961"/>
  <c r="BG4961"/>
  <c r="BF4961"/>
  <c r="T4961"/>
  <c r="R4961"/>
  <c r="P4961"/>
  <c r="BI4959"/>
  <c r="BH4959"/>
  <c r="BG4959"/>
  <c r="BF4959"/>
  <c r="T4959"/>
  <c r="R4959"/>
  <c r="P4959"/>
  <c r="BI4957"/>
  <c r="BH4957"/>
  <c r="BG4957"/>
  <c r="BF4957"/>
  <c r="T4957"/>
  <c r="R4957"/>
  <c r="P4957"/>
  <c r="BI4955"/>
  <c r="BH4955"/>
  <c r="BG4955"/>
  <c r="BF4955"/>
  <c r="T4955"/>
  <c r="R4955"/>
  <c r="P4955"/>
  <c r="BI4953"/>
  <c r="BH4953"/>
  <c r="BG4953"/>
  <c r="BF4953"/>
  <c r="T4953"/>
  <c r="R4953"/>
  <c r="P4953"/>
  <c r="BI4951"/>
  <c r="BH4951"/>
  <c r="BG4951"/>
  <c r="BF4951"/>
  <c r="T4951"/>
  <c r="R4951"/>
  <c r="P4951"/>
  <c r="BI4949"/>
  <c r="BH4949"/>
  <c r="BG4949"/>
  <c r="BF4949"/>
  <c r="T4949"/>
  <c r="R4949"/>
  <c r="P4949"/>
  <c r="BI4947"/>
  <c r="BH4947"/>
  <c r="BG4947"/>
  <c r="BF4947"/>
  <c r="T4947"/>
  <c r="R4947"/>
  <c r="P4947"/>
  <c r="BI4945"/>
  <c r="BH4945"/>
  <c r="BG4945"/>
  <c r="BF4945"/>
  <c r="T4945"/>
  <c r="R4945"/>
  <c r="P4945"/>
  <c r="BI4943"/>
  <c r="BH4943"/>
  <c r="BG4943"/>
  <c r="BF4943"/>
  <c r="T4943"/>
  <c r="R4943"/>
  <c r="P4943"/>
  <c r="BI4941"/>
  <c r="BH4941"/>
  <c r="BG4941"/>
  <c r="BF4941"/>
  <c r="T4941"/>
  <c r="R4941"/>
  <c r="P4941"/>
  <c r="BI4939"/>
  <c r="BH4939"/>
  <c r="BG4939"/>
  <c r="BF4939"/>
  <c r="T4939"/>
  <c r="R4939"/>
  <c r="P4939"/>
  <c r="BI4937"/>
  <c r="BH4937"/>
  <c r="BG4937"/>
  <c r="BF4937"/>
  <c r="T4937"/>
  <c r="R4937"/>
  <c r="P4937"/>
  <c r="BI4935"/>
  <c r="BH4935"/>
  <c r="BG4935"/>
  <c r="BF4935"/>
  <c r="T4935"/>
  <c r="R4935"/>
  <c r="P4935"/>
  <c r="BI4933"/>
  <c r="BH4933"/>
  <c r="BG4933"/>
  <c r="BF4933"/>
  <c r="T4933"/>
  <c r="R4933"/>
  <c r="P4933"/>
  <c r="BI4931"/>
  <c r="BH4931"/>
  <c r="BG4931"/>
  <c r="BF4931"/>
  <c r="T4931"/>
  <c r="R4931"/>
  <c r="P4931"/>
  <c r="BI4929"/>
  <c r="BH4929"/>
  <c r="BG4929"/>
  <c r="BF4929"/>
  <c r="T4929"/>
  <c r="R4929"/>
  <c r="P4929"/>
  <c r="BI4927"/>
  <c r="BH4927"/>
  <c r="BG4927"/>
  <c r="BF4927"/>
  <c r="T4927"/>
  <c r="R4927"/>
  <c r="P4927"/>
  <c r="BI4925"/>
  <c r="BH4925"/>
  <c r="BG4925"/>
  <c r="BF4925"/>
  <c r="T4925"/>
  <c r="R4925"/>
  <c r="P4925"/>
  <c r="BI4923"/>
  <c r="BH4923"/>
  <c r="BG4923"/>
  <c r="BF4923"/>
  <c r="T4923"/>
  <c r="R4923"/>
  <c r="P4923"/>
  <c r="BI4921"/>
  <c r="BH4921"/>
  <c r="BG4921"/>
  <c r="BF4921"/>
  <c r="T4921"/>
  <c r="R4921"/>
  <c r="P4921"/>
  <c r="BI4919"/>
  <c r="BH4919"/>
  <c r="BG4919"/>
  <c r="BF4919"/>
  <c r="T4919"/>
  <c r="R4919"/>
  <c r="P4919"/>
  <c r="BI4917"/>
  <c r="BH4917"/>
  <c r="BG4917"/>
  <c r="BF4917"/>
  <c r="T4917"/>
  <c r="R4917"/>
  <c r="P4917"/>
  <c r="BI4915"/>
  <c r="BH4915"/>
  <c r="BG4915"/>
  <c r="BF4915"/>
  <c r="T4915"/>
  <c r="R4915"/>
  <c r="P4915"/>
  <c r="BI4913"/>
  <c r="BH4913"/>
  <c r="BG4913"/>
  <c r="BF4913"/>
  <c r="T4913"/>
  <c r="R4913"/>
  <c r="P4913"/>
  <c r="BI4911"/>
  <c r="BH4911"/>
  <c r="BG4911"/>
  <c r="BF4911"/>
  <c r="T4911"/>
  <c r="R4911"/>
  <c r="P4911"/>
  <c r="BI4909"/>
  <c r="BH4909"/>
  <c r="BG4909"/>
  <c r="BF4909"/>
  <c r="T4909"/>
  <c r="R4909"/>
  <c r="P4909"/>
  <c r="BI4907"/>
  <c r="BH4907"/>
  <c r="BG4907"/>
  <c r="BF4907"/>
  <c r="T4907"/>
  <c r="R4907"/>
  <c r="P4907"/>
  <c r="BI4905"/>
  <c r="BH4905"/>
  <c r="BG4905"/>
  <c r="BF4905"/>
  <c r="T4905"/>
  <c r="R4905"/>
  <c r="P4905"/>
  <c r="BI4903"/>
  <c r="BH4903"/>
  <c r="BG4903"/>
  <c r="BF4903"/>
  <c r="T4903"/>
  <c r="R4903"/>
  <c r="P4903"/>
  <c r="BI4901"/>
  <c r="BH4901"/>
  <c r="BG4901"/>
  <c r="BF4901"/>
  <c r="T4901"/>
  <c r="R4901"/>
  <c r="P4901"/>
  <c r="BI4899"/>
  <c r="BH4899"/>
  <c r="BG4899"/>
  <c r="BF4899"/>
  <c r="T4899"/>
  <c r="R4899"/>
  <c r="P4899"/>
  <c r="BI4897"/>
  <c r="BH4897"/>
  <c r="BG4897"/>
  <c r="BF4897"/>
  <c r="T4897"/>
  <c r="R4897"/>
  <c r="P4897"/>
  <c r="BI4895"/>
  <c r="BH4895"/>
  <c r="BG4895"/>
  <c r="BF4895"/>
  <c r="T4895"/>
  <c r="R4895"/>
  <c r="P4895"/>
  <c r="BI4893"/>
  <c r="BH4893"/>
  <c r="BG4893"/>
  <c r="BF4893"/>
  <c r="T4893"/>
  <c r="R4893"/>
  <c r="P4893"/>
  <c r="BI4891"/>
  <c r="BH4891"/>
  <c r="BG4891"/>
  <c r="BF4891"/>
  <c r="T4891"/>
  <c r="R4891"/>
  <c r="P4891"/>
  <c r="BI4889"/>
  <c r="BH4889"/>
  <c r="BG4889"/>
  <c r="BF4889"/>
  <c r="T4889"/>
  <c r="R4889"/>
  <c r="P4889"/>
  <c r="BI4887"/>
  <c r="BH4887"/>
  <c r="BG4887"/>
  <c r="BF4887"/>
  <c r="T4887"/>
  <c r="R4887"/>
  <c r="P4887"/>
  <c r="BI4885"/>
  <c r="BH4885"/>
  <c r="BG4885"/>
  <c r="BF4885"/>
  <c r="T4885"/>
  <c r="R4885"/>
  <c r="P4885"/>
  <c r="BI4883"/>
  <c r="BH4883"/>
  <c r="BG4883"/>
  <c r="BF4883"/>
  <c r="T4883"/>
  <c r="R4883"/>
  <c r="P4883"/>
  <c r="BI4881"/>
  <c r="BH4881"/>
  <c r="BG4881"/>
  <c r="BF4881"/>
  <c r="T4881"/>
  <c r="R4881"/>
  <c r="P4881"/>
  <c r="BI4879"/>
  <c r="BH4879"/>
  <c r="BG4879"/>
  <c r="BF4879"/>
  <c r="T4879"/>
  <c r="R4879"/>
  <c r="P4879"/>
  <c r="BI4877"/>
  <c r="BH4877"/>
  <c r="BG4877"/>
  <c r="BF4877"/>
  <c r="T4877"/>
  <c r="R4877"/>
  <c r="P4877"/>
  <c r="BI4875"/>
  <c r="BH4875"/>
  <c r="BG4875"/>
  <c r="BF4875"/>
  <c r="T4875"/>
  <c r="R4875"/>
  <c r="P4875"/>
  <c r="BI4873"/>
  <c r="BH4873"/>
  <c r="BG4873"/>
  <c r="BF4873"/>
  <c r="T4873"/>
  <c r="R4873"/>
  <c r="P4873"/>
  <c r="BI4871"/>
  <c r="BH4871"/>
  <c r="BG4871"/>
  <c r="BF4871"/>
  <c r="T4871"/>
  <c r="R4871"/>
  <c r="P4871"/>
  <c r="BI4869"/>
  <c r="BH4869"/>
  <c r="BG4869"/>
  <c r="BF4869"/>
  <c r="T4869"/>
  <c r="R4869"/>
  <c r="P4869"/>
  <c r="BI4867"/>
  <c r="BH4867"/>
  <c r="BG4867"/>
  <c r="BF4867"/>
  <c r="T4867"/>
  <c r="R4867"/>
  <c r="P4867"/>
  <c r="BI4863"/>
  <c r="BH4863"/>
  <c r="BG4863"/>
  <c r="BF4863"/>
  <c r="T4863"/>
  <c r="R4863"/>
  <c r="P4863"/>
  <c r="BI4860"/>
  <c r="BH4860"/>
  <c r="BG4860"/>
  <c r="BF4860"/>
  <c r="T4860"/>
  <c r="R4860"/>
  <c r="P4860"/>
  <c r="BI4858"/>
  <c r="BH4858"/>
  <c r="BG4858"/>
  <c r="BF4858"/>
  <c r="T4858"/>
  <c r="R4858"/>
  <c r="P4858"/>
  <c r="BI4856"/>
  <c r="BH4856"/>
  <c r="BG4856"/>
  <c r="BF4856"/>
  <c r="T4856"/>
  <c r="R4856"/>
  <c r="P4856"/>
  <c r="BI4853"/>
  <c r="BH4853"/>
  <c r="BG4853"/>
  <c r="BF4853"/>
  <c r="T4853"/>
  <c r="R4853"/>
  <c r="P4853"/>
  <c r="BI4850"/>
  <c r="BH4850"/>
  <c r="BG4850"/>
  <c r="BF4850"/>
  <c r="T4850"/>
  <c r="R4850"/>
  <c r="P4850"/>
  <c r="BI4847"/>
  <c r="BH4847"/>
  <c r="BG4847"/>
  <c r="BF4847"/>
  <c r="T4847"/>
  <c r="R4847"/>
  <c r="P4847"/>
  <c r="BI4844"/>
  <c r="BH4844"/>
  <c r="BG4844"/>
  <c r="BF4844"/>
  <c r="T4844"/>
  <c r="R4844"/>
  <c r="P4844"/>
  <c r="BI4841"/>
  <c r="BH4841"/>
  <c r="BG4841"/>
  <c r="BF4841"/>
  <c r="T4841"/>
  <c r="R4841"/>
  <c r="P4841"/>
  <c r="BI4838"/>
  <c r="BH4838"/>
  <c r="BG4838"/>
  <c r="BF4838"/>
  <c r="T4838"/>
  <c r="R4838"/>
  <c r="P4838"/>
  <c r="BI4835"/>
  <c r="BH4835"/>
  <c r="BG4835"/>
  <c r="BF4835"/>
  <c r="T4835"/>
  <c r="R4835"/>
  <c r="P4835"/>
  <c r="BI4830"/>
  <c r="BH4830"/>
  <c r="BG4830"/>
  <c r="BF4830"/>
  <c r="T4830"/>
  <c r="R4830"/>
  <c r="P4830"/>
  <c r="BI4825"/>
  <c r="BH4825"/>
  <c r="BG4825"/>
  <c r="BF4825"/>
  <c r="T4825"/>
  <c r="R4825"/>
  <c r="P4825"/>
  <c r="BI4822"/>
  <c r="BH4822"/>
  <c r="BG4822"/>
  <c r="BF4822"/>
  <c r="T4822"/>
  <c r="R4822"/>
  <c r="P4822"/>
  <c r="BI4819"/>
  <c r="BH4819"/>
  <c r="BG4819"/>
  <c r="BF4819"/>
  <c r="T4819"/>
  <c r="R4819"/>
  <c r="P4819"/>
  <c r="BI4816"/>
  <c r="BH4816"/>
  <c r="BG4816"/>
  <c r="BF4816"/>
  <c r="T4816"/>
  <c r="R4816"/>
  <c r="P4816"/>
  <c r="BI4813"/>
  <c r="BH4813"/>
  <c r="BG4813"/>
  <c r="BF4813"/>
  <c r="T4813"/>
  <c r="R4813"/>
  <c r="P4813"/>
  <c r="BI4810"/>
  <c r="BH4810"/>
  <c r="BG4810"/>
  <c r="BF4810"/>
  <c r="T4810"/>
  <c r="R4810"/>
  <c r="P4810"/>
  <c r="BI4807"/>
  <c r="BH4807"/>
  <c r="BG4807"/>
  <c r="BF4807"/>
  <c r="T4807"/>
  <c r="R4807"/>
  <c r="P4807"/>
  <c r="BI4804"/>
  <c r="BH4804"/>
  <c r="BG4804"/>
  <c r="BF4804"/>
  <c r="T4804"/>
  <c r="R4804"/>
  <c r="P4804"/>
  <c r="BI4801"/>
  <c r="BH4801"/>
  <c r="BG4801"/>
  <c r="BF4801"/>
  <c r="T4801"/>
  <c r="R4801"/>
  <c r="P4801"/>
  <c r="BI4798"/>
  <c r="BH4798"/>
  <c r="BG4798"/>
  <c r="BF4798"/>
  <c r="T4798"/>
  <c r="R4798"/>
  <c r="P4798"/>
  <c r="BI4795"/>
  <c r="BH4795"/>
  <c r="BG4795"/>
  <c r="BF4795"/>
  <c r="T4795"/>
  <c r="R4795"/>
  <c r="P4795"/>
  <c r="BI4792"/>
  <c r="BH4792"/>
  <c r="BG4792"/>
  <c r="BF4792"/>
  <c r="T4792"/>
  <c r="R4792"/>
  <c r="P4792"/>
  <c r="BI4789"/>
  <c r="BH4789"/>
  <c r="BG4789"/>
  <c r="BF4789"/>
  <c r="T4789"/>
  <c r="R4789"/>
  <c r="P4789"/>
  <c r="BI4785"/>
  <c r="BH4785"/>
  <c r="BG4785"/>
  <c r="BF4785"/>
  <c r="T4785"/>
  <c r="R4785"/>
  <c r="P4785"/>
  <c r="BI4783"/>
  <c r="BH4783"/>
  <c r="BG4783"/>
  <c r="BF4783"/>
  <c r="T4783"/>
  <c r="R4783"/>
  <c r="P4783"/>
  <c r="BI4781"/>
  <c r="BH4781"/>
  <c r="BG4781"/>
  <c r="BF4781"/>
  <c r="T4781"/>
  <c r="R4781"/>
  <c r="P4781"/>
  <c r="BI4777"/>
  <c r="BH4777"/>
  <c r="BG4777"/>
  <c r="BF4777"/>
  <c r="T4777"/>
  <c r="R4777"/>
  <c r="P4777"/>
  <c r="BI4775"/>
  <c r="BH4775"/>
  <c r="BG4775"/>
  <c r="BF4775"/>
  <c r="T4775"/>
  <c r="R4775"/>
  <c r="P4775"/>
  <c r="BI4773"/>
  <c r="BH4773"/>
  <c r="BG4773"/>
  <c r="BF4773"/>
  <c r="T4773"/>
  <c r="R4773"/>
  <c r="P4773"/>
  <c r="BI4771"/>
  <c r="BH4771"/>
  <c r="BG4771"/>
  <c r="BF4771"/>
  <c r="T4771"/>
  <c r="R4771"/>
  <c r="P4771"/>
  <c r="BI4767"/>
  <c r="BH4767"/>
  <c r="BG4767"/>
  <c r="BF4767"/>
  <c r="T4767"/>
  <c r="R4767"/>
  <c r="P4767"/>
  <c r="BI4760"/>
  <c r="BH4760"/>
  <c r="BG4760"/>
  <c r="BF4760"/>
  <c r="T4760"/>
  <c r="R4760"/>
  <c r="P4760"/>
  <c r="BI4755"/>
  <c r="BH4755"/>
  <c r="BG4755"/>
  <c r="BF4755"/>
  <c r="T4755"/>
  <c r="R4755"/>
  <c r="P4755"/>
  <c r="BI4748"/>
  <c r="BH4748"/>
  <c r="BG4748"/>
  <c r="BF4748"/>
  <c r="T4748"/>
  <c r="R4748"/>
  <c r="P4748"/>
  <c r="BI4743"/>
  <c r="BH4743"/>
  <c r="BG4743"/>
  <c r="BF4743"/>
  <c r="T4743"/>
  <c r="R4743"/>
  <c r="P4743"/>
  <c r="BI4738"/>
  <c r="BH4738"/>
  <c r="BG4738"/>
  <c r="BF4738"/>
  <c r="T4738"/>
  <c r="R4738"/>
  <c r="P4738"/>
  <c r="BI4737"/>
  <c r="BH4737"/>
  <c r="BG4737"/>
  <c r="BF4737"/>
  <c r="T4737"/>
  <c r="R4737"/>
  <c r="P4737"/>
  <c r="BI4734"/>
  <c r="BH4734"/>
  <c r="BG4734"/>
  <c r="BF4734"/>
  <c r="T4734"/>
  <c r="R4734"/>
  <c r="P4734"/>
  <c r="BI4733"/>
  <c r="BH4733"/>
  <c r="BG4733"/>
  <c r="BF4733"/>
  <c r="T4733"/>
  <c r="R4733"/>
  <c r="P4733"/>
  <c r="BI4730"/>
  <c r="BH4730"/>
  <c r="BG4730"/>
  <c r="BF4730"/>
  <c r="T4730"/>
  <c r="R4730"/>
  <c r="P4730"/>
  <c r="BI4729"/>
  <c r="BH4729"/>
  <c r="BG4729"/>
  <c r="BF4729"/>
  <c r="T4729"/>
  <c r="R4729"/>
  <c r="P4729"/>
  <c r="BI4726"/>
  <c r="BH4726"/>
  <c r="BG4726"/>
  <c r="BF4726"/>
  <c r="T4726"/>
  <c r="R4726"/>
  <c r="P4726"/>
  <c r="BI4725"/>
  <c r="BH4725"/>
  <c r="BG4725"/>
  <c r="BF4725"/>
  <c r="T4725"/>
  <c r="R4725"/>
  <c r="P4725"/>
  <c r="BI4722"/>
  <c r="BH4722"/>
  <c r="BG4722"/>
  <c r="BF4722"/>
  <c r="T4722"/>
  <c r="R4722"/>
  <c r="P4722"/>
  <c r="BI4716"/>
  <c r="BH4716"/>
  <c r="BG4716"/>
  <c r="BF4716"/>
  <c r="T4716"/>
  <c r="R4716"/>
  <c r="P4716"/>
  <c r="BI4710"/>
  <c r="BH4710"/>
  <c r="BG4710"/>
  <c r="BF4710"/>
  <c r="T4710"/>
  <c r="R4710"/>
  <c r="P4710"/>
  <c r="BI4707"/>
  <c r="BH4707"/>
  <c r="BG4707"/>
  <c r="BF4707"/>
  <c r="T4707"/>
  <c r="R4707"/>
  <c r="P4707"/>
  <c r="BI4705"/>
  <c r="BH4705"/>
  <c r="BG4705"/>
  <c r="BF4705"/>
  <c r="T4705"/>
  <c r="R4705"/>
  <c r="P4705"/>
  <c r="BI4699"/>
  <c r="BH4699"/>
  <c r="BG4699"/>
  <c r="BF4699"/>
  <c r="T4699"/>
  <c r="R4699"/>
  <c r="P4699"/>
  <c r="BI4694"/>
  <c r="BH4694"/>
  <c r="BG4694"/>
  <c r="BF4694"/>
  <c r="T4694"/>
  <c r="R4694"/>
  <c r="P4694"/>
  <c r="BI4692"/>
  <c r="BH4692"/>
  <c r="BG4692"/>
  <c r="BF4692"/>
  <c r="T4692"/>
  <c r="R4692"/>
  <c r="P4692"/>
  <c r="BI4689"/>
  <c r="BH4689"/>
  <c r="BG4689"/>
  <c r="BF4689"/>
  <c r="T4689"/>
  <c r="R4689"/>
  <c r="P4689"/>
  <c r="BI4687"/>
  <c r="BH4687"/>
  <c r="BG4687"/>
  <c r="BF4687"/>
  <c r="T4687"/>
  <c r="R4687"/>
  <c r="P4687"/>
  <c r="BI4685"/>
  <c r="BH4685"/>
  <c r="BG4685"/>
  <c r="BF4685"/>
  <c r="T4685"/>
  <c r="R4685"/>
  <c r="P4685"/>
  <c r="BI4683"/>
  <c r="BH4683"/>
  <c r="BG4683"/>
  <c r="BF4683"/>
  <c r="T4683"/>
  <c r="R4683"/>
  <c r="P4683"/>
  <c r="BI4681"/>
  <c r="BH4681"/>
  <c r="BG4681"/>
  <c r="BF4681"/>
  <c r="T4681"/>
  <c r="R4681"/>
  <c r="P4681"/>
  <c r="BI4678"/>
  <c r="BH4678"/>
  <c r="BG4678"/>
  <c r="BF4678"/>
  <c r="T4678"/>
  <c r="R4678"/>
  <c r="P4678"/>
  <c r="BI4672"/>
  <c r="BH4672"/>
  <c r="BG4672"/>
  <c r="BF4672"/>
  <c r="T4672"/>
  <c r="R4672"/>
  <c r="P4672"/>
  <c r="BI4669"/>
  <c r="BH4669"/>
  <c r="BG4669"/>
  <c r="BF4669"/>
  <c r="T4669"/>
  <c r="R4669"/>
  <c r="P4669"/>
  <c r="BI4663"/>
  <c r="BH4663"/>
  <c r="BG4663"/>
  <c r="BF4663"/>
  <c r="T4663"/>
  <c r="R4663"/>
  <c r="P4663"/>
  <c r="BI4658"/>
  <c r="BH4658"/>
  <c r="BG4658"/>
  <c r="BF4658"/>
  <c r="T4658"/>
  <c r="R4658"/>
  <c r="P4658"/>
  <c r="BI4653"/>
  <c r="BH4653"/>
  <c r="BG4653"/>
  <c r="BF4653"/>
  <c r="T4653"/>
  <c r="R4653"/>
  <c r="P4653"/>
  <c r="BI4647"/>
  <c r="BH4647"/>
  <c r="BG4647"/>
  <c r="BF4647"/>
  <c r="T4647"/>
  <c r="R4647"/>
  <c r="P4647"/>
  <c r="BI4641"/>
  <c r="BH4641"/>
  <c r="BG4641"/>
  <c r="BF4641"/>
  <c r="T4641"/>
  <c r="R4641"/>
  <c r="P4641"/>
  <c r="BI4636"/>
  <c r="BH4636"/>
  <c r="BG4636"/>
  <c r="BF4636"/>
  <c r="T4636"/>
  <c r="R4636"/>
  <c r="P4636"/>
  <c r="BI4633"/>
  <c r="BH4633"/>
  <c r="BG4633"/>
  <c r="BF4633"/>
  <c r="T4633"/>
  <c r="R4633"/>
  <c r="P4633"/>
  <c r="BI4630"/>
  <c r="BH4630"/>
  <c r="BG4630"/>
  <c r="BF4630"/>
  <c r="T4630"/>
  <c r="R4630"/>
  <c r="P4630"/>
  <c r="BI4627"/>
  <c r="BH4627"/>
  <c r="BG4627"/>
  <c r="BF4627"/>
  <c r="T4627"/>
  <c r="R4627"/>
  <c r="P4627"/>
  <c r="BI4625"/>
  <c r="BH4625"/>
  <c r="BG4625"/>
  <c r="BF4625"/>
  <c r="T4625"/>
  <c r="R4625"/>
  <c r="P4625"/>
  <c r="BI4622"/>
  <c r="BH4622"/>
  <c r="BG4622"/>
  <c r="BF4622"/>
  <c r="T4622"/>
  <c r="R4622"/>
  <c r="P4622"/>
  <c r="BI4620"/>
  <c r="BH4620"/>
  <c r="BG4620"/>
  <c r="BF4620"/>
  <c r="T4620"/>
  <c r="R4620"/>
  <c r="P4620"/>
  <c r="BI4614"/>
  <c r="BH4614"/>
  <c r="BG4614"/>
  <c r="BF4614"/>
  <c r="T4614"/>
  <c r="R4614"/>
  <c r="P4614"/>
  <c r="BI4611"/>
  <c r="BH4611"/>
  <c r="BG4611"/>
  <c r="BF4611"/>
  <c r="T4611"/>
  <c r="R4611"/>
  <c r="P4611"/>
  <c r="BI4606"/>
  <c r="BH4606"/>
  <c r="BG4606"/>
  <c r="BF4606"/>
  <c r="T4606"/>
  <c r="R4606"/>
  <c r="P4606"/>
  <c r="BI4603"/>
  <c r="BH4603"/>
  <c r="BG4603"/>
  <c r="BF4603"/>
  <c r="T4603"/>
  <c r="R4603"/>
  <c r="P4603"/>
  <c r="BI4601"/>
  <c r="BH4601"/>
  <c r="BG4601"/>
  <c r="BF4601"/>
  <c r="T4601"/>
  <c r="R4601"/>
  <c r="P4601"/>
  <c r="BI4598"/>
  <c r="BH4598"/>
  <c r="BG4598"/>
  <c r="BF4598"/>
  <c r="T4598"/>
  <c r="R4598"/>
  <c r="P4598"/>
  <c r="BI4595"/>
  <c r="BH4595"/>
  <c r="BG4595"/>
  <c r="BF4595"/>
  <c r="T4595"/>
  <c r="R4595"/>
  <c r="P4595"/>
  <c r="BI4592"/>
  <c r="BH4592"/>
  <c r="BG4592"/>
  <c r="BF4592"/>
  <c r="T4592"/>
  <c r="R4592"/>
  <c r="P4592"/>
  <c r="BI4589"/>
  <c r="BH4589"/>
  <c r="BG4589"/>
  <c r="BF4589"/>
  <c r="T4589"/>
  <c r="R4589"/>
  <c r="P4589"/>
  <c r="BI4587"/>
  <c r="BH4587"/>
  <c r="BG4587"/>
  <c r="BF4587"/>
  <c r="T4587"/>
  <c r="R4587"/>
  <c r="P4587"/>
  <c r="BI4581"/>
  <c r="BH4581"/>
  <c r="BG4581"/>
  <c r="BF4581"/>
  <c r="T4581"/>
  <c r="R4581"/>
  <c r="P4581"/>
  <c r="BI4574"/>
  <c r="BH4574"/>
  <c r="BG4574"/>
  <c r="BF4574"/>
  <c r="T4574"/>
  <c r="R4574"/>
  <c r="P4574"/>
  <c r="BI4572"/>
  <c r="BH4572"/>
  <c r="BG4572"/>
  <c r="BF4572"/>
  <c r="T4572"/>
  <c r="R4572"/>
  <c r="P4572"/>
  <c r="BI4570"/>
  <c r="BH4570"/>
  <c r="BG4570"/>
  <c r="BF4570"/>
  <c r="T4570"/>
  <c r="R4570"/>
  <c r="P4570"/>
  <c r="BI4568"/>
  <c r="BH4568"/>
  <c r="BG4568"/>
  <c r="BF4568"/>
  <c r="T4568"/>
  <c r="R4568"/>
  <c r="P4568"/>
  <c r="BI4565"/>
  <c r="BH4565"/>
  <c r="BG4565"/>
  <c r="BF4565"/>
  <c r="T4565"/>
  <c r="R4565"/>
  <c r="P4565"/>
  <c r="BI4559"/>
  <c r="BH4559"/>
  <c r="BG4559"/>
  <c r="BF4559"/>
  <c r="T4559"/>
  <c r="R4559"/>
  <c r="P4559"/>
  <c r="BI4556"/>
  <c r="BH4556"/>
  <c r="BG4556"/>
  <c r="BF4556"/>
  <c r="T4556"/>
  <c r="R4556"/>
  <c r="P4556"/>
  <c r="BI4553"/>
  <c r="BH4553"/>
  <c r="BG4553"/>
  <c r="BF4553"/>
  <c r="T4553"/>
  <c r="R4553"/>
  <c r="P4553"/>
  <c r="BI4550"/>
  <c r="BH4550"/>
  <c r="BG4550"/>
  <c r="BF4550"/>
  <c r="T4550"/>
  <c r="R4550"/>
  <c r="P4550"/>
  <c r="BI4547"/>
  <c r="BH4547"/>
  <c r="BG4547"/>
  <c r="BF4547"/>
  <c r="T4547"/>
  <c r="R4547"/>
  <c r="P4547"/>
  <c r="BI4544"/>
  <c r="BH4544"/>
  <c r="BG4544"/>
  <c r="BF4544"/>
  <c r="T4544"/>
  <c r="R4544"/>
  <c r="P4544"/>
  <c r="BI4541"/>
  <c r="BH4541"/>
  <c r="BG4541"/>
  <c r="BF4541"/>
  <c r="T4541"/>
  <c r="R4541"/>
  <c r="P4541"/>
  <c r="BI4536"/>
  <c r="BH4536"/>
  <c r="BG4536"/>
  <c r="BF4536"/>
  <c r="T4536"/>
  <c r="T4535" s="1"/>
  <c r="R4536"/>
  <c r="R4535" s="1"/>
  <c r="P4536"/>
  <c r="P4535" s="1"/>
  <c r="BI4533"/>
  <c r="BH4533"/>
  <c r="BG4533"/>
  <c r="BF4533"/>
  <c r="T4533"/>
  <c r="R4533"/>
  <c r="P4533"/>
  <c r="BI4531"/>
  <c r="BH4531"/>
  <c r="BG4531"/>
  <c r="BF4531"/>
  <c r="T4531"/>
  <c r="R4531"/>
  <c r="P4531"/>
  <c r="BI4528"/>
  <c r="BH4528"/>
  <c r="BG4528"/>
  <c r="BF4528"/>
  <c r="T4528"/>
  <c r="R4528"/>
  <c r="P4528"/>
  <c r="BI4526"/>
  <c r="BH4526"/>
  <c r="BG4526"/>
  <c r="BF4526"/>
  <c r="T4526"/>
  <c r="R4526"/>
  <c r="P4526"/>
  <c r="BI4524"/>
  <c r="BH4524"/>
  <c r="BG4524"/>
  <c r="BF4524"/>
  <c r="T4524"/>
  <c r="R4524"/>
  <c r="P4524"/>
  <c r="BI4508"/>
  <c r="BH4508"/>
  <c r="BG4508"/>
  <c r="BF4508"/>
  <c r="T4508"/>
  <c r="R4508"/>
  <c r="P4508"/>
  <c r="BI4506"/>
  <c r="BH4506"/>
  <c r="BG4506"/>
  <c r="BF4506"/>
  <c r="T4506"/>
  <c r="R4506"/>
  <c r="P4506"/>
  <c r="BI4501"/>
  <c r="BH4501"/>
  <c r="BG4501"/>
  <c r="BF4501"/>
  <c r="T4501"/>
  <c r="R4501"/>
  <c r="P4501"/>
  <c r="BI4495"/>
  <c r="BH4495"/>
  <c r="BG4495"/>
  <c r="BF4495"/>
  <c r="T4495"/>
  <c r="R4495"/>
  <c r="P4495"/>
  <c r="BI4488"/>
  <c r="BH4488"/>
  <c r="BG4488"/>
  <c r="BF4488"/>
  <c r="T4488"/>
  <c r="R4488"/>
  <c r="P4488"/>
  <c r="BI4481"/>
  <c r="BH4481"/>
  <c r="BG4481"/>
  <c r="BF4481"/>
  <c r="T4481"/>
  <c r="R4481"/>
  <c r="P4481"/>
  <c r="BI4479"/>
  <c r="BH4479"/>
  <c r="BG4479"/>
  <c r="BF4479"/>
  <c r="T4479"/>
  <c r="R4479"/>
  <c r="P4479"/>
  <c r="BI4472"/>
  <c r="BH4472"/>
  <c r="BG4472"/>
  <c r="BF4472"/>
  <c r="T4472"/>
  <c r="R4472"/>
  <c r="P4472"/>
  <c r="BI4469"/>
  <c r="BH4469"/>
  <c r="BG4469"/>
  <c r="BF4469"/>
  <c r="T4469"/>
  <c r="R4469"/>
  <c r="P4469"/>
  <c r="BI4467"/>
  <c r="BH4467"/>
  <c r="BG4467"/>
  <c r="BF4467"/>
  <c r="T4467"/>
  <c r="R4467"/>
  <c r="P4467"/>
  <c r="BI4462"/>
  <c r="BH4462"/>
  <c r="BG4462"/>
  <c r="BF4462"/>
  <c r="T4462"/>
  <c r="R4462"/>
  <c r="P4462"/>
  <c r="BI4460"/>
  <c r="BH4460"/>
  <c r="BG4460"/>
  <c r="BF4460"/>
  <c r="T4460"/>
  <c r="R4460"/>
  <c r="P4460"/>
  <c r="BI4455"/>
  <c r="BH4455"/>
  <c r="BG4455"/>
  <c r="BF4455"/>
  <c r="T4455"/>
  <c r="R4455"/>
  <c r="P4455"/>
  <c r="BI4453"/>
  <c r="BH4453"/>
  <c r="BG4453"/>
  <c r="BF4453"/>
  <c r="T4453"/>
  <c r="R4453"/>
  <c r="P4453"/>
  <c r="BI4445"/>
  <c r="BH4445"/>
  <c r="BG4445"/>
  <c r="BF4445"/>
  <c r="T4445"/>
  <c r="R4445"/>
  <c r="P4445"/>
  <c r="BI4443"/>
  <c r="BH4443"/>
  <c r="BG4443"/>
  <c r="BF4443"/>
  <c r="T4443"/>
  <c r="R4443"/>
  <c r="P4443"/>
  <c r="BI4436"/>
  <c r="BH4436"/>
  <c r="BG4436"/>
  <c r="BF4436"/>
  <c r="T4436"/>
  <c r="R4436"/>
  <c r="P4436"/>
  <c r="BI4430"/>
  <c r="BH4430"/>
  <c r="BG4430"/>
  <c r="BF4430"/>
  <c r="T4430"/>
  <c r="R4430"/>
  <c r="P4430"/>
  <c r="BI4423"/>
  <c r="BH4423"/>
  <c r="BG4423"/>
  <c r="BF4423"/>
  <c r="T4423"/>
  <c r="R4423"/>
  <c r="P4423"/>
  <c r="BI4421"/>
  <c r="BH4421"/>
  <c r="BG4421"/>
  <c r="BF4421"/>
  <c r="T4421"/>
  <c r="R4421"/>
  <c r="P4421"/>
  <c r="BI4418"/>
  <c r="BH4418"/>
  <c r="BG4418"/>
  <c r="BF4418"/>
  <c r="T4418"/>
  <c r="R4418"/>
  <c r="P4418"/>
  <c r="BI4415"/>
  <c r="BH4415"/>
  <c r="BG4415"/>
  <c r="BF4415"/>
  <c r="T4415"/>
  <c r="R4415"/>
  <c r="P4415"/>
  <c r="BI4413"/>
  <c r="BH4413"/>
  <c r="BG4413"/>
  <c r="BF4413"/>
  <c r="T4413"/>
  <c r="R4413"/>
  <c r="P4413"/>
  <c r="BI4402"/>
  <c r="BH4402"/>
  <c r="BG4402"/>
  <c r="BF4402"/>
  <c r="T4402"/>
  <c r="R4402"/>
  <c r="P4402"/>
  <c r="BI4399"/>
  <c r="BH4399"/>
  <c r="BG4399"/>
  <c r="BF4399"/>
  <c r="T4399"/>
  <c r="R4399"/>
  <c r="P4399"/>
  <c r="BI4397"/>
  <c r="BH4397"/>
  <c r="BG4397"/>
  <c r="BF4397"/>
  <c r="T4397"/>
  <c r="R4397"/>
  <c r="P4397"/>
  <c r="BI4386"/>
  <c r="BH4386"/>
  <c r="BG4386"/>
  <c r="BF4386"/>
  <c r="T4386"/>
  <c r="R4386"/>
  <c r="P4386"/>
  <c r="BI4383"/>
  <c r="BH4383"/>
  <c r="BG4383"/>
  <c r="BF4383"/>
  <c r="T4383"/>
  <c r="R4383"/>
  <c r="P4383"/>
  <c r="BI4380"/>
  <c r="BH4380"/>
  <c r="BG4380"/>
  <c r="BF4380"/>
  <c r="T4380"/>
  <c r="R4380"/>
  <c r="P4380"/>
  <c r="BI4374"/>
  <c r="BH4374"/>
  <c r="BG4374"/>
  <c r="BF4374"/>
  <c r="T4374"/>
  <c r="R4374"/>
  <c r="P4374"/>
  <c r="BI4369"/>
  <c r="BH4369"/>
  <c r="BG4369"/>
  <c r="BF4369"/>
  <c r="T4369"/>
  <c r="R4369"/>
  <c r="P4369"/>
  <c r="BI4362"/>
  <c r="BH4362"/>
  <c r="BG4362"/>
  <c r="BF4362"/>
  <c r="T4362"/>
  <c r="R4362"/>
  <c r="P4362"/>
  <c r="BI4358"/>
  <c r="BH4358"/>
  <c r="BG4358"/>
  <c r="BF4358"/>
  <c r="T4358"/>
  <c r="R4358"/>
  <c r="P4358"/>
  <c r="BI4357"/>
  <c r="BH4357"/>
  <c r="BG4357"/>
  <c r="BF4357"/>
  <c r="T4357"/>
  <c r="R4357"/>
  <c r="P4357"/>
  <c r="BI4355"/>
  <c r="BH4355"/>
  <c r="BG4355"/>
  <c r="BF4355"/>
  <c r="T4355"/>
  <c r="R4355"/>
  <c r="P4355"/>
  <c r="BI4353"/>
  <c r="BH4353"/>
  <c r="BG4353"/>
  <c r="BF4353"/>
  <c r="T4353"/>
  <c r="R4353"/>
  <c r="P4353"/>
  <c r="BI4343"/>
  <c r="BH4343"/>
  <c r="BG4343"/>
  <c r="BF4343"/>
  <c r="T4343"/>
  <c r="R4343"/>
  <c r="P4343"/>
  <c r="BI4340"/>
  <c r="BH4340"/>
  <c r="BG4340"/>
  <c r="BF4340"/>
  <c r="T4340"/>
  <c r="R4340"/>
  <c r="P4340"/>
  <c r="BI4337"/>
  <c r="BH4337"/>
  <c r="BG4337"/>
  <c r="BF4337"/>
  <c r="T4337"/>
  <c r="R4337"/>
  <c r="P4337"/>
  <c r="BI4327"/>
  <c r="BH4327"/>
  <c r="BG4327"/>
  <c r="BF4327"/>
  <c r="T4327"/>
  <c r="R4327"/>
  <c r="P4327"/>
  <c r="BI4324"/>
  <c r="BH4324"/>
  <c r="BG4324"/>
  <c r="BF4324"/>
  <c r="T4324"/>
  <c r="R4324"/>
  <c r="P4324"/>
  <c r="BI4321"/>
  <c r="BH4321"/>
  <c r="BG4321"/>
  <c r="BF4321"/>
  <c r="T4321"/>
  <c r="R4321"/>
  <c r="P4321"/>
  <c r="BI4319"/>
  <c r="BH4319"/>
  <c r="BG4319"/>
  <c r="BF4319"/>
  <c r="T4319"/>
  <c r="R4319"/>
  <c r="P4319"/>
  <c r="BI4307"/>
  <c r="BH4307"/>
  <c r="BG4307"/>
  <c r="BF4307"/>
  <c r="T4307"/>
  <c r="R4307"/>
  <c r="P4307"/>
  <c r="BI4305"/>
  <c r="BH4305"/>
  <c r="BG4305"/>
  <c r="BF4305"/>
  <c r="T4305"/>
  <c r="R4305"/>
  <c r="P4305"/>
  <c r="BI4293"/>
  <c r="BH4293"/>
  <c r="BG4293"/>
  <c r="BF4293"/>
  <c r="T4293"/>
  <c r="R4293"/>
  <c r="P4293"/>
  <c r="BI4291"/>
  <c r="BH4291"/>
  <c r="BG4291"/>
  <c r="BF4291"/>
  <c r="T4291"/>
  <c r="R4291"/>
  <c r="P4291"/>
  <c r="BI4285"/>
  <c r="BH4285"/>
  <c r="BG4285"/>
  <c r="BF4285"/>
  <c r="T4285"/>
  <c r="R4285"/>
  <c r="P4285"/>
  <c r="BI4283"/>
  <c r="BH4283"/>
  <c r="BG4283"/>
  <c r="BF4283"/>
  <c r="T4283"/>
  <c r="R4283"/>
  <c r="P4283"/>
  <c r="BI4277"/>
  <c r="BH4277"/>
  <c r="BG4277"/>
  <c r="BF4277"/>
  <c r="T4277"/>
  <c r="R4277"/>
  <c r="P4277"/>
  <c r="BI4275"/>
  <c r="BH4275"/>
  <c r="BG4275"/>
  <c r="BF4275"/>
  <c r="T4275"/>
  <c r="R4275"/>
  <c r="P4275"/>
  <c r="BI4263"/>
  <c r="BH4263"/>
  <c r="BG4263"/>
  <c r="BF4263"/>
  <c r="T4263"/>
  <c r="R4263"/>
  <c r="P4263"/>
  <c r="BI4261"/>
  <c r="BH4261"/>
  <c r="BG4261"/>
  <c r="BF4261"/>
  <c r="T4261"/>
  <c r="R4261"/>
  <c r="P4261"/>
  <c r="BI4255"/>
  <c r="BH4255"/>
  <c r="BG4255"/>
  <c r="BF4255"/>
  <c r="T4255"/>
  <c r="R4255"/>
  <c r="P4255"/>
  <c r="BI4240"/>
  <c r="BH4240"/>
  <c r="BG4240"/>
  <c r="BF4240"/>
  <c r="T4240"/>
  <c r="R4240"/>
  <c r="P4240"/>
  <c r="BI4238"/>
  <c r="BH4238"/>
  <c r="BG4238"/>
  <c r="BF4238"/>
  <c r="T4238"/>
  <c r="R4238"/>
  <c r="P4238"/>
  <c r="BI4235"/>
  <c r="BH4235"/>
  <c r="BG4235"/>
  <c r="BF4235"/>
  <c r="T4235"/>
  <c r="R4235"/>
  <c r="P4235"/>
  <c r="BI4232"/>
  <c r="BH4232"/>
  <c r="BG4232"/>
  <c r="BF4232"/>
  <c r="T4232"/>
  <c r="R4232"/>
  <c r="P4232"/>
  <c r="BI4229"/>
  <c r="BH4229"/>
  <c r="BG4229"/>
  <c r="BF4229"/>
  <c r="T4229"/>
  <c r="R4229"/>
  <c r="P4229"/>
  <c r="BI4226"/>
  <c r="BH4226"/>
  <c r="BG4226"/>
  <c r="BF4226"/>
  <c r="T4226"/>
  <c r="R4226"/>
  <c r="P4226"/>
  <c r="BI4222"/>
  <c r="BH4222"/>
  <c r="BG4222"/>
  <c r="BF4222"/>
  <c r="T4222"/>
  <c r="T4221" s="1"/>
  <c r="R4222"/>
  <c r="R4221" s="1"/>
  <c r="P4222"/>
  <c r="P4221"/>
  <c r="BI4218"/>
  <c r="BH4218"/>
  <c r="BG4218"/>
  <c r="BF4218"/>
  <c r="T4218"/>
  <c r="R4218"/>
  <c r="P4218"/>
  <c r="BI4216"/>
  <c r="BH4216"/>
  <c r="BG4216"/>
  <c r="BF4216"/>
  <c r="T4216"/>
  <c r="R4216"/>
  <c r="P4216"/>
  <c r="BI4214"/>
  <c r="BH4214"/>
  <c r="BG4214"/>
  <c r="BF4214"/>
  <c r="T4214"/>
  <c r="R4214"/>
  <c r="P4214"/>
  <c r="BI4211"/>
  <c r="BH4211"/>
  <c r="BG4211"/>
  <c r="BF4211"/>
  <c r="T4211"/>
  <c r="R4211"/>
  <c r="P4211"/>
  <c r="BI4208"/>
  <c r="BH4208"/>
  <c r="BG4208"/>
  <c r="BF4208"/>
  <c r="T4208"/>
  <c r="R4208"/>
  <c r="P4208"/>
  <c r="BI4205"/>
  <c r="BH4205"/>
  <c r="BG4205"/>
  <c r="BF4205"/>
  <c r="T4205"/>
  <c r="R4205"/>
  <c r="P4205"/>
  <c r="BI4200"/>
  <c r="BH4200"/>
  <c r="BG4200"/>
  <c r="BF4200"/>
  <c r="T4200"/>
  <c r="R4200"/>
  <c r="P4200"/>
  <c r="BI4197"/>
  <c r="BH4197"/>
  <c r="BG4197"/>
  <c r="BF4197"/>
  <c r="T4197"/>
  <c r="R4197"/>
  <c r="P4197"/>
  <c r="BI4195"/>
  <c r="BH4195"/>
  <c r="BG4195"/>
  <c r="BF4195"/>
  <c r="T4195"/>
  <c r="R4195"/>
  <c r="P4195"/>
  <c r="BI4192"/>
  <c r="BH4192"/>
  <c r="BG4192"/>
  <c r="BF4192"/>
  <c r="T4192"/>
  <c r="R4192"/>
  <c r="P4192"/>
  <c r="BI4190"/>
  <c r="BH4190"/>
  <c r="BG4190"/>
  <c r="BF4190"/>
  <c r="T4190"/>
  <c r="R4190"/>
  <c r="P4190"/>
  <c r="BI4186"/>
  <c r="BH4186"/>
  <c r="BG4186"/>
  <c r="BF4186"/>
  <c r="T4186"/>
  <c r="R4186"/>
  <c r="P4186"/>
  <c r="BI4183"/>
  <c r="BH4183"/>
  <c r="BG4183"/>
  <c r="BF4183"/>
  <c r="T4183"/>
  <c r="R4183"/>
  <c r="P4183"/>
  <c r="BI4180"/>
  <c r="BH4180"/>
  <c r="BG4180"/>
  <c r="BF4180"/>
  <c r="T4180"/>
  <c r="R4180"/>
  <c r="P4180"/>
  <c r="BI4179"/>
  <c r="BH4179"/>
  <c r="BG4179"/>
  <c r="BF4179"/>
  <c r="T4179"/>
  <c r="R4179"/>
  <c r="P4179"/>
  <c r="BI4176"/>
  <c r="BH4176"/>
  <c r="BG4176"/>
  <c r="BF4176"/>
  <c r="T4176"/>
  <c r="R4176"/>
  <c r="P4176"/>
  <c r="BI4137"/>
  <c r="BH4137"/>
  <c r="BG4137"/>
  <c r="BF4137"/>
  <c r="T4137"/>
  <c r="R4137"/>
  <c r="P4137"/>
  <c r="BI4128"/>
  <c r="BH4128"/>
  <c r="BG4128"/>
  <c r="BF4128"/>
  <c r="T4128"/>
  <c r="R4128"/>
  <c r="P4128"/>
  <c r="BI4125"/>
  <c r="BH4125"/>
  <c r="BG4125"/>
  <c r="BF4125"/>
  <c r="T4125"/>
  <c r="R4125"/>
  <c r="P4125"/>
  <c r="BI4122"/>
  <c r="BH4122"/>
  <c r="BG4122"/>
  <c r="BF4122"/>
  <c r="T4122"/>
  <c r="R4122"/>
  <c r="P4122"/>
  <c r="BI4119"/>
  <c r="BH4119"/>
  <c r="BG4119"/>
  <c r="BF4119"/>
  <c r="T4119"/>
  <c r="R4119"/>
  <c r="P4119"/>
  <c r="BI4117"/>
  <c r="BH4117"/>
  <c r="BG4117"/>
  <c r="BF4117"/>
  <c r="T4117"/>
  <c r="R4117"/>
  <c r="P4117"/>
  <c r="BI4115"/>
  <c r="BH4115"/>
  <c r="BG4115"/>
  <c r="BF4115"/>
  <c r="T4115"/>
  <c r="R4115"/>
  <c r="P4115"/>
  <c r="BI4113"/>
  <c r="BH4113"/>
  <c r="BG4113"/>
  <c r="BF4113"/>
  <c r="T4113"/>
  <c r="R4113"/>
  <c r="P4113"/>
  <c r="BI4103"/>
  <c r="BH4103"/>
  <c r="BG4103"/>
  <c r="BF4103"/>
  <c r="T4103"/>
  <c r="R4103"/>
  <c r="P4103"/>
  <c r="BI4094"/>
  <c r="BH4094"/>
  <c r="BG4094"/>
  <c r="BF4094"/>
  <c r="T4094"/>
  <c r="R4094"/>
  <c r="P4094"/>
  <c r="BI4091"/>
  <c r="BH4091"/>
  <c r="BG4091"/>
  <c r="BF4091"/>
  <c r="T4091"/>
  <c r="R4091"/>
  <c r="P4091"/>
  <c r="BI4088"/>
  <c r="BH4088"/>
  <c r="BG4088"/>
  <c r="BF4088"/>
  <c r="T4088"/>
  <c r="R4088"/>
  <c r="P4088"/>
  <c r="BI4083"/>
  <c r="BH4083"/>
  <c r="BG4083"/>
  <c r="BF4083"/>
  <c r="T4083"/>
  <c r="R4083"/>
  <c r="P4083"/>
  <c r="BI4080"/>
  <c r="BH4080"/>
  <c r="BG4080"/>
  <c r="BF4080"/>
  <c r="T4080"/>
  <c r="R4080"/>
  <c r="P4080"/>
  <c r="BI4077"/>
  <c r="BH4077"/>
  <c r="BG4077"/>
  <c r="BF4077"/>
  <c r="T4077"/>
  <c r="R4077"/>
  <c r="P4077"/>
  <c r="BI4074"/>
  <c r="BH4074"/>
  <c r="BG4074"/>
  <c r="BF4074"/>
  <c r="T4074"/>
  <c r="R4074"/>
  <c r="P4074"/>
  <c r="BI4067"/>
  <c r="BH4067"/>
  <c r="BG4067"/>
  <c r="BF4067"/>
  <c r="T4067"/>
  <c r="R4067"/>
  <c r="P4067"/>
  <c r="BI4060"/>
  <c r="BH4060"/>
  <c r="BG4060"/>
  <c r="BF4060"/>
  <c r="T4060"/>
  <c r="R4060"/>
  <c r="P4060"/>
  <c r="BI4052"/>
  <c r="BH4052"/>
  <c r="BG4052"/>
  <c r="BF4052"/>
  <c r="T4052"/>
  <c r="R4052"/>
  <c r="P4052"/>
  <c r="BI4040"/>
  <c r="BH4040"/>
  <c r="BG4040"/>
  <c r="BF4040"/>
  <c r="T4040"/>
  <c r="R4040"/>
  <c r="P4040"/>
  <c r="BI4037"/>
  <c r="BH4037"/>
  <c r="BG4037"/>
  <c r="BF4037"/>
  <c r="T4037"/>
  <c r="R4037"/>
  <c r="P4037"/>
  <c r="BI4030"/>
  <c r="BH4030"/>
  <c r="BG4030"/>
  <c r="BF4030"/>
  <c r="T4030"/>
  <c r="R4030"/>
  <c r="P4030"/>
  <c r="BI4024"/>
  <c r="BH4024"/>
  <c r="BG4024"/>
  <c r="BF4024"/>
  <c r="T4024"/>
  <c r="R4024"/>
  <c r="P4024"/>
  <c r="BI4019"/>
  <c r="BH4019"/>
  <c r="BG4019"/>
  <c r="BF4019"/>
  <c r="T4019"/>
  <c r="R4019"/>
  <c r="P4019"/>
  <c r="BI4014"/>
  <c r="BH4014"/>
  <c r="BG4014"/>
  <c r="BF4014"/>
  <c r="T4014"/>
  <c r="R4014"/>
  <c r="P4014"/>
  <c r="BI4009"/>
  <c r="BH4009"/>
  <c r="BG4009"/>
  <c r="BF4009"/>
  <c r="T4009"/>
  <c r="R4009"/>
  <c r="P4009"/>
  <c r="BI4001"/>
  <c r="BH4001"/>
  <c r="BG4001"/>
  <c r="BF4001"/>
  <c r="T4001"/>
  <c r="R4001"/>
  <c r="P4001"/>
  <c r="BI3998"/>
  <c r="BH3998"/>
  <c r="BG3998"/>
  <c r="BF3998"/>
  <c r="T3998"/>
  <c r="R3998"/>
  <c r="P3998"/>
  <c r="BI3993"/>
  <c r="BH3993"/>
  <c r="BG3993"/>
  <c r="BF3993"/>
  <c r="T3993"/>
  <c r="R3993"/>
  <c r="P3993"/>
  <c r="BI3986"/>
  <c r="BH3986"/>
  <c r="BG3986"/>
  <c r="BF3986"/>
  <c r="T3986"/>
  <c r="R3986"/>
  <c r="P3986"/>
  <c r="BI3983"/>
  <c r="BH3983"/>
  <c r="BG3983"/>
  <c r="BF3983"/>
  <c r="T3983"/>
  <c r="R3983"/>
  <c r="P3983"/>
  <c r="BI3980"/>
  <c r="BH3980"/>
  <c r="BG3980"/>
  <c r="BF3980"/>
  <c r="T3980"/>
  <c r="R3980"/>
  <c r="P3980"/>
  <c r="BI3977"/>
  <c r="BH3977"/>
  <c r="BG3977"/>
  <c r="BF3977"/>
  <c r="T3977"/>
  <c r="R3977"/>
  <c r="P3977"/>
  <c r="BI3970"/>
  <c r="BH3970"/>
  <c r="BG3970"/>
  <c r="BF3970"/>
  <c r="T3970"/>
  <c r="R3970"/>
  <c r="P3970"/>
  <c r="BI3965"/>
  <c r="BH3965"/>
  <c r="BG3965"/>
  <c r="BF3965"/>
  <c r="T3965"/>
  <c r="R3965"/>
  <c r="P3965"/>
  <c r="BI3953"/>
  <c r="BH3953"/>
  <c r="BG3953"/>
  <c r="BF3953"/>
  <c r="T3953"/>
  <c r="R3953"/>
  <c r="P3953"/>
  <c r="BI3946"/>
  <c r="BH3946"/>
  <c r="BG3946"/>
  <c r="BF3946"/>
  <c r="T3946"/>
  <c r="R3946"/>
  <c r="P3946"/>
  <c r="BI3940"/>
  <c r="BH3940"/>
  <c r="BG3940"/>
  <c r="BF3940"/>
  <c r="T3940"/>
  <c r="R3940"/>
  <c r="P3940"/>
  <c r="BI3931"/>
  <c r="BH3931"/>
  <c r="BG3931"/>
  <c r="BF3931"/>
  <c r="T3931"/>
  <c r="R3931"/>
  <c r="P3931"/>
  <c r="BI3923"/>
  <c r="BH3923"/>
  <c r="BG3923"/>
  <c r="BF3923"/>
  <c r="T3923"/>
  <c r="R3923"/>
  <c r="P3923"/>
  <c r="BI3916"/>
  <c r="BH3916"/>
  <c r="BG3916"/>
  <c r="BF3916"/>
  <c r="T3916"/>
  <c r="R3916"/>
  <c r="P3916"/>
  <c r="BI3913"/>
  <c r="BH3913"/>
  <c r="BG3913"/>
  <c r="BF3913"/>
  <c r="T3913"/>
  <c r="R3913"/>
  <c r="P3913"/>
  <c r="BI3907"/>
  <c r="BH3907"/>
  <c r="BG3907"/>
  <c r="BF3907"/>
  <c r="T3907"/>
  <c r="R3907"/>
  <c r="P3907"/>
  <c r="BI3901"/>
  <c r="BH3901"/>
  <c r="BG3901"/>
  <c r="BF3901"/>
  <c r="T3901"/>
  <c r="R3901"/>
  <c r="P3901"/>
  <c r="BI3898"/>
  <c r="BH3898"/>
  <c r="BG3898"/>
  <c r="BF3898"/>
  <c r="T3898"/>
  <c r="R3898"/>
  <c r="P3898"/>
  <c r="BI3893"/>
  <c r="BH3893"/>
  <c r="BG3893"/>
  <c r="BF3893"/>
  <c r="T3893"/>
  <c r="R3893"/>
  <c r="P3893"/>
  <c r="BI3892"/>
  <c r="BH3892"/>
  <c r="BG3892"/>
  <c r="BF3892"/>
  <c r="T3892"/>
  <c r="R3892"/>
  <c r="P3892"/>
  <c r="BI3891"/>
  <c r="BH3891"/>
  <c r="BG3891"/>
  <c r="BF3891"/>
  <c r="T3891"/>
  <c r="R3891"/>
  <c r="P3891"/>
  <c r="BI3888"/>
  <c r="BH3888"/>
  <c r="BG3888"/>
  <c r="BF3888"/>
  <c r="T3888"/>
  <c r="R3888"/>
  <c r="P3888"/>
  <c r="BI3886"/>
  <c r="BH3886"/>
  <c r="BG3886"/>
  <c r="BF3886"/>
  <c r="T3886"/>
  <c r="R3886"/>
  <c r="P3886"/>
  <c r="BI3884"/>
  <c r="BH3884"/>
  <c r="BG3884"/>
  <c r="BF3884"/>
  <c r="T3884"/>
  <c r="R3884"/>
  <c r="P3884"/>
  <c r="BI3882"/>
  <c r="BH3882"/>
  <c r="BG3882"/>
  <c r="BF3882"/>
  <c r="T3882"/>
  <c r="R3882"/>
  <c r="P3882"/>
  <c r="BI3877"/>
  <c r="BH3877"/>
  <c r="BG3877"/>
  <c r="BF3877"/>
  <c r="T3877"/>
  <c r="R3877"/>
  <c r="P3877"/>
  <c r="BI3874"/>
  <c r="BH3874"/>
  <c r="BG3874"/>
  <c r="BF3874"/>
  <c r="T3874"/>
  <c r="R3874"/>
  <c r="P3874"/>
  <c r="BI3868"/>
  <c r="BH3868"/>
  <c r="BG3868"/>
  <c r="BF3868"/>
  <c r="T3868"/>
  <c r="R3868"/>
  <c r="P3868"/>
  <c r="BI3867"/>
  <c r="BH3867"/>
  <c r="BG3867"/>
  <c r="BF3867"/>
  <c r="T3867"/>
  <c r="R3867"/>
  <c r="P3867"/>
  <c r="BI3866"/>
  <c r="BH3866"/>
  <c r="BG3866"/>
  <c r="BF3866"/>
  <c r="T3866"/>
  <c r="R3866"/>
  <c r="P3866"/>
  <c r="BI3863"/>
  <c r="BH3863"/>
  <c r="BG3863"/>
  <c r="BF3863"/>
  <c r="T3863"/>
  <c r="R3863"/>
  <c r="P3863"/>
  <c r="BI3846"/>
  <c r="BH3846"/>
  <c r="BG3846"/>
  <c r="BF3846"/>
  <c r="T3846"/>
  <c r="R3846"/>
  <c r="P3846"/>
  <c r="BI3841"/>
  <c r="BH3841"/>
  <c r="BG3841"/>
  <c r="BF3841"/>
  <c r="T3841"/>
  <c r="R3841"/>
  <c r="P3841"/>
  <c r="BI3838"/>
  <c r="BH3838"/>
  <c r="BG3838"/>
  <c r="BF3838"/>
  <c r="T3838"/>
  <c r="R3838"/>
  <c r="P3838"/>
  <c r="BI3833"/>
  <c r="BH3833"/>
  <c r="BG3833"/>
  <c r="BF3833"/>
  <c r="T3833"/>
  <c r="R3833"/>
  <c r="P3833"/>
  <c r="BI3830"/>
  <c r="BH3830"/>
  <c r="BG3830"/>
  <c r="BF3830"/>
  <c r="T3830"/>
  <c r="R3830"/>
  <c r="P3830"/>
  <c r="BI3827"/>
  <c r="BH3827"/>
  <c r="BG3827"/>
  <c r="BF3827"/>
  <c r="T3827"/>
  <c r="R3827"/>
  <c r="P3827"/>
  <c r="BI3824"/>
  <c r="BH3824"/>
  <c r="BG3824"/>
  <c r="BF3824"/>
  <c r="T3824"/>
  <c r="R3824"/>
  <c r="P3824"/>
  <c r="BI3821"/>
  <c r="BH3821"/>
  <c r="BG3821"/>
  <c r="BF3821"/>
  <c r="T3821"/>
  <c r="R3821"/>
  <c r="P3821"/>
  <c r="BI3818"/>
  <c r="BH3818"/>
  <c r="BG3818"/>
  <c r="BF3818"/>
  <c r="T3818"/>
  <c r="R3818"/>
  <c r="P3818"/>
  <c r="BI3815"/>
  <c r="BH3815"/>
  <c r="BG3815"/>
  <c r="BF3815"/>
  <c r="T3815"/>
  <c r="R3815"/>
  <c r="P3815"/>
  <c r="BI3797"/>
  <c r="BH3797"/>
  <c r="BG3797"/>
  <c r="BF3797"/>
  <c r="T3797"/>
  <c r="R3797"/>
  <c r="P3797"/>
  <c r="BI3794"/>
  <c r="BH3794"/>
  <c r="BG3794"/>
  <c r="BF3794"/>
  <c r="T3794"/>
  <c r="R3794"/>
  <c r="P3794"/>
  <c r="BI3791"/>
  <c r="BH3791"/>
  <c r="BG3791"/>
  <c r="BF3791"/>
  <c r="T3791"/>
  <c r="R3791"/>
  <c r="P3791"/>
  <c r="BI3788"/>
  <c r="BH3788"/>
  <c r="BG3788"/>
  <c r="BF3788"/>
  <c r="T3788"/>
  <c r="R3788"/>
  <c r="P3788"/>
  <c r="BI3786"/>
  <c r="BH3786"/>
  <c r="BG3786"/>
  <c r="BF3786"/>
  <c r="T3786"/>
  <c r="R3786"/>
  <c r="P3786"/>
  <c r="BI3783"/>
  <c r="BH3783"/>
  <c r="BG3783"/>
  <c r="BF3783"/>
  <c r="T3783"/>
  <c r="R3783"/>
  <c r="P3783"/>
  <c r="BI3780"/>
  <c r="BH3780"/>
  <c r="BG3780"/>
  <c r="BF3780"/>
  <c r="T3780"/>
  <c r="R3780"/>
  <c r="P3780"/>
  <c r="BI3777"/>
  <c r="BH3777"/>
  <c r="BG3777"/>
  <c r="BF3777"/>
  <c r="T3777"/>
  <c r="R3777"/>
  <c r="P3777"/>
  <c r="BI3774"/>
  <c r="BH3774"/>
  <c r="BG3774"/>
  <c r="BF3774"/>
  <c r="T3774"/>
  <c r="R3774"/>
  <c r="P3774"/>
  <c r="BI3771"/>
  <c r="BH3771"/>
  <c r="BG3771"/>
  <c r="BF3771"/>
  <c r="T3771"/>
  <c r="R3771"/>
  <c r="P3771"/>
  <c r="BI3768"/>
  <c r="BH3768"/>
  <c r="BG3768"/>
  <c r="BF3768"/>
  <c r="T3768"/>
  <c r="R3768"/>
  <c r="P3768"/>
  <c r="BI3765"/>
  <c r="BH3765"/>
  <c r="BG3765"/>
  <c r="BF3765"/>
  <c r="T3765"/>
  <c r="R3765"/>
  <c r="P3765"/>
  <c r="BI3762"/>
  <c r="BH3762"/>
  <c r="BG3762"/>
  <c r="BF3762"/>
  <c r="T3762"/>
  <c r="R3762"/>
  <c r="P3762"/>
  <c r="BI3759"/>
  <c r="BH3759"/>
  <c r="BG3759"/>
  <c r="BF3759"/>
  <c r="T3759"/>
  <c r="R3759"/>
  <c r="P3759"/>
  <c r="BI3756"/>
  <c r="BH3756"/>
  <c r="BG3756"/>
  <c r="BF3756"/>
  <c r="T3756"/>
  <c r="R3756"/>
  <c r="P3756"/>
  <c r="BI3753"/>
  <c r="BH3753"/>
  <c r="BG3753"/>
  <c r="BF3753"/>
  <c r="T3753"/>
  <c r="R3753"/>
  <c r="P3753"/>
  <c r="BI3752"/>
  <c r="BH3752"/>
  <c r="BG3752"/>
  <c r="BF3752"/>
  <c r="T3752"/>
  <c r="R3752"/>
  <c r="P3752"/>
  <c r="BI3751"/>
  <c r="BH3751"/>
  <c r="BG3751"/>
  <c r="BF3751"/>
  <c r="T3751"/>
  <c r="R3751"/>
  <c r="P3751"/>
  <c r="BI3748"/>
  <c r="BH3748"/>
  <c r="BG3748"/>
  <c r="BF3748"/>
  <c r="T3748"/>
  <c r="R3748"/>
  <c r="P3748"/>
  <c r="BI3741"/>
  <c r="BH3741"/>
  <c r="BG3741"/>
  <c r="BF3741"/>
  <c r="T3741"/>
  <c r="R3741"/>
  <c r="P3741"/>
  <c r="BI3735"/>
  <c r="BH3735"/>
  <c r="BG3735"/>
  <c r="BF3735"/>
  <c r="T3735"/>
  <c r="R3735"/>
  <c r="P3735"/>
  <c r="BI3733"/>
  <c r="BH3733"/>
  <c r="BG3733"/>
  <c r="BF3733"/>
  <c r="T3733"/>
  <c r="R3733"/>
  <c r="P3733"/>
  <c r="BI3589"/>
  <c r="BH3589"/>
  <c r="BG3589"/>
  <c r="BF3589"/>
  <c r="T3589"/>
  <c r="R3589"/>
  <c r="P3589"/>
  <c r="BI3583"/>
  <c r="BH3583"/>
  <c r="BG3583"/>
  <c r="BF3583"/>
  <c r="T3583"/>
  <c r="R3583"/>
  <c r="P3583"/>
  <c r="BI3576"/>
  <c r="BH3576"/>
  <c r="BG3576"/>
  <c r="BF3576"/>
  <c r="T3576"/>
  <c r="R3576"/>
  <c r="P3576"/>
  <c r="BI3570"/>
  <c r="BH3570"/>
  <c r="BG3570"/>
  <c r="BF3570"/>
  <c r="T3570"/>
  <c r="R3570"/>
  <c r="P3570"/>
  <c r="BI3565"/>
  <c r="BH3565"/>
  <c r="BG3565"/>
  <c r="BF3565"/>
  <c r="T3565"/>
  <c r="R3565"/>
  <c r="P3565"/>
  <c r="BI3549"/>
  <c r="BH3549"/>
  <c r="BG3549"/>
  <c r="BF3549"/>
  <c r="T3549"/>
  <c r="R3549"/>
  <c r="P3549"/>
  <c r="BI3533"/>
  <c r="BH3533"/>
  <c r="BG3533"/>
  <c r="BF3533"/>
  <c r="T3533"/>
  <c r="R3533"/>
  <c r="P3533"/>
  <c r="BI3517"/>
  <c r="BH3517"/>
  <c r="BG3517"/>
  <c r="BF3517"/>
  <c r="T3517"/>
  <c r="R3517"/>
  <c r="P3517"/>
  <c r="BI3501"/>
  <c r="BH3501"/>
  <c r="BG3501"/>
  <c r="BF3501"/>
  <c r="T3501"/>
  <c r="R3501"/>
  <c r="P3501"/>
  <c r="BI3499"/>
  <c r="BH3499"/>
  <c r="BG3499"/>
  <c r="BF3499"/>
  <c r="T3499"/>
  <c r="R3499"/>
  <c r="P3499"/>
  <c r="BI3497"/>
  <c r="BH3497"/>
  <c r="BG3497"/>
  <c r="BF3497"/>
  <c r="T3497"/>
  <c r="R3497"/>
  <c r="P3497"/>
  <c r="BI3482"/>
  <c r="BH3482"/>
  <c r="BG3482"/>
  <c r="BF3482"/>
  <c r="T3482"/>
  <c r="R3482"/>
  <c r="P3482"/>
  <c r="BI3464"/>
  <c r="BH3464"/>
  <c r="BG3464"/>
  <c r="BF3464"/>
  <c r="T3464"/>
  <c r="R3464"/>
  <c r="P3464"/>
  <c r="BI3455"/>
  <c r="BH3455"/>
  <c r="BG3455"/>
  <c r="BF3455"/>
  <c r="T3455"/>
  <c r="R3455"/>
  <c r="P3455"/>
  <c r="BI3453"/>
  <c r="BH3453"/>
  <c r="BG3453"/>
  <c r="BF3453"/>
  <c r="T3453"/>
  <c r="R3453"/>
  <c r="P3453"/>
  <c r="BI3451"/>
  <c r="BH3451"/>
  <c r="BG3451"/>
  <c r="BF3451"/>
  <c r="T3451"/>
  <c r="R3451"/>
  <c r="P3451"/>
  <c r="BI3449"/>
  <c r="BH3449"/>
  <c r="BG3449"/>
  <c r="BF3449"/>
  <c r="T3449"/>
  <c r="R3449"/>
  <c r="P3449"/>
  <c r="BI3447"/>
  <c r="BH3447"/>
  <c r="BG3447"/>
  <c r="BF3447"/>
  <c r="T3447"/>
  <c r="R3447"/>
  <c r="P3447"/>
  <c r="BI3444"/>
  <c r="BH3444"/>
  <c r="BG3444"/>
  <c r="BF3444"/>
  <c r="T3444"/>
  <c r="R3444"/>
  <c r="P3444"/>
  <c r="BI3429"/>
  <c r="BH3429"/>
  <c r="BG3429"/>
  <c r="BF3429"/>
  <c r="T3429"/>
  <c r="R3429"/>
  <c r="P3429"/>
  <c r="BI3427"/>
  <c r="BH3427"/>
  <c r="BG3427"/>
  <c r="BF3427"/>
  <c r="T3427"/>
  <c r="R3427"/>
  <c r="P3427"/>
  <c r="BI3425"/>
  <c r="BH3425"/>
  <c r="BG3425"/>
  <c r="BF3425"/>
  <c r="T3425"/>
  <c r="R3425"/>
  <c r="P3425"/>
  <c r="BI3413"/>
  <c r="BH3413"/>
  <c r="BG3413"/>
  <c r="BF3413"/>
  <c r="T3413"/>
  <c r="R3413"/>
  <c r="P3413"/>
  <c r="BI3411"/>
  <c r="BH3411"/>
  <c r="BG3411"/>
  <c r="BF3411"/>
  <c r="T3411"/>
  <c r="R3411"/>
  <c r="P3411"/>
  <c r="BI3403"/>
  <c r="BH3403"/>
  <c r="BG3403"/>
  <c r="BF3403"/>
  <c r="T3403"/>
  <c r="R3403"/>
  <c r="P3403"/>
  <c r="BI3401"/>
  <c r="BH3401"/>
  <c r="BG3401"/>
  <c r="BF3401"/>
  <c r="T3401"/>
  <c r="R3401"/>
  <c r="P3401"/>
  <c r="BI3396"/>
  <c r="BH3396"/>
  <c r="BG3396"/>
  <c r="BF3396"/>
  <c r="T3396"/>
  <c r="R3396"/>
  <c r="P3396"/>
  <c r="BI3394"/>
  <c r="BH3394"/>
  <c r="BG3394"/>
  <c r="BF3394"/>
  <c r="T3394"/>
  <c r="R3394"/>
  <c r="P3394"/>
  <c r="BI3377"/>
  <c r="BH3377"/>
  <c r="BG3377"/>
  <c r="BF3377"/>
  <c r="T3377"/>
  <c r="R3377"/>
  <c r="P3377"/>
  <c r="BI3375"/>
  <c r="BH3375"/>
  <c r="BG3375"/>
  <c r="BF3375"/>
  <c r="T3375"/>
  <c r="R3375"/>
  <c r="P3375"/>
  <c r="BI3372"/>
  <c r="BH3372"/>
  <c r="BG3372"/>
  <c r="BF3372"/>
  <c r="T3372"/>
  <c r="R3372"/>
  <c r="P3372"/>
  <c r="BI3370"/>
  <c r="BH3370"/>
  <c r="BG3370"/>
  <c r="BF3370"/>
  <c r="T3370"/>
  <c r="R3370"/>
  <c r="P3370"/>
  <c r="BI3363"/>
  <c r="BH3363"/>
  <c r="BG3363"/>
  <c r="BF3363"/>
  <c r="T3363"/>
  <c r="R3363"/>
  <c r="P3363"/>
  <c r="BI3361"/>
  <c r="BH3361"/>
  <c r="BG3361"/>
  <c r="BF3361"/>
  <c r="T3361"/>
  <c r="R3361"/>
  <c r="P3361"/>
  <c r="BI3358"/>
  <c r="BH3358"/>
  <c r="BG3358"/>
  <c r="BF3358"/>
  <c r="T3358"/>
  <c r="R3358"/>
  <c r="P3358"/>
  <c r="BI3340"/>
  <c r="BH3340"/>
  <c r="BG3340"/>
  <c r="BF3340"/>
  <c r="T3340"/>
  <c r="R3340"/>
  <c r="P3340"/>
  <c r="BI3331"/>
  <c r="BH3331"/>
  <c r="BG3331"/>
  <c r="BF3331"/>
  <c r="T3331"/>
  <c r="R3331"/>
  <c r="P3331"/>
  <c r="BI3329"/>
  <c r="BH3329"/>
  <c r="BG3329"/>
  <c r="BF3329"/>
  <c r="T3329"/>
  <c r="R3329"/>
  <c r="P3329"/>
  <c r="BI3324"/>
  <c r="BH3324"/>
  <c r="BG3324"/>
  <c r="BF3324"/>
  <c r="T3324"/>
  <c r="R3324"/>
  <c r="P3324"/>
  <c r="BI3322"/>
  <c r="BH3322"/>
  <c r="BG3322"/>
  <c r="BF3322"/>
  <c r="T3322"/>
  <c r="R3322"/>
  <c r="P3322"/>
  <c r="BI3201"/>
  <c r="BH3201"/>
  <c r="BG3201"/>
  <c r="BF3201"/>
  <c r="T3201"/>
  <c r="R3201"/>
  <c r="P3201"/>
  <c r="BI3198"/>
  <c r="BH3198"/>
  <c r="BG3198"/>
  <c r="BF3198"/>
  <c r="T3198"/>
  <c r="R3198"/>
  <c r="P3198"/>
  <c r="BI3195"/>
  <c r="BH3195"/>
  <c r="BG3195"/>
  <c r="BF3195"/>
  <c r="T3195"/>
  <c r="R3195"/>
  <c r="P3195"/>
  <c r="BI3189"/>
  <c r="BH3189"/>
  <c r="BG3189"/>
  <c r="BF3189"/>
  <c r="T3189"/>
  <c r="R3189"/>
  <c r="P3189"/>
  <c r="BI3183"/>
  <c r="BH3183"/>
  <c r="BG3183"/>
  <c r="BF3183"/>
  <c r="T3183"/>
  <c r="R3183"/>
  <c r="P3183"/>
  <c r="BI3177"/>
  <c r="BH3177"/>
  <c r="BG3177"/>
  <c r="BF3177"/>
  <c r="T3177"/>
  <c r="R3177"/>
  <c r="P3177"/>
  <c r="BI3175"/>
  <c r="BH3175"/>
  <c r="BG3175"/>
  <c r="BF3175"/>
  <c r="T3175"/>
  <c r="R3175"/>
  <c r="P3175"/>
  <c r="BI3172"/>
  <c r="BH3172"/>
  <c r="BG3172"/>
  <c r="BF3172"/>
  <c r="T3172"/>
  <c r="R3172"/>
  <c r="P3172"/>
  <c r="BI3166"/>
  <c r="BH3166"/>
  <c r="BG3166"/>
  <c r="BF3166"/>
  <c r="T3166"/>
  <c r="R3166"/>
  <c r="P3166"/>
  <c r="BI3133"/>
  <c r="BH3133"/>
  <c r="BG3133"/>
  <c r="BF3133"/>
  <c r="T3133"/>
  <c r="R3133"/>
  <c r="P3133"/>
  <c r="BI3130"/>
  <c r="BH3130"/>
  <c r="BG3130"/>
  <c r="BF3130"/>
  <c r="T3130"/>
  <c r="R3130"/>
  <c r="P3130"/>
  <c r="BI3127"/>
  <c r="BH3127"/>
  <c r="BG3127"/>
  <c r="BF3127"/>
  <c r="T3127"/>
  <c r="R3127"/>
  <c r="P3127"/>
  <c r="BI3124"/>
  <c r="BH3124"/>
  <c r="BG3124"/>
  <c r="BF3124"/>
  <c r="T3124"/>
  <c r="R3124"/>
  <c r="P3124"/>
  <c r="BI3116"/>
  <c r="BH3116"/>
  <c r="BG3116"/>
  <c r="BF3116"/>
  <c r="T3116"/>
  <c r="R3116"/>
  <c r="P3116"/>
  <c r="BI2980"/>
  <c r="BH2980"/>
  <c r="BG2980"/>
  <c r="BF2980"/>
  <c r="T2980"/>
  <c r="R2980"/>
  <c r="P2980"/>
  <c r="BI2514"/>
  <c r="BH2514"/>
  <c r="BG2514"/>
  <c r="BF2514"/>
  <c r="T2514"/>
  <c r="R2514"/>
  <c r="P2514"/>
  <c r="BI2044"/>
  <c r="BH2044"/>
  <c r="BG2044"/>
  <c r="BF2044"/>
  <c r="T2044"/>
  <c r="R2044"/>
  <c r="P2044"/>
  <c r="BI1983"/>
  <c r="BH1983"/>
  <c r="BG1983"/>
  <c r="BF1983"/>
  <c r="T1983"/>
  <c r="R1983"/>
  <c r="P1983"/>
  <c r="BI1978"/>
  <c r="BH1978"/>
  <c r="BG1978"/>
  <c r="BF1978"/>
  <c r="T1978"/>
  <c r="R1978"/>
  <c r="P1978"/>
  <c r="BI1975"/>
  <c r="BH1975"/>
  <c r="BG1975"/>
  <c r="BF1975"/>
  <c r="T1975"/>
  <c r="R1975"/>
  <c r="P1975"/>
  <c r="BI1509"/>
  <c r="BH1509"/>
  <c r="BG1509"/>
  <c r="BF1509"/>
  <c r="T1509"/>
  <c r="R1509"/>
  <c r="P1509"/>
  <c r="BI1506"/>
  <c r="BH1506"/>
  <c r="BG1506"/>
  <c r="BF1506"/>
  <c r="T1506"/>
  <c r="R1506"/>
  <c r="P1506"/>
  <c r="BI1503"/>
  <c r="BH1503"/>
  <c r="BG1503"/>
  <c r="BF1503"/>
  <c r="T1503"/>
  <c r="R1503"/>
  <c r="P1503"/>
  <c r="BI1500"/>
  <c r="BH1500"/>
  <c r="BG1500"/>
  <c r="BF1500"/>
  <c r="T1500"/>
  <c r="R1500"/>
  <c r="P1500"/>
  <c r="BI1497"/>
  <c r="BH1497"/>
  <c r="BG1497"/>
  <c r="BF1497"/>
  <c r="T1497"/>
  <c r="R1497"/>
  <c r="P1497"/>
  <c r="BI1480"/>
  <c r="BH1480"/>
  <c r="BG1480"/>
  <c r="BF1480"/>
  <c r="T1480"/>
  <c r="R1480"/>
  <c r="P1480"/>
  <c r="BI1477"/>
  <c r="BH1477"/>
  <c r="BG1477"/>
  <c r="BF1477"/>
  <c r="T1477"/>
  <c r="R1477"/>
  <c r="P1477"/>
  <c r="BI1460"/>
  <c r="BH1460"/>
  <c r="BG1460"/>
  <c r="BF1460"/>
  <c r="T1460"/>
  <c r="R1460"/>
  <c r="P1460"/>
  <c r="BI1457"/>
  <c r="BH1457"/>
  <c r="BG1457"/>
  <c r="BF1457"/>
  <c r="T1457"/>
  <c r="R1457"/>
  <c r="P1457"/>
  <c r="BI1440"/>
  <c r="BH1440"/>
  <c r="BG1440"/>
  <c r="BF1440"/>
  <c r="T1440"/>
  <c r="R1440"/>
  <c r="P1440"/>
  <c r="BI1437"/>
  <c r="BH1437"/>
  <c r="BG1437"/>
  <c r="BF1437"/>
  <c r="T1437"/>
  <c r="R1437"/>
  <c r="P1437"/>
  <c r="BI1434"/>
  <c r="BH1434"/>
  <c r="BG1434"/>
  <c r="BF1434"/>
  <c r="T1434"/>
  <c r="R1434"/>
  <c r="P1434"/>
  <c r="BI1431"/>
  <c r="BH1431"/>
  <c r="BG1431"/>
  <c r="BF1431"/>
  <c r="T1431"/>
  <c r="R1431"/>
  <c r="P1431"/>
  <c r="BI1428"/>
  <c r="BH1428"/>
  <c r="BG1428"/>
  <c r="BF1428"/>
  <c r="T1428"/>
  <c r="R1428"/>
  <c r="P1428"/>
  <c r="BI1423"/>
  <c r="BH1423"/>
  <c r="BG1423"/>
  <c r="BF1423"/>
  <c r="T1423"/>
  <c r="R1423"/>
  <c r="P1423"/>
  <c r="BI1418"/>
  <c r="BH1418"/>
  <c r="BG1418"/>
  <c r="BF1418"/>
  <c r="T1418"/>
  <c r="R1418"/>
  <c r="P1418"/>
  <c r="BI1413"/>
  <c r="BH1413"/>
  <c r="BG1413"/>
  <c r="BF1413"/>
  <c r="T1413"/>
  <c r="R1413"/>
  <c r="P1413"/>
  <c r="BI1408"/>
  <c r="BH1408"/>
  <c r="BG1408"/>
  <c r="BF1408"/>
  <c r="T1408"/>
  <c r="R1408"/>
  <c r="P1408"/>
  <c r="BI1405"/>
  <c r="BH1405"/>
  <c r="BG1405"/>
  <c r="BF1405"/>
  <c r="T1405"/>
  <c r="R1405"/>
  <c r="P1405"/>
  <c r="BI1394"/>
  <c r="BH1394"/>
  <c r="BG1394"/>
  <c r="BF1394"/>
  <c r="T1394"/>
  <c r="R1394"/>
  <c r="P1394"/>
  <c r="BI1391"/>
  <c r="BH1391"/>
  <c r="BG1391"/>
  <c r="BF1391"/>
  <c r="T1391"/>
  <c r="R1391"/>
  <c r="P1391"/>
  <c r="BI1385"/>
  <c r="BH1385"/>
  <c r="BG1385"/>
  <c r="BF1385"/>
  <c r="T1385"/>
  <c r="R1385"/>
  <c r="P1385"/>
  <c r="BI1328"/>
  <c r="BH1328"/>
  <c r="BG1328"/>
  <c r="BF1328"/>
  <c r="T1328"/>
  <c r="R1328"/>
  <c r="P1328"/>
  <c r="BI1271"/>
  <c r="BH1271"/>
  <c r="BG1271"/>
  <c r="BF1271"/>
  <c r="T1271"/>
  <c r="R1271"/>
  <c r="P1271"/>
  <c r="BI1214"/>
  <c r="BH1214"/>
  <c r="BG1214"/>
  <c r="BF1214"/>
  <c r="T1214"/>
  <c r="R1214"/>
  <c r="P1214"/>
  <c r="BI1157"/>
  <c r="BH1157"/>
  <c r="BG1157"/>
  <c r="BF1157"/>
  <c r="T1157"/>
  <c r="R1157"/>
  <c r="P1157"/>
  <c r="BI1100"/>
  <c r="BH1100"/>
  <c r="BG1100"/>
  <c r="BF1100"/>
  <c r="T1100"/>
  <c r="R1100"/>
  <c r="P1100"/>
  <c r="BI1043"/>
  <c r="BH1043"/>
  <c r="BG1043"/>
  <c r="BF1043"/>
  <c r="T1043"/>
  <c r="R1043"/>
  <c r="P1043"/>
  <c r="BI1037"/>
  <c r="BH1037"/>
  <c r="BG1037"/>
  <c r="BF1037"/>
  <c r="T1037"/>
  <c r="R1037"/>
  <c r="P1037"/>
  <c r="BI1030"/>
  <c r="BH1030"/>
  <c r="BG1030"/>
  <c r="BF1030"/>
  <c r="T1030"/>
  <c r="R1030"/>
  <c r="P1030"/>
  <c r="BI1014"/>
  <c r="BH1014"/>
  <c r="BG1014"/>
  <c r="BF1014"/>
  <c r="T1014"/>
  <c r="R1014"/>
  <c r="P1014"/>
  <c r="BI1007"/>
  <c r="BH1007"/>
  <c r="BG1007"/>
  <c r="BF1007"/>
  <c r="T1007"/>
  <c r="R1007"/>
  <c r="P1007"/>
  <c r="BI1000"/>
  <c r="BH1000"/>
  <c r="BG1000"/>
  <c r="BF1000"/>
  <c r="T1000"/>
  <c r="R1000"/>
  <c r="P1000"/>
  <c r="BI987"/>
  <c r="BH987"/>
  <c r="BG987"/>
  <c r="BF987"/>
  <c r="T987"/>
  <c r="R987"/>
  <c r="P987"/>
  <c r="BI974"/>
  <c r="BH974"/>
  <c r="BG974"/>
  <c r="BF974"/>
  <c r="T974"/>
  <c r="R974"/>
  <c r="P974"/>
  <c r="BI967"/>
  <c r="BH967"/>
  <c r="BG967"/>
  <c r="BF967"/>
  <c r="T967"/>
  <c r="R967"/>
  <c r="P967"/>
  <c r="BI960"/>
  <c r="BH960"/>
  <c r="BG960"/>
  <c r="BF960"/>
  <c r="T960"/>
  <c r="R960"/>
  <c r="P960"/>
  <c r="BI947"/>
  <c r="BH947"/>
  <c r="BG947"/>
  <c r="BF947"/>
  <c r="T947"/>
  <c r="R947"/>
  <c r="P947"/>
  <c r="BI934"/>
  <c r="BH934"/>
  <c r="BG934"/>
  <c r="BF934"/>
  <c r="T934"/>
  <c r="R934"/>
  <c r="P934"/>
  <c r="BI917"/>
  <c r="BH917"/>
  <c r="BG917"/>
  <c r="BF917"/>
  <c r="T917"/>
  <c r="R917"/>
  <c r="P917"/>
  <c r="BI909"/>
  <c r="BH909"/>
  <c r="BG909"/>
  <c r="BF909"/>
  <c r="T909"/>
  <c r="R909"/>
  <c r="P909"/>
  <c r="BI902"/>
  <c r="BH902"/>
  <c r="BG902"/>
  <c r="BF902"/>
  <c r="T902"/>
  <c r="R902"/>
  <c r="P902"/>
  <c r="BI899"/>
  <c r="BH899"/>
  <c r="BG899"/>
  <c r="BF899"/>
  <c r="T899"/>
  <c r="R899"/>
  <c r="P899"/>
  <c r="BI897"/>
  <c r="BH897"/>
  <c r="BG897"/>
  <c r="BF897"/>
  <c r="T897"/>
  <c r="R897"/>
  <c r="P897"/>
  <c r="BI847"/>
  <c r="BH847"/>
  <c r="BG847"/>
  <c r="BF847"/>
  <c r="T847"/>
  <c r="R847"/>
  <c r="P847"/>
  <c r="BI845"/>
  <c r="BH845"/>
  <c r="BG845"/>
  <c r="BF845"/>
  <c r="T845"/>
  <c r="R845"/>
  <c r="P845"/>
  <c r="BI837"/>
  <c r="BH837"/>
  <c r="BG837"/>
  <c r="BF837"/>
  <c r="T837"/>
  <c r="R837"/>
  <c r="P837"/>
  <c r="BI834"/>
  <c r="BH834"/>
  <c r="BG834"/>
  <c r="BF834"/>
  <c r="T834"/>
  <c r="R834"/>
  <c r="P834"/>
  <c r="BI821"/>
  <c r="BH821"/>
  <c r="BG821"/>
  <c r="BF821"/>
  <c r="T821"/>
  <c r="R821"/>
  <c r="P821"/>
  <c r="BI747"/>
  <c r="BH747"/>
  <c r="BG747"/>
  <c r="BF747"/>
  <c r="T747"/>
  <c r="R747"/>
  <c r="P747"/>
  <c r="BI728"/>
  <c r="BH728"/>
  <c r="BG728"/>
  <c r="BF728"/>
  <c r="T728"/>
  <c r="R728"/>
  <c r="P728"/>
  <c r="BI720"/>
  <c r="BH720"/>
  <c r="BG720"/>
  <c r="BF720"/>
  <c r="T720"/>
  <c r="R720"/>
  <c r="P720"/>
  <c r="BI717"/>
  <c r="BH717"/>
  <c r="BG717"/>
  <c r="BF717"/>
  <c r="T717"/>
  <c r="R717"/>
  <c r="P717"/>
  <c r="BI712"/>
  <c r="BH712"/>
  <c r="BG712"/>
  <c r="BF712"/>
  <c r="T712"/>
  <c r="R712"/>
  <c r="P712"/>
  <c r="BI686"/>
  <c r="BH686"/>
  <c r="BG686"/>
  <c r="BF686"/>
  <c r="T686"/>
  <c r="R686"/>
  <c r="P686"/>
  <c r="BI683"/>
  <c r="BH683"/>
  <c r="BG683"/>
  <c r="BF683"/>
  <c r="T683"/>
  <c r="R683"/>
  <c r="P683"/>
  <c r="BI680"/>
  <c r="BH680"/>
  <c r="BG680"/>
  <c r="BF680"/>
  <c r="T680"/>
  <c r="R680"/>
  <c r="P680"/>
  <c r="BI675"/>
  <c r="BH675"/>
  <c r="BG675"/>
  <c r="BF675"/>
  <c r="T675"/>
  <c r="R675"/>
  <c r="P675"/>
  <c r="BI670"/>
  <c r="BH670"/>
  <c r="BG670"/>
  <c r="BF670"/>
  <c r="T670"/>
  <c r="R670"/>
  <c r="P670"/>
  <c r="BI647"/>
  <c r="BH647"/>
  <c r="BG647"/>
  <c r="BF647"/>
  <c r="T647"/>
  <c r="R647"/>
  <c r="P647"/>
  <c r="BI624"/>
  <c r="BH624"/>
  <c r="BG624"/>
  <c r="BF624"/>
  <c r="T624"/>
  <c r="R624"/>
  <c r="P624"/>
  <c r="BI598"/>
  <c r="BH598"/>
  <c r="BG598"/>
  <c r="BF598"/>
  <c r="T598"/>
  <c r="R598"/>
  <c r="P598"/>
  <c r="BI592"/>
  <c r="BH592"/>
  <c r="BG592"/>
  <c r="BF592"/>
  <c r="T592"/>
  <c r="R592"/>
  <c r="P592"/>
  <c r="BI574"/>
  <c r="BH574"/>
  <c r="BG574"/>
  <c r="BF574"/>
  <c r="T574"/>
  <c r="R574"/>
  <c r="P574"/>
  <c r="BI566"/>
  <c r="BH566"/>
  <c r="BG566"/>
  <c r="BF566"/>
  <c r="T566"/>
  <c r="R566"/>
  <c r="P566"/>
  <c r="BI563"/>
  <c r="BH563"/>
  <c r="BG563"/>
  <c r="BF563"/>
  <c r="T563"/>
  <c r="R563"/>
  <c r="P563"/>
  <c r="BI560"/>
  <c r="BH560"/>
  <c r="BG560"/>
  <c r="BF560"/>
  <c r="T560"/>
  <c r="R560"/>
  <c r="P560"/>
  <c r="BI547"/>
  <c r="BH547"/>
  <c r="BG547"/>
  <c r="BF547"/>
  <c r="T547"/>
  <c r="R547"/>
  <c r="P547"/>
  <c r="BI542"/>
  <c r="BH542"/>
  <c r="BG542"/>
  <c r="BF542"/>
  <c r="T542"/>
  <c r="R542"/>
  <c r="P542"/>
  <c r="BI536"/>
  <c r="BH536"/>
  <c r="BG536"/>
  <c r="BF536"/>
  <c r="T536"/>
  <c r="R536"/>
  <c r="P536"/>
  <c r="BI533"/>
  <c r="BH533"/>
  <c r="BG533"/>
  <c r="BF533"/>
  <c r="T533"/>
  <c r="R533"/>
  <c r="P533"/>
  <c r="BI527"/>
  <c r="BH527"/>
  <c r="BG527"/>
  <c r="BF527"/>
  <c r="T527"/>
  <c r="R527"/>
  <c r="P527"/>
  <c r="BI523"/>
  <c r="BH523"/>
  <c r="BG523"/>
  <c r="BF523"/>
  <c r="T523"/>
  <c r="R523"/>
  <c r="P523"/>
  <c r="BI520"/>
  <c r="BH520"/>
  <c r="BG520"/>
  <c r="BF520"/>
  <c r="T520"/>
  <c r="R520"/>
  <c r="P520"/>
  <c r="BI513"/>
  <c r="BH513"/>
  <c r="BG513"/>
  <c r="BF513"/>
  <c r="T513"/>
  <c r="R513"/>
  <c r="P513"/>
  <c r="BI505"/>
  <c r="BH505"/>
  <c r="BG505"/>
  <c r="BF505"/>
  <c r="T505"/>
  <c r="R505"/>
  <c r="P505"/>
  <c r="BI502"/>
  <c r="BH502"/>
  <c r="BG502"/>
  <c r="BF502"/>
  <c r="T502"/>
  <c r="R502"/>
  <c r="P502"/>
  <c r="BI495"/>
  <c r="BH495"/>
  <c r="BG495"/>
  <c r="BF495"/>
  <c r="T495"/>
  <c r="R495"/>
  <c r="P495"/>
  <c r="BI461"/>
  <c r="BH461"/>
  <c r="BG461"/>
  <c r="BF461"/>
  <c r="T461"/>
  <c r="R461"/>
  <c r="P461"/>
  <c r="BI429"/>
  <c r="BH429"/>
  <c r="BG429"/>
  <c r="BF429"/>
  <c r="T429"/>
  <c r="R429"/>
  <c r="P429"/>
  <c r="BI426"/>
  <c r="BH426"/>
  <c r="BG426"/>
  <c r="BF426"/>
  <c r="T426"/>
  <c r="R426"/>
  <c r="P426"/>
  <c r="BI419"/>
  <c r="BH419"/>
  <c r="BG419"/>
  <c r="BF419"/>
  <c r="T419"/>
  <c r="R419"/>
  <c r="P419"/>
  <c r="BI414"/>
  <c r="BH414"/>
  <c r="BG414"/>
  <c r="BF414"/>
  <c r="T414"/>
  <c r="R414"/>
  <c r="P414"/>
  <c r="BI409"/>
  <c r="BH409"/>
  <c r="BG409"/>
  <c r="BF409"/>
  <c r="T409"/>
  <c r="R409"/>
  <c r="P409"/>
  <c r="BI403"/>
  <c r="BH403"/>
  <c r="BG403"/>
  <c r="BF403"/>
  <c r="T403"/>
  <c r="R403"/>
  <c r="P403"/>
  <c r="BI401"/>
  <c r="BH401"/>
  <c r="BG401"/>
  <c r="BF401"/>
  <c r="T401"/>
  <c r="R401"/>
  <c r="P401"/>
  <c r="BI394"/>
  <c r="BH394"/>
  <c r="BG394"/>
  <c r="BF394"/>
  <c r="T394"/>
  <c r="R394"/>
  <c r="P394"/>
  <c r="BI390"/>
  <c r="BH390"/>
  <c r="BG390"/>
  <c r="BF390"/>
  <c r="T390"/>
  <c r="R390"/>
  <c r="P390"/>
  <c r="BI386"/>
  <c r="BH386"/>
  <c r="BG386"/>
  <c r="BF386"/>
  <c r="T386"/>
  <c r="R386"/>
  <c r="P386"/>
  <c r="BI382"/>
  <c r="BH382"/>
  <c r="BG382"/>
  <c r="BF382"/>
  <c r="T382"/>
  <c r="R382"/>
  <c r="P382"/>
  <c r="BI379"/>
  <c r="BH379"/>
  <c r="BG379"/>
  <c r="BF379"/>
  <c r="T379"/>
  <c r="R379"/>
  <c r="P379"/>
  <c r="BI373"/>
  <c r="BH373"/>
  <c r="BG373"/>
  <c r="BF373"/>
  <c r="T373"/>
  <c r="R373"/>
  <c r="P373"/>
  <c r="BI360"/>
  <c r="BH360"/>
  <c r="BG360"/>
  <c r="BF360"/>
  <c r="T360"/>
  <c r="R360"/>
  <c r="P360"/>
  <c r="BI347"/>
  <c r="BH347"/>
  <c r="BG347"/>
  <c r="BF347"/>
  <c r="T347"/>
  <c r="R347"/>
  <c r="P347"/>
  <c r="BI334"/>
  <c r="BH334"/>
  <c r="BG334"/>
  <c r="BF334"/>
  <c r="T334"/>
  <c r="R334"/>
  <c r="P334"/>
  <c r="BI326"/>
  <c r="BH326"/>
  <c r="BG326"/>
  <c r="BF326"/>
  <c r="T326"/>
  <c r="R326"/>
  <c r="P326"/>
  <c r="BI318"/>
  <c r="BH318"/>
  <c r="BG318"/>
  <c r="BF318"/>
  <c r="T318"/>
  <c r="R318"/>
  <c r="P318"/>
  <c r="BI304"/>
  <c r="BH304"/>
  <c r="BG304"/>
  <c r="BF304"/>
  <c r="T304"/>
  <c r="R304"/>
  <c r="P304"/>
  <c r="BI290"/>
  <c r="BH290"/>
  <c r="BG290"/>
  <c r="BF290"/>
  <c r="T290"/>
  <c r="R290"/>
  <c r="P290"/>
  <c r="BI284"/>
  <c r="BH284"/>
  <c r="BG284"/>
  <c r="BF284"/>
  <c r="T284"/>
  <c r="R284"/>
  <c r="P284"/>
  <c r="BI271"/>
  <c r="BH271"/>
  <c r="BG271"/>
  <c r="BF271"/>
  <c r="T271"/>
  <c r="R271"/>
  <c r="P271"/>
  <c r="BI263"/>
  <c r="BH263"/>
  <c r="BG263"/>
  <c r="BF263"/>
  <c r="T263"/>
  <c r="R263"/>
  <c r="P263"/>
  <c r="BI257"/>
  <c r="BH257"/>
  <c r="BG257"/>
  <c r="BF257"/>
  <c r="T257"/>
  <c r="R257"/>
  <c r="P257"/>
  <c r="BI251"/>
  <c r="BH251"/>
  <c r="BG251"/>
  <c r="BF251"/>
  <c r="T251"/>
  <c r="R251"/>
  <c r="P251"/>
  <c r="BI245"/>
  <c r="BH245"/>
  <c r="BG245"/>
  <c r="BF245"/>
  <c r="T245"/>
  <c r="R245"/>
  <c r="P245"/>
  <c r="BI236"/>
  <c r="BH236"/>
  <c r="BG236"/>
  <c r="BF236"/>
  <c r="T236"/>
  <c r="R236"/>
  <c r="P236"/>
  <c r="BI233"/>
  <c r="BH233"/>
  <c r="BG233"/>
  <c r="BF233"/>
  <c r="T233"/>
  <c r="R233"/>
  <c r="P233"/>
  <c r="BI230"/>
  <c r="BH230"/>
  <c r="BG230"/>
  <c r="BF230"/>
  <c r="T230"/>
  <c r="R230"/>
  <c r="P230"/>
  <c r="BI217"/>
  <c r="BH217"/>
  <c r="BG217"/>
  <c r="BF217"/>
  <c r="T217"/>
  <c r="R217"/>
  <c r="P217"/>
  <c r="BI209"/>
  <c r="BH209"/>
  <c r="BG209"/>
  <c r="BF209"/>
  <c r="T209"/>
  <c r="R209"/>
  <c r="P209"/>
  <c r="BI202"/>
  <c r="BH202"/>
  <c r="BG202"/>
  <c r="BF202"/>
  <c r="T202"/>
  <c r="R202"/>
  <c r="P202"/>
  <c r="BI199"/>
  <c r="BH199"/>
  <c r="BG199"/>
  <c r="BF199"/>
  <c r="T199"/>
  <c r="R199"/>
  <c r="P199"/>
  <c r="BI197"/>
  <c r="BH197"/>
  <c r="BG197"/>
  <c r="BF197"/>
  <c r="T197"/>
  <c r="R197"/>
  <c r="P197"/>
  <c r="BI194"/>
  <c r="BH194"/>
  <c r="BG194"/>
  <c r="BF194"/>
  <c r="T194"/>
  <c r="R194"/>
  <c r="P194"/>
  <c r="BI192"/>
  <c r="BH192"/>
  <c r="BG192"/>
  <c r="BF192"/>
  <c r="T192"/>
  <c r="R192"/>
  <c r="P192"/>
  <c r="BI188"/>
  <c r="BH188"/>
  <c r="BG188"/>
  <c r="BF188"/>
  <c r="T188"/>
  <c r="R188"/>
  <c r="P188"/>
  <c r="BI185"/>
  <c r="BH185"/>
  <c r="BG185"/>
  <c r="BF185"/>
  <c r="T185"/>
  <c r="R185"/>
  <c r="P185"/>
  <c r="BI178"/>
  <c r="BH178"/>
  <c r="BG178"/>
  <c r="BF178"/>
  <c r="T178"/>
  <c r="R178"/>
  <c r="P178"/>
  <c r="BI171"/>
  <c r="BH171"/>
  <c r="BG171"/>
  <c r="BF171"/>
  <c r="T171"/>
  <c r="R171"/>
  <c r="P171"/>
  <c r="BI168"/>
  <c r="BH168"/>
  <c r="BG168"/>
  <c r="BF168"/>
  <c r="T168"/>
  <c r="R168"/>
  <c r="P168"/>
  <c r="BI165"/>
  <c r="BH165"/>
  <c r="BG165"/>
  <c r="BF165"/>
  <c r="T165"/>
  <c r="R165"/>
  <c r="P165"/>
  <c r="BI161"/>
  <c r="BH161"/>
  <c r="BG161"/>
  <c r="BF161"/>
  <c r="T161"/>
  <c r="R161"/>
  <c r="P161"/>
  <c r="BI157"/>
  <c r="BH157"/>
  <c r="BG157"/>
  <c r="BF157"/>
  <c r="T157"/>
  <c r="R157"/>
  <c r="P157"/>
  <c r="BI154"/>
  <c r="BH154"/>
  <c r="BG154"/>
  <c r="BF154"/>
  <c r="T154"/>
  <c r="R154"/>
  <c r="P154"/>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29"/>
  <c r="BH129"/>
  <c r="BG129"/>
  <c r="BF129"/>
  <c r="T129"/>
  <c r="R129"/>
  <c r="P129"/>
  <c r="BI124"/>
  <c r="BH124"/>
  <c r="BG124"/>
  <c r="BF124"/>
  <c r="T124"/>
  <c r="R124"/>
  <c r="P124"/>
  <c r="BI121"/>
  <c r="BH121"/>
  <c r="BG121"/>
  <c r="BF121"/>
  <c r="T121"/>
  <c r="R121"/>
  <c r="P121"/>
  <c r="J114"/>
  <c r="F112"/>
  <c r="E110"/>
  <c r="J58"/>
  <c r="F56"/>
  <c r="E54"/>
  <c r="J26"/>
  <c r="E26"/>
  <c r="J115" s="1"/>
  <c r="J25"/>
  <c r="J20"/>
  <c r="E20"/>
  <c r="F115" s="1"/>
  <c r="J19"/>
  <c r="J17"/>
  <c r="E17"/>
  <c r="F114" s="1"/>
  <c r="J16"/>
  <c r="J14"/>
  <c r="J112" s="1"/>
  <c r="E7"/>
  <c r="E50"/>
  <c r="L50" i="1"/>
  <c r="AM50"/>
  <c r="AM49"/>
  <c r="L49"/>
  <c r="AM47"/>
  <c r="L47"/>
  <c r="L45"/>
  <c r="L44"/>
  <c r="J4074" i="2"/>
  <c r="J4620"/>
  <c r="J227" i="3"/>
  <c r="J190" i="5"/>
  <c r="BK275"/>
  <c r="BK120" i="6"/>
  <c r="BK203" i="8"/>
  <c r="J147"/>
  <c r="J115" i="9"/>
  <c r="J176" i="10"/>
  <c r="J204"/>
  <c r="J92" i="14"/>
  <c r="J4775" i="2"/>
  <c r="J3891"/>
  <c r="J4192"/>
  <c r="BK5249"/>
  <c r="J5363"/>
  <c r="J4879"/>
  <c r="BK4707"/>
  <c r="J373" i="3"/>
  <c r="BK225"/>
  <c r="BK277" i="5"/>
  <c r="BK286"/>
  <c r="J137" i="6"/>
  <c r="J206" i="8"/>
  <c r="BK198"/>
  <c r="BK233"/>
  <c r="J129" i="9"/>
  <c r="BK165" i="10"/>
  <c r="BK137"/>
  <c r="J215" i="3"/>
  <c r="BK369"/>
  <c r="J346"/>
  <c r="BK3756" i="2"/>
  <c r="J4014"/>
  <c r="J326"/>
  <c r="BK4094"/>
  <c r="BK4901"/>
  <c r="BK5347"/>
  <c r="J5880"/>
  <c r="J4985"/>
  <c r="BK379" i="3"/>
  <c r="BK322"/>
  <c r="J304" i="5"/>
  <c r="J276"/>
  <c r="BK258"/>
  <c r="BK140" i="8"/>
  <c r="J183" i="5"/>
  <c r="J165"/>
  <c r="J94" i="7"/>
  <c r="BK179" i="8"/>
  <c r="J112" i="9"/>
  <c r="BK244" i="10"/>
  <c r="BK4887" i="2"/>
  <c r="BK5473"/>
  <c r="BK4565"/>
  <c r="BK3931"/>
  <c r="BK4853"/>
  <c r="BK4620"/>
  <c r="BK364" i="3"/>
  <c r="J330"/>
  <c r="BK158" i="5"/>
  <c r="BK146"/>
  <c r="J134" i="6"/>
  <c r="BK104" i="7"/>
  <c r="BK181" i="8"/>
  <c r="BK242"/>
  <c r="J126" i="9"/>
  <c r="BK208" i="10"/>
  <c r="J105"/>
  <c r="J149"/>
  <c r="BK131" i="11"/>
  <c r="BK95" i="12"/>
  <c r="BK93" i="14"/>
  <c r="J4977" i="2"/>
  <c r="BK3888"/>
  <c r="BK4531"/>
  <c r="J111" i="5"/>
  <c r="J303"/>
  <c r="BK114"/>
  <c r="BK109" i="7"/>
  <c r="BK138" i="8"/>
  <c r="BK129"/>
  <c r="J110" i="9"/>
  <c r="BK152"/>
  <c r="J247" i="10"/>
  <c r="J171"/>
  <c r="BK120" i="11"/>
  <c r="BK90" i="14"/>
  <c r="J4218" i="2"/>
  <c r="BK4103"/>
  <c r="BK4183"/>
  <c r="J3358"/>
  <c r="BK3882"/>
  <c r="BK5078"/>
  <c r="BK3821"/>
  <c r="J277" i="3"/>
  <c r="J357"/>
  <c r="J275" i="5"/>
  <c r="J238"/>
  <c r="BK117" i="6"/>
  <c r="J109" i="8"/>
  <c r="BK170" i="9"/>
  <c r="J217" i="10"/>
  <c r="BK209"/>
  <c r="J115" i="11"/>
  <c r="J194" i="13"/>
  <c r="BK5886" i="2"/>
  <c r="BK4636"/>
  <c r="J257"/>
  <c r="J505"/>
  <c r="J4222"/>
  <c r="J403"/>
  <c r="J3733"/>
  <c r="BK4669"/>
  <c r="BK3913"/>
  <c r="J289" i="3"/>
  <c r="BK384"/>
  <c r="BK109" i="5"/>
  <c r="J290"/>
  <c r="BK4556" i="2"/>
  <c r="J4901"/>
  <c r="J4939"/>
  <c r="BK5010"/>
  <c r="J4887"/>
  <c r="BK284" i="3"/>
  <c r="BK365"/>
  <c r="J333"/>
  <c r="J220" i="5"/>
  <c r="J196"/>
  <c r="BK104"/>
  <c r="J138" i="6"/>
  <c r="BK114" i="8"/>
  <c r="BK240"/>
  <c r="J148" i="9"/>
  <c r="BK247" i="10"/>
  <c r="BK187"/>
  <c r="J133" i="11"/>
  <c r="BK131" i="13"/>
  <c r="BK4705" i="2"/>
  <c r="BK4595"/>
  <c r="J3451"/>
  <c r="J1413"/>
  <c r="J1030"/>
  <c r="J1460"/>
  <c r="BK309" i="3"/>
  <c r="BK289"/>
  <c r="J4933" i="2"/>
  <c r="BK3753"/>
  <c r="BK4353"/>
  <c r="BK4200"/>
  <c r="J3791"/>
  <c r="BK4850"/>
  <c r="BK4891"/>
  <c r="BK218" i="3"/>
  <c r="J311"/>
  <c r="BK182" i="5"/>
  <c r="BK204"/>
  <c r="BK134" i="6"/>
  <c r="J185" i="8"/>
  <c r="J166"/>
  <c r="J172" i="9"/>
  <c r="J237" i="10"/>
  <c r="J160" i="11"/>
  <c r="J203" i="13"/>
  <c r="BK4953" i="2"/>
  <c r="J3499"/>
  <c r="BK3358"/>
  <c r="J4117"/>
  <c r="J5249"/>
  <c r="BK4255"/>
  <c r="J4641"/>
  <c r="J5169"/>
  <c r="J4067"/>
  <c r="BK4052"/>
  <c r="J224" i="3"/>
  <c r="J122" i="5"/>
  <c r="J139" i="6"/>
  <c r="BK121" i="8"/>
  <c r="BK231"/>
  <c r="BK179" i="9"/>
  <c r="J181"/>
  <c r="BK152" i="10"/>
  <c r="BK104"/>
  <c r="J139" i="11"/>
  <c r="BK136"/>
  <c r="BK95" i="14"/>
  <c r="J747" i="2"/>
  <c r="BK194"/>
  <c r="J4009"/>
  <c r="BK4801"/>
  <c r="J5115"/>
  <c r="J4211"/>
  <c r="BK3923"/>
  <c r="BK4919"/>
  <c r="J4730"/>
  <c r="J324" i="3"/>
  <c r="BK153"/>
  <c r="BK117" i="13"/>
  <c r="BK107" i="14"/>
  <c r="BK3898" i="2"/>
  <c r="BK4216"/>
  <c r="J542"/>
  <c r="J4689"/>
  <c r="BK4430"/>
  <c r="BK5134"/>
  <c r="BK5140"/>
  <c r="BK229" i="3"/>
  <c r="J189"/>
  <c r="J304"/>
  <c r="BK145"/>
  <c r="J222" i="5"/>
  <c r="J173"/>
  <c r="J106" i="6"/>
  <c r="BK120" i="7"/>
  <c r="BK208" i="8"/>
  <c r="BK136" i="9"/>
  <c r="J143" i="10"/>
  <c r="BK134"/>
  <c r="BK167"/>
  <c r="BK111" i="11"/>
  <c r="BK115" i="12"/>
  <c r="J3756" i="2"/>
  <c r="J4961"/>
  <c r="J1043"/>
  <c r="J5082"/>
  <c r="J4726"/>
  <c r="BK5158"/>
  <c r="BK4681"/>
  <c r="BK1440"/>
  <c r="J217" i="3"/>
  <c r="J138" i="5"/>
  <c r="BK102"/>
  <c r="BK139" i="6"/>
  <c r="BK209" i="8"/>
  <c r="J210"/>
  <c r="J113"/>
  <c r="BK238" i="10"/>
  <c r="J148" i="11"/>
  <c r="BK103" i="13"/>
  <c r="J3774" i="2"/>
  <c r="J178"/>
  <c r="J720"/>
  <c r="J297" i="3"/>
  <c r="BK287" i="5"/>
  <c r="BK240"/>
  <c r="J173" i="8"/>
  <c r="J163"/>
  <c r="BK109" i="9"/>
  <c r="J97"/>
  <c r="J113" i="10"/>
  <c r="J207"/>
  <c r="BK103" i="12"/>
  <c r="BK101" i="14"/>
  <c r="BK5064" i="2"/>
  <c r="BK717"/>
  <c r="BK3127"/>
  <c r="J4386"/>
  <c r="BK4881"/>
  <c r="BK4235"/>
  <c r="BK5086"/>
  <c r="BK1418"/>
  <c r="J295" i="3"/>
  <c r="BK285"/>
  <c r="BK136" i="5"/>
  <c r="J285"/>
  <c r="BK131" i="6"/>
  <c r="J117" i="8"/>
  <c r="J254"/>
  <c r="J95" i="9"/>
  <c r="J146"/>
  <c r="J110" i="10"/>
  <c r="J104"/>
  <c r="J266" i="3"/>
  <c r="J225"/>
  <c r="J256"/>
  <c r="J1271" i="2"/>
  <c r="J3166"/>
  <c r="BK5001"/>
  <c r="J5112"/>
  <c r="BK1405"/>
  <c r="J5130"/>
  <c r="BK5356"/>
  <c r="J527"/>
  <c r="J149"/>
  <c r="BK323" i="3"/>
  <c r="J192" i="5"/>
  <c r="BK272"/>
  <c r="BK242"/>
  <c r="J151" i="6"/>
  <c r="BK115" i="7"/>
  <c r="J244" i="8"/>
  <c r="BK747" i="2"/>
  <c r="BK3946"/>
  <c r="BK4570"/>
  <c r="J4200"/>
  <c r="BK5053"/>
  <c r="J309" i="3"/>
  <c r="BK281"/>
  <c r="J321"/>
  <c r="BK190" i="5"/>
  <c r="J150"/>
  <c r="BK119" i="6"/>
  <c r="J112" i="8"/>
  <c r="BK108" i="9"/>
  <c r="BK148"/>
  <c r="BK1506" i="2"/>
  <c r="BK4355"/>
  <c r="J5080"/>
  <c r="J5361"/>
  <c r="BK4961"/>
  <c r="BK6000"/>
  <c r="BK3183"/>
  <c r="J299" i="3"/>
  <c r="BK382"/>
  <c r="J278"/>
  <c r="J124" i="5"/>
  <c r="J262"/>
  <c r="J119" i="6"/>
  <c r="J97" i="7"/>
  <c r="J182" i="8"/>
  <c r="J253"/>
  <c r="BK153"/>
  <c r="BK119" i="9"/>
  <c r="BK251" i="10"/>
  <c r="J166"/>
  <c r="J226"/>
  <c r="BK119" i="11"/>
  <c r="BK116" i="14"/>
  <c r="BK505" i="2"/>
  <c r="J5239"/>
  <c r="BK325" i="3"/>
  <c r="BK276" i="5"/>
  <c r="BK318"/>
  <c r="J154" i="6"/>
  <c r="J110" i="7"/>
  <c r="J230" i="8"/>
  <c r="J193"/>
  <c r="BK147" i="9"/>
  <c r="J141"/>
  <c r="J249" i="10"/>
  <c r="J142"/>
  <c r="J156" i="11"/>
  <c r="J116" i="14"/>
  <c r="J3124" i="2"/>
  <c r="BK4819"/>
  <c r="BK837"/>
  <c r="BK5544"/>
  <c r="BK4479"/>
  <c r="J245" i="3"/>
  <c r="J274"/>
  <c r="BK308" i="5"/>
  <c r="J186"/>
  <c r="BK104" i="8"/>
  <c r="J135" i="9"/>
  <c r="BK118" i="10"/>
  <c r="J109"/>
  <c r="J112" i="12"/>
  <c r="BK6028" i="2"/>
  <c r="BK1457"/>
  <c r="J4844"/>
  <c r="BK4229"/>
  <c r="BK4687"/>
  <c r="BK3891"/>
  <c r="J4804"/>
  <c r="BK205" i="3"/>
  <c r="J281"/>
  <c r="BK184"/>
  <c r="BK311" i="5"/>
  <c r="J4867" i="2"/>
  <c r="BK4789"/>
  <c r="J4771"/>
  <c r="J382"/>
  <c r="J5266"/>
  <c r="BK4977"/>
  <c r="BK130" i="11"/>
  <c r="J186" i="13"/>
  <c r="J5139" i="2"/>
  <c r="J4743"/>
  <c r="BK1394"/>
  <c r="J4925"/>
  <c r="J4915"/>
  <c r="J4694"/>
  <c r="BK4979"/>
  <c r="BK4685"/>
  <c r="J4040"/>
  <c r="BK4822"/>
  <c r="BK156" i="3"/>
  <c r="J169" i="10"/>
  <c r="BK132"/>
  <c r="BK108" i="13"/>
  <c r="BK3331" i="2"/>
  <c r="J3863"/>
  <c r="BK5084"/>
  <c r="J5067"/>
  <c r="J4180"/>
  <c r="BK146"/>
  <c r="BK5328"/>
  <c r="J184" i="3"/>
  <c r="J376"/>
  <c r="J233"/>
  <c r="BK151" i="5"/>
  <c r="BK282"/>
  <c r="J141" i="6"/>
  <c r="BK119" i="8"/>
  <c r="BK112"/>
  <c r="J98" i="9"/>
  <c r="J174" i="10"/>
  <c r="J130"/>
  <c r="BK301" i="3"/>
  <c r="J386"/>
  <c r="J132" i="5"/>
  <c r="J847" i="2"/>
  <c r="BK4622"/>
  <c r="BK1014"/>
  <c r="J4783"/>
  <c r="J4997"/>
  <c r="BK4343"/>
  <c r="J3372"/>
  <c r="J4291"/>
  <c r="BK4305"/>
  <c r="J122" i="3"/>
  <c r="J295" i="5"/>
  <c r="J181"/>
  <c r="J136" i="6"/>
  <c r="BK93" i="7"/>
  <c r="J1975" i="2"/>
  <c r="BK4226"/>
  <c r="J4214"/>
  <c r="BK4903"/>
  <c r="BK230" i="3"/>
  <c r="J139"/>
  <c r="J219"/>
  <c r="BK200" i="5"/>
  <c r="J148" i="6"/>
  <c r="BK216" i="8"/>
  <c r="BK174" i="9"/>
  <c r="J251" i="10"/>
  <c r="J4415" i="2"/>
  <c r="J4875"/>
  <c r="BK1509"/>
  <c r="BK947"/>
  <c r="BK4528"/>
  <c r="BK283" i="3"/>
  <c r="BK233"/>
  <c r="J168"/>
  <c r="J254" i="5"/>
  <c r="J292"/>
  <c r="J98" i="6"/>
  <c r="J245" i="8"/>
  <c r="BK148"/>
  <c r="BK125" i="9"/>
  <c r="J124"/>
  <c r="BK226" i="10"/>
  <c r="BK163"/>
  <c r="J245"/>
  <c r="J130" i="11"/>
  <c r="BK114" i="13"/>
  <c r="BK4743" i="2"/>
  <c r="J461"/>
  <c r="J4705"/>
  <c r="BK233" i="5"/>
  <c r="BK174"/>
  <c r="BK103" i="6"/>
  <c r="J128" i="8"/>
  <c r="J108"/>
  <c r="BK237"/>
  <c r="J147" i="9"/>
  <c r="J193" i="10"/>
  <c r="J152"/>
  <c r="J118" i="11"/>
  <c r="BK153" i="13"/>
  <c r="BK680" i="2"/>
  <c r="J4469"/>
  <c r="BK178"/>
  <c r="BK1391"/>
  <c r="BK4397"/>
  <c r="J4603"/>
  <c r="J5001"/>
  <c r="BK245"/>
  <c r="J3794"/>
  <c r="BK4858"/>
  <c r="BK131" i="3"/>
  <c r="BK110"/>
  <c r="BK118" i="5"/>
  <c r="J309"/>
  <c r="BK157" i="6"/>
  <c r="J104" i="8"/>
  <c r="J198"/>
  <c r="BK111" i="9"/>
  <c r="J252" i="10"/>
  <c r="BK166"/>
  <c r="J117"/>
  <c r="J154" i="11"/>
  <c r="BK121"/>
  <c r="BK194" i="13"/>
  <c r="BK386" i="2"/>
  <c r="BK2044"/>
  <c r="BK5826"/>
  <c r="BK5819"/>
  <c r="J4935"/>
  <c r="J5473"/>
  <c r="BK186" i="3"/>
  <c r="BK317"/>
  <c r="BK352"/>
  <c r="BK4088" i="2"/>
  <c r="BK303" i="3"/>
  <c r="BK164"/>
  <c r="BK176"/>
  <c r="BK225" i="5"/>
  <c r="J99"/>
  <c r="BK106"/>
  <c r="BK105" i="6"/>
  <c r="BK183" i="8"/>
  <c r="J175"/>
  <c r="J150" i="9"/>
  <c r="BK148" i="10"/>
  <c r="BK258"/>
  <c r="J165" i="11"/>
  <c r="BK3195" i="2"/>
  <c r="J4941"/>
  <c r="J5340"/>
  <c r="BK4630"/>
  <c r="BK4785"/>
  <c r="BK4324"/>
  <c r="J386"/>
  <c r="BK242" i="3"/>
  <c r="J290"/>
  <c r="BK426" i="2"/>
  <c r="BK4544"/>
  <c r="J4835"/>
  <c r="BK4383"/>
  <c r="BK3866"/>
  <c r="J845"/>
  <c r="J3411"/>
  <c r="BK219" i="3"/>
  <c r="J387"/>
  <c r="BK190"/>
  <c r="J317" i="5"/>
  <c r="BK152" i="6"/>
  <c r="BK90" i="7"/>
  <c r="BK145" i="8"/>
  <c r="BK143"/>
  <c r="J113" i="9"/>
  <c r="BK137" i="11"/>
  <c r="J143"/>
  <c r="BK97" i="13"/>
  <c r="J4792" i="2"/>
  <c r="J624"/>
  <c r="BK3998"/>
  <c r="J5154"/>
  <c r="J3565"/>
  <c r="J334"/>
  <c r="BK5541"/>
  <c r="J1037"/>
  <c r="J231" i="3"/>
  <c r="J202" i="5"/>
  <c r="BK314"/>
  <c r="J167"/>
  <c r="BK100" i="7"/>
  <c r="BK157" i="8"/>
  <c r="BK124"/>
  <c r="J150" i="10"/>
  <c r="BK151"/>
  <c r="J111" i="11"/>
  <c r="J284" i="2"/>
  <c r="J4550"/>
  <c r="BK5034"/>
  <c r="BK3786"/>
  <c r="J4897"/>
  <c r="J3777"/>
  <c r="BK5122"/>
  <c r="J5078"/>
  <c r="BK192" i="3"/>
  <c r="BK94" i="11"/>
  <c r="BK166" i="13"/>
  <c r="J3824" i="2"/>
  <c r="BK1480"/>
  <c r="J3177"/>
  <c r="J4891"/>
  <c r="J4957"/>
  <c r="BK4060"/>
  <c r="BK4975"/>
  <c r="BK5042"/>
  <c r="BK235" i="3"/>
  <c r="BK227"/>
  <c r="BK315"/>
  <c r="J327"/>
  <c r="J211" i="8"/>
  <c r="BK139" i="9"/>
  <c r="BK202" i="10"/>
  <c r="BK164"/>
  <c r="J265"/>
  <c r="BK122"/>
  <c r="BK127" i="11"/>
  <c r="J131" i="13"/>
  <c r="J5865" i="2"/>
  <c r="BK3752"/>
  <c r="BK4981"/>
  <c r="BK4921"/>
  <c r="BK3777"/>
  <c r="J5140"/>
  <c r="BK171"/>
  <c r="BK328" i="3"/>
  <c r="J318"/>
  <c r="J225" i="5"/>
  <c r="BK110"/>
  <c r="J118" i="7"/>
  <c r="BK160" i="8"/>
  <c r="J215"/>
  <c r="J182" i="9"/>
  <c r="BK160" i="10"/>
  <c r="BK151" i="11"/>
  <c r="BK124" i="12"/>
  <c r="BK113" i="14"/>
  <c r="J4083" i="2"/>
  <c r="BK140"/>
  <c r="J5207"/>
  <c r="J372" i="3"/>
  <c r="BK290"/>
  <c r="BK262" i="5"/>
  <c r="J322"/>
  <c r="BK153" i="6"/>
  <c r="BK92" i="7"/>
  <c r="BK220" i="8"/>
  <c r="BK140" i="9"/>
  <c r="BK240" i="10"/>
  <c r="BK228"/>
  <c r="J99" i="12"/>
  <c r="J100" i="13"/>
  <c r="J4965" i="2"/>
  <c r="BK284"/>
  <c r="J3841"/>
  <c r="BK1000"/>
  <c r="J360"/>
  <c r="J4547"/>
  <c r="BK4587"/>
  <c r="BK4418"/>
  <c r="J308" i="3"/>
  <c r="J329"/>
  <c r="BK294" i="5"/>
  <c r="J232"/>
  <c r="J152" i="6"/>
  <c r="J99" i="7"/>
  <c r="J132" i="8"/>
  <c r="J174"/>
  <c r="BK164" i="9"/>
  <c r="BK141" i="10"/>
  <c r="J231"/>
  <c r="BK166" i="3"/>
  <c r="BK361"/>
  <c r="J301"/>
  <c r="J119" i="5"/>
  <c r="BK6013" i="2"/>
  <c r="J347"/>
  <c r="BK4951"/>
  <c r="J4556"/>
  <c r="BK5007"/>
  <c r="BK3940"/>
  <c r="J4091"/>
  <c r="J902"/>
  <c r="J382" i="3"/>
  <c r="BK240"/>
  <c r="J128" i="5"/>
  <c r="BK251"/>
  <c r="BK96" i="6"/>
  <c r="J232" i="8"/>
  <c r="BK252"/>
  <c r="J4937" i="2"/>
  <c r="J4917"/>
  <c r="BK4798"/>
  <c r="J5846"/>
  <c r="J3576"/>
  <c r="J367" i="3"/>
  <c r="BK297" i="5"/>
  <c r="J182"/>
  <c r="BK123" i="6"/>
  <c r="J242" i="8"/>
  <c r="J131" i="9"/>
  <c r="J3762" i="2"/>
  <c r="BK4969"/>
  <c r="J5091"/>
  <c r="BK5344"/>
  <c r="BK5241"/>
  <c r="J5048"/>
  <c r="J188" i="3"/>
  <c r="J342"/>
  <c r="BK256" i="5"/>
  <c r="BK307"/>
  <c r="J112" i="6"/>
  <c r="J108" i="7"/>
  <c r="BK172" i="8"/>
  <c r="BK227"/>
  <c r="BK243"/>
  <c r="BK102" i="9"/>
  <c r="BK235" i="10"/>
  <c r="BK109"/>
  <c r="J132"/>
  <c r="J153" i="11"/>
  <c r="BK155"/>
  <c r="BK178" i="13"/>
  <c r="J5120" i="2"/>
  <c r="BK3794"/>
  <c r="J237" i="3"/>
  <c r="J184" i="5"/>
  <c r="J148"/>
  <c r="J286"/>
  <c r="J161" i="6"/>
  <c r="J96" i="7"/>
  <c r="BK139" i="8"/>
  <c r="J243"/>
  <c r="BK122" i="9"/>
  <c r="J123"/>
  <c r="BK170" i="10"/>
  <c r="J225"/>
  <c r="BK172"/>
  <c r="J99" i="11"/>
  <c r="BK211" i="13"/>
  <c r="BK4983" i="2"/>
  <c r="J1408"/>
  <c r="BK4905"/>
  <c r="J426"/>
  <c r="BK4939"/>
  <c r="BK4856"/>
  <c r="BK5115"/>
  <c r="J365" i="3"/>
  <c r="J335"/>
  <c r="BK203"/>
  <c r="J298" i="5"/>
  <c r="J318"/>
  <c r="J144" i="6"/>
  <c r="J252" i="8"/>
  <c r="BK168" i="9"/>
  <c r="J153" i="10"/>
  <c r="J159"/>
  <c r="BK125" i="11"/>
  <c r="BK172" i="13"/>
  <c r="J197" i="2"/>
  <c r="J3882"/>
  <c r="J5035"/>
  <c r="J5003"/>
  <c r="J5166"/>
  <c r="BK4929"/>
  <c r="J5134"/>
  <c r="J566"/>
  <c r="BK6007"/>
  <c r="BK320" i="3"/>
  <c r="BK252"/>
  <c r="J108" i="5"/>
  <c r="J263"/>
  <c r="J4931" i="2"/>
  <c r="J5687"/>
  <c r="BK3464"/>
  <c r="BK5465"/>
  <c r="J4909"/>
  <c r="J280" i="3"/>
  <c r="BK185"/>
  <c r="J326"/>
  <c r="BK127" i="5"/>
  <c r="J156"/>
  <c r="BK150" i="6"/>
  <c r="J113" i="7"/>
  <c r="BK109" i="8"/>
  <c r="BK211"/>
  <c r="BK113" i="9"/>
  <c r="J185" i="10"/>
  <c r="J173"/>
  <c r="J157" i="11"/>
  <c r="J97" i="12"/>
  <c r="J675" i="2"/>
  <c r="J4858"/>
  <c r="BK4137"/>
  <c r="BK5985"/>
  <c r="BK4941"/>
  <c r="J3394"/>
  <c r="J166" i="3"/>
  <c r="BK282"/>
  <c r="J1497" i="2"/>
  <c r="J4863"/>
  <c r="BK4947"/>
  <c r="BK4506"/>
  <c r="J4094"/>
  <c r="J373"/>
  <c r="J1480"/>
  <c r="BK5266"/>
  <c r="J106" i="3"/>
  <c r="J320" i="5"/>
  <c r="BK303"/>
  <c r="J93" i="7"/>
  <c r="J231" i="8"/>
  <c r="BK104" i="9"/>
  <c r="J244" i="10"/>
  <c r="BK115"/>
  <c r="BK126" i="11"/>
  <c r="J103" i="14"/>
  <c r="J3892" i="2"/>
  <c r="BK728"/>
  <c r="BK5160"/>
  <c r="J4889"/>
  <c r="BK4917"/>
  <c r="BK401"/>
  <c r="J375" i="3"/>
  <c r="BK150" i="13"/>
  <c r="J3116" i="2"/>
  <c r="BK392" i="3"/>
  <c r="BK278" i="5"/>
  <c r="J294"/>
  <c r="BK121" i="7"/>
  <c r="BK230" i="8"/>
  <c r="BK185"/>
  <c r="BK107" i="9"/>
  <c r="J213" i="10"/>
  <c r="J255"/>
  <c r="J145"/>
  <c r="J149" i="11"/>
  <c r="J117" i="13"/>
  <c r="BK3329" i="2"/>
  <c r="BK5067"/>
  <c r="J502"/>
  <c r="BK4729"/>
  <c r="BK188"/>
  <c r="J4601"/>
  <c r="BK4293"/>
  <c r="BK4176"/>
  <c r="J533"/>
  <c r="BK231" i="3"/>
  <c r="J149" i="5"/>
  <c r="BK234"/>
  <c r="J111" i="7"/>
  <c r="J186" i="8"/>
  <c r="J151"/>
  <c r="J117" i="9"/>
  <c r="BK176" i="10"/>
  <c r="BK153"/>
  <c r="J123" i="11"/>
  <c r="J163" i="13"/>
  <c r="BK143" i="2"/>
  <c r="BK4913"/>
  <c r="J5072"/>
  <c r="J164" i="3"/>
  <c r="BK381"/>
  <c r="BK157" i="5"/>
  <c r="BK146" i="6"/>
  <c r="J170" i="8"/>
  <c r="J125" i="9"/>
  <c r="J122" i="10"/>
  <c r="BK146"/>
  <c r="BK133"/>
  <c r="BK144" i="13"/>
  <c r="J429" i="2"/>
  <c r="BK4119"/>
  <c r="BK3177"/>
  <c r="J143" i="3"/>
  <c r="BK326"/>
  <c r="J249" i="5"/>
  <c r="J127"/>
  <c r="J115" i="8"/>
  <c r="BK137"/>
  <c r="J108" i="9"/>
  <c r="BK181"/>
  <c r="J195" i="10"/>
  <c r="J170"/>
  <c r="J104" i="11"/>
  <c r="J176" i="3"/>
  <c r="BK396"/>
  <c r="BK317" i="5"/>
  <c r="BK5836" i="2"/>
  <c r="BK3765"/>
  <c r="J3893"/>
  <c r="J4853"/>
  <c r="BK4658"/>
  <c r="BK3830"/>
  <c r="J4777"/>
  <c r="J4923"/>
  <c r="J341" i="3"/>
  <c r="BK292"/>
  <c r="BK164" i="5"/>
  <c r="BK177"/>
  <c r="J159" i="6"/>
  <c r="BK107" i="7"/>
  <c r="BK115" i="8"/>
  <c r="BK1413" i="2"/>
  <c r="BK5133"/>
  <c r="J5007"/>
  <c r="J5106"/>
  <c r="BK3517"/>
  <c r="J223" i="3"/>
  <c r="BK272"/>
  <c r="J156"/>
  <c r="J251" i="5"/>
  <c r="J95"/>
  <c r="J102" i="7"/>
  <c r="J204" i="8"/>
  <c r="J98"/>
  <c r="BK155" i="9"/>
  <c r="BK219" i="10"/>
  <c r="J171" i="2"/>
  <c r="BK3916"/>
  <c r="BK4205"/>
  <c r="J3868"/>
  <c r="BK158" i="6"/>
  <c r="J237" i="8"/>
  <c r="J213"/>
  <c r="J239"/>
  <c r="BK160" i="9"/>
  <c r="BK132"/>
  <c r="J127" i="10"/>
  <c r="J163"/>
  <c r="J100" i="11"/>
  <c r="J132"/>
  <c r="BK111" i="13"/>
  <c r="J598" i="2"/>
  <c r="BK4321"/>
  <c r="BK4911"/>
  <c r="BK161" i="5"/>
  <c r="BK212"/>
  <c r="J145" i="6"/>
  <c r="BK218" i="8"/>
  <c r="BK204"/>
  <c r="BK141"/>
  <c r="BK183" i="9"/>
  <c r="J126" i="10"/>
  <c r="J118"/>
  <c r="BK210"/>
  <c r="BK101" i="11"/>
  <c r="BK189" i="13"/>
  <c r="J5137" i="2"/>
  <c r="BK4993"/>
  <c r="BK112" i="5"/>
  <c r="J146" i="6"/>
  <c r="BK97" i="7"/>
  <c r="BK182" i="8"/>
  <c r="BK124" i="9"/>
  <c r="J266" i="10"/>
  <c r="BK138"/>
  <c r="J140" i="11"/>
  <c r="J184" i="13"/>
  <c r="J5135" i="2"/>
  <c r="J4430"/>
  <c r="J4895"/>
  <c r="J5612"/>
  <c r="BK4885"/>
  <c r="BK4598"/>
  <c r="BK122" i="3"/>
  <c r="BK245"/>
  <c r="BK349"/>
  <c r="BK230" i="2"/>
  <c r="BK4871"/>
  <c r="J4226"/>
  <c r="J4283"/>
  <c r="J3133"/>
  <c r="J4436"/>
  <c r="BK236" i="3"/>
  <c r="BK197"/>
  <c r="BK404"/>
  <c r="BK276"/>
  <c r="BK224" i="5"/>
  <c r="BK192"/>
  <c r="BK237"/>
  <c r="J229"/>
  <c r="BK145" i="6"/>
  <c r="J203" i="8"/>
  <c r="J99"/>
  <c r="J167" i="10"/>
  <c r="BK114"/>
  <c r="BK215"/>
  <c r="BK139" i="11"/>
  <c r="J169" i="13"/>
  <c r="J3874" i="2"/>
  <c r="J680"/>
  <c r="BK3846"/>
  <c r="J5985"/>
  <c r="BK4869"/>
  <c r="J5040"/>
  <c r="J5359"/>
  <c r="J5353"/>
  <c r="BK378" i="3"/>
  <c r="BK170"/>
  <c r="J5819" i="2"/>
  <c r="BK461"/>
  <c r="BK3549"/>
  <c r="J513"/>
  <c r="BK5323"/>
  <c r="BK5999"/>
  <c r="J5160"/>
  <c r="BK5141"/>
  <c r="J4275"/>
  <c r="BK310" i="3"/>
  <c r="BK356"/>
  <c r="BK103"/>
  <c r="J175" i="5"/>
  <c r="J179"/>
  <c r="BK140" i="6"/>
  <c r="J109"/>
  <c r="BK156" i="8"/>
  <c r="BK254"/>
  <c r="BK165"/>
  <c r="J183" i="9"/>
  <c r="J101"/>
  <c r="J186" i="10"/>
  <c r="J131" i="11"/>
  <c r="J106" i="12"/>
  <c r="J251" i="2"/>
  <c r="J271"/>
  <c r="BK4999"/>
  <c r="J4232"/>
  <c r="BK4627"/>
  <c r="BK5752"/>
  <c r="BK4283"/>
  <c r="J4353"/>
  <c r="BK270" i="3"/>
  <c r="J180" i="10"/>
  <c r="J164"/>
  <c r="BK112" i="12"/>
  <c r="BK97" i="14"/>
  <c r="BK3372" i="2"/>
  <c r="BK5142"/>
  <c r="J5823"/>
  <c r="J1423"/>
  <c r="J5023"/>
  <c r="BK4943"/>
  <c r="J343" i="3"/>
  <c r="J97" i="11"/>
  <c r="J111" i="14"/>
  <c r="J5987" i="2"/>
  <c r="BK4909"/>
  <c r="J5344"/>
  <c r="J4987"/>
  <c r="J1214"/>
  <c r="BK899"/>
  <c r="J3331"/>
  <c r="BK3874"/>
  <c r="J207" i="3"/>
  <c r="J317"/>
  <c r="BK405"/>
  <c r="J153" i="5"/>
  <c r="BK143"/>
  <c r="BK137"/>
  <c r="BK135" i="6"/>
  <c r="J176" i="8"/>
  <c r="J142"/>
  <c r="J154" i="9"/>
  <c r="J141" i="10"/>
  <c r="J147"/>
  <c r="BK241"/>
  <c r="J134" i="11"/>
  <c r="J147" i="13"/>
  <c r="J6032" i="2"/>
  <c r="J4307"/>
  <c r="J4423"/>
  <c r="J4536"/>
  <c r="J3429"/>
  <c r="J4951"/>
  <c r="J4565"/>
  <c r="BK232" i="3"/>
  <c r="J262"/>
  <c r="J210" i="5"/>
  <c r="J256"/>
  <c r="BK122" i="6"/>
  <c r="BK102" i="7"/>
  <c r="J228" i="8"/>
  <c r="J171" i="9"/>
  <c r="J165"/>
  <c r="J198" i="10"/>
  <c r="BK105" i="11"/>
  <c r="J134" i="13"/>
  <c r="BK4683" i="2"/>
  <c r="BK5098"/>
  <c r="BK4907"/>
  <c r="J276" i="3"/>
  <c r="BK229" i="5"/>
  <c r="J185"/>
  <c r="J115" i="6"/>
  <c r="J106" i="8"/>
  <c r="BK106"/>
  <c r="J142" i="9"/>
  <c r="BK232" i="10"/>
  <c r="BK129" i="11"/>
  <c r="BK186" i="13"/>
  <c r="J154" i="2"/>
  <c r="BK4733"/>
  <c r="BK3413"/>
  <c r="J6000"/>
  <c r="BK4115"/>
  <c r="J3923"/>
  <c r="BK4991"/>
  <c r="BK5073"/>
  <c r="BK332" i="3"/>
  <c r="BK215"/>
  <c r="BK108" i="5"/>
  <c r="J174"/>
  <c r="BK101" i="6"/>
  <c r="BK200" i="8"/>
  <c r="BK157" i="9"/>
  <c r="J191" i="10"/>
  <c r="BK263"/>
  <c r="BK216" i="3"/>
  <c r="J234"/>
  <c r="J235"/>
  <c r="J266" i="5"/>
  <c r="BK5031" i="2"/>
  <c r="BK3451"/>
  <c r="BK4899"/>
  <c r="J3759"/>
  <c r="BK373"/>
  <c r="J4979"/>
  <c r="J4838"/>
  <c r="J4856"/>
  <c r="J270" i="3"/>
  <c r="BK395"/>
  <c r="BK235" i="5"/>
  <c r="J305"/>
  <c r="J163" i="6"/>
  <c r="J192" i="8"/>
  <c r="J195"/>
  <c r="BK683" i="2"/>
  <c r="BK4455"/>
  <c r="J4413"/>
  <c r="J5328"/>
  <c r="BK5363"/>
  <c r="J129" i="3"/>
  <c r="J103" i="6"/>
  <c r="BK150" i="8"/>
  <c r="BK162"/>
  <c r="BK143" i="3"/>
  <c r="BK246"/>
  <c r="BK254" i="5"/>
  <c r="BK206"/>
  <c r="BK97" i="6"/>
  <c r="J109" i="7"/>
  <c r="BK163" i="8"/>
  <c r="J207"/>
  <c r="J133"/>
  <c r="J134" i="9"/>
  <c r="J144" i="10"/>
  <c r="J214"/>
  <c r="BK125"/>
  <c r="J236"/>
  <c r="BK97" i="11"/>
  <c r="J115" i="12"/>
  <c r="J547" i="2"/>
  <c r="BK1030"/>
  <c r="J165" i="10"/>
  <c r="BK257"/>
  <c r="J239"/>
  <c r="J122" i="13"/>
  <c r="J6025" i="2"/>
  <c r="J3783"/>
  <c r="J5264"/>
  <c r="BK4692"/>
  <c r="BK3774"/>
  <c r="J4455"/>
  <c r="BK137"/>
  <c r="BK377" i="3"/>
  <c r="J131" i="5"/>
  <c r="BK202"/>
  <c r="BK113" i="6"/>
  <c r="J246" i="8"/>
  <c r="J132" i="9"/>
  <c r="BK206" i="10"/>
  <c r="BK265"/>
  <c r="BK224"/>
  <c r="BK112" i="11"/>
  <c r="BK5040" i="2"/>
  <c r="J3201"/>
  <c r="J4030"/>
  <c r="J4589"/>
  <c r="J3183"/>
  <c r="J3751"/>
  <c r="J5365"/>
  <c r="J5127"/>
  <c r="J3375"/>
  <c r="J377" i="3"/>
  <c r="J197"/>
  <c r="BK291"/>
  <c r="J240" i="5"/>
  <c r="BK161" i="2"/>
  <c r="J4190"/>
  <c r="J4380"/>
  <c r="J5979"/>
  <c r="BK4965"/>
  <c r="J4658"/>
  <c r="BK264" i="3"/>
  <c r="BK211"/>
  <c r="J147" i="5"/>
  <c r="BK247"/>
  <c r="BK304"/>
  <c r="J156" i="6"/>
  <c r="J139" i="8"/>
  <c r="J127" i="9"/>
  <c r="J119"/>
  <c r="J246" i="10"/>
  <c r="J122" i="11"/>
  <c r="BK191" i="13"/>
  <c r="BK197" i="2"/>
  <c r="BK3570"/>
  <c r="BK3394"/>
  <c r="BK5438"/>
  <c r="J4905"/>
  <c r="BK4536"/>
  <c r="BK4117"/>
  <c r="BK222" i="3"/>
  <c r="J300"/>
  <c r="BK5003" i="2"/>
  <c r="J1007"/>
  <c r="BK4838"/>
  <c r="BK4541"/>
  <c r="J4574"/>
  <c r="BK121"/>
  <c r="J4981"/>
  <c r="BK346" i="3"/>
  <c r="J313"/>
  <c r="BK134" i="5"/>
  <c r="BK246"/>
  <c r="J126" i="6"/>
  <c r="J119" i="7"/>
  <c r="J251" i="8"/>
  <c r="BK217"/>
  <c r="J140" i="9"/>
  <c r="BK189" i="10"/>
  <c r="BK144" i="11"/>
  <c r="BK110"/>
  <c r="J107" i="14"/>
  <c r="BK4663" i="2"/>
  <c r="BK5120"/>
  <c r="BK566"/>
  <c r="J4967"/>
  <c r="BK6025"/>
  <c r="BK5872"/>
  <c r="BK306" i="3"/>
  <c r="BK144" i="5"/>
  <c r="J110"/>
  <c r="BK136" i="6"/>
  <c r="BK110" i="7"/>
  <c r="BK110" i="8"/>
  <c r="J157"/>
  <c r="BK177" i="9"/>
  <c r="BK111" i="10"/>
  <c r="BK142"/>
  <c r="J146" i="11"/>
  <c r="J125" i="13"/>
  <c r="J129" i="2"/>
  <c r="BK934"/>
  <c r="BK4748"/>
  <c r="J4128"/>
  <c r="BK4091"/>
  <c r="J3953"/>
  <c r="BK1497"/>
  <c r="BK5015"/>
  <c r="BK523"/>
  <c r="J192" i="3"/>
  <c r="J286"/>
  <c r="J217" i="13"/>
  <c r="BK3453" i="2"/>
  <c r="BK5370"/>
  <c r="J3449"/>
  <c r="J647"/>
  <c r="J4819"/>
  <c r="J3453"/>
  <c r="BK217"/>
  <c r="J897"/>
  <c r="BK4009"/>
  <c r="J167" i="3"/>
  <c r="BK357"/>
  <c r="BK191"/>
  <c r="BK95" i="5"/>
  <c r="BK319"/>
  <c r="J165" i="6"/>
  <c r="J225" i="8"/>
  <c r="BK246"/>
  <c r="J164" i="9"/>
  <c r="BK98"/>
  <c r="J101" i="10"/>
  <c r="J133"/>
  <c r="J182"/>
  <c r="BK98" i="11"/>
  <c r="BK134" i="13"/>
  <c r="BK3116" i="2"/>
  <c r="J3361"/>
  <c r="BK4877"/>
  <c r="BK4460"/>
  <c r="BK4524"/>
  <c r="J5541"/>
  <c r="BK5821"/>
  <c r="BK547"/>
  <c r="BK3172"/>
  <c r="BK313" i="3"/>
  <c r="J216" i="8"/>
  <c r="J128" i="9"/>
  <c r="BK162"/>
  <c r="BK120" i="10"/>
  <c r="J155" i="11"/>
  <c r="J118" i="12"/>
  <c r="BK136" i="13"/>
  <c r="J4959" i="2"/>
  <c r="BK4415"/>
  <c r="J4692"/>
  <c r="BK168"/>
  <c r="BK401" i="3"/>
  <c r="BK147" i="5"/>
  <c r="J289"/>
  <c r="J297"/>
  <c r="J133" i="6"/>
  <c r="J106" i="7"/>
  <c r="J145" i="8"/>
  <c r="BK186"/>
  <c r="BK129" i="10"/>
  <c r="BK4738" i="2"/>
  <c r="J4789"/>
  <c r="BK5146"/>
  <c r="J837"/>
  <c r="BK4077"/>
  <c r="J260" i="3"/>
  <c r="BK226"/>
  <c r="BK380"/>
  <c r="J172"/>
  <c r="J180" i="5"/>
  <c r="J206"/>
  <c r="J177"/>
  <c r="J214"/>
  <c r="J143"/>
  <c r="BK116" i="6"/>
  <c r="J200" i="8"/>
  <c r="BK133"/>
  <c r="J226"/>
  <c r="J176" i="9"/>
  <c r="BK130"/>
  <c r="BK253" i="10"/>
  <c r="BK195"/>
  <c r="J115"/>
  <c r="BK160" i="3"/>
  <c r="J203"/>
  <c r="BK209"/>
  <c r="J254"/>
  <c r="BK230" i="5"/>
  <c r="BK208"/>
  <c r="J4899" i="2"/>
  <c r="J3340"/>
  <c r="BK149"/>
  <c r="J1437"/>
  <c r="J4722"/>
  <c r="J1978"/>
  <c r="BK5264"/>
  <c r="BK3965"/>
  <c r="BK382"/>
  <c r="J1014"/>
  <c r="BK4469"/>
  <c r="BK4710"/>
  <c r="BK234" i="3"/>
  <c r="BK126"/>
  <c r="BK199"/>
  <c r="BK171" i="5"/>
  <c r="BK128"/>
  <c r="BK99"/>
  <c r="BK300"/>
  <c r="BK112" i="7"/>
  <c r="BK256" i="3"/>
  <c r="BK228" i="5"/>
  <c r="BK285"/>
  <c r="BK264"/>
  <c r="J115" i="7"/>
  <c r="J153" i="8"/>
  <c r="BK108"/>
  <c r="J178" i="9"/>
  <c r="J168"/>
  <c r="BK110" i="10"/>
  <c r="BK974" i="2"/>
  <c r="BK4689"/>
  <c r="J1509"/>
  <c r="BK5880"/>
  <c r="J121"/>
  <c r="J6022"/>
  <c r="BK4755"/>
  <c r="J4060"/>
  <c r="BK4337"/>
  <c r="BK286" i="3"/>
  <c r="J408"/>
  <c r="BK327"/>
  <c r="J101" i="5"/>
  <c r="J145"/>
  <c r="BK226"/>
  <c r="J137"/>
  <c r="J117" i="6"/>
  <c r="BK105" i="7"/>
  <c r="BK245" i="8"/>
  <c r="J100"/>
  <c r="BK142"/>
  <c r="J146"/>
  <c r="J104" i="9"/>
  <c r="BK129"/>
  <c r="J206" i="10"/>
  <c r="BK155"/>
  <c r="J177"/>
  <c r="BK171"/>
  <c r="BK133" i="11"/>
  <c r="J211" i="13"/>
  <c r="J101" i="14"/>
  <c r="J4669" i="2"/>
  <c r="J3447"/>
  <c r="BK4841"/>
  <c r="BK214" i="5"/>
  <c r="J130"/>
  <c r="BK170"/>
  <c r="BK107"/>
  <c r="BK104" i="6"/>
  <c r="BK226" i="8"/>
  <c r="BK103"/>
  <c r="BK101"/>
  <c r="J157" i="9"/>
  <c r="J179"/>
  <c r="J123" i="10"/>
  <c r="J232"/>
  <c r="BK207"/>
  <c r="BK194"/>
  <c r="BK106"/>
  <c r="J127" i="11"/>
  <c r="BK213" i="13"/>
  <c r="BK3589" i="2"/>
  <c r="BK4927"/>
  <c r="BK1271"/>
  <c r="J717"/>
  <c r="J4533"/>
  <c r="BK5082"/>
  <c r="J5084"/>
  <c r="BK5023"/>
  <c r="J5826"/>
  <c r="BK3322"/>
  <c r="J3195"/>
  <c r="J137" i="3"/>
  <c r="J303"/>
  <c r="BK169"/>
  <c r="J310"/>
  <c r="J277" i="5"/>
  <c r="BK238"/>
  <c r="BK97"/>
  <c r="J153" i="6"/>
  <c r="J120" i="7"/>
  <c r="BK194" i="8"/>
  <c r="BK222"/>
  <c r="BK112" i="9"/>
  <c r="J173"/>
  <c r="BK217" i="10"/>
  <c r="BK231"/>
  <c r="BK168"/>
  <c r="BK106" i="12"/>
  <c r="BK99" i="14"/>
  <c r="BK3175" i="2"/>
  <c r="BK4775"/>
  <c r="BK5059"/>
  <c r="BK3893"/>
  <c r="BK1423"/>
  <c r="BK6009"/>
  <c r="BK4180"/>
  <c r="J3977"/>
  <c r="J5070"/>
  <c r="J4893"/>
  <c r="BK220" i="3"/>
  <c r="J282"/>
  <c r="BK368"/>
  <c r="J154" i="5"/>
  <c r="J102"/>
  <c r="BK180"/>
  <c r="BK144" i="6"/>
  <c r="BK232" i="8"/>
  <c r="J110"/>
  <c r="J216" i="10"/>
  <c r="J148"/>
  <c r="BK162" i="11"/>
  <c r="J95" i="14"/>
  <c r="J4971" i="2"/>
  <c r="J5144"/>
  <c r="J5158"/>
  <c r="J4019"/>
  <c r="BK312" i="3"/>
  <c r="J364"/>
  <c r="BK370"/>
  <c r="BK502" i="2"/>
  <c r="BK1500"/>
  <c r="BK4606"/>
  <c r="J4622"/>
  <c r="BK4773"/>
  <c r="J4402"/>
  <c r="J232" i="3"/>
  <c r="BK399"/>
  <c r="J110"/>
  <c r="J231" i="5"/>
  <c r="BK142"/>
  <c r="J310"/>
  <c r="J131" i="6"/>
  <c r="J169" i="8"/>
  <c r="BK187"/>
  <c r="J194" i="10"/>
  <c r="J250"/>
  <c r="BK160" i="11"/>
  <c r="BK169" i="13"/>
  <c r="BK6022" i="2"/>
  <c r="BK1385"/>
  <c r="BK4357"/>
  <c r="BK5117"/>
  <c r="BK318"/>
  <c r="BK5319"/>
  <c r="J4841"/>
  <c r="BK4813"/>
  <c r="J115" i="5"/>
  <c r="BK279"/>
  <c r="BK115" i="6"/>
  <c r="BK241" i="8"/>
  <c r="J212"/>
  <c r="J107" i="9"/>
  <c r="BK113" i="10"/>
  <c r="J129" i="11"/>
  <c r="BK139" i="13"/>
  <c r="J5999" i="2"/>
  <c r="J4929"/>
  <c r="BK4195"/>
  <c r="J1477"/>
  <c r="J974"/>
  <c r="J263"/>
  <c r="J3198"/>
  <c r="J383" i="3"/>
  <c r="J110" i="12"/>
  <c r="J523" i="2"/>
  <c r="BK5367"/>
  <c r="J3127"/>
  <c r="J4195"/>
  <c r="J191" i="3"/>
  <c r="BK260"/>
  <c r="J380"/>
  <c r="BK113" i="5"/>
  <c r="J120"/>
  <c r="J242"/>
  <c r="BK99" i="6"/>
  <c r="BK114" i="7"/>
  <c r="BK178" i="8"/>
  <c r="J165"/>
  <c r="J167" i="9"/>
  <c r="BK105" i="10"/>
  <c r="J220"/>
  <c r="J212"/>
  <c r="J152" i="11"/>
  <c r="J121"/>
  <c r="J208" i="13"/>
  <c r="BK712" i="2"/>
  <c r="BK129"/>
  <c r="J4001"/>
  <c r="BK1431"/>
  <c r="J4801"/>
  <c r="J4528"/>
  <c r="J4355"/>
  <c r="J3931"/>
  <c r="BK187" i="3"/>
  <c r="J344"/>
  <c r="J252" i="5"/>
  <c r="J260"/>
  <c r="J120" i="6"/>
  <c r="BK99" i="7"/>
  <c r="BK184" i="8"/>
  <c r="BK127"/>
  <c r="J243" i="10"/>
  <c r="BK200"/>
  <c r="BK109" i="11"/>
  <c r="J4953" i="2"/>
  <c r="BK5353"/>
  <c r="J4229"/>
  <c r="J287" i="3"/>
  <c r="BK133" i="5"/>
  <c r="J300"/>
  <c r="J141"/>
  <c r="J221" i="8"/>
  <c r="J222"/>
  <c r="BK142" i="9"/>
  <c r="BK95"/>
  <c r="BK234" i="10"/>
  <c r="J128" i="11"/>
  <c r="BK206" i="13"/>
  <c r="BK5365" i="2"/>
  <c r="J304"/>
  <c r="J4710"/>
  <c r="BK4963"/>
  <c r="BK1975"/>
  <c r="J4999"/>
  <c r="BK3970"/>
  <c r="BK274" i="3"/>
  <c r="J370"/>
  <c r="BK160" i="5"/>
  <c r="J160"/>
  <c r="BK102" i="6"/>
  <c r="BK195" i="8"/>
  <c r="BK117"/>
  <c r="BK180" i="9"/>
  <c r="J162" i="10"/>
  <c r="BK101"/>
  <c r="BK324" i="3"/>
  <c r="J396"/>
  <c r="J187"/>
  <c r="BK159" i="5"/>
  <c r="J3735" i="2"/>
  <c r="BK4614"/>
  <c r="BK4550"/>
  <c r="J4125"/>
  <c r="BK4040"/>
  <c r="BK233"/>
  <c r="BK3741"/>
  <c r="J126" i="3"/>
  <c r="J236"/>
  <c r="BK304"/>
  <c r="J188" i="5"/>
  <c r="J226"/>
  <c r="BK184"/>
  <c r="BK212" i="8"/>
  <c r="J967" i="2"/>
  <c r="BK202"/>
  <c r="J4760"/>
  <c r="J3818"/>
  <c r="J401"/>
  <c r="BK4014"/>
  <c r="J395" i="3"/>
  <c r="BK342"/>
  <c r="BK216" i="5"/>
  <c r="J308"/>
  <c r="BK106" i="7"/>
  <c r="BK210" i="8"/>
  <c r="J128" i="10"/>
  <c r="J4748" i="2"/>
  <c r="BK4767"/>
  <c r="J520"/>
  <c r="J185"/>
  <c r="J917"/>
  <c r="BK185"/>
  <c r="J142" i="5"/>
  <c r="BK162"/>
  <c r="BK160" i="6"/>
  <c r="BK239" i="8"/>
  <c r="J250"/>
  <c r="BK244"/>
  <c r="J152" i="9"/>
  <c r="J261" i="10"/>
  <c r="BK230"/>
  <c r="BK124" i="11"/>
  <c r="J113"/>
  <c r="BK3497" i="2"/>
  <c r="J1000"/>
  <c r="BK5987"/>
  <c r="BK203" i="10"/>
  <c r="J124"/>
  <c r="BK154" i="11"/>
  <c r="BK3838" i="2"/>
  <c r="J3877"/>
  <c r="J4678"/>
  <c r="BK4955"/>
  <c r="J3886"/>
  <c r="J168"/>
  <c r="BK4603"/>
  <c r="BK4722"/>
  <c r="BK237" i="3"/>
  <c r="BK294"/>
  <c r="BK258"/>
  <c r="BK117" i="5"/>
  <c r="J161"/>
  <c r="J143" i="8"/>
  <c r="BK243" i="10"/>
  <c r="J201"/>
  <c r="BK149" i="11"/>
  <c r="BK147" i="13"/>
  <c r="BK1214" i="2"/>
  <c r="J4729"/>
  <c r="J3172"/>
  <c r="BK4937"/>
  <c r="BK5091"/>
  <c r="BK4261"/>
  <c r="BK251"/>
  <c r="BK304"/>
  <c r="J186" i="3"/>
  <c r="BK354"/>
  <c r="J268" i="5"/>
  <c r="BK116"/>
  <c r="BK4374" i="2"/>
  <c r="BK3762"/>
  <c r="J5465"/>
  <c r="J6016"/>
  <c r="BK311" i="3"/>
  <c r="BK147"/>
  <c r="BK359"/>
  <c r="J228"/>
  <c r="BK100" i="5"/>
  <c r="J162"/>
  <c r="BK119" i="7"/>
  <c r="BK228" i="8"/>
  <c r="J248"/>
  <c r="BK175" i="9"/>
  <c r="BK193" i="10"/>
  <c r="BK140"/>
  <c r="J136" i="11"/>
  <c r="BK4804" i="2"/>
  <c r="BK3324"/>
  <c r="J4197"/>
  <c r="J3329"/>
  <c r="J5156"/>
  <c r="BK4949"/>
  <c r="J4963"/>
  <c r="J4973"/>
  <c r="J4598"/>
  <c r="BK302" i="3"/>
  <c r="J216"/>
  <c r="BK257" i="5"/>
  <c r="BK129"/>
  <c r="J105" i="6"/>
  <c r="J162" i="8"/>
  <c r="BK219"/>
  <c r="J163" i="9"/>
  <c r="J160" i="10"/>
  <c r="J151"/>
  <c r="BK135" i="11"/>
  <c r="BK3124" i="2"/>
  <c r="BK4533"/>
  <c r="J4881"/>
  <c r="BK4810"/>
  <c r="BK4895"/>
  <c r="J1434"/>
  <c r="J4993"/>
  <c r="J4479"/>
  <c r="BK268" i="5"/>
  <c r="J269"/>
  <c r="BK125" i="6"/>
  <c r="BK234" i="8"/>
  <c r="J194"/>
  <c r="BK97" i="9"/>
  <c r="BK237" i="10"/>
  <c r="J120" i="11"/>
  <c r="BK1007" i="2"/>
  <c r="BK4128"/>
  <c r="BK5614"/>
  <c r="J5287"/>
  <c r="BK5612"/>
  <c r="BK5875"/>
  <c r="BK5152"/>
  <c r="BK4001"/>
  <c r="J306" i="3"/>
  <c r="J96" i="11"/>
  <c r="J93" i="14"/>
  <c r="J4630" i="2"/>
  <c r="J4587"/>
  <c r="J4285"/>
  <c r="BK5340"/>
  <c r="BK347"/>
  <c r="BK186" i="5"/>
  <c r="J102" i="6"/>
  <c r="J123" i="8"/>
  <c r="J183"/>
  <c r="J160" i="9"/>
  <c r="BK128" i="10"/>
  <c r="BK114" i="11"/>
  <c r="J108" i="13"/>
  <c r="BK4019" i="2"/>
  <c r="BK4218"/>
  <c r="J4357"/>
  <c r="BK5156"/>
  <c r="J366" i="3"/>
  <c r="J133"/>
  <c r="J169" i="5"/>
  <c r="BK260"/>
  <c r="BK5150" i="2"/>
  <c r="J683"/>
  <c r="J4687"/>
  <c r="J3986"/>
  <c r="J4830"/>
  <c r="J5981"/>
  <c r="BK375" i="3"/>
  <c r="J242"/>
  <c r="BK227" i="5"/>
  <c r="J107" i="7"/>
  <c r="BK199" i="8"/>
  <c r="BK116" i="9"/>
  <c r="BK123" i="10"/>
  <c r="BK256"/>
  <c r="BK102" i="11"/>
  <c r="J120" i="12"/>
  <c r="BK3892" i="2"/>
  <c r="J419"/>
  <c r="BK4835"/>
  <c r="J4568"/>
  <c r="J4883"/>
  <c r="BK5096"/>
  <c r="J195" i="3"/>
  <c r="BK118"/>
  <c r="J4362" i="2"/>
  <c r="BK4760"/>
  <c r="J4927"/>
  <c r="BK6011"/>
  <c r="J5350"/>
  <c r="BK4291"/>
  <c r="J1457"/>
  <c r="BK1503"/>
  <c r="BK254" i="3"/>
  <c r="BK287"/>
  <c r="BK289" i="5"/>
  <c r="J284"/>
  <c r="BK100" i="6"/>
  <c r="J188" i="8"/>
  <c r="BK126"/>
  <c r="BK166" i="9"/>
  <c r="BK159"/>
  <c r="J140" i="10"/>
  <c r="J111"/>
  <c r="BK111" i="14"/>
  <c r="BK4380" i="2"/>
  <c r="BK917"/>
  <c r="BK5279"/>
  <c r="J4445"/>
  <c r="BK5166"/>
  <c r="BK1477"/>
  <c r="J394"/>
  <c r="J3401"/>
  <c r="J279" i="5"/>
  <c r="J123" i="6"/>
  <c r="J114" i="7"/>
  <c r="BK235" i="8"/>
  <c r="J159" i="9"/>
  <c r="BK205" i="10"/>
  <c r="J233"/>
  <c r="BK143" i="11"/>
  <c r="J3827" i="2"/>
  <c r="BK199"/>
  <c r="BK3868"/>
  <c r="BK834"/>
  <c r="J5892"/>
  <c r="BK4997"/>
  <c r="J4614"/>
  <c r="BK5207"/>
  <c r="J229" i="3"/>
  <c r="BK118" i="12"/>
  <c r="BK208" i="13"/>
  <c r="J3322" i="2"/>
  <c r="J5088"/>
  <c r="BK4601"/>
  <c r="J3788"/>
  <c r="J5150"/>
  <c r="J5989"/>
  <c r="J318"/>
  <c r="J3517"/>
  <c r="J103" i="3"/>
  <c r="BK168"/>
  <c r="BK129"/>
  <c r="BK266" i="5"/>
  <c r="J258"/>
  <c r="BK137" i="6"/>
  <c r="J95" i="7"/>
  <c r="J141" i="8"/>
  <c r="BK114" i="9"/>
  <c r="J223" i="10"/>
  <c r="J103"/>
  <c r="J256"/>
  <c r="J138" i="11"/>
  <c r="BK103"/>
  <c r="J3570" i="2"/>
  <c r="J5141"/>
  <c r="BK3361"/>
  <c r="J4176"/>
  <c r="BK4386"/>
  <c r="J5064"/>
  <c r="BK4122"/>
  <c r="BK3748"/>
  <c r="BK188" i="3"/>
  <c r="BK299" i="5"/>
  <c r="J4462" i="2"/>
  <c r="BK4574"/>
  <c r="BK4495"/>
  <c r="J359" i="3"/>
  <c r="J131"/>
  <c r="BK103" i="5"/>
  <c r="BK310"/>
  <c r="J124" i="6"/>
  <c r="J220" i="8"/>
  <c r="BK170"/>
  <c r="BK161" i="9"/>
  <c r="J264" i="10"/>
  <c r="BK236"/>
  <c r="J93" i="11"/>
  <c r="J175" i="13"/>
  <c r="J6005" i="2"/>
  <c r="BK4633"/>
  <c r="BK542"/>
  <c r="J4460"/>
  <c r="BK4547"/>
  <c r="BK4694"/>
  <c r="BK5823"/>
  <c r="BK3980"/>
  <c r="BK4186"/>
  <c r="J3884"/>
  <c r="J328" i="3"/>
  <c r="BK343"/>
  <c r="BK169" i="5"/>
  <c r="BK173"/>
  <c r="J96" i="6"/>
  <c r="J101" i="7"/>
  <c r="J131" i="8"/>
  <c r="J219"/>
  <c r="BK220" i="10"/>
  <c r="BK249"/>
  <c r="BK189" i="3"/>
  <c r="BK308"/>
  <c r="J185"/>
  <c r="BK5112" i="2"/>
  <c r="BK326"/>
  <c r="J4921"/>
  <c r="BK4462"/>
  <c r="J560"/>
  <c r="J3403"/>
  <c r="BK4589"/>
  <c r="BK4647"/>
  <c r="BK3815"/>
  <c r="BK250" i="3"/>
  <c r="J279"/>
  <c r="BK163" i="5"/>
  <c r="BK301"/>
  <c r="BK106" i="6"/>
  <c r="BK95" i="7"/>
  <c r="BK132" i="8"/>
  <c r="J165" i="2"/>
  <c r="BK3797"/>
  <c r="J5334"/>
  <c r="J4725"/>
  <c r="BK5072"/>
  <c r="J240" i="3"/>
  <c r="J108"/>
  <c r="J151" i="5"/>
  <c r="BK283"/>
  <c r="J149" i="6"/>
  <c r="BK189" i="8"/>
  <c r="J201"/>
  <c r="BK115" i="9"/>
  <c r="J137" i="2"/>
  <c r="J4113"/>
  <c r="J3786"/>
  <c r="J5015"/>
  <c r="J4983"/>
  <c r="BK429"/>
  <c r="BK3501"/>
  <c r="BK408" i="3"/>
  <c r="BK195"/>
  <c r="J274" i="5"/>
  <c r="BK281"/>
  <c r="BK147" i="6"/>
  <c r="J156" i="8"/>
  <c r="J129"/>
  <c r="J161"/>
  <c r="BK127" i="9"/>
  <c r="BK197" i="10"/>
  <c r="J208"/>
  <c r="BK185"/>
  <c r="BK134" i="11"/>
  <c r="J201" i="13"/>
  <c r="BK5817" i="2"/>
  <c r="J3741"/>
  <c r="BK3735"/>
  <c r="BK179" i="5"/>
  <c r="BK236"/>
  <c r="BK309"/>
  <c r="J227"/>
  <c r="BK96" i="7"/>
  <c r="BK193" i="8"/>
  <c r="BK251"/>
  <c r="BK173" i="9"/>
  <c r="J130"/>
  <c r="BK191" i="10"/>
  <c r="J205"/>
  <c r="BK102"/>
  <c r="BK145"/>
  <c r="BK3377" i="2"/>
  <c r="J3482"/>
  <c r="J4773"/>
  <c r="J4877"/>
  <c r="BK5989"/>
  <c r="BK3977"/>
  <c r="BK6005"/>
  <c r="BK4113"/>
  <c r="BK598"/>
  <c r="J291" i="3"/>
  <c r="BK344"/>
  <c r="J338"/>
  <c r="BK198" i="5"/>
  <c r="BK231"/>
  <c r="J125" i="6"/>
  <c r="BK116" i="7"/>
  <c r="BK152" i="8"/>
  <c r="BK150" i="10"/>
  <c r="J112"/>
  <c r="J161"/>
  <c r="BK165" i="11"/>
  <c r="J103" i="13"/>
  <c r="BK3429" i="2"/>
  <c r="J3427"/>
  <c r="BK4501"/>
  <c r="J4399"/>
  <c r="BK4716"/>
  <c r="J5096"/>
  <c r="BK3576"/>
  <c r="BK4641"/>
  <c r="J247" i="3"/>
  <c r="J221"/>
  <c r="BK321" i="5"/>
  <c r="BK960" i="2"/>
  <c r="BK4734"/>
  <c r="J4374"/>
  <c r="BK5052"/>
  <c r="J4647"/>
  <c r="J199"/>
  <c r="J5875"/>
  <c r="BK158" i="8"/>
  <c r="BK201"/>
  <c r="BK110" i="9"/>
  <c r="J258" i="10"/>
  <c r="J203"/>
  <c r="J106" i="11"/>
  <c r="J178" i="13"/>
  <c r="BK2514" i="2"/>
  <c r="BK4327"/>
  <c r="BK4421"/>
  <c r="BK3759"/>
  <c r="J3780"/>
  <c r="J4524"/>
  <c r="BK3841"/>
  <c r="BK4443"/>
  <c r="BK4553"/>
  <c r="BK3788"/>
  <c r="J166" i="13"/>
  <c r="BK4726" i="2"/>
  <c r="BK3824"/>
  <c r="BK5350"/>
  <c r="J4825"/>
  <c r="J4606"/>
  <c r="BK686"/>
  <c r="J5133"/>
  <c r="BK318" i="3"/>
  <c r="J230" i="5"/>
  <c r="BK153"/>
  <c r="BK101"/>
  <c r="J158" i="6"/>
  <c r="BK161" i="8"/>
  <c r="J178"/>
  <c r="J224"/>
  <c r="BK126" i="9"/>
  <c r="J257" i="10"/>
  <c r="BK216"/>
  <c r="J161" i="11"/>
  <c r="BK97" i="12"/>
  <c r="J153" i="13"/>
  <c r="BK4985" i="2"/>
  <c r="J4685"/>
  <c r="BK4467"/>
  <c r="BK4957"/>
  <c r="J192"/>
  <c r="BK4816"/>
  <c r="J5836"/>
  <c r="BK1978"/>
  <c r="J272" i="3"/>
  <c r="J162" i="11"/>
  <c r="BK128" i="13"/>
  <c r="BK92" i="14"/>
  <c r="J143" i="2"/>
  <c r="J6007"/>
  <c r="J1500"/>
  <c r="J4418"/>
  <c r="J4592"/>
  <c r="J4913"/>
  <c r="J1405"/>
  <c r="J220" i="3"/>
  <c r="BK363"/>
  <c r="J264"/>
  <c r="J107" i="5"/>
  <c r="BK284"/>
  <c r="BK305"/>
  <c r="J142" i="6"/>
  <c r="BK176" i="8"/>
  <c r="J150"/>
  <c r="BK150" i="9"/>
  <c r="BK190" i="10"/>
  <c r="BK264"/>
  <c r="J121"/>
  <c r="J119" i="11"/>
  <c r="BK197" i="13"/>
  <c r="BK902" i="2"/>
  <c r="J4443"/>
  <c r="J1100"/>
  <c r="J3768"/>
  <c r="BK897"/>
  <c r="BK4844"/>
  <c r="BK4795"/>
  <c r="BK4987"/>
  <c r="J4453"/>
  <c r="BK367" i="3"/>
  <c r="BK293" i="5"/>
  <c r="BK154"/>
  <c r="J99" i="6"/>
  <c r="BK99" i="8"/>
  <c r="J122"/>
  <c r="BK131" i="9"/>
  <c r="J149"/>
  <c r="BK233" i="10"/>
  <c r="BK156" i="11"/>
  <c r="J150" i="13"/>
  <c r="BK3901" i="2"/>
  <c r="J3189"/>
  <c r="J4037"/>
  <c r="BK383" i="3"/>
  <c r="J237" i="5"/>
  <c r="J239"/>
  <c r="J157" i="6"/>
  <c r="BK154" i="8"/>
  <c r="J109" i="9"/>
  <c r="J125" i="10"/>
  <c r="BK259"/>
  <c r="BK123" i="11"/>
  <c r="J113" i="14"/>
  <c r="J4683" i="2"/>
  <c r="BK1428"/>
  <c r="BK5005"/>
  <c r="BK5169"/>
  <c r="J3464"/>
  <c r="BK3166"/>
  <c r="J592"/>
  <c r="J321" i="5"/>
  <c r="J112"/>
  <c r="J91" i="7"/>
  <c r="J238" i="8"/>
  <c r="BK124" i="10"/>
  <c r="BK174"/>
  <c r="J294" i="3"/>
  <c r="J250"/>
  <c r="BK138" i="5"/>
  <c r="BK4238" i="2"/>
  <c r="J4798"/>
  <c r="BK5057"/>
  <c r="BK6016"/>
  <c r="BK4592"/>
  <c r="BK371" i="3"/>
  <c r="J134" i="5"/>
  <c r="BK111" i="6"/>
  <c r="BK171" i="8"/>
  <c r="BK263" i="2"/>
  <c r="BK1983"/>
  <c r="BK4275"/>
  <c r="J202"/>
  <c r="J361" i="3"/>
  <c r="BK149"/>
  <c r="J145"/>
  <c r="BK156" i="5"/>
  <c r="J113"/>
  <c r="J204"/>
  <c r="J135" i="6"/>
  <c r="J227" i="8"/>
  <c r="BK253"/>
  <c r="BK201" i="10"/>
  <c r="BK4572" i="2"/>
  <c r="BK527"/>
  <c r="J4088"/>
  <c r="J4186"/>
  <c r="J4653"/>
  <c r="J4755"/>
  <c r="BK333" i="3"/>
  <c r="J170"/>
  <c r="J146" i="5"/>
  <c r="BK316"/>
  <c r="J128" i="6"/>
  <c r="BK203" i="13"/>
  <c r="BK3449" i="2"/>
  <c r="J4531"/>
  <c r="J670"/>
  <c r="BK4285"/>
  <c r="J198" i="5"/>
  <c r="BK105"/>
  <c r="BK148" i="6"/>
  <c r="J179" i="8"/>
  <c r="J159"/>
  <c r="J148"/>
  <c r="J111" i="9"/>
  <c r="J238" i="10"/>
  <c r="J260"/>
  <c r="BK157" i="11"/>
  <c r="J136" i="13"/>
  <c r="BK103" i="14"/>
  <c r="J5983" i="2"/>
  <c r="J686"/>
  <c r="BK5983"/>
  <c r="J4293"/>
  <c r="BK5359"/>
  <c r="BK5287"/>
  <c r="J4481"/>
  <c r="BK293" i="3"/>
  <c r="J322"/>
  <c r="J155" i="5"/>
  <c r="J164" i="6"/>
  <c r="BK118" i="8"/>
  <c r="BK105" i="9"/>
  <c r="BK180" i="10"/>
  <c r="J131"/>
  <c r="J135" i="11"/>
  <c r="J97" i="13"/>
  <c r="J86" i="14"/>
  <c r="J4822" i="2"/>
  <c r="BK419"/>
  <c r="J3833"/>
  <c r="J4955"/>
  <c r="BK5088"/>
  <c r="J4183"/>
  <c r="J4421"/>
  <c r="BK221" i="3"/>
  <c r="BK388"/>
  <c r="J268"/>
  <c r="BK176" i="5"/>
  <c r="BK218"/>
  <c r="J4707" i="2"/>
  <c r="BK4526"/>
  <c r="BK2980"/>
  <c r="J3501"/>
  <c r="J5101"/>
  <c r="J3324"/>
  <c r="J356" i="3"/>
  <c r="BK288"/>
  <c r="BK167" i="5"/>
  <c r="BK119"/>
  <c r="J111" i="6"/>
  <c r="BK167" i="8"/>
  <c r="BK100"/>
  <c r="J177" i="9"/>
  <c r="BK178" i="10"/>
  <c r="J114"/>
  <c r="BK128" i="11"/>
  <c r="J4077" i="2"/>
  <c r="J5122"/>
  <c r="J6013"/>
  <c r="BK4263"/>
  <c r="BK5144"/>
  <c r="J4733"/>
  <c r="BK407" i="3"/>
  <c r="BK114"/>
  <c r="J3748" i="2"/>
  <c r="BK3818"/>
  <c r="J5544"/>
  <c r="J4873"/>
  <c r="BK5979"/>
  <c r="J4103"/>
  <c r="J536"/>
  <c r="BK372" i="3"/>
  <c r="J239"/>
  <c r="BK126" i="5"/>
  <c r="J228"/>
  <c r="J235"/>
  <c r="BK177" i="8"/>
  <c r="BK238"/>
  <c r="BK120" i="9"/>
  <c r="BK133"/>
  <c r="J168" i="10"/>
  <c r="J112" i="11"/>
  <c r="J213" i="13"/>
  <c r="J5059" i="2"/>
  <c r="J3370"/>
  <c r="BK4222"/>
  <c r="J4559"/>
  <c r="J5057"/>
  <c r="J5042"/>
  <c r="J4544"/>
  <c r="J5052"/>
  <c r="J283" i="5"/>
  <c r="BK298"/>
  <c r="BK161" i="6"/>
  <c r="J187" i="8"/>
  <c r="BK105"/>
  <c r="BK106" i="9"/>
  <c r="BK223" i="10"/>
  <c r="BK246"/>
  <c r="BK145" i="11"/>
  <c r="J139" i="13"/>
  <c r="J4885" i="2"/>
  <c r="BK3780"/>
  <c r="BK3565"/>
  <c r="J170" i="5"/>
  <c r="BK271"/>
  <c r="BK151" i="6"/>
  <c r="BK113" i="8"/>
  <c r="J234"/>
  <c r="J138" i="9"/>
  <c r="BK178"/>
  <c r="J242" i="10"/>
  <c r="BK131"/>
  <c r="BK158" i="11"/>
  <c r="J159"/>
  <c r="BK140"/>
  <c r="J194" i="2"/>
  <c r="BK4581"/>
  <c r="BK4730"/>
  <c r="J5370"/>
  <c r="BK5361"/>
  <c r="BK3863"/>
  <c r="J4681"/>
  <c r="BK228" i="3"/>
  <c r="J264" i="5"/>
  <c r="BK188"/>
  <c r="J104"/>
  <c r="J113" i="6"/>
  <c r="BK164" i="8"/>
  <c r="BK98"/>
  <c r="BK163" i="9"/>
  <c r="BK177" i="10"/>
  <c r="J728" i="2"/>
  <c r="J2514"/>
  <c r="J5752"/>
  <c r="BK3189"/>
  <c r="J252" i="3"/>
  <c r="J282" i="5"/>
  <c r="J100"/>
  <c r="J140"/>
  <c r="J97" i="6"/>
  <c r="BK118" i="7"/>
  <c r="BK131" i="8"/>
  <c r="J111"/>
  <c r="J155" i="9"/>
  <c r="BK100"/>
  <c r="BK188" i="10"/>
  <c r="J235"/>
  <c r="J103" i="11"/>
  <c r="J158" i="13"/>
  <c r="J1428" i="2"/>
  <c r="BK1328"/>
  <c r="J4816"/>
  <c r="BK4893"/>
  <c r="J5852"/>
  <c r="BK4488"/>
  <c r="J5142"/>
  <c r="J409"/>
  <c r="BK1037"/>
  <c r="J209"/>
  <c r="BK3370"/>
  <c r="J389" i="3"/>
  <c r="J407"/>
  <c r="J139" i="5"/>
  <c r="J103"/>
  <c r="BK312"/>
  <c r="J129" i="6"/>
  <c r="BK107"/>
  <c r="BK213" i="8"/>
  <c r="J217"/>
  <c r="BK116"/>
  <c r="BK172" i="9"/>
  <c r="BK146"/>
  <c r="J240" i="10"/>
  <c r="BK260"/>
  <c r="BK184"/>
  <c r="J114" i="3"/>
  <c r="BK277"/>
  <c r="BK400"/>
  <c r="J211"/>
  <c r="J349"/>
  <c r="BK222" i="5"/>
  <c r="BK3447" i="2"/>
  <c r="BK1157"/>
  <c r="BK1408"/>
  <c r="BK4369"/>
  <c r="BK5076"/>
  <c r="BK4307"/>
  <c r="BK4402"/>
  <c r="J4263"/>
  <c r="BK4653"/>
  <c r="BK4399"/>
  <c r="J5005"/>
  <c r="J6003"/>
  <c r="BK3886"/>
  <c r="BK151" i="3"/>
  <c r="BK183"/>
  <c r="BK316"/>
  <c r="BK181"/>
  <c r="BK98" i="5"/>
  <c r="J158"/>
  <c r="BK210"/>
  <c r="BK149"/>
  <c r="J114" i="6"/>
  <c r="BK123" i="8"/>
  <c r="J114"/>
  <c r="J3901" i="2"/>
  <c r="J4813"/>
  <c r="BK5045"/>
  <c r="BK409"/>
  <c r="BK124"/>
  <c r="BK4699"/>
  <c r="BK133" i="3"/>
  <c r="J331"/>
  <c r="J405"/>
  <c r="BK106"/>
  <c r="J281" i="5"/>
  <c r="BK140"/>
  <c r="J126"/>
  <c r="J233"/>
  <c r="BK91" i="7"/>
  <c r="J101" i="8"/>
  <c r="J208"/>
  <c r="BK171" i="9"/>
  <c r="J116"/>
  <c r="J120" i="10"/>
  <c r="BK5239" i="2"/>
  <c r="J4572"/>
  <c r="BK414"/>
  <c r="J4943"/>
  <c r="BK5106"/>
  <c r="J3425"/>
  <c r="J5117"/>
  <c r="J4343"/>
  <c r="BK4915"/>
  <c r="J246" i="3"/>
  <c r="J283"/>
  <c r="J149"/>
  <c r="J212" i="5"/>
  <c r="BK322"/>
  <c r="BK120"/>
  <c r="J135"/>
  <c r="BK113" i="7"/>
  <c r="J137" i="8"/>
  <c r="J199"/>
  <c r="J184"/>
  <c r="J181"/>
  <c r="BK154" i="9"/>
  <c r="J144"/>
  <c r="BK130" i="10"/>
  <c r="J172"/>
  <c r="BK103"/>
  <c r="BK149"/>
  <c r="J114" i="11"/>
  <c r="BK163"/>
  <c r="BK184" i="13"/>
  <c r="J181"/>
  <c r="J3130" i="2"/>
  <c r="J4716"/>
  <c r="BK394"/>
  <c r="J5049"/>
  <c r="J6028"/>
  <c r="BK124" i="5"/>
  <c r="J163"/>
  <c r="J307"/>
  <c r="J116" i="6"/>
  <c r="BK108" i="7"/>
  <c r="J236" i="8"/>
  <c r="BK221"/>
  <c r="BK202"/>
  <c r="J121"/>
  <c r="J162" i="9"/>
  <c r="J180"/>
  <c r="J146" i="10"/>
  <c r="J157"/>
  <c r="J190"/>
  <c r="J135"/>
  <c r="BK117" i="11"/>
  <c r="BK122"/>
  <c r="BK95"/>
  <c r="BK132"/>
  <c r="BK142"/>
  <c r="BK152"/>
  <c r="J145"/>
  <c r="J107"/>
  <c r="J102"/>
  <c r="J103" i="12"/>
  <c r="J124"/>
  <c r="BK175" i="13"/>
  <c r="BK122"/>
  <c r="J97" i="14"/>
  <c r="BK987" i="2"/>
  <c r="BK624"/>
  <c r="BK157"/>
  <c r="J3867"/>
  <c r="BK5056"/>
  <c r="BK4232"/>
  <c r="BK4197"/>
  <c r="J4255"/>
  <c r="BK4771"/>
  <c r="BK1437"/>
  <c r="BK4931"/>
  <c r="J1394"/>
  <c r="J298" i="3"/>
  <c r="J368"/>
  <c r="BK387"/>
  <c r="J399"/>
  <c r="J247" i="5"/>
  <c r="BK178"/>
  <c r="J299"/>
  <c r="J160" i="6"/>
  <c r="J117" i="7"/>
  <c r="BK224" i="8"/>
  <c r="J122" i="9"/>
  <c r="BK117"/>
  <c r="J230" i="10"/>
  <c r="BK182"/>
  <c r="BK242"/>
  <c r="BK99" i="11"/>
  <c r="J144"/>
  <c r="J4810" i="2"/>
  <c r="BK4897"/>
  <c r="BK5048"/>
  <c r="J354" i="3"/>
  <c r="J238"/>
  <c r="J284"/>
  <c r="J218" i="5"/>
  <c r="BK131"/>
  <c r="J5038" i="2"/>
  <c r="BK4989"/>
  <c r="J4508"/>
  <c r="J987"/>
  <c r="J4337"/>
  <c r="J3946"/>
  <c r="J362" i="3"/>
  <c r="BK305"/>
  <c r="J129" i="5"/>
  <c r="J306"/>
  <c r="J98"/>
  <c r="J107" i="6"/>
  <c r="BK188" i="8"/>
  <c r="J197"/>
  <c r="J139" i="9"/>
  <c r="BK225" i="10"/>
  <c r="BK159" i="11"/>
  <c r="BK105" i="14"/>
  <c r="J4472" i="2"/>
  <c r="J4488"/>
  <c r="J4995"/>
  <c r="BK3986"/>
  <c r="BK4611"/>
  <c r="BK4933"/>
  <c r="J369" i="3"/>
  <c r="J230"/>
  <c r="J4672" i="2"/>
  <c r="BK845"/>
  <c r="BK5038"/>
  <c r="BK3401"/>
  <c r="BK592"/>
  <c r="J5056"/>
  <c r="J5073"/>
  <c r="J292" i="3"/>
  <c r="BK247"/>
  <c r="J378"/>
  <c r="BK244" i="5"/>
  <c r="J105"/>
  <c r="BK269"/>
  <c r="J104" i="7"/>
  <c r="J160" i="8"/>
  <c r="BK165" i="9"/>
  <c r="J253" i="10"/>
  <c r="J263"/>
  <c r="BK153" i="11"/>
  <c r="BK3884" i="2"/>
  <c r="J3589"/>
  <c r="J4636"/>
  <c r="J4975"/>
  <c r="J124"/>
  <c r="J4847"/>
  <c r="BK4211"/>
  <c r="BK4672"/>
  <c r="J273" i="5"/>
  <c r="BK196"/>
  <c r="J140" i="6"/>
  <c r="BK120" i="8"/>
  <c r="J171"/>
  <c r="J133" i="9"/>
  <c r="BK117" i="10"/>
  <c r="J184"/>
  <c r="J178"/>
  <c r="J147" i="11"/>
  <c r="BK88" i="14"/>
  <c r="BK4358" i="2"/>
  <c r="J4467"/>
  <c r="J4945"/>
  <c r="BK4481"/>
  <c r="BK4559"/>
  <c r="J4611"/>
  <c r="J4553"/>
  <c r="J3497"/>
  <c r="BK4568"/>
  <c r="BK223" i="3"/>
  <c r="J191" i="13"/>
  <c r="J821" i="2"/>
  <c r="BK536"/>
  <c r="BK4080"/>
  <c r="BK390"/>
  <c r="J5367"/>
  <c r="BK5334"/>
  <c r="J3965"/>
  <c r="J4570"/>
  <c r="BK238" i="3"/>
  <c r="J153"/>
  <c r="BK280"/>
  <c r="BK137"/>
  <c r="J171" i="5"/>
  <c r="J272"/>
  <c r="J97"/>
  <c r="J98" i="7"/>
  <c r="J126" i="8"/>
  <c r="BK136"/>
  <c r="J158" i="9"/>
  <c r="BK198" i="10"/>
  <c r="J102"/>
  <c r="J155"/>
  <c r="J164" i="11"/>
  <c r="J101" i="12"/>
  <c r="J245" i="2"/>
  <c r="J4699"/>
  <c r="AS67" i="1"/>
  <c r="J4235" i="2"/>
  <c r="BK4074"/>
  <c r="J4321"/>
  <c r="J5323"/>
  <c r="BK533"/>
  <c r="BK224" i="3"/>
  <c r="BK268"/>
  <c r="BK175" i="5"/>
  <c r="J311"/>
  <c r="J293"/>
  <c r="BK156" i="6"/>
  <c r="J209" i="8"/>
  <c r="BK102"/>
  <c r="J107"/>
  <c r="J234" i="10"/>
  <c r="J210"/>
  <c r="BK104" i="11"/>
  <c r="J105" i="14"/>
  <c r="J3363" i="2"/>
  <c r="BK3993"/>
  <c r="J1157"/>
  <c r="J899"/>
  <c r="J183" i="3"/>
  <c r="J307"/>
  <c r="BK145" i="5"/>
  <c r="BK4067" i="2"/>
  <c r="BK574"/>
  <c r="BK5892"/>
  <c r="BK4807"/>
  <c r="BK520"/>
  <c r="J5076"/>
  <c r="BK340" i="3"/>
  <c r="BK295"/>
  <c r="BK122" i="5"/>
  <c r="J319"/>
  <c r="BK138" i="6"/>
  <c r="BK103" i="7"/>
  <c r="J136" i="8"/>
  <c r="BK190"/>
  <c r="BK138" i="9"/>
  <c r="BK157" i="10"/>
  <c r="J95" i="11"/>
  <c r="BK100" i="13"/>
  <c r="J3444" i="2"/>
  <c r="J934"/>
  <c r="J5010"/>
  <c r="J4179"/>
  <c r="J5279"/>
  <c r="J6011"/>
  <c r="BK1460"/>
  <c r="J305" i="3"/>
  <c r="J400"/>
  <c r="BK108"/>
  <c r="J3830" i="2"/>
  <c r="J5090"/>
  <c r="BK4777"/>
  <c r="BK3867"/>
  <c r="J4663"/>
  <c r="J4738"/>
  <c r="BK319" i="3"/>
  <c r="BK297"/>
  <c r="BK320" i="5"/>
  <c r="J116"/>
  <c r="BK109" i="6"/>
  <c r="J152" i="8"/>
  <c r="J121" i="9"/>
  <c r="BK212" i="10"/>
  <c r="J108" i="11"/>
  <c r="J124"/>
  <c r="J88" i="14"/>
  <c r="BK4190" i="2"/>
  <c r="BK4453"/>
  <c r="J4903"/>
  <c r="BK3425"/>
  <c r="J3771"/>
  <c r="J3797"/>
  <c r="J3846"/>
  <c r="BK130" i="5"/>
  <c r="J246"/>
  <c r="BK154" i="6"/>
  <c r="BK166" i="8"/>
  <c r="BK147"/>
  <c r="BK134" i="9"/>
  <c r="BK96"/>
  <c r="BK266" i="10"/>
  <c r="BK227"/>
  <c r="J94" i="11"/>
  <c r="J1391" i="2"/>
  <c r="J3377"/>
  <c r="BK4863"/>
  <c r="J4625"/>
  <c r="J4989"/>
  <c r="J3752"/>
  <c r="BK6032"/>
  <c r="J4781"/>
  <c r="BK3533"/>
  <c r="J4216"/>
  <c r="BK4971"/>
  <c r="J4541"/>
  <c r="BK275" i="3"/>
  <c r="J181"/>
  <c r="BK374"/>
  <c r="BK278"/>
  <c r="BK121" i="5"/>
  <c r="BK155"/>
  <c r="J100" i="7"/>
  <c r="BK149" i="8"/>
  <c r="BK197"/>
  <c r="BK255" i="10"/>
  <c r="BK213"/>
  <c r="J188"/>
  <c r="BK138" i="11"/>
  <c r="BK99" i="12"/>
  <c r="J114" i="13"/>
  <c r="J4785" i="2"/>
  <c r="BK379"/>
  <c r="BK3783"/>
  <c r="BK4959"/>
  <c r="BK1434"/>
  <c r="J1385"/>
  <c r="J5886"/>
  <c r="BK4879"/>
  <c r="J363" i="3"/>
  <c r="J199"/>
  <c r="J114" i="5"/>
  <c r="BK295"/>
  <c r="BK313"/>
  <c r="BK143" i="6"/>
  <c r="J140" i="8"/>
  <c r="BK248"/>
  <c r="J102" i="9"/>
  <c r="J129" i="10"/>
  <c r="J219"/>
  <c r="J110" i="11"/>
  <c r="J189" i="13"/>
  <c r="J189" i="10"/>
  <c r="BK118" i="11"/>
  <c r="BK4508" i="2"/>
  <c r="J390"/>
  <c r="BK4781"/>
  <c r="J947"/>
  <c r="J6034"/>
  <c r="BK5049"/>
  <c r="BK4472"/>
  <c r="BK167" i="3"/>
  <c r="BK386"/>
  <c r="J5086" i="2"/>
  <c r="BK647"/>
  <c r="J3980"/>
  <c r="J3993"/>
  <c r="BK5080"/>
  <c r="BK4083"/>
  <c r="J4795"/>
  <c r="J302" i="3"/>
  <c r="BK330"/>
  <c r="BK252" i="5"/>
  <c r="J314"/>
  <c r="J103" i="7"/>
  <c r="BK173" i="8"/>
  <c r="J120" i="9"/>
  <c r="BK107" i="10"/>
  <c r="J108"/>
  <c r="J101" i="11"/>
  <c r="J1328" i="2"/>
  <c r="J105" i="9"/>
  <c r="BK175" i="10"/>
  <c r="J187"/>
  <c r="BK146" i="11"/>
  <c r="BK163" i="13"/>
  <c r="BK5090" i="2"/>
  <c r="BK4792"/>
  <c r="J4581"/>
  <c r="BK4240"/>
  <c r="J236"/>
  <c r="J217"/>
  <c r="J4305"/>
  <c r="BK4362"/>
  <c r="BK376" i="3"/>
  <c r="J147"/>
  <c r="J128" i="13"/>
  <c r="J574" i="2"/>
  <c r="BK3583"/>
  <c r="BK3877"/>
  <c r="BK5143"/>
  <c r="J4506"/>
  <c r="BK3833"/>
  <c r="J3821"/>
  <c r="J4633"/>
  <c r="J4358"/>
  <c r="BK362" i="3"/>
  <c r="BK366"/>
  <c r="J379"/>
  <c r="BK274" i="5"/>
  <c r="BK121" i="6"/>
  <c r="J218" i="8"/>
  <c r="J249"/>
  <c r="J114" i="9"/>
  <c r="BK135" i="10"/>
  <c r="BK159"/>
  <c r="BK261"/>
  <c r="BK108" i="11"/>
  <c r="BK158" i="13"/>
  <c r="BK560" i="2"/>
  <c r="BK847"/>
  <c r="J230"/>
  <c r="BK5135"/>
  <c r="BK403"/>
  <c r="J5031"/>
  <c r="BK4860"/>
  <c r="BK5127"/>
  <c r="J319" i="3"/>
  <c r="BK397"/>
  <c r="J236" i="5"/>
  <c r="J224"/>
  <c r="J147" i="6"/>
  <c r="J90" i="7"/>
  <c r="J158" i="8"/>
  <c r="J149"/>
  <c r="BK176" i="9"/>
  <c r="BK127" i="10"/>
  <c r="BK181" i="13"/>
  <c r="BK4825" i="2"/>
  <c r="BK5981"/>
  <c r="BK248" i="3"/>
  <c r="BK217"/>
  <c r="J316" i="5"/>
  <c r="BK115"/>
  <c r="BK163" i="6"/>
  <c r="J138" i="8"/>
  <c r="BK144" i="9"/>
  <c r="J179" i="10"/>
  <c r="BK173"/>
  <c r="BK106" i="11"/>
  <c r="J3413" i="2"/>
  <c r="J4501"/>
  <c r="J834"/>
  <c r="J5347"/>
  <c r="BK3427"/>
  <c r="BK4277"/>
  <c r="BK3482"/>
  <c r="BK4737"/>
  <c r="BK4867"/>
  <c r="J222" i="3"/>
  <c r="J201"/>
  <c r="J287" i="5"/>
  <c r="J208"/>
  <c r="BK101" i="7"/>
  <c r="BK215" i="8"/>
  <c r="J143" i="9"/>
  <c r="BK99"/>
  <c r="J137" i="10"/>
  <c r="J137" i="11"/>
  <c r="BK335" i="3"/>
  <c r="J160"/>
  <c r="BK3133" i="2"/>
  <c r="J495"/>
  <c r="BK5852"/>
  <c r="J3898"/>
  <c r="J5682"/>
  <c r="BK4179"/>
  <c r="J1418"/>
  <c r="BK239" i="3"/>
  <c r="J392"/>
  <c r="J1440" i="2"/>
  <c r="J5132"/>
  <c r="BK4923"/>
  <c r="J4495"/>
  <c r="BK298" i="3"/>
  <c r="BK321"/>
  <c r="J136" i="5"/>
  <c r="J109"/>
  <c r="J130" i="6"/>
  <c r="BK164"/>
  <c r="BK192" i="8"/>
  <c r="J190"/>
  <c r="BK167" i="9"/>
  <c r="J192" i="10"/>
  <c r="BK6003" i="2"/>
  <c r="J3765"/>
  <c r="BK4725"/>
  <c r="BK4830"/>
  <c r="J4911"/>
  <c r="J3913"/>
  <c r="BK314" i="3"/>
  <c r="J312"/>
  <c r="BK239" i="5"/>
  <c r="J152"/>
  <c r="BK142" i="6"/>
  <c r="BK126"/>
  <c r="J135" i="8"/>
  <c r="J247"/>
  <c r="J136" i="9"/>
  <c r="BK121"/>
  <c r="J202" i="10"/>
  <c r="BK214"/>
  <c r="BK113" i="11"/>
  <c r="BK101" i="12"/>
  <c r="BK290" i="2"/>
  <c r="J3815"/>
  <c r="J4119"/>
  <c r="BK273" i="5"/>
  <c r="J280"/>
  <c r="BK127" i="6"/>
  <c r="BK107" i="8"/>
  <c r="J155"/>
  <c r="BK123" i="9"/>
  <c r="BK158"/>
  <c r="BK262" i="10"/>
  <c r="J209"/>
  <c r="J228"/>
  <c r="J158" i="11"/>
  <c r="J206" i="13"/>
  <c r="BK4678" i="2"/>
  <c r="J4397"/>
  <c r="J5438"/>
  <c r="J4860"/>
  <c r="J4319"/>
  <c r="J4734"/>
  <c r="BK4125"/>
  <c r="J213" i="3"/>
  <c r="J190"/>
  <c r="J176" i="5"/>
  <c r="BK172"/>
  <c r="J105" i="7"/>
  <c r="J167" i="8"/>
  <c r="J166" i="9"/>
  <c r="BK252" i="10"/>
  <c r="BK126"/>
  <c r="J117" i="11"/>
  <c r="J188" i="2"/>
  <c r="J4261"/>
  <c r="J157"/>
  <c r="J5872"/>
  <c r="J5319"/>
  <c r="J4024"/>
  <c r="BK4995"/>
  <c r="J4969"/>
  <c r="BK296" i="3"/>
  <c r="BK262"/>
  <c r="BK111" i="5"/>
  <c r="BK3201" i="2"/>
  <c r="J1983"/>
  <c r="J5184"/>
  <c r="BK5199"/>
  <c r="J4595"/>
  <c r="BK670"/>
  <c r="J381" i="3"/>
  <c r="J285"/>
  <c r="BK185" i="5"/>
  <c r="BK181"/>
  <c r="J112" i="7"/>
  <c r="BK175" i="8"/>
  <c r="J172"/>
  <c r="J156" i="9"/>
  <c r="BK108" i="10"/>
  <c r="J197"/>
  <c r="BK248"/>
  <c r="BK120" i="12"/>
  <c r="BK86" i="14"/>
  <c r="J712" i="2"/>
  <c r="J5045"/>
  <c r="BK5316"/>
  <c r="J563"/>
  <c r="J4240"/>
  <c r="J379"/>
  <c r="J404" i="3"/>
  <c r="BK1100" i="2"/>
  <c r="J3175"/>
  <c r="J140"/>
  <c r="J5146"/>
  <c r="BK3396"/>
  <c r="BK3455"/>
  <c r="J414"/>
  <c r="BK389" i="3"/>
  <c r="BK150" i="5"/>
  <c r="J178"/>
  <c r="J200"/>
  <c r="BK124" i="6"/>
  <c r="BK128" i="8"/>
  <c r="J120"/>
  <c r="J134"/>
  <c r="J96" i="9"/>
  <c r="J107" i="10"/>
  <c r="J125" i="11"/>
  <c r="J172" i="13"/>
  <c r="J5821" i="2"/>
  <c r="BK3771"/>
  <c r="BK3768"/>
  <c r="BK720"/>
  <c r="J3916"/>
  <c r="J4627"/>
  <c r="BK4208"/>
  <c r="BK4436"/>
  <c r="J5098"/>
  <c r="BK334"/>
  <c r="J244" i="5"/>
  <c r="J159"/>
  <c r="BK114" i="6"/>
  <c r="BK94" i="7"/>
  <c r="J241" i="8"/>
  <c r="BK249"/>
  <c r="BK151" i="9"/>
  <c r="BK211" i="10"/>
  <c r="J163" i="11"/>
  <c r="J111" i="13"/>
  <c r="BK3733" i="2"/>
  <c r="AS55" i="1"/>
  <c r="J4327" i="2"/>
  <c r="J4767"/>
  <c r="BK154"/>
  <c r="J248" i="3"/>
  <c r="BK107" i="11"/>
  <c r="BK201" i="13"/>
  <c r="J2980" i="2"/>
  <c r="BK257"/>
  <c r="BK3791"/>
  <c r="BK5070"/>
  <c r="BK6034"/>
  <c r="J4919"/>
  <c r="J4869"/>
  <c r="J4807"/>
  <c r="BK299" i="3"/>
  <c r="J316"/>
  <c r="BK201"/>
  <c r="J340"/>
  <c r="BK194" i="5"/>
  <c r="J117"/>
  <c r="J92" i="7"/>
  <c r="J127" i="8"/>
  <c r="J130"/>
  <c r="BK169"/>
  <c r="J99" i="9"/>
  <c r="BK144" i="10"/>
  <c r="BK204"/>
  <c r="J126" i="11"/>
  <c r="BK110" i="12"/>
  <c r="BK3444" i="2"/>
  <c r="BK4883"/>
  <c r="J1431"/>
  <c r="BK4847"/>
  <c r="J4238"/>
  <c r="J233"/>
  <c r="BK4925"/>
  <c r="J3549"/>
  <c r="BK266" i="3"/>
  <c r="BK172"/>
  <c r="J133" i="5"/>
  <c r="J121"/>
  <c r="J100" i="6"/>
  <c r="J118" i="8"/>
  <c r="BK122"/>
  <c r="BK103" i="9"/>
  <c r="J106" i="10"/>
  <c r="BK148" i="11"/>
  <c r="BK115"/>
  <c r="J99" i="14"/>
  <c r="J5316" i="2"/>
  <c r="BK563"/>
  <c r="BK821"/>
  <c r="BK4945"/>
  <c r="J296" i="3"/>
  <c r="J332"/>
  <c r="BK232" i="5"/>
  <c r="J144"/>
  <c r="J296"/>
  <c r="J101" i="6"/>
  <c r="J240" i="8"/>
  <c r="BK236"/>
  <c r="BK159"/>
  <c r="BK130"/>
  <c r="BK143" i="9"/>
  <c r="BK239" i="10"/>
  <c r="J138"/>
  <c r="J259"/>
  <c r="BK360" i="2"/>
  <c r="BK4873"/>
  <c r="BK967"/>
  <c r="J161"/>
  <c r="J4949"/>
  <c r="BK3751"/>
  <c r="J4737"/>
  <c r="BK4875"/>
  <c r="J3866"/>
  <c r="J4324"/>
  <c r="BK4967"/>
  <c r="BK5865"/>
  <c r="BK4445"/>
  <c r="J320" i="3"/>
  <c r="J218"/>
  <c r="J275"/>
  <c r="BK213"/>
  <c r="BK280" i="5"/>
  <c r="J278"/>
  <c r="BK159" i="6"/>
  <c r="J104"/>
  <c r="J121" i="7"/>
  <c r="J154" i="8"/>
  <c r="J235"/>
  <c r="J103"/>
  <c r="J119"/>
  <c r="BK141" i="9"/>
  <c r="BK147" i="10"/>
  <c r="BK245"/>
  <c r="J262"/>
  <c r="BK143"/>
  <c r="BK373" i="3"/>
  <c r="BK139"/>
  <c r="J323"/>
  <c r="BK329"/>
  <c r="J164" i="5"/>
  <c r="BK192" i="2"/>
  <c r="J4383"/>
  <c r="J1506"/>
  <c r="J3583"/>
  <c r="J5143"/>
  <c r="BK4192"/>
  <c r="J5859"/>
  <c r="J4850"/>
  <c r="BK4889"/>
  <c r="BK5137"/>
  <c r="J5152"/>
  <c r="J4526"/>
  <c r="J288" i="3"/>
  <c r="BK331"/>
  <c r="J384"/>
  <c r="J209"/>
  <c r="BK141" i="5"/>
  <c r="J271"/>
  <c r="J118"/>
  <c r="BK132"/>
  <c r="BK129" i="6"/>
  <c r="BK111" i="7"/>
  <c r="BK225" i="8"/>
  <c r="J146" i="2"/>
  <c r="J909"/>
  <c r="BK4625"/>
  <c r="J3940"/>
  <c r="BK3403"/>
  <c r="BK3953"/>
  <c r="BK1043"/>
  <c r="J258" i="3"/>
  <c r="J118"/>
  <c r="J352"/>
  <c r="J397"/>
  <c r="J301" i="5"/>
  <c r="BK296"/>
  <c r="BK165" i="6"/>
  <c r="J143"/>
  <c r="J116" i="8"/>
  <c r="J189"/>
  <c r="BK247"/>
  <c r="BK156" i="9"/>
  <c r="J1503" i="2"/>
  <c r="J5053"/>
  <c r="J4122"/>
  <c r="J4369"/>
  <c r="BK3499"/>
  <c r="BK4413"/>
  <c r="J5817"/>
  <c r="J5685"/>
  <c r="J960"/>
  <c r="BK207" i="3"/>
  <c r="J388"/>
  <c r="BK345"/>
  <c r="BK263" i="5"/>
  <c r="BK183"/>
  <c r="BK139"/>
  <c r="BK306"/>
  <c r="J127" i="6"/>
  <c r="BK130"/>
  <c r="J202" i="8"/>
  <c r="BK207"/>
  <c r="BK128" i="9"/>
  <c r="BK182"/>
  <c r="BK162" i="10"/>
  <c r="BK121"/>
  <c r="J248"/>
  <c r="BK250"/>
  <c r="BK93" i="11"/>
  <c r="BK100"/>
  <c r="J94" i="13"/>
  <c r="BK109" i="14"/>
  <c r="J4871" i="2"/>
  <c r="J3753"/>
  <c r="BK4319"/>
  <c r="J4991"/>
  <c r="BK165"/>
  <c r="BK152" i="5"/>
  <c r="J157"/>
  <c r="BK135"/>
  <c r="BK141" i="6"/>
  <c r="BK98"/>
  <c r="J116" i="7"/>
  <c r="BK174" i="8"/>
  <c r="BK155"/>
  <c r="BK206"/>
  <c r="J177"/>
  <c r="J151" i="9"/>
  <c r="J170"/>
  <c r="J175"/>
  <c r="J241" i="10"/>
  <c r="BK112"/>
  <c r="BK192"/>
  <c r="BK179"/>
  <c r="J142" i="11"/>
  <c r="J144" i="13"/>
  <c r="BK5061" i="2"/>
  <c r="J3533"/>
  <c r="BK5184"/>
  <c r="J4907"/>
  <c r="J3983"/>
  <c r="BK271"/>
  <c r="J169" i="3"/>
  <c r="J293"/>
  <c r="BK165" i="5"/>
  <c r="BK249"/>
  <c r="BK128" i="6"/>
  <c r="J233" i="8"/>
  <c r="BK135" i="9"/>
  <c r="J215" i="10"/>
  <c r="BK164" i="11"/>
  <c r="J90" i="14"/>
  <c r="J4947" i="2"/>
  <c r="BK5139"/>
  <c r="BK4423"/>
  <c r="BK513"/>
  <c r="BK300" i="3"/>
  <c r="J401"/>
  <c r="J205"/>
  <c r="J257" i="5"/>
  <c r="BK3375" i="2"/>
  <c r="J4205"/>
  <c r="BK4935"/>
  <c r="BK5130"/>
  <c r="J4277"/>
  <c r="J3888"/>
  <c r="J3838"/>
  <c r="J226" i="3"/>
  <c r="J374"/>
  <c r="BK292" i="5"/>
  <c r="J313"/>
  <c r="BK149" i="6"/>
  <c r="BK98" i="7"/>
  <c r="BK135" i="8"/>
  <c r="J100" i="9"/>
  <c r="J174"/>
  <c r="BK161" i="10"/>
  <c r="BK161" i="11"/>
  <c r="BK94" i="13"/>
  <c r="J3396" i="2"/>
  <c r="BK4037"/>
  <c r="J4052"/>
  <c r="J3907"/>
  <c r="BK5685"/>
  <c r="BK4783"/>
  <c r="J4080"/>
  <c r="J314" i="3"/>
  <c r="BK338"/>
  <c r="J6009" i="2"/>
  <c r="BK4024"/>
  <c r="J3455"/>
  <c r="BK5132"/>
  <c r="BK4973"/>
  <c r="BK4340"/>
  <c r="J5614"/>
  <c r="BK3983"/>
  <c r="J371" i="3"/>
  <c r="BK341"/>
  <c r="J216" i="5"/>
  <c r="J194"/>
  <c r="J121" i="6"/>
  <c r="BK117" i="7"/>
  <c r="J105" i="8"/>
  <c r="J102"/>
  <c r="BK101" i="9"/>
  <c r="J134" i="10"/>
  <c r="J224"/>
  <c r="J98" i="11"/>
  <c r="J95" i="12"/>
  <c r="BK3363" i="2"/>
  <c r="BK675"/>
  <c r="BK3198"/>
  <c r="BK236"/>
  <c r="J3970"/>
  <c r="BK5859"/>
  <c r="BK4030"/>
  <c r="BK3340"/>
  <c r="BK909"/>
  <c r="J172" i="5"/>
  <c r="J150" i="6"/>
  <c r="J122"/>
  <c r="BK134" i="8"/>
  <c r="BK151"/>
  <c r="J161" i="9"/>
  <c r="BK186" i="10"/>
  <c r="J227"/>
  <c r="BK96" i="11"/>
  <c r="BK217" i="13"/>
  <c r="BK5687" i="2"/>
  <c r="J5034"/>
  <c r="J4340"/>
  <c r="BK5101"/>
  <c r="BK495"/>
  <c r="J5356"/>
  <c r="J5199"/>
  <c r="J4115"/>
  <c r="BK3827"/>
  <c r="J345" i="3"/>
  <c r="BK125" i="13"/>
  <c r="J109" i="14"/>
  <c r="J2044" i="2"/>
  <c r="BK5154"/>
  <c r="BK209"/>
  <c r="J4137"/>
  <c r="J4208"/>
  <c r="J5061"/>
  <c r="BK5846"/>
  <c r="J290"/>
  <c r="BK279" i="3"/>
  <c r="BK307"/>
  <c r="J315"/>
  <c r="J151"/>
  <c r="BK220" i="5"/>
  <c r="BK148"/>
  <c r="J312"/>
  <c r="BK133" i="6"/>
  <c r="BK146" i="8"/>
  <c r="BK111"/>
  <c r="BK250"/>
  <c r="BK149" i="9"/>
  <c r="J103"/>
  <c r="J200" i="10"/>
  <c r="BK169"/>
  <c r="BK147" i="11"/>
  <c r="J109"/>
  <c r="J197" i="13"/>
  <c r="BK5035" i="2"/>
  <c r="BK3411"/>
  <c r="BK5682"/>
  <c r="J5241"/>
  <c r="BK3907"/>
  <c r="J3998"/>
  <c r="BK3130"/>
  <c r="BK4214"/>
  <c r="J325" i="3"/>
  <c r="J106" i="5"/>
  <c r="J234"/>
  <c r="BK290"/>
  <c r="BK112" i="6"/>
  <c r="J164" i="8"/>
  <c r="J124"/>
  <c r="J106" i="9"/>
  <c r="J175" i="10"/>
  <c r="J211"/>
  <c r="J105" i="11"/>
  <c r="J151"/>
  <c r="P128" i="17" l="1"/>
  <c r="P127" s="1"/>
  <c r="BK128"/>
  <c r="R128"/>
  <c r="R127" s="1"/>
  <c r="J129"/>
  <c r="J98" s="1"/>
  <c r="T128"/>
  <c r="T127" s="1"/>
  <c r="J128"/>
  <c r="J97" s="1"/>
  <c r="BK127"/>
  <c r="J127" s="1"/>
  <c r="R1436" i="2"/>
  <c r="BK4225"/>
  <c r="R4632"/>
  <c r="T4866"/>
  <c r="BK5318"/>
  <c r="J5318" s="1"/>
  <c r="J88" s="1"/>
  <c r="P5355"/>
  <c r="P5825"/>
  <c r="R6015"/>
  <c r="P102" i="3"/>
  <c r="BK182"/>
  <c r="J182" s="1"/>
  <c r="J71" s="1"/>
  <c r="P339"/>
  <c r="R403"/>
  <c r="P94" i="5"/>
  <c r="T265"/>
  <c r="P95" i="6"/>
  <c r="P110"/>
  <c r="T155"/>
  <c r="T144" i="8"/>
  <c r="T118" i="9"/>
  <c r="T145"/>
  <c r="P158" i="10"/>
  <c r="P196"/>
  <c r="BK254"/>
  <c r="J254"/>
  <c r="J77"/>
  <c r="R92" i="11"/>
  <c r="P93" i="13"/>
  <c r="R120" i="2"/>
  <c r="T191"/>
  <c r="P3758"/>
  <c r="P4323"/>
  <c r="BK4558"/>
  <c r="J4558"/>
  <c r="J80" s="1"/>
  <c r="T4586"/>
  <c r="P4791"/>
  <c r="R4855"/>
  <c r="R5044"/>
  <c r="P5318"/>
  <c r="R5355"/>
  <c r="T5355"/>
  <c r="BK5978"/>
  <c r="J5978" s="1"/>
  <c r="J93" s="1"/>
  <c r="BK6031"/>
  <c r="J6031" s="1"/>
  <c r="J96" s="1"/>
  <c r="BK165" i="3"/>
  <c r="J165"/>
  <c r="J68" s="1"/>
  <c r="R171"/>
  <c r="P194"/>
  <c r="BK385"/>
  <c r="J385" s="1"/>
  <c r="J76" s="1"/>
  <c r="P166" i="5"/>
  <c r="T241"/>
  <c r="R315"/>
  <c r="BK110" i="6"/>
  <c r="J110" s="1"/>
  <c r="J67" s="1"/>
  <c r="R155"/>
  <c r="BK168" i="8"/>
  <c r="J168" s="1"/>
  <c r="J67" s="1"/>
  <c r="BK229"/>
  <c r="J229" s="1"/>
  <c r="J74" s="1"/>
  <c r="BK153" i="9"/>
  <c r="J153"/>
  <c r="J69" s="1"/>
  <c r="T119" i="10"/>
  <c r="T183"/>
  <c r="BK218"/>
  <c r="J218" s="1"/>
  <c r="J74" s="1"/>
  <c r="P254"/>
  <c r="R116" i="11"/>
  <c r="P94" i="12"/>
  <c r="P93" s="1"/>
  <c r="R93" i="13"/>
  <c r="P120" i="2"/>
  <c r="P191"/>
  <c r="P916"/>
  <c r="BK4189"/>
  <c r="J4189"/>
  <c r="J72" s="1"/>
  <c r="T4417"/>
  <c r="R4540"/>
  <c r="BK4866"/>
  <c r="J4866" s="1"/>
  <c r="J85" s="1"/>
  <c r="T5168"/>
  <c r="BK5355"/>
  <c r="J5355" s="1"/>
  <c r="J89" s="1"/>
  <c r="T5825"/>
  <c r="BK6002"/>
  <c r="J6002" s="1"/>
  <c r="J94" s="1"/>
  <c r="T159" i="3"/>
  <c r="T171"/>
  <c r="R194"/>
  <c r="BK391"/>
  <c r="J391" s="1"/>
  <c r="J77" s="1"/>
  <c r="BK406"/>
  <c r="J406" s="1"/>
  <c r="J79" s="1"/>
  <c r="T187" i="5"/>
  <c r="P132" i="6"/>
  <c r="R125" i="8"/>
  <c r="BK196"/>
  <c r="J196" s="1"/>
  <c r="J70" s="1"/>
  <c r="T205"/>
  <c r="P153" i="9"/>
  <c r="R119" i="10"/>
  <c r="P229"/>
  <c r="T150" i="11"/>
  <c r="P180" i="13"/>
  <c r="BK191" i="2"/>
  <c r="J191" s="1"/>
  <c r="J66" s="1"/>
  <c r="R916"/>
  <c r="R3747"/>
  <c r="P4225"/>
  <c r="T4632"/>
  <c r="P4855"/>
  <c r="T5044"/>
  <c r="T5871"/>
  <c r="T244" i="3"/>
  <c r="T391"/>
  <c r="BK123" i="5"/>
  <c r="BK93" s="1"/>
  <c r="J93" s="1"/>
  <c r="J123"/>
  <c r="J65" s="1"/>
  <c r="R265"/>
  <c r="P118" i="6"/>
  <c r="P162"/>
  <c r="BK89" i="7"/>
  <c r="BK88" s="1"/>
  <c r="R97" i="8"/>
  <c r="R180"/>
  <c r="T196"/>
  <c r="BK223"/>
  <c r="J223"/>
  <c r="J73" s="1"/>
  <c r="T94" i="9"/>
  <c r="R153"/>
  <c r="R139" i="10"/>
  <c r="R199"/>
  <c r="T218"/>
  <c r="P149" i="13"/>
  <c r="BK402" i="2"/>
  <c r="J402" s="1"/>
  <c r="J67" s="1"/>
  <c r="T3758"/>
  <c r="T4323"/>
  <c r="T5369"/>
  <c r="T5978"/>
  <c r="P6031"/>
  <c r="R244" i="3"/>
  <c r="R391"/>
  <c r="BK166" i="5"/>
  <c r="J166"/>
  <c r="J66"/>
  <c r="BK241"/>
  <c r="J241" s="1"/>
  <c r="J68" s="1"/>
  <c r="T315"/>
  <c r="T95" i="6"/>
  <c r="BK155"/>
  <c r="J155"/>
  <c r="J70" s="1"/>
  <c r="BK125" i="8"/>
  <c r="J125" s="1"/>
  <c r="J65" s="1"/>
  <c r="T180"/>
  <c r="BK205"/>
  <c r="J205" s="1"/>
  <c r="J71" s="1"/>
  <c r="R223"/>
  <c r="R137" i="9"/>
  <c r="T139" i="10"/>
  <c r="T199"/>
  <c r="T254"/>
  <c r="P141" i="11"/>
  <c r="T94" i="12"/>
  <c r="T93" s="1"/>
  <c r="BK149" i="13"/>
  <c r="J149" s="1"/>
  <c r="J66" s="1"/>
  <c r="R123" i="5"/>
  <c r="R241"/>
  <c r="P315"/>
  <c r="R95" i="6"/>
  <c r="P155"/>
  <c r="P168" i="8"/>
  <c r="P196"/>
  <c r="R214"/>
  <c r="P145" i="9"/>
  <c r="T100" i="10"/>
  <c r="R183"/>
  <c r="T196"/>
  <c r="R222"/>
  <c r="T92" i="11"/>
  <c r="BK109" i="12"/>
  <c r="J109" s="1"/>
  <c r="J68" s="1"/>
  <c r="P200" i="13"/>
  <c r="P1436" i="2"/>
  <c r="R4225"/>
  <c r="P4632"/>
  <c r="R4791"/>
  <c r="T4855"/>
  <c r="BK5168"/>
  <c r="J5168"/>
  <c r="J87" s="1"/>
  <c r="BK5871"/>
  <c r="J5871"/>
  <c r="J92" s="1"/>
  <c r="R6002"/>
  <c r="R165" i="3"/>
  <c r="T182"/>
  <c r="T339"/>
  <c r="P406"/>
  <c r="T94" i="5"/>
  <c r="T166"/>
  <c r="BK259"/>
  <c r="J259"/>
  <c r="J69"/>
  <c r="BK97" i="8"/>
  <c r="J97" s="1"/>
  <c r="J64" s="1"/>
  <c r="R168"/>
  <c r="P229"/>
  <c r="T153" i="9"/>
  <c r="P139" i="10"/>
  <c r="P183"/>
  <c r="R196"/>
  <c r="T222"/>
  <c r="BK92" i="11"/>
  <c r="J92" s="1"/>
  <c r="J65" s="1"/>
  <c r="R141"/>
  <c r="R94" i="12"/>
  <c r="R93" s="1"/>
  <c r="R92" s="1"/>
  <c r="R200" i="13"/>
  <c r="T402" i="2"/>
  <c r="BK3747"/>
  <c r="J3747" s="1"/>
  <c r="J70" s="1"/>
  <c r="T4225"/>
  <c r="BK4540"/>
  <c r="J4540" s="1"/>
  <c r="J79" s="1"/>
  <c r="T4558"/>
  <c r="P4866"/>
  <c r="P5168"/>
  <c r="P5871"/>
  <c r="P6002"/>
  <c r="BK265" i="5"/>
  <c r="J265" s="1"/>
  <c r="J70" s="1"/>
  <c r="BK132" i="6"/>
  <c r="J132" s="1"/>
  <c r="J69" s="1"/>
  <c r="R144" i="8"/>
  <c r="T191"/>
  <c r="P214"/>
  <c r="P94" i="9"/>
  <c r="R145"/>
  <c r="R158" i="10"/>
  <c r="R229"/>
  <c r="P92" i="11"/>
  <c r="T141"/>
  <c r="R109" i="12"/>
  <c r="R108"/>
  <c r="R149" i="13"/>
  <c r="T120" i="2"/>
  <c r="R191"/>
  <c r="T916"/>
  <c r="P3747"/>
  <c r="P4189"/>
  <c r="R4417"/>
  <c r="P4558"/>
  <c r="BK5369"/>
  <c r="J5369"/>
  <c r="J90" s="1"/>
  <c r="R5978"/>
  <c r="R6031"/>
  <c r="T102" i="3"/>
  <c r="BK159"/>
  <c r="J159"/>
  <c r="J67"/>
  <c r="T165"/>
  <c r="R182"/>
  <c r="BK339"/>
  <c r="J339" s="1"/>
  <c r="J75" s="1"/>
  <c r="BK403"/>
  <c r="J403"/>
  <c r="J78"/>
  <c r="P123" i="5"/>
  <c r="T110" i="6"/>
  <c r="T168" i="8"/>
  <c r="R229"/>
  <c r="P118" i="9"/>
  <c r="R169"/>
  <c r="BK93" i="13"/>
  <c r="J93" s="1"/>
  <c r="J65" s="1"/>
  <c r="T180"/>
  <c r="BK120" i="2"/>
  <c r="BK916"/>
  <c r="J916"/>
  <c r="J68" s="1"/>
  <c r="T3747"/>
  <c r="R4323"/>
  <c r="P5369"/>
  <c r="BK6015"/>
  <c r="J6015" s="1"/>
  <c r="J95" s="1"/>
  <c r="BK102" i="3"/>
  <c r="P159"/>
  <c r="P171"/>
  <c r="T194"/>
  <c r="P385"/>
  <c r="T406"/>
  <c r="P187" i="5"/>
  <c r="R259"/>
  <c r="T132" i="6"/>
  <c r="P100" i="10"/>
  <c r="P150" i="11"/>
  <c r="T93" i="13"/>
  <c r="P85" i="14"/>
  <c r="R402" i="2"/>
  <c r="BK3758"/>
  <c r="J3758" s="1"/>
  <c r="J71" s="1"/>
  <c r="R4189"/>
  <c r="P4417"/>
  <c r="P4540"/>
  <c r="T4540"/>
  <c r="P4586"/>
  <c r="R5369"/>
  <c r="P5978"/>
  <c r="T6031"/>
  <c r="BK244" i="3"/>
  <c r="J244" s="1"/>
  <c r="J73" s="1"/>
  <c r="R385"/>
  <c r="T403"/>
  <c r="R94" i="5"/>
  <c r="P265"/>
  <c r="T97" i="8"/>
  <c r="P180"/>
  <c r="T229"/>
  <c r="BK137" i="9"/>
  <c r="J137"/>
  <c r="J67" s="1"/>
  <c r="BK169"/>
  <c r="J169" s="1"/>
  <c r="J70" s="1"/>
  <c r="BK139" i="10"/>
  <c r="J139"/>
  <c r="J66" s="1"/>
  <c r="P199"/>
  <c r="BK222"/>
  <c r="J222"/>
  <c r="J75" s="1"/>
  <c r="T116" i="11"/>
  <c r="P109" i="12"/>
  <c r="P108" s="1"/>
  <c r="R180" i="13"/>
  <c r="R85" i="14"/>
  <c r="T1436" i="2"/>
  <c r="BK4323"/>
  <c r="J4323" s="1"/>
  <c r="J76" s="1"/>
  <c r="R4558"/>
  <c r="R4586"/>
  <c r="T4791"/>
  <c r="BK5044"/>
  <c r="J5044" s="1"/>
  <c r="J86" s="1"/>
  <c r="R5318"/>
  <c r="R5825"/>
  <c r="P6015"/>
  <c r="P244" i="3"/>
  <c r="T385"/>
  <c r="R406"/>
  <c r="T123" i="5"/>
  <c r="P241"/>
  <c r="BK315"/>
  <c r="J315" s="1"/>
  <c r="J71" s="1"/>
  <c r="R132" i="6"/>
  <c r="P97" i="8"/>
  <c r="BK180"/>
  <c r="J180"/>
  <c r="J68"/>
  <c r="R196"/>
  <c r="T214"/>
  <c r="BK118" i="9"/>
  <c r="J118"/>
  <c r="J66" s="1"/>
  <c r="T169"/>
  <c r="P119" i="10"/>
  <c r="BK183"/>
  <c r="J183" s="1"/>
  <c r="J71" s="1"/>
  <c r="P218"/>
  <c r="R254"/>
  <c r="P116" i="11"/>
  <c r="BK94" i="12"/>
  <c r="J94"/>
  <c r="J65" s="1"/>
  <c r="BK180" i="13"/>
  <c r="J180"/>
  <c r="J67"/>
  <c r="BK85" i="14"/>
  <c r="T85"/>
  <c r="BK1436" i="2"/>
  <c r="J1436"/>
  <c r="J69" s="1"/>
  <c r="T4189"/>
  <c r="BK4632"/>
  <c r="J4632"/>
  <c r="J82"/>
  <c r="BK4791"/>
  <c r="J4791"/>
  <c r="J83"/>
  <c r="BK4855"/>
  <c r="J4855" s="1"/>
  <c r="J84" s="1"/>
  <c r="P5044"/>
  <c r="T5318"/>
  <c r="BK5825"/>
  <c r="J5825"/>
  <c r="J91" s="1"/>
  <c r="T6015"/>
  <c r="R102" i="3"/>
  <c r="P165"/>
  <c r="P182"/>
  <c r="R339"/>
  <c r="P403"/>
  <c r="BK187" i="5"/>
  <c r="J187" s="1"/>
  <c r="J67" s="1"/>
  <c r="P259"/>
  <c r="R118" i="6"/>
  <c r="T89" i="7"/>
  <c r="T88"/>
  <c r="T87"/>
  <c r="P144" i="8"/>
  <c r="P191"/>
  <c r="P205"/>
  <c r="T223"/>
  <c r="BK94" i="9"/>
  <c r="J94" s="1"/>
  <c r="J65" s="1"/>
  <c r="T137"/>
  <c r="BK119" i="10"/>
  <c r="J119" s="1"/>
  <c r="J65" s="1"/>
  <c r="T229"/>
  <c r="BK141" i="11"/>
  <c r="J141" s="1"/>
  <c r="J67" s="1"/>
  <c r="T200" i="13"/>
  <c r="T94" i="14"/>
  <c r="BK94" i="5"/>
  <c r="R166"/>
  <c r="BK118" i="6"/>
  <c r="J118"/>
  <c r="J68" s="1"/>
  <c r="R162"/>
  <c r="P89" i="7"/>
  <c r="P88" s="1"/>
  <c r="P87" s="1"/>
  <c r="AU61" i="1" s="1"/>
  <c r="T125" i="8"/>
  <c r="R191"/>
  <c r="R205"/>
  <c r="P223"/>
  <c r="R94" i="9"/>
  <c r="BK145"/>
  <c r="J145" s="1"/>
  <c r="J68" s="1"/>
  <c r="BK100" i="10"/>
  <c r="BK99" s="1"/>
  <c r="J99" s="1"/>
  <c r="J32" s="1"/>
  <c r="T158"/>
  <c r="BK196"/>
  <c r="J196" s="1"/>
  <c r="J72" s="1"/>
  <c r="R218"/>
  <c r="BK150" i="11"/>
  <c r="J150"/>
  <c r="J68" s="1"/>
  <c r="BK200" i="13"/>
  <c r="J200" s="1"/>
  <c r="J68" s="1"/>
  <c r="BK94" i="14"/>
  <c r="J94" s="1"/>
  <c r="J62" s="1"/>
  <c r="P402" i="2"/>
  <c r="R3758"/>
  <c r="BK4417"/>
  <c r="J4417" s="1"/>
  <c r="J77" s="1"/>
  <c r="BK4586"/>
  <c r="J4586" s="1"/>
  <c r="J81" s="1"/>
  <c r="R4866"/>
  <c r="R5168"/>
  <c r="R5871"/>
  <c r="T6002"/>
  <c r="R159" i="3"/>
  <c r="BK171"/>
  <c r="J171" s="1"/>
  <c r="J69" s="1"/>
  <c r="BK194"/>
  <c r="J194" s="1"/>
  <c r="J72" s="1"/>
  <c r="P391"/>
  <c r="R187" i="5"/>
  <c r="T259"/>
  <c r="BK95" i="6"/>
  <c r="J95"/>
  <c r="J65" s="1"/>
  <c r="T118"/>
  <c r="T162"/>
  <c r="R89" i="7"/>
  <c r="R88" s="1"/>
  <c r="R87" s="1"/>
  <c r="P125" i="8"/>
  <c r="R118" i="9"/>
  <c r="P169"/>
  <c r="R100" i="10"/>
  <c r="BK199"/>
  <c r="J199" s="1"/>
  <c r="J73" s="1"/>
  <c r="P222"/>
  <c r="BK116" i="11"/>
  <c r="J116" s="1"/>
  <c r="J66" s="1"/>
  <c r="R94" i="14"/>
  <c r="R110" i="6"/>
  <c r="BK162"/>
  <c r="J162" s="1"/>
  <c r="J71" s="1"/>
  <c r="BK144" i="8"/>
  <c r="J144" s="1"/>
  <c r="J66" s="1"/>
  <c r="BK191"/>
  <c r="J191" s="1"/>
  <c r="J69" s="1"/>
  <c r="BK214"/>
  <c r="J214"/>
  <c r="J72"/>
  <c r="P137" i="9"/>
  <c r="BK158" i="10"/>
  <c r="J158"/>
  <c r="J69" s="1"/>
  <c r="BK229"/>
  <c r="J229"/>
  <c r="J76"/>
  <c r="R150" i="11"/>
  <c r="T109" i="12"/>
  <c r="T108"/>
  <c r="T149" i="13"/>
  <c r="P94" i="14"/>
  <c r="BK337" i="3"/>
  <c r="J337"/>
  <c r="J74"/>
  <c r="BK108" i="6"/>
  <c r="BK94" s="1"/>
  <c r="J94" s="1"/>
  <c r="J64" s="1"/>
  <c r="BK152" i="3"/>
  <c r="J152"/>
  <c r="J65" s="1"/>
  <c r="BK4221" i="2"/>
  <c r="J4221"/>
  <c r="J73"/>
  <c r="BK155" i="3"/>
  <c r="J155" s="1"/>
  <c r="J66" s="1"/>
  <c r="BK105" i="12"/>
  <c r="J105"/>
  <c r="J66" s="1"/>
  <c r="BK4535" i="2"/>
  <c r="J4535" s="1"/>
  <c r="J78" s="1"/>
  <c r="BK216" i="13"/>
  <c r="J216"/>
  <c r="J69"/>
  <c r="BK156" i="10"/>
  <c r="J156" s="1"/>
  <c r="J68" s="1"/>
  <c r="BK181"/>
  <c r="J181"/>
  <c r="J70" s="1"/>
  <c r="BK180" i="3"/>
  <c r="J180" s="1"/>
  <c r="J70" s="1"/>
  <c r="BK154" i="10"/>
  <c r="J154"/>
  <c r="J67" s="1"/>
  <c r="BK123" i="12"/>
  <c r="BK122" s="1"/>
  <c r="J122" s="1"/>
  <c r="J69" s="1"/>
  <c r="BK115" i="14"/>
  <c r="J115" s="1"/>
  <c r="J63" s="1"/>
  <c r="J80"/>
  <c r="F54"/>
  <c r="BE101"/>
  <c r="J77"/>
  <c r="BE95"/>
  <c r="F55"/>
  <c r="BE99"/>
  <c r="BE90"/>
  <c r="BE105"/>
  <c r="BE113"/>
  <c r="BE116"/>
  <c r="E73"/>
  <c r="BE97"/>
  <c r="BE111"/>
  <c r="BE109"/>
  <c r="BE88"/>
  <c r="BE103"/>
  <c r="BE86"/>
  <c r="BE92"/>
  <c r="BE107"/>
  <c r="BE93"/>
  <c r="E79" i="13"/>
  <c r="BE111"/>
  <c r="BK108" i="12"/>
  <c r="J108" s="1"/>
  <c r="J67" s="1"/>
  <c r="BE117" i="13"/>
  <c r="BE153"/>
  <c r="F88"/>
  <c r="BE166"/>
  <c r="J88"/>
  <c r="BE125"/>
  <c r="BE184"/>
  <c r="BE197"/>
  <c r="BE100"/>
  <c r="BE150"/>
  <c r="BE201"/>
  <c r="J56"/>
  <c r="BE94"/>
  <c r="BE134"/>
  <c r="BE213"/>
  <c r="BE158"/>
  <c r="BE181"/>
  <c r="BE203"/>
  <c r="F58"/>
  <c r="BE144"/>
  <c r="BE191"/>
  <c r="BE206"/>
  <c r="BE208"/>
  <c r="BE211"/>
  <c r="BE217"/>
  <c r="BE178"/>
  <c r="BE186"/>
  <c r="BE194"/>
  <c r="BE122"/>
  <c r="J123" i="12"/>
  <c r="J70" s="1"/>
  <c r="BE103" i="13"/>
  <c r="BE114"/>
  <c r="BE131"/>
  <c r="BE147"/>
  <c r="BE97"/>
  <c r="BE136"/>
  <c r="BE139"/>
  <c r="BE172"/>
  <c r="BE128"/>
  <c r="BE169"/>
  <c r="BE189"/>
  <c r="BE108"/>
  <c r="BE163"/>
  <c r="BE175"/>
  <c r="F88" i="12"/>
  <c r="BE124"/>
  <c r="BE97"/>
  <c r="BE106"/>
  <c r="BE120"/>
  <c r="BE103"/>
  <c r="J56"/>
  <c r="BE101"/>
  <c r="BK91" i="11"/>
  <c r="BK90" s="1"/>
  <c r="J90" s="1"/>
  <c r="J32" s="1"/>
  <c r="BE110" i="12"/>
  <c r="F59"/>
  <c r="J59"/>
  <c r="BE99"/>
  <c r="BE112"/>
  <c r="E80"/>
  <c r="BE95"/>
  <c r="BE118"/>
  <c r="BE115"/>
  <c r="BE110" i="11"/>
  <c r="BE134"/>
  <c r="J87"/>
  <c r="BE100"/>
  <c r="BE131"/>
  <c r="BE149"/>
  <c r="BE105"/>
  <c r="BE107"/>
  <c r="BE136"/>
  <c r="BE143"/>
  <c r="E50"/>
  <c r="F87"/>
  <c r="BE108"/>
  <c r="BE114"/>
  <c r="BE119"/>
  <c r="BE128"/>
  <c r="BE130"/>
  <c r="BE161"/>
  <c r="BE96"/>
  <c r="BE99"/>
  <c r="BE103"/>
  <c r="BE120"/>
  <c r="BE125"/>
  <c r="BE132"/>
  <c r="BE138"/>
  <c r="BE147"/>
  <c r="BE154"/>
  <c r="BE156"/>
  <c r="BE160"/>
  <c r="BE163"/>
  <c r="BE164"/>
  <c r="BE129"/>
  <c r="BE139"/>
  <c r="BE93"/>
  <c r="BE101"/>
  <c r="BE112"/>
  <c r="BE117"/>
  <c r="BE123"/>
  <c r="BE137"/>
  <c r="BE124"/>
  <c r="BE135"/>
  <c r="BE142"/>
  <c r="BE145"/>
  <c r="BE157"/>
  <c r="BE165"/>
  <c r="BE97"/>
  <c r="BE121"/>
  <c r="BE151"/>
  <c r="BE153"/>
  <c r="BE158"/>
  <c r="J56"/>
  <c r="BE159"/>
  <c r="F58"/>
  <c r="BE95"/>
  <c r="BE98"/>
  <c r="BE109"/>
  <c r="BE118"/>
  <c r="BE126"/>
  <c r="BE162"/>
  <c r="BE104"/>
  <c r="BE127"/>
  <c r="BE155"/>
  <c r="BE102"/>
  <c r="BE115"/>
  <c r="BE122"/>
  <c r="BE146"/>
  <c r="BE148"/>
  <c r="BE152"/>
  <c r="BE106"/>
  <c r="BE133"/>
  <c r="BE94"/>
  <c r="BE111"/>
  <c r="BE113"/>
  <c r="BE140"/>
  <c r="BE144"/>
  <c r="F96" i="10"/>
  <c r="BE109"/>
  <c r="BE118"/>
  <c r="BE201"/>
  <c r="BE206"/>
  <c r="BE232"/>
  <c r="BE244"/>
  <c r="BE255"/>
  <c r="BE107"/>
  <c r="BE112"/>
  <c r="BE149"/>
  <c r="BE151"/>
  <c r="BE162"/>
  <c r="BE167"/>
  <c r="BE175"/>
  <c r="BE239"/>
  <c r="BE241"/>
  <c r="BE252"/>
  <c r="J59"/>
  <c r="BE103"/>
  <c r="BE125"/>
  <c r="BE137"/>
  <c r="BE184"/>
  <c r="BE191"/>
  <c r="BE198"/>
  <c r="BE223"/>
  <c r="BE238"/>
  <c r="E50"/>
  <c r="BE102"/>
  <c r="BE111"/>
  <c r="BE130"/>
  <c r="BE166"/>
  <c r="BE170"/>
  <c r="BE195"/>
  <c r="BE202"/>
  <c r="BE205"/>
  <c r="BE207"/>
  <c r="BE210"/>
  <c r="BE233"/>
  <c r="BE247"/>
  <c r="BE134"/>
  <c r="BE161"/>
  <c r="BE180"/>
  <c r="BE185"/>
  <c r="BE217"/>
  <c r="BE242"/>
  <c r="BE246"/>
  <c r="BE249"/>
  <c r="BE253"/>
  <c r="BE108"/>
  <c r="BE120"/>
  <c r="BE129"/>
  <c r="BE141"/>
  <c r="BE147"/>
  <c r="BE262"/>
  <c r="BE114"/>
  <c r="BE123"/>
  <c r="BE126"/>
  <c r="BE128"/>
  <c r="BE150"/>
  <c r="BE155"/>
  <c r="BE159"/>
  <c r="BE176"/>
  <c r="BE190"/>
  <c r="BE214"/>
  <c r="BE237"/>
  <c r="BE245"/>
  <c r="BE250"/>
  <c r="BE257"/>
  <c r="BE264"/>
  <c r="BE144"/>
  <c r="BE178"/>
  <c r="BE204"/>
  <c r="BE212"/>
  <c r="BE226"/>
  <c r="BE231"/>
  <c r="BE234"/>
  <c r="BE258"/>
  <c r="BE261"/>
  <c r="BE263"/>
  <c r="BE265"/>
  <c r="J56"/>
  <c r="BE140"/>
  <c r="BE169"/>
  <c r="BE173"/>
  <c r="BE216"/>
  <c r="BE228"/>
  <c r="BE248"/>
  <c r="BE124"/>
  <c r="BE143"/>
  <c r="BE145"/>
  <c r="BE157"/>
  <c r="BE164"/>
  <c r="BE188"/>
  <c r="BE192"/>
  <c r="F95"/>
  <c r="BE105"/>
  <c r="BE106"/>
  <c r="BE110"/>
  <c r="BE117"/>
  <c r="BE131"/>
  <c r="BE168"/>
  <c r="BE171"/>
  <c r="BE179"/>
  <c r="BE197"/>
  <c r="BE220"/>
  <c r="BE227"/>
  <c r="BE230"/>
  <c r="BE236"/>
  <c r="BE122"/>
  <c r="BE132"/>
  <c r="BE146"/>
  <c r="BE177"/>
  <c r="BE182"/>
  <c r="BE193"/>
  <c r="BE200"/>
  <c r="BE104"/>
  <c r="BE121"/>
  <c r="BE127"/>
  <c r="BE142"/>
  <c r="BE163"/>
  <c r="BE172"/>
  <c r="BE174"/>
  <c r="BE187"/>
  <c r="BE219"/>
  <c r="BE235"/>
  <c r="BE256"/>
  <c r="BE259"/>
  <c r="BE260"/>
  <c r="BE266"/>
  <c r="BE113"/>
  <c r="BE115"/>
  <c r="BE186"/>
  <c r="BE194"/>
  <c r="BE211"/>
  <c r="BE213"/>
  <c r="BE215"/>
  <c r="BE251"/>
  <c r="BE101"/>
  <c r="BE138"/>
  <c r="BE148"/>
  <c r="BE152"/>
  <c r="BE165"/>
  <c r="BE209"/>
  <c r="BE225"/>
  <c r="BE243"/>
  <c r="BE133"/>
  <c r="BE135"/>
  <c r="BE153"/>
  <c r="BE160"/>
  <c r="BE189"/>
  <c r="BE203"/>
  <c r="BE208"/>
  <c r="BE224"/>
  <c r="BE240"/>
  <c r="BE107" i="9"/>
  <c r="BE109"/>
  <c r="BE113"/>
  <c r="BE135"/>
  <c r="BE138"/>
  <c r="BE165"/>
  <c r="BE171"/>
  <c r="BE96"/>
  <c r="BE105"/>
  <c r="BE119"/>
  <c r="BE124"/>
  <c r="BE126"/>
  <c r="BE142"/>
  <c r="E50"/>
  <c r="BE114"/>
  <c r="BE144"/>
  <c r="BE149"/>
  <c r="BE150"/>
  <c r="BE152"/>
  <c r="BE156"/>
  <c r="BE103"/>
  <c r="F88"/>
  <c r="BE102"/>
  <c r="BE111"/>
  <c r="BE130"/>
  <c r="BE133"/>
  <c r="BE147"/>
  <c r="BE154"/>
  <c r="BE166"/>
  <c r="BE182"/>
  <c r="F89"/>
  <c r="BE101"/>
  <c r="BE146"/>
  <c r="BE160"/>
  <c r="BE162"/>
  <c r="J56"/>
  <c r="BE97"/>
  <c r="BE127"/>
  <c r="BE164"/>
  <c r="BE170"/>
  <c r="BE181"/>
  <c r="BE100"/>
  <c r="BE106"/>
  <c r="BE167"/>
  <c r="BE176"/>
  <c r="BE183"/>
  <c r="BE98"/>
  <c r="BE108"/>
  <c r="BE110"/>
  <c r="BE141"/>
  <c r="BE158"/>
  <c r="BE168"/>
  <c r="BE173"/>
  <c r="BE177"/>
  <c r="BE95"/>
  <c r="BE99"/>
  <c r="BE116"/>
  <c r="BE122"/>
  <c r="BE157"/>
  <c r="BE179"/>
  <c r="J89"/>
  <c r="BE117"/>
  <c r="BE134"/>
  <c r="BE180"/>
  <c r="BE104"/>
  <c r="BE125"/>
  <c r="BE129"/>
  <c r="BE131"/>
  <c r="BE140"/>
  <c r="BE155"/>
  <c r="BE120"/>
  <c r="BE128"/>
  <c r="BE132"/>
  <c r="BE136"/>
  <c r="BE163"/>
  <c r="BE172"/>
  <c r="BE174"/>
  <c r="BE123"/>
  <c r="BE139"/>
  <c r="BE148"/>
  <c r="BE151"/>
  <c r="BE159"/>
  <c r="BE161"/>
  <c r="BE175"/>
  <c r="BE112"/>
  <c r="BE115"/>
  <c r="BE121"/>
  <c r="BE143"/>
  <c r="BE178"/>
  <c r="BE112" i="8"/>
  <c r="BE117"/>
  <c r="BE131"/>
  <c r="BE136"/>
  <c r="BE139"/>
  <c r="BE142"/>
  <c r="BE147"/>
  <c r="BE167"/>
  <c r="BE202"/>
  <c r="BE206"/>
  <c r="BE209"/>
  <c r="BE212"/>
  <c r="F58"/>
  <c r="J90"/>
  <c r="BE103"/>
  <c r="BE113"/>
  <c r="BE122"/>
  <c r="BE178"/>
  <c r="BE183"/>
  <c r="BE187"/>
  <c r="BE192"/>
  <c r="BE235"/>
  <c r="BE247"/>
  <c r="J59"/>
  <c r="BE126"/>
  <c r="BE141"/>
  <c r="BE146"/>
  <c r="BE149"/>
  <c r="BE158"/>
  <c r="BE175"/>
  <c r="BE181"/>
  <c r="BE198"/>
  <c r="BE233"/>
  <c r="E50"/>
  <c r="BE163"/>
  <c r="BE176"/>
  <c r="BE211"/>
  <c r="BE217"/>
  <c r="BE225"/>
  <c r="BE236"/>
  <c r="BE239"/>
  <c r="BE243"/>
  <c r="BE98"/>
  <c r="BE107"/>
  <c r="BE128"/>
  <c r="BE148"/>
  <c r="BE162"/>
  <c r="BE177"/>
  <c r="BE182"/>
  <c r="BE188"/>
  <c r="BE203"/>
  <c r="BE240"/>
  <c r="BE252"/>
  <c r="BE150"/>
  <c r="BE165"/>
  <c r="BE199"/>
  <c r="BE218"/>
  <c r="BE221"/>
  <c r="BE234"/>
  <c r="BE245"/>
  <c r="BE129"/>
  <c r="BE143"/>
  <c r="BE154"/>
  <c r="BE166"/>
  <c r="BE172"/>
  <c r="BE190"/>
  <c r="BE219"/>
  <c r="BE242"/>
  <c r="BE250"/>
  <c r="BE254"/>
  <c r="BE99"/>
  <c r="BE101"/>
  <c r="BE123"/>
  <c r="BE127"/>
  <c r="BE153"/>
  <c r="BE161"/>
  <c r="BE201"/>
  <c r="BE215"/>
  <c r="BE232"/>
  <c r="BE241"/>
  <c r="BE248"/>
  <c r="BE249"/>
  <c r="BE251"/>
  <c r="BE253"/>
  <c r="BE100"/>
  <c r="BE109"/>
  <c r="BE115"/>
  <c r="BE130"/>
  <c r="BE137"/>
  <c r="BE151"/>
  <c r="BE160"/>
  <c r="BE164"/>
  <c r="BE179"/>
  <c r="BE208"/>
  <c r="BE224"/>
  <c r="BE105"/>
  <c r="BE114"/>
  <c r="BE156"/>
  <c r="BE169"/>
  <c r="BE174"/>
  <c r="BE185"/>
  <c r="BE102"/>
  <c r="BE106"/>
  <c r="BE140"/>
  <c r="BE157"/>
  <c r="BE170"/>
  <c r="BE193"/>
  <c r="BE213"/>
  <c r="BE227"/>
  <c r="BE231"/>
  <c r="BE244"/>
  <c r="F59"/>
  <c r="BE116"/>
  <c r="BE134"/>
  <c r="BE171"/>
  <c r="BE194"/>
  <c r="BE207"/>
  <c r="BE210"/>
  <c r="BE220"/>
  <c r="BE246"/>
  <c r="BE119"/>
  <c r="BE124"/>
  <c r="BE132"/>
  <c r="BE145"/>
  <c r="BE155"/>
  <c r="BE159"/>
  <c r="BE173"/>
  <c r="BE204"/>
  <c r="BE226"/>
  <c r="BE228"/>
  <c r="BE237"/>
  <c r="BE108"/>
  <c r="BE111"/>
  <c r="BE120"/>
  <c r="BE121"/>
  <c r="BE133"/>
  <c r="BE138"/>
  <c r="BE152"/>
  <c r="BE184"/>
  <c r="BE189"/>
  <c r="BE197"/>
  <c r="BE230"/>
  <c r="BE104"/>
  <c r="BE110"/>
  <c r="BE118"/>
  <c r="BE135"/>
  <c r="BE186"/>
  <c r="BE195"/>
  <c r="BE200"/>
  <c r="BE216"/>
  <c r="BE222"/>
  <c r="BE238"/>
  <c r="J59" i="7"/>
  <c r="BE105"/>
  <c r="BE108"/>
  <c r="F59"/>
  <c r="BE99"/>
  <c r="BE100"/>
  <c r="BE113"/>
  <c r="BE116"/>
  <c r="F83"/>
  <c r="BE95"/>
  <c r="BE118"/>
  <c r="E75"/>
  <c r="BE106"/>
  <c r="BE101"/>
  <c r="BE111"/>
  <c r="BE119"/>
  <c r="J81"/>
  <c r="BE93"/>
  <c r="BE114"/>
  <c r="BE121"/>
  <c r="BE102"/>
  <c r="BE92"/>
  <c r="BE109"/>
  <c r="BE112"/>
  <c r="BE91"/>
  <c r="BE110"/>
  <c r="BE120"/>
  <c r="BE90"/>
  <c r="BE96"/>
  <c r="BE103"/>
  <c r="BE107"/>
  <c r="BE115"/>
  <c r="BE97"/>
  <c r="BE117"/>
  <c r="BE94"/>
  <c r="BE98"/>
  <c r="BE104"/>
  <c r="J94" i="5"/>
  <c r="J64"/>
  <c r="BE96" i="6"/>
  <c r="BE100"/>
  <c r="BE106"/>
  <c r="BE113"/>
  <c r="BE126"/>
  <c r="F58"/>
  <c r="F90"/>
  <c r="BE104"/>
  <c r="BE119"/>
  <c r="BE129"/>
  <c r="BE148"/>
  <c r="E50"/>
  <c r="BE111"/>
  <c r="BE128"/>
  <c r="BE138"/>
  <c r="BE147"/>
  <c r="J59"/>
  <c r="BE103"/>
  <c r="BE112"/>
  <c r="BE115"/>
  <c r="BE131"/>
  <c r="BE120"/>
  <c r="BE141"/>
  <c r="BE152"/>
  <c r="J56"/>
  <c r="BE136"/>
  <c r="BE145"/>
  <c r="BE154"/>
  <c r="BE163"/>
  <c r="BE105"/>
  <c r="BE107"/>
  <c r="BE123"/>
  <c r="BE125"/>
  <c r="BE99"/>
  <c r="BE158"/>
  <c r="BE98"/>
  <c r="BE109"/>
  <c r="BE135"/>
  <c r="BE137"/>
  <c r="BE139"/>
  <c r="BE97"/>
  <c r="BE101"/>
  <c r="BE117"/>
  <c r="BE127"/>
  <c r="BE130"/>
  <c r="BE142"/>
  <c r="BE149"/>
  <c r="BE157"/>
  <c r="BE164"/>
  <c r="BE165"/>
  <c r="BE102"/>
  <c r="BE121"/>
  <c r="BE124"/>
  <c r="BE134"/>
  <c r="BE143"/>
  <c r="BE146"/>
  <c r="BE156"/>
  <c r="BE160"/>
  <c r="BE116"/>
  <c r="BE144"/>
  <c r="BE150"/>
  <c r="BE153"/>
  <c r="BE161"/>
  <c r="BE114"/>
  <c r="BE122"/>
  <c r="BE133"/>
  <c r="BE140"/>
  <c r="BE151"/>
  <c r="BE159"/>
  <c r="J87" i="5"/>
  <c r="BE130"/>
  <c r="BE138"/>
  <c r="BE156"/>
  <c r="BE175"/>
  <c r="BE210"/>
  <c r="BE218"/>
  <c r="BE224"/>
  <c r="BE228"/>
  <c r="BE231"/>
  <c r="BE237"/>
  <c r="BE99"/>
  <c r="BE102"/>
  <c r="BE129"/>
  <c r="BE142"/>
  <c r="BE145"/>
  <c r="BE183"/>
  <c r="BE196"/>
  <c r="BE214"/>
  <c r="BE278"/>
  <c r="BE311"/>
  <c r="F58"/>
  <c r="BE108"/>
  <c r="BE133"/>
  <c r="BE144"/>
  <c r="BE149"/>
  <c r="BE153"/>
  <c r="BE157"/>
  <c r="BE164"/>
  <c r="BE177"/>
  <c r="BE235"/>
  <c r="BE239"/>
  <c r="BE251"/>
  <c r="BE276"/>
  <c r="BE316"/>
  <c r="F90"/>
  <c r="BE104"/>
  <c r="BE107"/>
  <c r="BE152"/>
  <c r="BE171"/>
  <c r="BE173"/>
  <c r="BE186"/>
  <c r="BE192"/>
  <c r="BE220"/>
  <c r="BE232"/>
  <c r="BE256"/>
  <c r="BE299"/>
  <c r="BE300"/>
  <c r="BE304"/>
  <c r="BE305"/>
  <c r="BE98"/>
  <c r="BE113"/>
  <c r="BE117"/>
  <c r="BE140"/>
  <c r="BE229"/>
  <c r="BE244"/>
  <c r="BE252"/>
  <c r="BE273"/>
  <c r="BE285"/>
  <c r="BE287"/>
  <c r="BE290"/>
  <c r="BE303"/>
  <c r="BE306"/>
  <c r="BE146"/>
  <c r="BE150"/>
  <c r="BE179"/>
  <c r="BE190"/>
  <c r="BE208"/>
  <c r="BE233"/>
  <c r="BE247"/>
  <c r="BE263"/>
  <c r="BE268"/>
  <c r="BE274"/>
  <c r="BE292"/>
  <c r="BE307"/>
  <c r="BE318"/>
  <c r="BE321"/>
  <c r="BE95"/>
  <c r="BE122"/>
  <c r="BE126"/>
  <c r="BE131"/>
  <c r="BE139"/>
  <c r="BE141"/>
  <c r="BE143"/>
  <c r="BE151"/>
  <c r="BE159"/>
  <c r="BE163"/>
  <c r="BE181"/>
  <c r="BE206"/>
  <c r="BE225"/>
  <c r="BE227"/>
  <c r="BE230"/>
  <c r="BE260"/>
  <c r="BE280"/>
  <c r="BE298"/>
  <c r="BE317"/>
  <c r="BE101"/>
  <c r="BE110"/>
  <c r="BE115"/>
  <c r="BE118"/>
  <c r="BE134"/>
  <c r="BE161"/>
  <c r="BE176"/>
  <c r="BE185"/>
  <c r="BE188"/>
  <c r="BE216"/>
  <c r="BE222"/>
  <c r="BE266"/>
  <c r="BE295"/>
  <c r="BE312"/>
  <c r="BE313"/>
  <c r="BE314"/>
  <c r="BE319"/>
  <c r="BE320"/>
  <c r="BE97"/>
  <c r="BE111"/>
  <c r="BE119"/>
  <c r="BE120"/>
  <c r="BE127"/>
  <c r="BE136"/>
  <c r="BE148"/>
  <c r="BE178"/>
  <c r="BE234"/>
  <c r="BE236"/>
  <c r="BE242"/>
  <c r="BE262"/>
  <c r="BE269"/>
  <c r="BE281"/>
  <c r="BE284"/>
  <c r="BE297"/>
  <c r="BE121"/>
  <c r="BE135"/>
  <c r="BE184"/>
  <c r="BE246"/>
  <c r="BE277"/>
  <c r="BE282"/>
  <c r="BE286"/>
  <c r="BE289"/>
  <c r="BE100"/>
  <c r="BE106"/>
  <c r="BE112"/>
  <c r="BE114"/>
  <c r="BE116"/>
  <c r="BE162"/>
  <c r="BE200"/>
  <c r="BE212"/>
  <c r="BE240"/>
  <c r="BE258"/>
  <c r="BE271"/>
  <c r="BE294"/>
  <c r="BE147"/>
  <c r="BE154"/>
  <c r="BE169"/>
  <c r="BE180"/>
  <c r="BE194"/>
  <c r="BE198"/>
  <c r="BE204"/>
  <c r="BE226"/>
  <c r="BE249"/>
  <c r="BE272"/>
  <c r="BE293"/>
  <c r="BE296"/>
  <c r="BE301"/>
  <c r="BE308"/>
  <c r="BE309"/>
  <c r="BE310"/>
  <c r="BE322"/>
  <c r="E50"/>
  <c r="J90"/>
  <c r="BE103"/>
  <c r="BE109"/>
  <c r="BE182"/>
  <c r="BE202"/>
  <c r="BE238"/>
  <c r="BE279"/>
  <c r="BE283"/>
  <c r="BE105"/>
  <c r="BE124"/>
  <c r="BE128"/>
  <c r="BE155"/>
  <c r="BE158"/>
  <c r="BE165"/>
  <c r="BE257"/>
  <c r="BE264"/>
  <c r="BE132"/>
  <c r="BE137"/>
  <c r="BE160"/>
  <c r="BE167"/>
  <c r="BE170"/>
  <c r="BE172"/>
  <c r="BE174"/>
  <c r="BE254"/>
  <c r="BE275"/>
  <c r="J102" i="3"/>
  <c r="J64" s="1"/>
  <c r="F97"/>
  <c r="BE133"/>
  <c r="BE203"/>
  <c r="BE234"/>
  <c r="BE248"/>
  <c r="BE254"/>
  <c r="J120" i="2"/>
  <c r="J65" s="1"/>
  <c r="J98" i="3"/>
  <c r="BE237"/>
  <c r="BE242"/>
  <c r="BE247"/>
  <c r="BE285"/>
  <c r="BE288"/>
  <c r="BE291"/>
  <c r="BE297"/>
  <c r="BE164"/>
  <c r="BE169"/>
  <c r="BE183"/>
  <c r="BE221"/>
  <c r="BE268"/>
  <c r="BE283"/>
  <c r="BE295"/>
  <c r="BE315"/>
  <c r="BE319"/>
  <c r="BE327"/>
  <c r="BE342"/>
  <c r="BE380"/>
  <c r="BE384"/>
  <c r="BE122"/>
  <c r="BE151"/>
  <c r="BE211"/>
  <c r="BE216"/>
  <c r="BE222"/>
  <c r="BE258"/>
  <c r="BE270"/>
  <c r="BE279"/>
  <c r="BE281"/>
  <c r="BE299"/>
  <c r="BE344"/>
  <c r="BE352"/>
  <c r="BE364"/>
  <c r="BE375"/>
  <c r="BE379"/>
  <c r="BE381"/>
  <c r="BE382"/>
  <c r="BE383"/>
  <c r="BE400"/>
  <c r="J56"/>
  <c r="BE168"/>
  <c r="BE205"/>
  <c r="BE218"/>
  <c r="BE223"/>
  <c r="BE238"/>
  <c r="BE245"/>
  <c r="BE293"/>
  <c r="BE301"/>
  <c r="BE308"/>
  <c r="BE345"/>
  <c r="BE401"/>
  <c r="BE103"/>
  <c r="BE139"/>
  <c r="BE145"/>
  <c r="BE188"/>
  <c r="BE197"/>
  <c r="BE207"/>
  <c r="BE209"/>
  <c r="BE213"/>
  <c r="BE298"/>
  <c r="BE317"/>
  <c r="BE365"/>
  <c r="BE371"/>
  <c r="BE378"/>
  <c r="BE395"/>
  <c r="BE399"/>
  <c r="BE110"/>
  <c r="BE187"/>
  <c r="BE227"/>
  <c r="BE229"/>
  <c r="BE231"/>
  <c r="BE284"/>
  <c r="BE312"/>
  <c r="BE338"/>
  <c r="BE354"/>
  <c r="BE369"/>
  <c r="BE392"/>
  <c r="BE397"/>
  <c r="BE405"/>
  <c r="BE408"/>
  <c r="BE106"/>
  <c r="BE129"/>
  <c r="BE176"/>
  <c r="BE186"/>
  <c r="BE226"/>
  <c r="BE286"/>
  <c r="BE292"/>
  <c r="BE328"/>
  <c r="BE335"/>
  <c r="BE373"/>
  <c r="BE388"/>
  <c r="BE389"/>
  <c r="BE396"/>
  <c r="E50"/>
  <c r="F98"/>
  <c r="BE143"/>
  <c r="BE172"/>
  <c r="BE190"/>
  <c r="BE192"/>
  <c r="BE215"/>
  <c r="BE264"/>
  <c r="BE278"/>
  <c r="BE287"/>
  <c r="BE290"/>
  <c r="BE294"/>
  <c r="BE304"/>
  <c r="BE309"/>
  <c r="BE318"/>
  <c r="BE329"/>
  <c r="BE340"/>
  <c r="BE357"/>
  <c r="BE362"/>
  <c r="BE372"/>
  <c r="BE386"/>
  <c r="BE387"/>
  <c r="BE404"/>
  <c r="BE407"/>
  <c r="BE131"/>
  <c r="BE160"/>
  <c r="BE166"/>
  <c r="BE181"/>
  <c r="BE185"/>
  <c r="BE199"/>
  <c r="BE219"/>
  <c r="BE225"/>
  <c r="BE236"/>
  <c r="BE266"/>
  <c r="BE274"/>
  <c r="BE296"/>
  <c r="BE306"/>
  <c r="BE320"/>
  <c r="BE323"/>
  <c r="BE341"/>
  <c r="BE363"/>
  <c r="BE374"/>
  <c r="BE376"/>
  <c r="J4225" i="2"/>
  <c r="J75"/>
  <c r="BE153" i="3"/>
  <c r="BE170"/>
  <c r="BE230"/>
  <c r="BE250"/>
  <c r="BE260"/>
  <c r="BE275"/>
  <c r="BE303"/>
  <c r="BE331"/>
  <c r="BE346"/>
  <c r="BE108"/>
  <c r="BE114"/>
  <c r="BE137"/>
  <c r="BE147"/>
  <c r="BE167"/>
  <c r="BE189"/>
  <c r="BE217"/>
  <c r="BE232"/>
  <c r="BE235"/>
  <c r="BE246"/>
  <c r="BE276"/>
  <c r="BE302"/>
  <c r="BE305"/>
  <c r="BE307"/>
  <c r="BE310"/>
  <c r="BE321"/>
  <c r="BE333"/>
  <c r="BE359"/>
  <c r="BE367"/>
  <c r="BE377"/>
  <c r="BE126"/>
  <c r="BE184"/>
  <c r="BE191"/>
  <c r="BE195"/>
  <c r="BE201"/>
  <c r="BE220"/>
  <c r="BE240"/>
  <c r="BE262"/>
  <c r="BE300"/>
  <c r="BE313"/>
  <c r="BE149"/>
  <c r="BE233"/>
  <c r="BE239"/>
  <c r="BE252"/>
  <c r="BE256"/>
  <c r="BE272"/>
  <c r="BE311"/>
  <c r="BE316"/>
  <c r="BE325"/>
  <c r="BE330"/>
  <c r="BE343"/>
  <c r="BE356"/>
  <c r="BE368"/>
  <c r="BE370"/>
  <c r="BE277"/>
  <c r="BE282"/>
  <c r="BE332"/>
  <c r="BE349"/>
  <c r="BE361"/>
  <c r="BE366"/>
  <c r="BE118"/>
  <c r="BE156"/>
  <c r="BE224"/>
  <c r="BE228"/>
  <c r="BE280"/>
  <c r="BE289"/>
  <c r="BE314"/>
  <c r="BE322"/>
  <c r="BE324"/>
  <c r="BE326"/>
  <c r="BE209" i="2"/>
  <c r="BE245"/>
  <c r="BE347"/>
  <c r="BE403"/>
  <c r="BE429"/>
  <c r="BE686"/>
  <c r="BE834"/>
  <c r="BE917"/>
  <c r="BE967"/>
  <c r="BE1975"/>
  <c r="BE3166"/>
  <c r="BE3372"/>
  <c r="BE3403"/>
  <c r="BE3449"/>
  <c r="BE3576"/>
  <c r="BE3735"/>
  <c r="BE3768"/>
  <c r="BE3794"/>
  <c r="BE4024"/>
  <c r="BE4208"/>
  <c r="BE4218"/>
  <c r="BE4226"/>
  <c r="BE4261"/>
  <c r="BE4283"/>
  <c r="BE4307"/>
  <c r="BE4423"/>
  <c r="BE4501"/>
  <c r="BE4506"/>
  <c r="BE4528"/>
  <c r="BE4544"/>
  <c r="BE4581"/>
  <c r="BE4683"/>
  <c r="BE4699"/>
  <c r="BE4725"/>
  <c r="BE4777"/>
  <c r="BE4795"/>
  <c r="BE4835"/>
  <c r="BE4850"/>
  <c r="BE4945"/>
  <c r="BE4955"/>
  <c r="BE4961"/>
  <c r="BE4973"/>
  <c r="BE5084"/>
  <c r="BE5101"/>
  <c r="BE5134"/>
  <c r="BE5150"/>
  <c r="BE5160"/>
  <c r="BE5166"/>
  <c r="BE5347"/>
  <c r="BE5359"/>
  <c r="BE5363"/>
  <c r="BE5367"/>
  <c r="BE5370"/>
  <c r="BE5612"/>
  <c r="BE5817"/>
  <c r="BE5836"/>
  <c r="BE419"/>
  <c r="BE495"/>
  <c r="BE502"/>
  <c r="BE542"/>
  <c r="BE563"/>
  <c r="BE675"/>
  <c r="BE712"/>
  <c r="BE1385"/>
  <c r="BE1434"/>
  <c r="BE1480"/>
  <c r="BE1503"/>
  <c r="BE3324"/>
  <c r="BE3780"/>
  <c r="BE3815"/>
  <c r="BE3833"/>
  <c r="BE3940"/>
  <c r="BE3980"/>
  <c r="BE4014"/>
  <c r="BE4211"/>
  <c r="BE4319"/>
  <c r="BE4369"/>
  <c r="BE4383"/>
  <c r="BE4436"/>
  <c r="BE4479"/>
  <c r="BE4570"/>
  <c r="BE4627"/>
  <c r="BE4705"/>
  <c r="BE4710"/>
  <c r="BE4729"/>
  <c r="BE4773"/>
  <c r="BE4775"/>
  <c r="BE4844"/>
  <c r="BE4889"/>
  <c r="BE4893"/>
  <c r="BE4933"/>
  <c r="BE4965"/>
  <c r="BE4997"/>
  <c r="BE5035"/>
  <c r="BE5056"/>
  <c r="BE5057"/>
  <c r="BE5067"/>
  <c r="BE5070"/>
  <c r="BE5130"/>
  <c r="BE5143"/>
  <c r="BE5266"/>
  <c r="BE5279"/>
  <c r="BE5350"/>
  <c r="BE5353"/>
  <c r="BE5983"/>
  <c r="BE5985"/>
  <c r="BE5999"/>
  <c r="BE6022"/>
  <c r="F58"/>
  <c r="BE140"/>
  <c r="BE149"/>
  <c r="BE168"/>
  <c r="BE536"/>
  <c r="BE683"/>
  <c r="BE720"/>
  <c r="BE1043"/>
  <c r="BE1394"/>
  <c r="BE1418"/>
  <c r="BE3363"/>
  <c r="BE3375"/>
  <c r="BE3589"/>
  <c r="BE3752"/>
  <c r="BE3759"/>
  <c r="BE3824"/>
  <c r="BE3874"/>
  <c r="BE3877"/>
  <c r="BE3892"/>
  <c r="BE3913"/>
  <c r="BE4137"/>
  <c r="BE4200"/>
  <c r="BE4216"/>
  <c r="BE4374"/>
  <c r="BE4380"/>
  <c r="BE4524"/>
  <c r="BE4556"/>
  <c r="BE4568"/>
  <c r="BE4587"/>
  <c r="BE4601"/>
  <c r="BE4614"/>
  <c r="BE4625"/>
  <c r="BE4687"/>
  <c r="BE4707"/>
  <c r="BE4716"/>
  <c r="BE4722"/>
  <c r="BE4733"/>
  <c r="BE4743"/>
  <c r="BE4760"/>
  <c r="BE4810"/>
  <c r="BE4853"/>
  <c r="BE4860"/>
  <c r="BE4873"/>
  <c r="BE4981"/>
  <c r="BE4987"/>
  <c r="BE4993"/>
  <c r="BE5001"/>
  <c r="BE5038"/>
  <c r="BE5059"/>
  <c r="BE5061"/>
  <c r="BE5091"/>
  <c r="BE5117"/>
  <c r="BE5120"/>
  <c r="BE5152"/>
  <c r="BE5154"/>
  <c r="BE5156"/>
  <c r="BE5169"/>
  <c r="BE5239"/>
  <c r="BE5249"/>
  <c r="BE5287"/>
  <c r="BE5328"/>
  <c r="BE5361"/>
  <c r="BE5438"/>
  <c r="BE5544"/>
  <c r="BE5614"/>
  <c r="BE5852"/>
  <c r="BE5987"/>
  <c r="BE6003"/>
  <c r="BE6005"/>
  <c r="J59"/>
  <c r="BE143"/>
  <c r="BE178"/>
  <c r="BE192"/>
  <c r="BE386"/>
  <c r="BE533"/>
  <c r="BE909"/>
  <c r="BE947"/>
  <c r="BE987"/>
  <c r="BE1428"/>
  <c r="BE1500"/>
  <c r="BE3183"/>
  <c r="BE3818"/>
  <c r="BE3898"/>
  <c r="BE3916"/>
  <c r="BE3970"/>
  <c r="BE4001"/>
  <c r="BE4030"/>
  <c r="BE4060"/>
  <c r="BE4080"/>
  <c r="BE4125"/>
  <c r="BE4186"/>
  <c r="BE4192"/>
  <c r="BE4205"/>
  <c r="BE4235"/>
  <c r="BE4291"/>
  <c r="BE4353"/>
  <c r="BE4386"/>
  <c r="BE4413"/>
  <c r="BE4443"/>
  <c r="BE4472"/>
  <c r="BE4526"/>
  <c r="BE4550"/>
  <c r="BE4589"/>
  <c r="BE4595"/>
  <c r="BE4678"/>
  <c r="BE4726"/>
  <c r="BE4730"/>
  <c r="BE4737"/>
  <c r="BE4783"/>
  <c r="BE4789"/>
  <c r="BE4792"/>
  <c r="BE4798"/>
  <c r="BE4867"/>
  <c r="BE4921"/>
  <c r="BE4925"/>
  <c r="BE4927"/>
  <c r="BE4939"/>
  <c r="BE4951"/>
  <c r="BE4975"/>
  <c r="BE4977"/>
  <c r="BE4985"/>
  <c r="BE4991"/>
  <c r="BE5031"/>
  <c r="BE5072"/>
  <c r="BE5112"/>
  <c r="BE5184"/>
  <c r="BE5319"/>
  <c r="BE5365"/>
  <c r="BE5821"/>
  <c r="BE5865"/>
  <c r="BE5872"/>
  <c r="BE6007"/>
  <c r="BE171"/>
  <c r="BE257"/>
  <c r="BE290"/>
  <c r="BE461"/>
  <c r="BE527"/>
  <c r="BE902"/>
  <c r="BE1271"/>
  <c r="BE1413"/>
  <c r="BE3116"/>
  <c r="BE3127"/>
  <c r="BE3189"/>
  <c r="BE3329"/>
  <c r="BE3429"/>
  <c r="BE3533"/>
  <c r="BE4040"/>
  <c r="BE4113"/>
  <c r="BE4229"/>
  <c r="BE4399"/>
  <c r="BE4418"/>
  <c r="BE4460"/>
  <c r="BE4469"/>
  <c r="BE4495"/>
  <c r="BE4531"/>
  <c r="BE4533"/>
  <c r="BE4547"/>
  <c r="BE4572"/>
  <c r="BE4592"/>
  <c r="BE4598"/>
  <c r="BE4603"/>
  <c r="BE4622"/>
  <c r="BE4641"/>
  <c r="BE4663"/>
  <c r="BE4748"/>
  <c r="BE4785"/>
  <c r="BE4813"/>
  <c r="BE4830"/>
  <c r="BE4863"/>
  <c r="BE4885"/>
  <c r="BE4935"/>
  <c r="BE4941"/>
  <c r="BE4963"/>
  <c r="BE4979"/>
  <c r="BE4983"/>
  <c r="BE5049"/>
  <c r="BE5053"/>
  <c r="BE5086"/>
  <c r="BE5098"/>
  <c r="BE5127"/>
  <c r="BE5135"/>
  <c r="BE5137"/>
  <c r="BE5139"/>
  <c r="BE5199"/>
  <c r="BE5241"/>
  <c r="BE5316"/>
  <c r="BE5340"/>
  <c r="BE5344"/>
  <c r="BE5886"/>
  <c r="BE5981"/>
  <c r="BE6009"/>
  <c r="BE6034"/>
  <c r="BE129"/>
  <c r="BE146"/>
  <c r="BE199"/>
  <c r="BE230"/>
  <c r="BE520"/>
  <c r="BE728"/>
  <c r="BE960"/>
  <c r="BE1014"/>
  <c r="BE3175"/>
  <c r="BE3774"/>
  <c r="BE3830"/>
  <c r="BE3888"/>
  <c r="BE3923"/>
  <c r="BE3977"/>
  <c r="BE4019"/>
  <c r="BE4037"/>
  <c r="BE4067"/>
  <c r="BE4091"/>
  <c r="BE4094"/>
  <c r="BE4115"/>
  <c r="BE4119"/>
  <c r="BE4179"/>
  <c r="BE4180"/>
  <c r="BE4190"/>
  <c r="BE4255"/>
  <c r="BE4324"/>
  <c r="BE4327"/>
  <c r="BE4355"/>
  <c r="BE4358"/>
  <c r="BE4397"/>
  <c r="BE4430"/>
  <c r="BE4462"/>
  <c r="BE4467"/>
  <c r="BE4541"/>
  <c r="BE4559"/>
  <c r="BE4565"/>
  <c r="BE4620"/>
  <c r="BE4738"/>
  <c r="BE4755"/>
  <c r="BE4781"/>
  <c r="BE4807"/>
  <c r="BE4816"/>
  <c r="BE4822"/>
  <c r="BE4871"/>
  <c r="BE4887"/>
  <c r="BE4897"/>
  <c r="BE4899"/>
  <c r="BE4909"/>
  <c r="BE4913"/>
  <c r="BE4917"/>
  <c r="BE4929"/>
  <c r="BE4943"/>
  <c r="BE4947"/>
  <c r="BE4989"/>
  <c r="BE5015"/>
  <c r="BE5034"/>
  <c r="BE5042"/>
  <c r="BE5048"/>
  <c r="BE5073"/>
  <c r="BE5076"/>
  <c r="BE5078"/>
  <c r="BE5080"/>
  <c r="BE5088"/>
  <c r="BE5090"/>
  <c r="BE5122"/>
  <c r="BE5140"/>
  <c r="BE5141"/>
  <c r="BE5142"/>
  <c r="BE5207"/>
  <c r="BE5356"/>
  <c r="BE5685"/>
  <c r="BE5687"/>
  <c r="BE5752"/>
  <c r="BE5819"/>
  <c r="BE5989"/>
  <c r="BE845"/>
  <c r="BE1007"/>
  <c r="BE1509"/>
  <c r="BE3455"/>
  <c r="BE3497"/>
  <c r="BE3501"/>
  <c r="BE3753"/>
  <c r="BE3788"/>
  <c r="BE3841"/>
  <c r="BE3931"/>
  <c r="BE3953"/>
  <c r="BE3983"/>
  <c r="BE4074"/>
  <c r="BE4077"/>
  <c r="BE4083"/>
  <c r="BE4103"/>
  <c r="BE4122"/>
  <c r="BE4128"/>
  <c r="BE4321"/>
  <c r="BE4362"/>
  <c r="BE4421"/>
  <c r="BE4445"/>
  <c r="BE4553"/>
  <c r="BE4606"/>
  <c r="BE4611"/>
  <c r="BE4633"/>
  <c r="BE4636"/>
  <c r="BE4672"/>
  <c r="BE4681"/>
  <c r="BE4734"/>
  <c r="BE4801"/>
  <c r="BE4804"/>
  <c r="BE4819"/>
  <c r="BE4825"/>
  <c r="BE4875"/>
  <c r="BE4881"/>
  <c r="BE4891"/>
  <c r="BE4919"/>
  <c r="BE4923"/>
  <c r="BE4931"/>
  <c r="BE4949"/>
  <c r="BE4967"/>
  <c r="BE5040"/>
  <c r="BE5064"/>
  <c r="BE5106"/>
  <c r="BE5115"/>
  <c r="BE5144"/>
  <c r="BE5146"/>
  <c r="BE5323"/>
  <c r="BE5846"/>
  <c r="BE5859"/>
  <c r="BE5892"/>
  <c r="BE5979"/>
  <c r="BE6013"/>
  <c r="BE6016"/>
  <c r="BE6025"/>
  <c r="BE6028"/>
  <c r="F59"/>
  <c r="BE161"/>
  <c r="BE394"/>
  <c r="BE547"/>
  <c r="BE598"/>
  <c r="BE680"/>
  <c r="BE821"/>
  <c r="BE1328"/>
  <c r="BE1978"/>
  <c r="BE3370"/>
  <c r="BE3396"/>
  <c r="BE3425"/>
  <c r="BE3464"/>
  <c r="BE3499"/>
  <c r="BE3549"/>
  <c r="BE3863"/>
  <c r="BE3882"/>
  <c r="BE3965"/>
  <c r="BE3993"/>
  <c r="BE4009"/>
  <c r="BE4052"/>
  <c r="BE4183"/>
  <c r="BE4195"/>
  <c r="BE4197"/>
  <c r="BE4232"/>
  <c r="BE4238"/>
  <c r="BE4240"/>
  <c r="BE4275"/>
  <c r="BE4277"/>
  <c r="BE4293"/>
  <c r="BE4305"/>
  <c r="BE4357"/>
  <c r="BE4415"/>
  <c r="BE4488"/>
  <c r="BE4508"/>
  <c r="BE4536"/>
  <c r="BE4630"/>
  <c r="BE4653"/>
  <c r="BE4658"/>
  <c r="BE4669"/>
  <c r="BE4689"/>
  <c r="BE4692"/>
  <c r="BE4694"/>
  <c r="BE4767"/>
  <c r="BE4771"/>
  <c r="BE4838"/>
  <c r="BE4858"/>
  <c r="BE4869"/>
  <c r="BE4883"/>
  <c r="BE4901"/>
  <c r="BE4911"/>
  <c r="BE4953"/>
  <c r="BE4957"/>
  <c r="BE4959"/>
  <c r="BE4969"/>
  <c r="BE4971"/>
  <c r="BE5003"/>
  <c r="BE5005"/>
  <c r="BE5010"/>
  <c r="BE5023"/>
  <c r="J56"/>
  <c r="BE137"/>
  <c r="BE194"/>
  <c r="BE284"/>
  <c r="BE326"/>
  <c r="BE373"/>
  <c r="BE414"/>
  <c r="BE505"/>
  <c r="BE670"/>
  <c r="BE747"/>
  <c r="BE837"/>
  <c r="BE1460"/>
  <c r="BE3133"/>
  <c r="BE3172"/>
  <c r="BE3331"/>
  <c r="BE3358"/>
  <c r="BE3394"/>
  <c r="BE3411"/>
  <c r="BE3447"/>
  <c r="BE3451"/>
  <c r="BE3570"/>
  <c r="E106"/>
  <c r="BE188"/>
  <c r="BE217"/>
  <c r="BE233"/>
  <c r="BE318"/>
  <c r="BE360"/>
  <c r="BE574"/>
  <c r="BE974"/>
  <c r="BE1423"/>
  <c r="BE1457"/>
  <c r="BE1506"/>
  <c r="BE3124"/>
  <c r="BE3198"/>
  <c r="BE3322"/>
  <c r="BE3361"/>
  <c r="BE3401"/>
  <c r="BE3413"/>
  <c r="BE3748"/>
  <c r="BE197"/>
  <c r="BE236"/>
  <c r="BE251"/>
  <c r="BE304"/>
  <c r="BE382"/>
  <c r="BE401"/>
  <c r="BE426"/>
  <c r="BE897"/>
  <c r="BE1983"/>
  <c r="BE3201"/>
  <c r="BE3453"/>
  <c r="BE3583"/>
  <c r="BE3838"/>
  <c r="BE3846"/>
  <c r="BE3884"/>
  <c r="BE3893"/>
  <c r="BE3901"/>
  <c r="BE202"/>
  <c r="BE409"/>
  <c r="BE523"/>
  <c r="BE566"/>
  <c r="BE592"/>
  <c r="BE647"/>
  <c r="BE934"/>
  <c r="BE1157"/>
  <c r="BE1391"/>
  <c r="BE1431"/>
  <c r="BE1437"/>
  <c r="BE2514"/>
  <c r="BE3482"/>
  <c r="BE3565"/>
  <c r="BE3733"/>
  <c r="BE3751"/>
  <c r="BE3827"/>
  <c r="BE3867"/>
  <c r="BE157"/>
  <c r="BE379"/>
  <c r="BE1030"/>
  <c r="BE1405"/>
  <c r="BE3130"/>
  <c r="BE3444"/>
  <c r="BE3741"/>
  <c r="BE3762"/>
  <c r="BE3783"/>
  <c r="BE3797"/>
  <c r="BE3821"/>
  <c r="BE3886"/>
  <c r="BE3946"/>
  <c r="BE3986"/>
  <c r="BE3998"/>
  <c r="BE4088"/>
  <c r="BE4117"/>
  <c r="BE4176"/>
  <c r="BE4214"/>
  <c r="BE4222"/>
  <c r="BE4263"/>
  <c r="BE4285"/>
  <c r="BE4337"/>
  <c r="BE4340"/>
  <c r="BE4343"/>
  <c r="BE4402"/>
  <c r="BE4453"/>
  <c r="BE4455"/>
  <c r="BE4481"/>
  <c r="BE4574"/>
  <c r="BE4647"/>
  <c r="BE4685"/>
  <c r="BE4841"/>
  <c r="BE4847"/>
  <c r="BE4856"/>
  <c r="BE4877"/>
  <c r="BE4879"/>
  <c r="BE4895"/>
  <c r="BE4903"/>
  <c r="BE4905"/>
  <c r="BE4907"/>
  <c r="BE4915"/>
  <c r="BE4937"/>
  <c r="BE4995"/>
  <c r="BE4999"/>
  <c r="BE5007"/>
  <c r="BE5045"/>
  <c r="BE5052"/>
  <c r="BE5082"/>
  <c r="BE5096"/>
  <c r="BE5132"/>
  <c r="BE5133"/>
  <c r="BE5158"/>
  <c r="BE5264"/>
  <c r="BE5334"/>
  <c r="BE5465"/>
  <c r="BE5473"/>
  <c r="BE5541"/>
  <c r="BE5682"/>
  <c r="BE5823"/>
  <c r="BE5826"/>
  <c r="BE5875"/>
  <c r="BE5880"/>
  <c r="BE6000"/>
  <c r="BE6011"/>
  <c r="BE6032"/>
  <c r="BE121"/>
  <c r="BE154"/>
  <c r="BE185"/>
  <c r="BE263"/>
  <c r="BE847"/>
  <c r="BE899"/>
  <c r="BE1037"/>
  <c r="BE1497"/>
  <c r="BE3195"/>
  <c r="BE3340"/>
  <c r="BE3377"/>
  <c r="BE3765"/>
  <c r="BE3771"/>
  <c r="BE3777"/>
  <c r="BE3786"/>
  <c r="BE3791"/>
  <c r="BE3866"/>
  <c r="BE3868"/>
  <c r="BE3891"/>
  <c r="BE3907"/>
  <c r="BE165"/>
  <c r="BE271"/>
  <c r="BE513"/>
  <c r="BE560"/>
  <c r="BE624"/>
  <c r="BE1100"/>
  <c r="BE1214"/>
  <c r="BE1408"/>
  <c r="BE1440"/>
  <c r="BE1477"/>
  <c r="BE2044"/>
  <c r="BE3427"/>
  <c r="BE3756"/>
  <c r="BE124"/>
  <c r="BE334"/>
  <c r="BE390"/>
  <c r="BE717"/>
  <c r="BE1000"/>
  <c r="BE2980"/>
  <c r="BE3177"/>
  <c r="BE3517"/>
  <c r="F39" i="6"/>
  <c r="BD60" i="1"/>
  <c r="F36" i="11"/>
  <c r="BA65" i="1" s="1"/>
  <c r="F39" i="13"/>
  <c r="BD68" i="1"/>
  <c r="BD67" s="1"/>
  <c r="F39" i="3"/>
  <c r="BD57" i="1" s="1"/>
  <c r="J36" i="8"/>
  <c r="AW62" i="1"/>
  <c r="F35" i="14"/>
  <c r="BB69" i="1" s="1"/>
  <c r="F38" i="13"/>
  <c r="BC68" i="1"/>
  <c r="BC67" s="1"/>
  <c r="AY67" s="1"/>
  <c r="F38" i="9"/>
  <c r="BC63" i="1" s="1"/>
  <c r="F38" i="7"/>
  <c r="BC61" i="1" s="1"/>
  <c r="J36" i="10"/>
  <c r="AW64" i="1"/>
  <c r="F39" i="5"/>
  <c r="BD59" i="1" s="1"/>
  <c r="AS54"/>
  <c r="F38" i="5"/>
  <c r="BC59" i="1" s="1"/>
  <c r="F39" i="11"/>
  <c r="BD65" i="1"/>
  <c r="F38" i="12"/>
  <c r="BC66" i="1"/>
  <c r="F36" i="5"/>
  <c r="BA59" i="1"/>
  <c r="F37" i="7"/>
  <c r="BB61" i="1" s="1"/>
  <c r="J36" i="9"/>
  <c r="AW63" i="1" s="1"/>
  <c r="F37" i="14"/>
  <c r="BD69" i="1"/>
  <c r="F37" i="10"/>
  <c r="BB64" i="1" s="1"/>
  <c r="F39" i="12"/>
  <c r="BD66" i="1"/>
  <c r="F37" i="6"/>
  <c r="BB60" i="1" s="1"/>
  <c r="F39" i="7"/>
  <c r="BD61" i="1"/>
  <c r="F36" i="10"/>
  <c r="BA64" i="1" s="1"/>
  <c r="F37" i="12"/>
  <c r="BB66" i="1" s="1"/>
  <c r="F36" i="2"/>
  <c r="BA56" i="1" s="1"/>
  <c r="F36" i="6"/>
  <c r="BA60" i="1"/>
  <c r="F38" i="8"/>
  <c r="BC62" i="1" s="1"/>
  <c r="F34" i="14"/>
  <c r="BA69" i="1"/>
  <c r="F37" i="9"/>
  <c r="BB63" i="1" s="1"/>
  <c r="J36" i="7"/>
  <c r="AW61" i="1"/>
  <c r="F36" i="8"/>
  <c r="BA62" i="1" s="1"/>
  <c r="F39" i="9"/>
  <c r="BD63" i="1"/>
  <c r="F36" i="7"/>
  <c r="BA61" i="1" s="1"/>
  <c r="F39" i="2"/>
  <c r="BD56" i="1" s="1"/>
  <c r="F37" i="8"/>
  <c r="BB62" i="1" s="1"/>
  <c r="F37" i="5"/>
  <c r="BB59" i="1"/>
  <c r="J36" i="13"/>
  <c r="AW68" i="1" s="1"/>
  <c r="F38" i="6"/>
  <c r="BC60" i="1" s="1"/>
  <c r="J34" i="14"/>
  <c r="AW69" i="1"/>
  <c r="F38" i="2"/>
  <c r="BC56" i="1" s="1"/>
  <c r="F36" i="9"/>
  <c r="BA63" i="1"/>
  <c r="F37" i="3"/>
  <c r="BB57" i="1" s="1"/>
  <c r="F36" i="14"/>
  <c r="BC69" i="1" s="1"/>
  <c r="F39" i="8"/>
  <c r="BD62" i="1" s="1"/>
  <c r="J36" i="12"/>
  <c r="AW66" i="1"/>
  <c r="J36" i="3"/>
  <c r="AW57" i="1" s="1"/>
  <c r="F36" i="12"/>
  <c r="BA66" i="1"/>
  <c r="J36" i="2"/>
  <c r="AW56" i="1" s="1"/>
  <c r="F38" i="11"/>
  <c r="BC65" i="1"/>
  <c r="F37" i="13"/>
  <c r="BB68" i="1" s="1"/>
  <c r="BB67" s="1"/>
  <c r="AX67" s="1"/>
  <c r="F38" i="10"/>
  <c r="BC64" i="1"/>
  <c r="F36" i="3"/>
  <c r="BA57" i="1" s="1"/>
  <c r="F37" i="11"/>
  <c r="BB65" i="1" s="1"/>
  <c r="J36" i="6"/>
  <c r="AW60" i="1" s="1"/>
  <c r="J36" i="11"/>
  <c r="AW65" i="1"/>
  <c r="J36" i="5"/>
  <c r="AW59" i="1"/>
  <c r="F39" i="10"/>
  <c r="BD64" i="1" s="1"/>
  <c r="F36" i="13"/>
  <c r="BA68" i="1"/>
  <c r="BA67" s="1"/>
  <c r="AW67" s="1"/>
  <c r="F38" i="3"/>
  <c r="BC57" i="1" s="1"/>
  <c r="F37" i="2"/>
  <c r="BB56" i="1"/>
  <c r="J63" i="5" l="1"/>
  <c r="J32"/>
  <c r="BK93" i="12"/>
  <c r="J93" s="1"/>
  <c r="J64" s="1"/>
  <c r="J108" i="6"/>
  <c r="J66" s="1"/>
  <c r="J100" i="10"/>
  <c r="J64" s="1"/>
  <c r="R99"/>
  <c r="BK93" i="9"/>
  <c r="J93" s="1"/>
  <c r="J64" s="1"/>
  <c r="J30" i="17"/>
  <c r="J39" s="1"/>
  <c r="J96"/>
  <c r="J88" i="7"/>
  <c r="J64" s="1"/>
  <c r="BK87"/>
  <c r="J87" s="1"/>
  <c r="J63" s="1"/>
  <c r="BK96" i="8"/>
  <c r="J96" s="1"/>
  <c r="J32" s="1"/>
  <c r="J89" i="7"/>
  <c r="J65" s="1"/>
  <c r="P119" i="2"/>
  <c r="P93" i="9"/>
  <c r="P92" s="1"/>
  <c r="AU63" i="1" s="1"/>
  <c r="T94" i="6"/>
  <c r="T93" s="1"/>
  <c r="BK84" i="14"/>
  <c r="BK83" s="1"/>
  <c r="J83" s="1"/>
  <c r="J59" s="1"/>
  <c r="T99" i="10"/>
  <c r="T93" i="9"/>
  <c r="T92" s="1"/>
  <c r="R84" i="14"/>
  <c r="R83" s="1"/>
  <c r="T92" i="13"/>
  <c r="T91" s="1"/>
  <c r="BK101" i="3"/>
  <c r="J101" s="1"/>
  <c r="J32" s="1"/>
  <c r="AG57" i="1" s="1"/>
  <c r="T119" i="2"/>
  <c r="R93" i="5"/>
  <c r="T93"/>
  <c r="R91" i="11"/>
  <c r="R90" s="1"/>
  <c r="P101" i="3"/>
  <c r="AU57" i="1" s="1"/>
  <c r="P96" i="8"/>
  <c r="AU62" i="1" s="1"/>
  <c r="P92" i="13"/>
  <c r="P91" s="1"/>
  <c r="AU68" i="1" s="1"/>
  <c r="AU67" s="1"/>
  <c r="T4224" i="2"/>
  <c r="R93" i="9"/>
  <c r="R92" s="1"/>
  <c r="P99" i="10"/>
  <c r="AU64" i="1" s="1"/>
  <c r="P91" i="11"/>
  <c r="P90" s="1"/>
  <c r="AU65" i="1" s="1"/>
  <c r="R4224" i="2"/>
  <c r="R94" i="6"/>
  <c r="R93" s="1"/>
  <c r="T92" i="12"/>
  <c r="P94" i="6"/>
  <c r="P93" s="1"/>
  <c r="AU60" i="1" s="1"/>
  <c r="T96" i="8"/>
  <c r="R92" i="13"/>
  <c r="R91" s="1"/>
  <c r="R101" i="3"/>
  <c r="BK119" i="2"/>
  <c r="J119" s="1"/>
  <c r="J64" s="1"/>
  <c r="T101" i="3"/>
  <c r="T91" i="11"/>
  <c r="T90" s="1"/>
  <c r="R96" i="8"/>
  <c r="P92" i="12"/>
  <c r="AU66" i="1" s="1"/>
  <c r="BK92" i="13"/>
  <c r="J92" s="1"/>
  <c r="J64" s="1"/>
  <c r="P4224" i="2"/>
  <c r="T84" i="14"/>
  <c r="T83"/>
  <c r="P84"/>
  <c r="P83" s="1"/>
  <c r="AU69" i="1" s="1"/>
  <c r="R119" i="2"/>
  <c r="R118"/>
  <c r="P93" i="5"/>
  <c r="AU59" i="1" s="1"/>
  <c r="BK4224" i="2"/>
  <c r="J4224" s="1"/>
  <c r="J74" s="1"/>
  <c r="J85" i="14"/>
  <c r="J61" s="1"/>
  <c r="BK92" i="12"/>
  <c r="J92" s="1"/>
  <c r="J63" s="1"/>
  <c r="AG65" i="1"/>
  <c r="J63" i="11"/>
  <c r="J91"/>
  <c r="J64" s="1"/>
  <c r="AG64" i="1"/>
  <c r="J63" i="10"/>
  <c r="AG62" i="1"/>
  <c r="J63" i="8"/>
  <c r="BK93" i="6"/>
  <c r="J93" s="1"/>
  <c r="J32" s="1"/>
  <c r="AG60" i="1" s="1"/>
  <c r="AG59"/>
  <c r="F35" i="8"/>
  <c r="AZ62" i="1" s="1"/>
  <c r="F35" i="12"/>
  <c r="AZ66" i="1" s="1"/>
  <c r="J35" i="11"/>
  <c r="AV65" i="1" s="1"/>
  <c r="AT65" s="1"/>
  <c r="AN65" s="1"/>
  <c r="J35" i="9"/>
  <c r="AV63" i="1" s="1"/>
  <c r="AT63" s="1"/>
  <c r="J35" i="5"/>
  <c r="AV59" i="1" s="1"/>
  <c r="AT59" s="1"/>
  <c r="AN59" s="1"/>
  <c r="J32" i="7"/>
  <c r="AG61" i="1" s="1"/>
  <c r="BB55"/>
  <c r="J33" i="14"/>
  <c r="AV69" i="1"/>
  <c r="AT69"/>
  <c r="F35" i="7"/>
  <c r="AZ61" i="1" s="1"/>
  <c r="F35" i="9"/>
  <c r="AZ63" i="1" s="1"/>
  <c r="AT58"/>
  <c r="J35" i="8"/>
  <c r="AV62" i="1"/>
  <c r="AT62" s="1"/>
  <c r="AN62" s="1"/>
  <c r="F35" i="13"/>
  <c r="AZ68" i="1" s="1"/>
  <c r="AZ67" s="1"/>
  <c r="AV67" s="1"/>
  <c r="AT67" s="1"/>
  <c r="F35" i="11"/>
  <c r="AZ65" i="1" s="1"/>
  <c r="J35" i="13"/>
  <c r="AV68" i="1" s="1"/>
  <c r="AT68" s="1"/>
  <c r="F33" i="14"/>
  <c r="AZ69" i="1"/>
  <c r="BC55"/>
  <c r="F35" i="3"/>
  <c r="AZ57" i="1" s="1"/>
  <c r="J35" i="2"/>
  <c r="AV56" i="1" s="1"/>
  <c r="AT56" s="1"/>
  <c r="J35" i="6"/>
  <c r="AV60" i="1" s="1"/>
  <c r="AT60" s="1"/>
  <c r="F35" i="6"/>
  <c r="AZ60" i="1" s="1"/>
  <c r="J35" i="12"/>
  <c r="AV66" i="1" s="1"/>
  <c r="AT66" s="1"/>
  <c r="BD55"/>
  <c r="BA55"/>
  <c r="AW55" s="1"/>
  <c r="F35" i="2"/>
  <c r="AZ56" i="1" s="1"/>
  <c r="J35" i="3"/>
  <c r="AV57" i="1" s="1"/>
  <c r="AT57" s="1"/>
  <c r="J35" i="7"/>
  <c r="AV61" i="1" s="1"/>
  <c r="AT61" s="1"/>
  <c r="F35" i="10"/>
  <c r="AZ64" i="1"/>
  <c r="F35" i="5"/>
  <c r="AZ59" i="1"/>
  <c r="J35" i="10"/>
  <c r="AV64" i="1"/>
  <c r="AT64" s="1"/>
  <c r="AN64" s="1"/>
  <c r="BK92" i="9" l="1"/>
  <c r="J92" s="1"/>
  <c r="J32" s="1"/>
  <c r="AG63" i="1" s="1"/>
  <c r="AN63" s="1"/>
  <c r="AN57"/>
  <c r="T118" i="2"/>
  <c r="P118"/>
  <c r="AU56" i="1" s="1"/>
  <c r="AU55" s="1"/>
  <c r="AU54" s="1"/>
  <c r="J63" i="3"/>
  <c r="J84" i="14"/>
  <c r="J60"/>
  <c r="BK91" i="13"/>
  <c r="J91" s="1"/>
  <c r="J63" s="1"/>
  <c r="BK118" i="2"/>
  <c r="J118" s="1"/>
  <c r="J63" s="1"/>
  <c r="J41" i="11"/>
  <c r="J41" i="10"/>
  <c r="AN61" i="1"/>
  <c r="J41" i="8"/>
  <c r="AN60" i="1"/>
  <c r="J41" i="7"/>
  <c r="J63" i="6"/>
  <c r="J41"/>
  <c r="AN58" i="1"/>
  <c r="J41" i="5"/>
  <c r="J41" i="3"/>
  <c r="J30" i="14"/>
  <c r="AG69" i="1" s="1"/>
  <c r="AX55"/>
  <c r="J32" i="12"/>
  <c r="AG66" i="1" s="1"/>
  <c r="AN66" s="1"/>
  <c r="BB54"/>
  <c r="AX54" s="1"/>
  <c r="BC54"/>
  <c r="AY54" s="1"/>
  <c r="AY55"/>
  <c r="BD54"/>
  <c r="W33" s="1"/>
  <c r="AZ55"/>
  <c r="AV55" s="1"/>
  <c r="AT55" s="1"/>
  <c r="BA54"/>
  <c r="W30" s="1"/>
  <c r="J63" i="9" l="1"/>
  <c r="J41"/>
  <c r="J39" i="14"/>
  <c r="J41" i="12"/>
  <c r="AN69" i="1"/>
  <c r="W32"/>
  <c r="J32" i="13"/>
  <c r="AG68" i="1" s="1"/>
  <c r="AG67" s="1"/>
  <c r="AN67" s="1"/>
  <c r="AW54"/>
  <c r="AK30" s="1"/>
  <c r="W31"/>
  <c r="J32" i="2"/>
  <c r="AG56" i="1" s="1"/>
  <c r="AN56" s="1"/>
  <c r="AZ54"/>
  <c r="W29" s="1"/>
  <c r="J41" i="13" l="1"/>
  <c r="AN68" i="1"/>
  <c r="J41" i="2"/>
  <c r="AV54" i="1"/>
  <c r="AK29" s="1"/>
  <c r="AG55"/>
  <c r="AN55" s="1"/>
  <c r="AG54" l="1"/>
  <c r="AT54"/>
  <c r="AN54" l="1"/>
  <c r="AK26"/>
  <c r="AK35" l="1"/>
</calcChain>
</file>

<file path=xl/sharedStrings.xml><?xml version="1.0" encoding="utf-8"?>
<sst xmlns="http://schemas.openxmlformats.org/spreadsheetml/2006/main" count="76664" uniqueCount="8238">
  <si>
    <t>Export Komplet</t>
  </si>
  <si>
    <t>VZ</t>
  </si>
  <si>
    <t>2.0</t>
  </si>
  <si>
    <t/>
  </si>
  <si>
    <t>False</t>
  </si>
  <si>
    <t>{512fbdea-e6fc-4a09-aa78-d6b4d887e004}</t>
  </si>
  <si>
    <t>&gt;&gt;  skryté sloupce  &lt;&lt;</t>
  </si>
  <si>
    <t>0,01</t>
  </si>
  <si>
    <t>21</t>
  </si>
  <si>
    <t>15</t>
  </si>
  <si>
    <t>REKAPITULACE STAVBY</t>
  </si>
  <si>
    <t>v ---  níže se nacházejí doplnkové a pomocné údaje k sestavám  --- v</t>
  </si>
  <si>
    <t>Návod na vyplnění</t>
  </si>
  <si>
    <t>0,001</t>
  </si>
  <si>
    <t>Kód:</t>
  </si>
  <si>
    <t>23-0508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</si>
  <si>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</si>
  <si>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</si>
  <si>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části objektu A (budovy T13) na dětskou psychiatrii Nemocnice České Budějovice</t>
  </si>
  <si>
    <t>KSO:</t>
  </si>
  <si>
    <t>801 11 16</t>
  </si>
  <si>
    <t>CC-CZ:</t>
  </si>
  <si>
    <t>Místo:</t>
  </si>
  <si>
    <t>České Budějovice</t>
  </si>
  <si>
    <t>Datum:</t>
  </si>
  <si>
    <t>11. 5. 2023</t>
  </si>
  <si>
    <t>Zadavatel:</t>
  </si>
  <si>
    <t>IČ:</t>
  </si>
  <si>
    <t xml:space="preserve"> </t>
  </si>
  <si>
    <t>DIČ:</t>
  </si>
  <si>
    <t>Uchazeč:</t>
  </si>
  <si>
    <t>Vyplň údaj</t>
  </si>
  <si>
    <t>Projektant:</t>
  </si>
  <si>
    <t>Atelier G+G s.r.o., Jindřichův Hradec</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</si>
  <si>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</si>
  <si>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</si>
  <si>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</si>
  <si>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</si>
  <si>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</si>
  <si>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</si>
  <si>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</si>
  <si>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</si>
  <si>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</si>
  <si>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</si>
  <si>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</si>
  <si>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</si>
  <si>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</si>
  <si>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</si>
  <si>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</si>
  <si>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</si>
  <si>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</si>
  <si>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</si>
  <si>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</si>
  <si>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</si>
  <si>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</si>
  <si>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</si>
  <si>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</si>
  <si>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</si>
  <si>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</si>
  <si>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</si>
  <si>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</si>
  <si>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</si>
  <si>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</si>
  <si>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</si>
  <si>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</si>
  <si>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</si>
  <si>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</si>
  <si>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</si>
  <si>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</si>
  <si>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</si>
  <si>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</si>
  <si>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</si>
  <si>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</si>
  <si>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</si>
  <si>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</si>
  <si>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</si>
  <si>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</si>
  <si>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vlastní objekt</t>
  </si>
  <si>
    <t>STA</t>
  </si>
  <si>
    <t>1</t>
  </si>
  <si>
    <t>{9d2a5165-20f3-42da-b969-5d2d7c451397}</t>
  </si>
  <si>
    <t>2</t>
  </si>
  <si>
    <t>/</t>
  </si>
  <si>
    <t>01</t>
  </si>
  <si>
    <t>stavební část</t>
  </si>
  <si>
    <t>Soupis</t>
  </si>
  <si>
    <t>{1c67f996-4488-4acd-9085-6ccc2e9212dd}</t>
  </si>
  <si>
    <t>02</t>
  </si>
  <si>
    <t>zdravotechnické instalace</t>
  </si>
  <si>
    <t>{37ebd80a-c972-45de-b1af-9cf41627802f}</t>
  </si>
  <si>
    <t>03</t>
  </si>
  <si>
    <t>ústřední vytápění</t>
  </si>
  <si>
    <t>{cbc3b594-fd70-49a8-9196-de82264e8423}</t>
  </si>
  <si>
    <t>04</t>
  </si>
  <si>
    <t>vzduchotechnika</t>
  </si>
  <si>
    <t>{7fafacde-3ebe-4809-b253-b2e082671038}</t>
  </si>
  <si>
    <t>05</t>
  </si>
  <si>
    <t>rozvod chladu</t>
  </si>
  <si>
    <t>{4ea686ca-dd9d-4221-9f9d-87e542585f13}</t>
  </si>
  <si>
    <t>06</t>
  </si>
  <si>
    <t>medicinální plyny</t>
  </si>
  <si>
    <t>{991249d4-77ae-4913-bc4b-05c3708157e6}</t>
  </si>
  <si>
    <t>07</t>
  </si>
  <si>
    <t>elektroinstalace - silnoproud</t>
  </si>
  <si>
    <t>{67be91db-ac32-49ae-8c05-33554d13cd73}</t>
  </si>
  <si>
    <t>08</t>
  </si>
  <si>
    <t>elektroinstalace - slaboproud</t>
  </si>
  <si>
    <t>{623cb26b-b1de-46af-93e3-c84285b04c7d}</t>
  </si>
  <si>
    <t>09</t>
  </si>
  <si>
    <t>měření a regulace</t>
  </si>
  <si>
    <t>{fbe6698a-14c8-4094-956d-7a718b5afab6}</t>
  </si>
  <si>
    <t>10</t>
  </si>
  <si>
    <t>EPS</t>
  </si>
  <si>
    <t>{588eebf2-48cc-4b19-a30b-03c2e8cac141}</t>
  </si>
  <si>
    <t>11</t>
  </si>
  <si>
    <t>výtah</t>
  </si>
  <si>
    <t>{5310e0b0-870f-4aaa-bbd0-e562c4b1dcca}</t>
  </si>
  <si>
    <t>SO 02</t>
  </si>
  <si>
    <t>zpevněné plochy</t>
  </si>
  <si>
    <t>ING</t>
  </si>
  <si>
    <t>{a60b0464-0961-4157-a774-71955cc10010}</t>
  </si>
  <si>
    <t>{80da5c20-a906-4539-998d-d63a55b4251f}</t>
  </si>
  <si>
    <t>VON</t>
  </si>
  <si>
    <t>vedlejší a ostatní náklady</t>
  </si>
  <si>
    <t>{13d8495e-ccab-4204-b8ec-0c351e5bcea0}</t>
  </si>
  <si>
    <t>KRYCÍ LIST SOUPISU PRACÍ</t>
  </si>
  <si>
    <t>Objekt:</t>
  </si>
  <si>
    <t>SO 01 - vlastní objekt</t>
  </si>
  <si>
    <t>Soupis:</t>
  </si>
  <si>
    <t>01 - stavební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</si>
  <si>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</si>
  <si>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</si>
  <si>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</si>
  <si>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</si>
  <si>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</si>
  <si>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</si>
  <si>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</si>
  <si>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</si>
  <si>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</si>
  <si>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</si>
  <si>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</si>
  <si>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</si>
  <si>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</si>
  <si>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</si>
  <si>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PSV</t>
  </si>
  <si>
    <t xml:space="preserve">    711 - Izolace proti vodě, vlhkosti a plynům</t>
  </si>
  <si>
    <t xml:space="preserve">    712 - Povlakové krytiny</t>
  </si>
  <si>
    <t xml:space="preserve">    713 - Izolace tepelné</t>
  </si>
  <si>
    <t xml:space="preserve">    714 - Akustická a protiotřesová opatření</t>
  </si>
  <si>
    <t xml:space="preserve">    725 - Zdravotechnika - zařizovací předměty</t>
  </si>
  <si>
    <t xml:space="preserve">    727 - Zdravotechnika - požární ochrana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</si>
  <si>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</si>
  <si>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</si>
  <si>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</si>
  <si>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</si>
  <si>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</si>
  <si>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</si>
  <si>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</si>
  <si>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</si>
  <si>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</si>
  <si>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</si>
  <si>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</si>
  <si>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</si>
  <si>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</si>
  <si>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O - Ochranné prvky</t>
  </si>
  <si>
    <t>HZS - Hodinové zúčtovací sazby</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</si>
  <si>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</si>
  <si>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</si>
  <si>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</si>
  <si>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</si>
  <si>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</si>
  <si>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</si>
  <si>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</si>
  <si>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</si>
  <si>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</si>
  <si>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</si>
  <si>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</si>
  <si>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</si>
  <si>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</si>
  <si>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</si>
  <si>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</si>
  <si>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</si>
  <si>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</si>
  <si>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</si>
  <si>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</si>
  <si>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122251101</t>
  </si>
  <si>
    <t>Odkopávky a prokopávky nezapažené strojně v hornině třídy těžitelnosti I skupiny 3 do 20 m3</t>
  </si>
  <si>
    <t>m3</t>
  </si>
  <si>
    <t>CS ÚRS 2023 01</t>
  </si>
  <si>
    <t>4</t>
  </si>
  <si>
    <t>414120659</t>
  </si>
  <si>
    <t>Online PSC</t>
  </si>
  <si>
    <t>https://podminky.urs.cz/item/CS_URS_2023_01/122251101</t>
  </si>
  <si>
    <t>VV</t>
  </si>
  <si>
    <t>3,448*4,56*1"rampa</t>
  </si>
  <si>
    <t>122251104</t>
  </si>
  <si>
    <t>Odkopávky a prokopávky nezapažené strojně v hornině třídy těžitelnosti I skupiny 3 přes 100 do 500 m3</t>
  </si>
  <si>
    <t>1052262675</t>
  </si>
  <si>
    <t>https://podminky.urs.cz/item/CS_URS_2023_01/122251104</t>
  </si>
  <si>
    <t>(8*3,6+12*11,5)*1,4"výkres číslo D.1.1.b1</t>
  </si>
  <si>
    <t>20,43*1*2,1+20,43*1,5*2,4"výkres číslo D.1.1.b1 spoj chodba</t>
  </si>
  <si>
    <t>Součet</t>
  </si>
  <si>
    <t>3</t>
  </si>
  <si>
    <t>131251100</t>
  </si>
  <si>
    <t>Hloubení nezapažených jam a zářezů strojně s urovnáním dna do předepsaného profilu a spádu v hornině třídy těžitelnosti I skupiny 3 do 20 m3</t>
  </si>
  <si>
    <t>1530024897</t>
  </si>
  <si>
    <t>https://podminky.urs.cz/item/CS_URS_2023_01/131251100</t>
  </si>
  <si>
    <t>1,5*1,5*0,75*2</t>
  </si>
  <si>
    <t>3,5*3,5*1,5+3*3*1,5*2+3,8*3,8*1,5+1,5*1,5*1,5*2</t>
  </si>
  <si>
    <t>4*4*2*2</t>
  </si>
  <si>
    <t>4*4*1,75*2</t>
  </si>
  <si>
    <t>3*3*1,75*3</t>
  </si>
  <si>
    <t>Součet"výkres číslo D.1.1.b1</t>
  </si>
  <si>
    <t>131251103</t>
  </si>
  <si>
    <t>Hloubení nezapažených jam a zářezů strojně s urovnáním dna do předepsaného profilu a spádu v hornině třídy těžitelnosti I skupiny 3 přes 50 do 100 m3</t>
  </si>
  <si>
    <t>605361407</t>
  </si>
  <si>
    <t>https://podminky.urs.cz/item/CS_URS_2023_01/131251103</t>
  </si>
  <si>
    <t>4,5*4,5*1,5+6*4,5*2"výkres číslo D.1.1.b1</t>
  </si>
  <si>
    <t>5</t>
  </si>
  <si>
    <t>132212131</t>
  </si>
  <si>
    <t>Hloubení nezapažených rýh šířky do 800 mm ručně s urovnáním dna do předepsaného profilu a spádu v hornině třídy těžitelnosti I skupiny 3 soudržných</t>
  </si>
  <si>
    <t>513112917</t>
  </si>
  <si>
    <t>https://podminky.urs.cz/item/CS_URS_2023_01/132212131</t>
  </si>
  <si>
    <t>20,43*2*0,6*0,75"výkres číslo D.1.1.b1</t>
  </si>
  <si>
    <t>6</t>
  </si>
  <si>
    <t>132251101</t>
  </si>
  <si>
    <t>Hloubení nezapažených rýh šířky do 800 mm strojně s urovnáním dna do předepsaného profilu a spádu v hornině třídy těžitelnosti I skupiny 3 do 20 m3</t>
  </si>
  <si>
    <t>-47022586</t>
  </si>
  <si>
    <t>https://podminky.urs.cz/item/CS_URS_2023_01/132251101</t>
  </si>
  <si>
    <t>(2,448+2,96)*0,6*1,35"rampa</t>
  </si>
  <si>
    <t>7</t>
  </si>
  <si>
    <t>132251251</t>
  </si>
  <si>
    <t>Hloubení nezapažených rýh šířky přes 800 do 2 000 mm strojně s urovnáním dna do předepsaného profilu a spádu v hornině třídy těžitelnosti I skupiny 3 do 20 m3</t>
  </si>
  <si>
    <t>1268319355</t>
  </si>
  <si>
    <t>https://podminky.urs.cz/item/CS_URS_2023_01/132251251</t>
  </si>
  <si>
    <t>(3+3+5,65+6+0,35)*1*0,9"výkres číslo D.1.1.b1</t>
  </si>
  <si>
    <t>8</t>
  </si>
  <si>
    <t>162351103</t>
  </si>
  <si>
    <t>Vodorovné přemístění výkopku nebo sypaniny po suchu na obvyklém dopravním prostředku, bez naložení výkopku, avšak se složením bez rozhrnutí z horniny třídy těžitelnosti I skupiny 1 až 3 na vzdálenost přes 50 do 500 m</t>
  </si>
  <si>
    <t>2137909197</t>
  </si>
  <si>
    <t>https://podminky.urs.cz/item/CS_URS_2023_01/162351103</t>
  </si>
  <si>
    <t>14,71+110,94"na meziskládku</t>
  </si>
  <si>
    <t>14,71+110,94"z meziskládky ke zpětnému zásypu</t>
  </si>
  <si>
    <t>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</si>
  <si>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</si>
  <si>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</si>
  <si>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1705958929</t>
  </si>
  <si>
    <t>https://podminky.urs.cz/item/CS_URS_2023_01/162751117</t>
  </si>
  <si>
    <t>349,971+244,41+84,375+18,387+16,2-14,71+15,723-15,949+4,38"položky dílu 1</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</si>
  <si>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</si>
  <si>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</si>
  <si>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1793051426</t>
  </si>
  <si>
    <t>https://podminky.urs.cz/item/CS_URS_2023_01/162751119</t>
  </si>
  <si>
    <t>702,787*8 'Přepočtené koeficientem množství</t>
  </si>
  <si>
    <t>171201221</t>
  </si>
  <si>
    <t>Poplatek za uložení stavebního odpadu na skládce (skládkovné) zeminy a kamení zatříděného do Katalogu odpadů pod kódem 17 05 04</t>
  </si>
  <si>
    <t>t</t>
  </si>
  <si>
    <t>-1801062109</t>
  </si>
  <si>
    <t>https://podminky.urs.cz/item/CS_URS_2023_01/171201221</t>
  </si>
  <si>
    <t>702,787*2 'Přepočtené koeficientem množství</t>
  </si>
  <si>
    <t>12</t>
  </si>
  <si>
    <t>171251201</t>
  </si>
  <si>
    <t>Uložení sypaniny na skládky nebo meziskládky bez hutnění s upravením uložené sypaniny do předepsaného tvaru</t>
  </si>
  <si>
    <t>-551107004</t>
  </si>
  <si>
    <t>https://podminky.urs.cz/item/CS_URS_2023_01/171251201</t>
  </si>
  <si>
    <t>13</t>
  </si>
  <si>
    <t>174111101</t>
  </si>
  <si>
    <t>Zásyp sypaninou z jakékoliv horniny ručně s uložením výkopku ve vrstvách se zhutněním jam, šachet, rýh nebo kolem objektů v těchto vykopávkách</t>
  </si>
  <si>
    <t>-1801717418</t>
  </si>
  <si>
    <t>https://podminky.urs.cz/item/CS_URS_2023_01/174111101</t>
  </si>
  <si>
    <t>20,43*2*0,6*0,6"výkres číslo D.1.1.b1</t>
  </si>
  <si>
    <t>14</t>
  </si>
  <si>
    <t>174151101</t>
  </si>
  <si>
    <t>Zásyp sypaninou z jakékoliv horniny strojně s uložením výkopku ve vrstvách se zhutněním jam, šachet, rýh nebo kolem objektů v těchto vykopávkách</t>
  </si>
  <si>
    <t>1989004817</t>
  </si>
  <si>
    <t>https://podminky.urs.cz/item/CS_URS_2023_01/174151101</t>
  </si>
  <si>
    <t>244,41+84,375+16,2</t>
  </si>
  <si>
    <t>-3,492-6,108-5,239-32,033-40,264-9,9</t>
  </si>
  <si>
    <t>-2,9*4,2*0,55-2,9*1,95*2</t>
  </si>
  <si>
    <t>-8*11,9*1,25</t>
  </si>
  <si>
    <t>Součet položky dílu 1</t>
  </si>
  <si>
    <t>M</t>
  </si>
  <si>
    <t>58343930</t>
  </si>
  <si>
    <t>kamenivo drcené hrubé frakce 16/32</t>
  </si>
  <si>
    <t>-871339701</t>
  </si>
  <si>
    <t>110,94*2 'Přepočtené koeficientem množství</t>
  </si>
  <si>
    <t>16</t>
  </si>
  <si>
    <t>-522104458</t>
  </si>
  <si>
    <t>(3,448*4,56-2,448*3,56)*1+1,948*3,06*1,5"rampa</t>
  </si>
  <si>
    <t>17</t>
  </si>
  <si>
    <t>181951112</t>
  </si>
  <si>
    <t>Úprava pláně vyrovnáním výškových rozdílů strojně v hornině třídy těžitelnosti I, skupiny 1 až 3 se zhutněním</t>
  </si>
  <si>
    <t>m2</t>
  </si>
  <si>
    <t>840603126</t>
  </si>
  <si>
    <t>https://podminky.urs.cz/item/CS_URS_2023_01/181951112</t>
  </si>
  <si>
    <t>8*3,6+12*11,5"výkres číslo D.1.1.b1</t>
  </si>
  <si>
    <t>Zakládání</t>
  </si>
  <si>
    <t>18</t>
  </si>
  <si>
    <t>201101501</t>
  </si>
  <si>
    <t>Zřízení mikropilot profil 88,9/10 /vrtání, pažení, výplň/</t>
  </si>
  <si>
    <t>m</t>
  </si>
  <si>
    <t>-528370454</t>
  </si>
  <si>
    <t>4*4+6*6+6*3,5+6*3,5+2*5+4*7,5+4*3"výkres číslo D.1.1.b1</t>
  </si>
  <si>
    <t>19</t>
  </si>
  <si>
    <t>211971121</t>
  </si>
  <si>
    <t>Zřízení opláštění výplně z geotextilie odvodňovacích žeber nebo trativodů v rýze nebo zářezu se stěnami svislými nebo šikmými o sklonu přes 1:2 při rozvinuté šířce opláštění do 2,5 m</t>
  </si>
  <si>
    <t>-554596805</t>
  </si>
  <si>
    <t>https://podminky.urs.cz/item/CS_URS_2023_01/211971121</t>
  </si>
  <si>
    <t>(20,43+1+7+4,5+11+9,3+2,8+12)*3"výkres číslo D.1.1.b1</t>
  </si>
  <si>
    <t>20</t>
  </si>
  <si>
    <t>69311081</t>
  </si>
  <si>
    <t>geotextilie netkaná separační, ochranná, filtrační, drenážní PES 300g/m2</t>
  </si>
  <si>
    <t>1507487369</t>
  </si>
  <si>
    <t>204,09*1,1845 'Přepočtené koeficientem množství</t>
  </si>
  <si>
    <t>212750101</t>
  </si>
  <si>
    <t>Trativody z drenážních a melioračních trubek pro budovy se zřízením štěrkového lože pod trubky a s jejich obsypem v otevřeném výkopu trubka tyčová PVC-U plocha pro vtékání vody min. 80 cm2/m SN 4 celoperforovaná 360° DN 100</t>
  </si>
  <si>
    <t>-1487975604</t>
  </si>
  <si>
    <t>https://podminky.urs.cz/item/CS_URS_2023_01/212750101</t>
  </si>
  <si>
    <t>20,43+1+7+4,5+11+9,3+2,8+12"výkres číslo D.1.1.b1</t>
  </si>
  <si>
    <t>22</t>
  </si>
  <si>
    <t>271532212</t>
  </si>
  <si>
    <t>Podsyp pod základové konstrukce se zhutněním a urovnáním povrchu z kameniva hrubého, frakce 16 - 32 mm</t>
  </si>
  <si>
    <t>-373710352</t>
  </si>
  <si>
    <t>https://podminky.urs.cz/item/CS_URS_2023_01/271532212</t>
  </si>
  <si>
    <t>10,5*6,75*0,25</t>
  </si>
  <si>
    <t>(3,16*3,5+2,98*3,15)*0,25</t>
  </si>
  <si>
    <t>(3,8*1,5+2,35*1,9+4,045*2,1)*0,25</t>
  </si>
  <si>
    <t>20,43*1,7*0,25</t>
  </si>
  <si>
    <t>23</t>
  </si>
  <si>
    <t>271542211</t>
  </si>
  <si>
    <t>Podsyp pod základové konstrukce se zhutněním a urovnáním povrchu ze štěrkodrtě netříděné</t>
  </si>
  <si>
    <t>-2113030895</t>
  </si>
  <si>
    <t>https://podminky.urs.cz/item/CS_URS_2023_01/271542211</t>
  </si>
  <si>
    <t>2,2*2,2*0,1"zp1</t>
  </si>
  <si>
    <t>3,1*3,1*0,1"zp2</t>
  </si>
  <si>
    <t>2,5*2,5*0,1"zp3</t>
  </si>
  <si>
    <t>1,8*1,8*0,1*3"zp4</t>
  </si>
  <si>
    <t>1,5*1,5*0,1*2"zp5</t>
  </si>
  <si>
    <t>24</t>
  </si>
  <si>
    <t>271572211</t>
  </si>
  <si>
    <t>Podsyp pod základové konstrukce se zhutněním a urovnáním povrchu ze štěrkopísku netříděného</t>
  </si>
  <si>
    <t>1380279730</t>
  </si>
  <si>
    <t>https://podminky.urs.cz/item/CS_URS_2023_01/271572211</t>
  </si>
  <si>
    <t>(9,249+2,738+6,104)*0,6*0,25</t>
  </si>
  <si>
    <t>10,485*0,6*0,25</t>
  </si>
  <si>
    <t>(0,65+1,7+3,16+2,98+0,35)*0,6*0,25</t>
  </si>
  <si>
    <t>0,5*0,6*0,25</t>
  </si>
  <si>
    <t>(1,2+0,6)*0,6*0,25</t>
  </si>
  <si>
    <t>Mezisoučet"výkres číslo D.1.1.b1</t>
  </si>
  <si>
    <t>(2,448+2,96)*0,6*0,15"rampa</t>
  </si>
  <si>
    <t>Mezisoučet</t>
  </si>
  <si>
    <t>25</t>
  </si>
  <si>
    <t>273321511</t>
  </si>
  <si>
    <t>Základy z betonu železového (bez výztuže) desky z betonu bez zvláštních nároků na prostředí tř. C 25/30</t>
  </si>
  <si>
    <t>-206880440</t>
  </si>
  <si>
    <t>https://podminky.urs.cz/item/CS_URS_2023_01/273321511</t>
  </si>
  <si>
    <t>2,348*3,46*0,2"rampa</t>
  </si>
  <si>
    <t>26</t>
  </si>
  <si>
    <t>273322611</t>
  </si>
  <si>
    <t>Základy z betonu železového (bez výztuže) desky z betonu se zvýšenými nároky na prostředí tř. C 30/37</t>
  </si>
  <si>
    <t>-1047852093</t>
  </si>
  <si>
    <t>https://podminky.urs.cz/item/CS_URS_2023_01/273322611</t>
  </si>
  <si>
    <t>3,92*2,74*0,4"výkres číslo D.1.1.b1</t>
  </si>
  <si>
    <t>27</t>
  </si>
  <si>
    <t>273313611</t>
  </si>
  <si>
    <t>Základy z betonu prostého desky z betonu kamenem neprokládaného tř. C 16/20</t>
  </si>
  <si>
    <t>-391024906</t>
  </si>
  <si>
    <t>https://podminky.urs.cz/item/CS_URS_2023_01/273313611</t>
  </si>
  <si>
    <t>2,2*2,2*0,15"zp1</t>
  </si>
  <si>
    <t>3,1*3,1*0,15"zp2</t>
  </si>
  <si>
    <t>2,5*2,5*0,15"zp3</t>
  </si>
  <si>
    <t>1,8*1,8*0,15*3"zp4</t>
  </si>
  <si>
    <t>1,5*1,5*0,15*2"zp5</t>
  </si>
  <si>
    <t>4,12*2,85*0,15</t>
  </si>
  <si>
    <t>28</t>
  </si>
  <si>
    <t>273321411</t>
  </si>
  <si>
    <t>Základy z betonu železového (bez výztuže) desky z betonu bez zvláštních nároků na prostředí tř. C 20/25</t>
  </si>
  <si>
    <t>-2044806157</t>
  </si>
  <si>
    <t>https://podminky.urs.cz/item/CS_URS_2023_01/273321411</t>
  </si>
  <si>
    <t>10,5*9,7*0,15</t>
  </si>
  <si>
    <t>6,75*3,6*0,15</t>
  </si>
  <si>
    <t>20,43*1,7*0,15</t>
  </si>
  <si>
    <t>29</t>
  </si>
  <si>
    <t>273351121</t>
  </si>
  <si>
    <t>Bednění základů desek zřízení</t>
  </si>
  <si>
    <t>522366843</t>
  </si>
  <si>
    <t>https://podminky.urs.cz/item/CS_URS_2023_01/273351121</t>
  </si>
  <si>
    <t>(11,6+2,4+9,2)*0,15"výkres číslo D.1.1.b1</t>
  </si>
  <si>
    <t>(3,92+2,74)*2*0,4"výkres číslo D.1.1.b1</t>
  </si>
  <si>
    <t>(3,46+2,348)*2*0,2"rampa</t>
  </si>
  <si>
    <t>30</t>
  </si>
  <si>
    <t>273351122</t>
  </si>
  <si>
    <t>Bednění základů desek odstranění</t>
  </si>
  <si>
    <t>-899716569</t>
  </si>
  <si>
    <t>https://podminky.urs.cz/item/CS_URS_2023_01/273351122</t>
  </si>
  <si>
    <t>31</t>
  </si>
  <si>
    <t>273362021</t>
  </si>
  <si>
    <t>Výztuž základů desek ze svařovaných sítí z drátů typu KARI</t>
  </si>
  <si>
    <t>-1061126457</t>
  </si>
  <si>
    <t>https://podminky.urs.cz/item/CS_URS_2023_01/273362021</t>
  </si>
  <si>
    <t>10,5*9,7*7,667*1,25*0,001</t>
  </si>
  <si>
    <t>6,75*3,6*7,667*1,25*0,001</t>
  </si>
  <si>
    <t>20,43*1,7*7,667*1,25*0,001</t>
  </si>
  <si>
    <t>4,296*0,25*1,1</t>
  </si>
  <si>
    <t>3,348*3,46*2*7,667*1,25*0,001"rampa</t>
  </si>
  <si>
    <t>32</t>
  </si>
  <si>
    <t>274313711</t>
  </si>
  <si>
    <t>Základy z betonu prostého pasy betonu kamenem neprokládaného tř. C 20/25</t>
  </si>
  <si>
    <t>-785986697</t>
  </si>
  <si>
    <t>https://podminky.urs.cz/item/CS_URS_2023_01/274313711</t>
  </si>
  <si>
    <t>(9,249+2,738+6,104)*0,6*1,1</t>
  </si>
  <si>
    <t>10,485*0,6*1</t>
  </si>
  <si>
    <t>(0,65+1,7+3,16+2,98+0,35)*0,6*(4,53-2,33)</t>
  </si>
  <si>
    <t>0,5*0,6*(4,18-2,33)</t>
  </si>
  <si>
    <t>0,5*0,6*(3,68-2,33)</t>
  </si>
  <si>
    <t>0,5*0,6*(3,18-2,33)</t>
  </si>
  <si>
    <t>(1,2+0,6)*0,6*(3,18-2,33)</t>
  </si>
  <si>
    <t>(2,448+2,96)*0,6*1,2"rampa</t>
  </si>
  <si>
    <t>33</t>
  </si>
  <si>
    <t>274321411</t>
  </si>
  <si>
    <t>Základy z betonu železového (bez výztuže) pasy z betonu bez zvláštních nároků na prostředí tř. C 20/25</t>
  </si>
  <si>
    <t>-387852138</t>
  </si>
  <si>
    <t>https://podminky.urs.cz/item/CS_URS_2023_01/274321411</t>
  </si>
  <si>
    <t>20,43*2*0,15*0,65"vnitřní</t>
  </si>
  <si>
    <t>20,43*2*0,15*0,925"vnější</t>
  </si>
  <si>
    <t>34</t>
  </si>
  <si>
    <t>274351121</t>
  </si>
  <si>
    <t>Bednění základů pasů rovné zřízení</t>
  </si>
  <si>
    <t>-2010863878</t>
  </si>
  <si>
    <t>https://podminky.urs.cz/item/CS_URS_2023_01/274351121</t>
  </si>
  <si>
    <t>20,43*2*0,65"vnitřní</t>
  </si>
  <si>
    <t>20,43*2*0,925"vnější</t>
  </si>
  <si>
    <t>(9,249+2,738+6,104)*2*1,1</t>
  </si>
  <si>
    <t>10,485*2*1</t>
  </si>
  <si>
    <t>(0,65+1,7+3,16+2,98+0,35)*2*(4,53-2,33)</t>
  </si>
  <si>
    <t>0,5*2*(4,18-2,33)</t>
  </si>
  <si>
    <t>0,5*2*(3,68-2,33)</t>
  </si>
  <si>
    <t>0,5*2*(3,18-2,33)</t>
  </si>
  <si>
    <t>(1,2+0,6)*2*(3,18-2,33)</t>
  </si>
  <si>
    <t>35</t>
  </si>
  <si>
    <t>274351122</t>
  </si>
  <si>
    <t>Bednění základů pasů rovné odstranění</t>
  </si>
  <si>
    <t>1643076349</t>
  </si>
  <si>
    <t>https://podminky.urs.cz/item/CS_URS_2023_01/274351122</t>
  </si>
  <si>
    <t>36</t>
  </si>
  <si>
    <t>275321511</t>
  </si>
  <si>
    <t>Základy z betonu železového (bez výztuže) patky z betonu bez zvláštních nároků na prostředí tř. C 25/30</t>
  </si>
  <si>
    <t>1577501624</t>
  </si>
  <si>
    <t>https://podminky.urs.cz/item/CS_URS_2023_01/275321511</t>
  </si>
  <si>
    <t>2*2*(4,93-3,53)"zp1</t>
  </si>
  <si>
    <t>2,9*2,9*(4,93-3,53)"zp2</t>
  </si>
  <si>
    <t>2,3*2,3*(4,93-3,53)"zp3</t>
  </si>
  <si>
    <t>1,6*1,6*(4,93-3,53)*3"zp4</t>
  </si>
  <si>
    <t>1,3*1,3*(4,93-3,53)*2"zp5</t>
  </si>
  <si>
    <t>37</t>
  </si>
  <si>
    <t>275322611</t>
  </si>
  <si>
    <t>Základy z betonu železového (bez výztuže) patky z betonu se zvýšenými nároky na prostředí tř. C 30/37</t>
  </si>
  <si>
    <t>297572000</t>
  </si>
  <si>
    <t>https://podminky.urs.cz/item/CS_URS_2023_01/275322611</t>
  </si>
  <si>
    <t>1,2*1,2*0,65"h1</t>
  </si>
  <si>
    <t>1,2*1,2*0,65*2"h2</t>
  </si>
  <si>
    <t>1,2*1,2*0,65"h3</t>
  </si>
  <si>
    <t>1,2*1,2*0,65*2"h4</t>
  </si>
  <si>
    <t>1,4*1,7*0,9*2"h5</t>
  </si>
  <si>
    <t>38</t>
  </si>
  <si>
    <t>275351121</t>
  </si>
  <si>
    <t>Bednění základů patek zřízení</t>
  </si>
  <si>
    <t>1258300013</t>
  </si>
  <si>
    <t>https://podminky.urs.cz/item/CS_URS_2023_01/275351121</t>
  </si>
  <si>
    <t>4*2*(4,93-3,53)"zp1</t>
  </si>
  <si>
    <t>4*2,9*(4,93-3,53)"zp2</t>
  </si>
  <si>
    <t>4*2,3*(4,93-3,53)"zp3</t>
  </si>
  <si>
    <t>4*1,6*(4,93-3,53)*3"zp4</t>
  </si>
  <si>
    <t>4*1,3*(4,93-3,53)*2"zp5</t>
  </si>
  <si>
    <t>4*1,2*0,65"h1</t>
  </si>
  <si>
    <t>4*1,2*0,65*2"h2</t>
  </si>
  <si>
    <t>4*1,2*0,65"h3</t>
  </si>
  <si>
    <t>4*1,2*0,65*2"h4</t>
  </si>
  <si>
    <t>(1,4+1,7)*2*0,9*2"h5</t>
  </si>
  <si>
    <t>39</t>
  </si>
  <si>
    <t>275351122</t>
  </si>
  <si>
    <t>Bednění základů patek odstranění</t>
  </si>
  <si>
    <t>93450011</t>
  </si>
  <si>
    <t>https://podminky.urs.cz/item/CS_URS_2023_01/275351122</t>
  </si>
  <si>
    <t>40</t>
  </si>
  <si>
    <t>275361821</t>
  </si>
  <si>
    <t>Výztuž základů patek z betonářské oceli 10 505 (R)</t>
  </si>
  <si>
    <t>1394241062</t>
  </si>
  <si>
    <t>https://podminky.urs.cz/item/CS_URS_2023_01/275361821</t>
  </si>
  <si>
    <t>2*2*(4,93-3,53)*0,035*1,1"zp1</t>
  </si>
  <si>
    <t>2,9*2,9*(4,93-3,53)*0,025*1,1"zp2</t>
  </si>
  <si>
    <t>2,3*2,3*(4,93-3,53)*0,03*1,1"zp3</t>
  </si>
  <si>
    <t>1,6*1,6*(4,93-3,53)*3*0,05*1,1"zp4</t>
  </si>
  <si>
    <t>1,3*1,3*(4,93-3,53)*2*0,05*1,1"zp5</t>
  </si>
  <si>
    <t>1,2*1,2*0,65*0,21*1,1"h1</t>
  </si>
  <si>
    <t>1,2*1,2*0,65*2*0,21*1,1"h2</t>
  </si>
  <si>
    <t>1,2*1,2*0,65*0,21*1,1"h3</t>
  </si>
  <si>
    <t>1,2*1,2*0,65*2*0,21*1,1"h4</t>
  </si>
  <si>
    <t>1,4*1,7*0,9*2*0,17*1,1"h5</t>
  </si>
  <si>
    <t>41</t>
  </si>
  <si>
    <t>279113154</t>
  </si>
  <si>
    <t>Základové zdi z tvárnic ztraceného bednění včetně výplně z betonu bez zvláštních nároků na vliv prostředí třídy C 25/30, tloušťky zdiva přes 250 do 300 mm</t>
  </si>
  <si>
    <t>1945638948</t>
  </si>
  <si>
    <t>https://podminky.urs.cz/item/CS_URS_2023_01/279113154</t>
  </si>
  <si>
    <t>(5,54+3,75+0,345)*3,02"w1</t>
  </si>
  <si>
    <t>(9,25+2,4+5,9)*1,4"w2</t>
  </si>
  <si>
    <t>10,5*1</t>
  </si>
  <si>
    <t>42</t>
  </si>
  <si>
    <t>279113155</t>
  </si>
  <si>
    <t>Základové zdi z tvárnic ztraceného bednění včetně výplně z betonu bez zvláštních nároků na vliv prostředí třídy C 25/30, tloušťky zdiva přes 300 do 400 mm</t>
  </si>
  <si>
    <t>-1245388739</t>
  </si>
  <si>
    <t>https://podminky.urs.cz/item/CS_URS_2023_01/279113155</t>
  </si>
  <si>
    <t>(2,448-0,1+2,96+0,1)*1,75"rampa</t>
  </si>
  <si>
    <t>43</t>
  </si>
  <si>
    <t>279322511</t>
  </si>
  <si>
    <t>Základové zdi z betonu železového (bez výztuže) se zvýšenými nároky na prostředí tř. C 25/30</t>
  </si>
  <si>
    <t>198465028</t>
  </si>
  <si>
    <t>https://podminky.urs.cz/item/CS_URS_2023_01/279322511</t>
  </si>
  <si>
    <t>(2,09*2+2,22*2)*(14,9+3,51)*0,2"w3</t>
  </si>
  <si>
    <t>Součet"výkres číslo D.1.1.b2</t>
  </si>
  <si>
    <t>44</t>
  </si>
  <si>
    <t>279351121</t>
  </si>
  <si>
    <t>Bednění základových zdí rovné oboustranné za každou stranu zřízení</t>
  </si>
  <si>
    <t>-1341177948</t>
  </si>
  <si>
    <t>https://podminky.urs.cz/item/CS_URS_2023_01/279351121</t>
  </si>
  <si>
    <t>(2,62*2+2,22*2+2,09*2+0,3*2+1,39*2)*(14,9+3,51)"w3</t>
  </si>
  <si>
    <t>45</t>
  </si>
  <si>
    <t>279351122</t>
  </si>
  <si>
    <t>Bednění základových zdí rovné oboustranné za každou stranu odstranění</t>
  </si>
  <si>
    <t>-644718185</t>
  </si>
  <si>
    <t>https://podminky.urs.cz/item/CS_URS_2023_01/279351122</t>
  </si>
  <si>
    <t>46</t>
  </si>
  <si>
    <t>279361821</t>
  </si>
  <si>
    <t>Výztuž základových zdí nosných svislých nebo odkloněných od svislice, rovinných nebo oblých, deskových nebo žebrových, včetně výztuže jejich žeber z betonářské oceli 10 505 (R) nebo BSt 500</t>
  </si>
  <si>
    <t>-2100909606</t>
  </si>
  <si>
    <t>https://podminky.urs.cz/item/CS_URS_2023_01/279361821</t>
  </si>
  <si>
    <t>(5,54+3,75+0,345)*3,02*0,3*0,07*1,1"w1</t>
  </si>
  <si>
    <t>(9,25+2,4+5,9)*(1,1*0,6+0,3*1,4)*0,06*1,1"w2</t>
  </si>
  <si>
    <t>31,739*0,1"w3</t>
  </si>
  <si>
    <t>9,464*0,4*0,08"rampa</t>
  </si>
  <si>
    <t>47</t>
  </si>
  <si>
    <t>280801501</t>
  </si>
  <si>
    <t>Bednení prostupů v základech</t>
  </si>
  <si>
    <t>kus</t>
  </si>
  <si>
    <t>-215296270</t>
  </si>
  <si>
    <t>Svislé a kompletní konstrukce</t>
  </si>
  <si>
    <t>48</t>
  </si>
  <si>
    <t>310231021</t>
  </si>
  <si>
    <t>Zazdívka otvorů ve zdivu nadzákladovém děrovanými cihlami plochy přes 0,25 m2 do 1 m2 do P10, tl. zdiva 200 mm</t>
  </si>
  <si>
    <t>-286612431</t>
  </si>
  <si>
    <t>https://podminky.urs.cz/item/CS_URS_2023_01/310231021</t>
  </si>
  <si>
    <t>(1,16*2,1-0,9*2)*2+1,05*2,1-0,7*2+1,45*2,35-0,9*2"výkres číslo D.1.1.b2</t>
  </si>
  <si>
    <t>1,7*2,57-0,9*2+1,33*2,57-0,9*2+1,08*2,3-0,9*2"výkres číslo D.1.1.b3</t>
  </si>
  <si>
    <t>1,3*2,1-1,1*2+1,3*2,1*3-1,1*2*3+0,9*2,1*2-0,7*2*2"výkres číslo D.1.1.b5</t>
  </si>
  <si>
    <t>49</t>
  </si>
  <si>
    <t>310231055</t>
  </si>
  <si>
    <t>Zazdívka otvorů ve zdivu nadzákladovém děrovanými cihlami plochy přes 1 m2 do 4 m2 přes P10 do P15, tl. zdiva 300 mm</t>
  </si>
  <si>
    <t>1530668116</t>
  </si>
  <si>
    <t>https://podminky.urs.cz/item/CS_URS_2023_01/310231055</t>
  </si>
  <si>
    <t>0,4*3,2"výkres číslo D.1.1.b2</t>
  </si>
  <si>
    <t>0,35*3,9*2"výkres číslo D.1.1.b4</t>
  </si>
  <si>
    <t>50</t>
  </si>
  <si>
    <t>310238211</t>
  </si>
  <si>
    <t>Zazdívka otvorů ve zdivu nadzákladovém cihlami pálenými plochy přes 0,25 m2 do 1 m2 na maltu vápenocementovou</t>
  </si>
  <si>
    <t>2118464878</t>
  </si>
  <si>
    <t>https://podminky.urs.cz/item/CS_URS_2023_01/310238211</t>
  </si>
  <si>
    <t>0,67*1*0,6"výkres číslo D.1.1.b2</t>
  </si>
  <si>
    <t>1,2*0,8*0,68+1,6*0,5*0,68"výkres číslo D.1.1.b3</t>
  </si>
  <si>
    <t>51</t>
  </si>
  <si>
    <t>310239211</t>
  </si>
  <si>
    <t>Zazdívka otvorů ve zdivu nadzákladovém cihlami pálenými plochy přes 1 m2 do 4 m2 na maltu vápenocementovou</t>
  </si>
  <si>
    <t>989773721</t>
  </si>
  <si>
    <t>https://podminky.urs.cz/item/CS_URS_2023_01/310239211</t>
  </si>
  <si>
    <t>0,67*1,71*0,5+1,22*2,3*0,63"výkres číslo D.1.1.b3</t>
  </si>
  <si>
    <t>0,67*2,18*0,45*2+0,7*2,18*0,45+0,8*2,3*0,65+1,34*2,13*0,45+1,53*2,57*0,8"výkres číslo D.1.1.b4</t>
  </si>
  <si>
    <t>0,67*2,22*0,45*2+0,7*2,22*0,45+1,34*2,07*0,45"výkres číslo D.1.1.b5</t>
  </si>
  <si>
    <t>0,95*2,1*0,3"výkres číslo D.1.1.b6</t>
  </si>
  <si>
    <t>52</t>
  </si>
  <si>
    <t>311235121</t>
  </si>
  <si>
    <t>Zdivo jednovrstvé z cihel děrovaných broušených na celoplošnou tenkovrstvou maltu, pevnost cihel do P10, tl. zdiva 200 mm</t>
  </si>
  <si>
    <t>-997627172</t>
  </si>
  <si>
    <t>https://podminky.urs.cz/item/CS_URS_2023_01/311235121</t>
  </si>
  <si>
    <t>2,94*3"výkres číslo D.1.1.b6</t>
  </si>
  <si>
    <t>53</t>
  </si>
  <si>
    <t>311235161</t>
  </si>
  <si>
    <t>Zdivo jednovrstvé z cihel děrovaných broušených na celoplošnou tenkovrstvou maltu, pevnost cihel přes P10 do P15, tl. zdiva 300 mm</t>
  </si>
  <si>
    <t>-1699776162</t>
  </si>
  <si>
    <t>https://podminky.urs.cz/item/CS_URS_2023_01/311235161</t>
  </si>
  <si>
    <t>(5,19+2,158+2,335+0,125+3,28+0,125+3,12)*3</t>
  </si>
  <si>
    <t>-1*1*9</t>
  </si>
  <si>
    <t>Mezisoučet"výkres číslo D.1.1.b2</t>
  </si>
  <si>
    <t>5,3*6,3</t>
  </si>
  <si>
    <t>-1,4*2,3</t>
  </si>
  <si>
    <t>0,35*2,44*2</t>
  </si>
  <si>
    <t>(4,9+2,2+4+3,75)*3,9</t>
  </si>
  <si>
    <t>-1*1,5*9</t>
  </si>
  <si>
    <t>Mezisoučet"výkres číslo D.1.1.b3</t>
  </si>
  <si>
    <t>(11+2,158+8,8)*3,9</t>
  </si>
  <si>
    <t>-1*1,5*12</t>
  </si>
  <si>
    <t>0,35*3,9*2</t>
  </si>
  <si>
    <t>(0,7*2+0,45*2+14,23*2+4,1)*(1,15+4,15)</t>
  </si>
  <si>
    <t>-1*1,5*6</t>
  </si>
  <si>
    <t>-1,6*2,3</t>
  </si>
  <si>
    <t>(4,2+2,75+2,299+4,541)*3,9</t>
  </si>
  <si>
    <t>-1*1,5*7</t>
  </si>
  <si>
    <t>Mezisoučet"výkres číslo D.1.1.b4</t>
  </si>
  <si>
    <t>(11+2,158+8,8)*3,5</t>
  </si>
  <si>
    <t>0,35*3,5*2</t>
  </si>
  <si>
    <t>(0,7*2+0,45*2+14,23*2+4,1)*3,7</t>
  </si>
  <si>
    <t>(4,2+2,75+2,299+4,541)*3,5</t>
  </si>
  <si>
    <t>Mezisoučet"výkres číslo D.1.1.b5</t>
  </si>
  <si>
    <t>(11,493+2,315+9,028+14,07+12+2,432+4,541)*0,7</t>
  </si>
  <si>
    <t>Mezisoučet"výkres číslo D.1.1.b6 atiky</t>
  </si>
  <si>
    <t>54</t>
  </si>
  <si>
    <t>311236301</t>
  </si>
  <si>
    <t>Zdivo jednovrstvé zvukově izolační z cihel děrovaných z broušených cihel na tenkovrstvou maltu, pevnost cihel do P15, tl. zdiva 190 mm</t>
  </si>
  <si>
    <t>1304028561</t>
  </si>
  <si>
    <t>https://podminky.urs.cz/item/CS_URS_2023_01/311236301</t>
  </si>
  <si>
    <t>5,61*3,4+1,15*2,02+0,82*2,02"výkres číslo D.1.1.b2</t>
  </si>
  <si>
    <t>(6,25+0,35)*6,3-1,1*2,1</t>
  </si>
  <si>
    <t>(5,81+0,9)*4,3</t>
  </si>
  <si>
    <t>-1,1*2,1</t>
  </si>
  <si>
    <t>(6,63*2+2,505+0,19+3,543+0,19+3,543+3,365+2,08)*4,3</t>
  </si>
  <si>
    <t>-1,1*2,1*2</t>
  </si>
  <si>
    <t>-0,9*2,1</t>
  </si>
  <si>
    <t>-0,8*2,1</t>
  </si>
  <si>
    <t>1,26*2,3</t>
  </si>
  <si>
    <t>1,23*2,3</t>
  </si>
  <si>
    <t>1,1*2,3</t>
  </si>
  <si>
    <t>(0,2+1,1+4,45+3,425+4,06+0,19+5,75)*4,3</t>
  </si>
  <si>
    <t>-1*2,1*2</t>
  </si>
  <si>
    <t>-1,2*2,1</t>
  </si>
  <si>
    <t>(2,16+0,45)*4,3</t>
  </si>
  <si>
    <t>(5,9*3+1,34+0,125)*4,2</t>
  </si>
  <si>
    <t>(3,415+5,995*2+0,125*2+2,2*2)*4,2</t>
  </si>
  <si>
    <t>-1,3*2,1*2</t>
  </si>
  <si>
    <t>(2,1+2,29)*4,2</t>
  </si>
  <si>
    <t>(4,26+2,56)*4,2</t>
  </si>
  <si>
    <t>(5,9*3+1,34+0,125)*3,8</t>
  </si>
  <si>
    <t>(2,16+0,4)*3,9</t>
  </si>
  <si>
    <t>(6,095*2+0,125*2+2,2*2+3,415)*3,8</t>
  </si>
  <si>
    <t>(2,1+2,36+0,19)*3,8</t>
  </si>
  <si>
    <t>(4,26+2,56)*3,8</t>
  </si>
  <si>
    <t>1,58*2,6-1,1*2</t>
  </si>
  <si>
    <t>55</t>
  </si>
  <si>
    <t>317142422</t>
  </si>
  <si>
    <t>Překlady nenosné z pórobetonu osazené do tenkého maltového lože, výšky do 250 mm, šířky překladu 100 mm, délky překladu přes 1000 do 1250 mm</t>
  </si>
  <si>
    <t>1048669761</t>
  </si>
  <si>
    <t>https://podminky.urs.cz/item/CS_URS_2023_01/317142422</t>
  </si>
  <si>
    <t>2"výkres číslo D.1.1.b2</t>
  </si>
  <si>
    <t>4"výkres číslo D.1.1.b3</t>
  </si>
  <si>
    <t>4"výkres číslo D.1.1.b4</t>
  </si>
  <si>
    <t>4"výkres číslo D.1.1.b5</t>
  </si>
  <si>
    <t>56</t>
  </si>
  <si>
    <t>317142430</t>
  </si>
  <si>
    <t>Překlady nenosné z pórobetonu osazené do tenkého maltového lože, výšky do 250 mm, šířky překladu 125 mm, délky překladu do 1000 mm</t>
  </si>
  <si>
    <t>2134025436</t>
  </si>
  <si>
    <t>https://podminky.urs.cz/item/CS_URS_2023_01/317142430</t>
  </si>
  <si>
    <t>2"výkres číslo D.1.1.b6</t>
  </si>
  <si>
    <t>57</t>
  </si>
  <si>
    <t>317142432</t>
  </si>
  <si>
    <t>Překlady nenosné z pórobetonu osazené do tenkého maltového lože, výšky do 250 mm, šířky překladu 125 mm, délky překladu přes 1000 do 1250 mm</t>
  </si>
  <si>
    <t>-403909294</t>
  </si>
  <si>
    <t>https://podminky.urs.cz/item/CS_URS_2023_01/317142432</t>
  </si>
  <si>
    <t>10"výkres číslo D.1.1.b2</t>
  </si>
  <si>
    <t>9+2"výkres číslo D.1.1.b3</t>
  </si>
  <si>
    <t>11"výkres číslo D.1.1.b4</t>
  </si>
  <si>
    <t>11"výkres číslo D.1.1.b5</t>
  </si>
  <si>
    <t>58</t>
  </si>
  <si>
    <t>317144116</t>
  </si>
  <si>
    <t>Překlady z lehkého betonu nízké výška 115 mm, šířka 115 mm, délka 1990 mm (1500 mm)</t>
  </si>
  <si>
    <t>-343917512</t>
  </si>
  <si>
    <t>https://podminky.urs.cz/item/CS_URS_2023_01/317144116</t>
  </si>
  <si>
    <t>5"výkres číslo D.1.1.b3</t>
  </si>
  <si>
    <t>2"výkres číslo D.1.1.b4</t>
  </si>
  <si>
    <t>2"výkres číslo D.1.1.b5</t>
  </si>
  <si>
    <t>59</t>
  </si>
  <si>
    <t>317168022</t>
  </si>
  <si>
    <t>Překlady keramické ploché osazené do maltového lože, výšky překladu 71 mm šířky 145 mm, délky 1250 mm</t>
  </si>
  <si>
    <t>950505490</t>
  </si>
  <si>
    <t>https://podminky.urs.cz/item/CS_URS_2023_01/317168022</t>
  </si>
  <si>
    <t>1"výkres číslo D.1.1.b2</t>
  </si>
  <si>
    <t>60</t>
  </si>
  <si>
    <t>317168032</t>
  </si>
  <si>
    <t>Překlady keramické ploché osazené do maltového lože, výšky překladu 71 mm šířky 175 mm, délky 1250 mm</t>
  </si>
  <si>
    <t>2139895563</t>
  </si>
  <si>
    <t>https://podminky.urs.cz/item/CS_URS_2023_01/317168032</t>
  </si>
  <si>
    <t>61</t>
  </si>
  <si>
    <t>317168052</t>
  </si>
  <si>
    <t>Překlady keramické vysoké osazené do maltového lože, šířky překladu 70 mm výšky 238 mm, délky 1250 mm</t>
  </si>
  <si>
    <t>331081297</t>
  </si>
  <si>
    <t>https://podminky.urs.cz/item/CS_URS_2023_01/317168052</t>
  </si>
  <si>
    <t>4*9+2*4"výkres číslo D.1.1.b3</t>
  </si>
  <si>
    <t>4*25"výkres číslo D.1.1.b4</t>
  </si>
  <si>
    <t>4*25"výkres číslo D.1.1.b5</t>
  </si>
  <si>
    <t>62</t>
  </si>
  <si>
    <t>317168053</t>
  </si>
  <si>
    <t>Překlady keramické vysoké osazené do maltového lože, šířky překladu 70 mm výšky 238 mm, délky 1500 mm</t>
  </si>
  <si>
    <t>-789005419</t>
  </si>
  <si>
    <t>https://podminky.urs.cz/item/CS_URS_2023_01/317168053</t>
  </si>
  <si>
    <t>2*2"výkres číslo D.1.1.b3</t>
  </si>
  <si>
    <t>63</t>
  </si>
  <si>
    <t>317168054</t>
  </si>
  <si>
    <t>Překlady keramické vysoké osazené do maltového lože, šířky překladu 70 mm výšky 238 mm, délky 1750 mm</t>
  </si>
  <si>
    <t>450265251</t>
  </si>
  <si>
    <t>https://podminky.urs.cz/item/CS_URS_2023_01/317168054</t>
  </si>
  <si>
    <t>4+2"výkres číslo D.1.1.b3</t>
  </si>
  <si>
    <t>2*3"výkres číslo D.1.1.b4</t>
  </si>
  <si>
    <t>2*3"výkres číslo D.1.1.b5</t>
  </si>
  <si>
    <t>64</t>
  </si>
  <si>
    <t>317168055</t>
  </si>
  <si>
    <t>Překlady keramické vysoké osazené do maltového lože, šířky překladu 70 mm výšky 238 mm, délky 2000 mm</t>
  </si>
  <si>
    <t>-1323018581</t>
  </si>
  <si>
    <t>https://podminky.urs.cz/item/CS_URS_2023_01/317168055</t>
  </si>
  <si>
    <t>65</t>
  </si>
  <si>
    <t>317234410</t>
  </si>
  <si>
    <t>Vyzdívka mezi nosníky cihlami pálenými na maltu cementovou</t>
  </si>
  <si>
    <t>1800357049</t>
  </si>
  <si>
    <t>https://podminky.urs.cz/item/CS_URS_2023_01/317234410</t>
  </si>
  <si>
    <t>1,7*0,6*0,15+1,55*0,75*0,15+1,45*0,75*0,15+1,45*0,9*0,15+1,45*0,75*0,15+1,5*0,75*0,15+1,45*0,45*0,15+1,9*0,3*0,15"výkres číslo D.1.1.b2</t>
  </si>
  <si>
    <t>1,9*0,3*0,25+1,75*0,6*0,25+1,7*0,6*0,25+2,2*0,6*0,25+1,75*0,6*0,25"výkres číslo D.1.1.b3</t>
  </si>
  <si>
    <t>2,9*0,45*0,25+1,75*0,6*0,25+1,3*0,45*0,15+1,75*0,6*0,25*4+1,3*0,6*0,15*2+2,2*0,75*0,25+2,5*0,3*0,25"výkres číslo D.1.1.b4</t>
  </si>
  <si>
    <t>1,75*0,6*0,25*2+2,9*0,45*0,25+2,2*0,45*0,25+2,5*0,3*0,25+2,2*0,5*0,25+1,3*0,5*0,15*2+1,75*0,6*0,25*3+2,2*0,75*0,25+3,2*0,75*0,25"výkres číslo D.1.1.b5</t>
  </si>
  <si>
    <t>1,3*0,3*0,15+2,15*0,3*0,25*2+2,4*0,6*0,25"výkres číslo D.1.1.b6</t>
  </si>
  <si>
    <t>2,75*0,75*0,25*2+2*0,75*0,25"výkres číslo D.1.1.b2</t>
  </si>
  <si>
    <t>1,65*0,75*0,15*3"výkres číslo D.1.1.b3</t>
  </si>
  <si>
    <t>2,15*3*0,75*0,25"výkres číslo D.1.1.b4</t>
  </si>
  <si>
    <t>2,15*0,75*0,25"výkres číslo D.1.1.b5</t>
  </si>
  <si>
    <t>1,4*0,6*0,15"výkres číslo D.1.1.b6</t>
  </si>
  <si>
    <t>66</t>
  </si>
  <si>
    <t>317941123</t>
  </si>
  <si>
    <t>Osazování ocelových válcovaných nosníků na zdivu I nebo IE nebo U nebo UE nebo L č. 14 až 22 nebo výšky do 220 mm</t>
  </si>
  <si>
    <t>-545604186</t>
  </si>
  <si>
    <t>https://podminky.urs.cz/item/CS_URS_2023_01/317941123</t>
  </si>
  <si>
    <t>2,65*17,9*0,001"výkres číslo D.1.1.b3</t>
  </si>
  <si>
    <t>67</t>
  </si>
  <si>
    <t>13010718</t>
  </si>
  <si>
    <t>ocel profilová jakost S235JR (11 375) průřez I (IPN) 160</t>
  </si>
  <si>
    <t>1870425545</t>
  </si>
  <si>
    <t>P</t>
  </si>
  <si>
    <t>Poznámka k položce:_x000D_
Hmotnost: 17,90 kg/m</t>
  </si>
  <si>
    <t>0,047*1,08 'Přepočtené koeficientem množství</t>
  </si>
  <si>
    <t>68</t>
  </si>
  <si>
    <t>317944321</t>
  </si>
  <si>
    <t>Válcované nosníky dodatečně osazované do připravených otvorů bez zazdění hlav do č. 12</t>
  </si>
  <si>
    <t>1443948445</t>
  </si>
  <si>
    <t>https://podminky.urs.cz/item/CS_URS_2023_01/317944321</t>
  </si>
  <si>
    <t>(5*1,55+5*1,45*3+5*1,5+4*1,45)*11,1*0,001"výkres číslo D.1.1.b2</t>
  </si>
  <si>
    <t>5*1,65*3*11,1*0,001"výkres číslo D.1.1.b3</t>
  </si>
  <si>
    <t>(4*1,3+4*1,3*2)*11,1*0,001"výkres číslo D.1.1.b4</t>
  </si>
  <si>
    <t>4*1,3*2*11,1*0,001"výkres číslo D.1.1.b5</t>
  </si>
  <si>
    <t>(3*1,3+3*1,4)*11,1*0,001"výkres číslo D.1.1.b6</t>
  </si>
  <si>
    <t>69</t>
  </si>
  <si>
    <t>317944323</t>
  </si>
  <si>
    <t>Válcované nosníky dodatečně osazované do připravených otvorů bez zazdění hlav č. 14 až 22</t>
  </si>
  <si>
    <t>1480896502</t>
  </si>
  <si>
    <t>https://podminky.urs.cz/item/CS_URS_2023_01/317944323</t>
  </si>
  <si>
    <t>(5*1,7+3*1,9+1,9)*14,3*0,001"výkres číslo D.1.1.b2</t>
  </si>
  <si>
    <t>(3*1,9+4*1,75+5*1,7+4*1,75)*14,3*0,001"výkres číslo D.1.1.b3</t>
  </si>
  <si>
    <t>5*2,2*17,9*0,001"výkres číslo D.1.1.b3</t>
  </si>
  <si>
    <t>(4*1,75+4*1,75*4)*14,3*0,001"výkres číslo D.1.1.b4</t>
  </si>
  <si>
    <t>(5*2,2+5*2,5)*17,9*0,001"výkres číslo D.1.1.b4</t>
  </si>
  <si>
    <t>4*2,9*21,9*0,001"výkres číslo D.1.1.b4</t>
  </si>
  <si>
    <t>(4*1,75*2+4*1,75*3)*14,3*0,001"výkres číslo D.1.1.b5</t>
  </si>
  <si>
    <t>(6*2,2+5*2,5+5*2,2+5*2,2)*17,9*0,001"výkres číslo D.1.1.b5</t>
  </si>
  <si>
    <t>(4*2,9+5*3,2)*21,9*0,001"výkres číslo D.1.1.b5</t>
  </si>
  <si>
    <t>3*2,15*2*14,3*0,001"výkres číslo D.1.1.b6</t>
  </si>
  <si>
    <t>4*2,4*17,9*0,001"výkres číslo D.1.1.b6</t>
  </si>
  <si>
    <t>5*2,75*2*21,9*0,001"výkres číslo D.1.1.b2</t>
  </si>
  <si>
    <t>5*2*14,3*0,001"výkres číslo D.1.1.b2</t>
  </si>
  <si>
    <t>4*2,15*3*17,9*0,001"výkres číslo D.1.1.b4</t>
  </si>
  <si>
    <t>4*2,15*17,9*0,001"výkres číslo D.1.1.b5</t>
  </si>
  <si>
    <t>70</t>
  </si>
  <si>
    <t>317998131</t>
  </si>
  <si>
    <t>Izolace tepelná mezi překlady z extrudovaného polystyrenu výšky 24 cm, tloušťky přes 30 do 50 mm</t>
  </si>
  <si>
    <t>-209878800</t>
  </si>
  <si>
    <t>https://podminky.urs.cz/item/CS_URS_2023_01/317998131</t>
  </si>
  <si>
    <t>1,5*2+1,75+1,25*4"výkres číslo D.1.1.b3</t>
  </si>
  <si>
    <t>1,75*3"výkres číslo D.1.1.b4</t>
  </si>
  <si>
    <t>1,75*3"výkres číslo D.1.1.b5</t>
  </si>
  <si>
    <t>71</t>
  </si>
  <si>
    <t>330321410</t>
  </si>
  <si>
    <t>Sloupy, pilíře, táhla, rámové stojky, vzpěry z betonu železového (bez výztuže) bez zvláštních nároků na vliv prostředí tř. C 25/30</t>
  </si>
  <si>
    <t>1807832042</t>
  </si>
  <si>
    <t>https://podminky.urs.cz/item/CS_URS_2023_01/330321410</t>
  </si>
  <si>
    <t>0,3*0,3*3*2"s02</t>
  </si>
  <si>
    <t>0,4*0,4*3"s03</t>
  </si>
  <si>
    <t>0,3*0,3*3*3"s04</t>
  </si>
  <si>
    <t>0,4*0,3*3"s05</t>
  </si>
  <si>
    <t>0,9*0,4*15*2"s07,s17,s27,s37</t>
  </si>
  <si>
    <t>0,4*0,4*6,1*2"s11</t>
  </si>
  <si>
    <t>0,3*0,3*3,9*2"s12</t>
  </si>
  <si>
    <t>0,4*0,4*3,9"s13</t>
  </si>
  <si>
    <t>0,3*0,3*3,9*3"s14</t>
  </si>
  <si>
    <t>0,4*0,3*3,9"s15</t>
  </si>
  <si>
    <t>0,4*0,4*0,4*6,15*5"s16</t>
  </si>
  <si>
    <t>0,3*0,3*3,85*2"s21</t>
  </si>
  <si>
    <t>0,3*0,3*3,9*2"s22</t>
  </si>
  <si>
    <t>0,4*0,4*3,9"s23</t>
  </si>
  <si>
    <t>0,3*0,3*3,9*3"s24</t>
  </si>
  <si>
    <t>0,4*0,3*3,9"s25</t>
  </si>
  <si>
    <t>0,3*0,3*3,9*5"s26</t>
  </si>
  <si>
    <t>0,3*0,3*3,5*2"s31</t>
  </si>
  <si>
    <t>0,3*0,3*3,5*2"s32</t>
  </si>
  <si>
    <t>0,4*0,4*3,5"s33</t>
  </si>
  <si>
    <t>0,3*0,3*3,5*3"s34</t>
  </si>
  <si>
    <t>0,4*0,3*3,5"s35</t>
  </si>
  <si>
    <t>0,3*0,3*3,5*5"s36</t>
  </si>
  <si>
    <t>72</t>
  </si>
  <si>
    <t>331351121</t>
  </si>
  <si>
    <t>Bednění hranatých sloupů a pilířů včetně vzepření průřezu pravoúhlého čtyřúhelníka výšky do 4 m, průřezu přes 0,08 do 0,16 m2 zřízení</t>
  </si>
  <si>
    <t>-1727662770</t>
  </si>
  <si>
    <t>https://podminky.urs.cz/item/CS_URS_2023_01/331351121</t>
  </si>
  <si>
    <t>4*0,3*3*2"s02</t>
  </si>
  <si>
    <t>4*0,4*3"s03</t>
  </si>
  <si>
    <t>4*0,3*3*3"s04</t>
  </si>
  <si>
    <t>(0,4+0,3)*2*3"s05</t>
  </si>
  <si>
    <t>4*0,3*3,9*2"s12</t>
  </si>
  <si>
    <t>4*0,4*3,9"s13</t>
  </si>
  <si>
    <t>4*0,3*3,9*3"s14</t>
  </si>
  <si>
    <t>(0,4+0,3)*2*3,9"s15</t>
  </si>
  <si>
    <t>4*0,3*3,85*2"s21</t>
  </si>
  <si>
    <t>4*0,3*3,9*2"s22</t>
  </si>
  <si>
    <t>4*0,4*3,9"s23</t>
  </si>
  <si>
    <t>4*0,3*3,9*3"s24</t>
  </si>
  <si>
    <t>(0,4+0,3)*2*3,9"s25</t>
  </si>
  <si>
    <t>4*0,3*3,9*5"s26</t>
  </si>
  <si>
    <t>4*0,3*3,5*2"s31</t>
  </si>
  <si>
    <t>4*0,3*3,5*2"s32</t>
  </si>
  <si>
    <t>4*0,4*3,5"s33</t>
  </si>
  <si>
    <t>4*0,3*3,5*3"s34</t>
  </si>
  <si>
    <t>(0,4+0,3)*2*3,5"s35</t>
  </si>
  <si>
    <t>4*0,3*3,5*5"s36</t>
  </si>
  <si>
    <t>73</t>
  </si>
  <si>
    <t>331351122</t>
  </si>
  <si>
    <t>Bednění hranatých sloupů a pilířů včetně vzepření průřezu pravoúhlého čtyřúhelníka výšky do 4 m, průřezu přes 0,08 do 0,16 m2 odstranění</t>
  </si>
  <si>
    <t>1538343530</t>
  </si>
  <si>
    <t>https://podminky.urs.cz/item/CS_URS_2023_01/331351122</t>
  </si>
  <si>
    <t>74</t>
  </si>
  <si>
    <t>331351321</t>
  </si>
  <si>
    <t>Bednění hranatých sloupů a pilířů včetně vzepření průřezu pravoúhlého čtyřúhelníka výšky přes 4 do 6 m, průřezu přes 0,08 do 0,16 m2 zřízení</t>
  </si>
  <si>
    <t>1425979379</t>
  </si>
  <si>
    <t>https://podminky.urs.cz/item/CS_URS_2023_01/331351321</t>
  </si>
  <si>
    <t>4*0,4*6,1*2"s11</t>
  </si>
  <si>
    <t>4*0,4*0,4*6,15*5"s16</t>
  </si>
  <si>
    <t>75</t>
  </si>
  <si>
    <t>331351322</t>
  </si>
  <si>
    <t>Bednění hranatých sloupů a pilířů včetně vzepření průřezu pravoúhlého čtyřúhelníka výšky přes 4 do 6 m, průřezu přes 0,08 do 0,16 m2 odstranění</t>
  </si>
  <si>
    <t>157691560</t>
  </si>
  <si>
    <t>https://podminky.urs.cz/item/CS_URS_2023_01/331351322</t>
  </si>
  <si>
    <t>76</t>
  </si>
  <si>
    <t>331351325</t>
  </si>
  <si>
    <t>Bednění hranatých sloupů a pilířů včetně vzepření průřezu pravoúhlého čtyřúhelníka výšky přes 4 do 6 m, průřezu přes 0,16 m2 zřízení</t>
  </si>
  <si>
    <t>-1295071882</t>
  </si>
  <si>
    <t>https://podminky.urs.cz/item/CS_URS_2023_01/331351325</t>
  </si>
  <si>
    <t>(0,9+0,4)*2*15*2"s07,s17,s27,s37</t>
  </si>
  <si>
    <t>77</t>
  </si>
  <si>
    <t>331351326</t>
  </si>
  <si>
    <t>Bednění hranatých sloupů a pilířů včetně vzepření průřezu pravoúhlého čtyřúhelníka výšky přes 4 do 6 m, průřezu přes 0,16 m2 odstranění</t>
  </si>
  <si>
    <t>-1162954314</t>
  </si>
  <si>
    <t>https://podminky.urs.cz/item/CS_URS_2023_01/331351326</t>
  </si>
  <si>
    <t>78</t>
  </si>
  <si>
    <t>331361821</t>
  </si>
  <si>
    <t>Výztuž sloupů, pilířů, rámových stojek, táhel nebo vzpěr hranatých svislých nebo šikmých (odkloněných) z betonářské oceli 10 505 (R) nebo BSt 500</t>
  </si>
  <si>
    <t>1764962103</t>
  </si>
  <si>
    <t>https://podminky.urs.cz/item/CS_URS_2023_01/331361821</t>
  </si>
  <si>
    <t>0,3*0,3*3*2*0,3*1,1"s02</t>
  </si>
  <si>
    <t>0,4*0,4*3*0,18*1,1"s03</t>
  </si>
  <si>
    <t>0,3*0,3*3*3*0,3*1,1"s04</t>
  </si>
  <si>
    <t>0,4*0,3*3*0,235*1,1"s05</t>
  </si>
  <si>
    <t>0,9*0,4*15*2*0,125*1,1"s07,s17,s27,s37</t>
  </si>
  <si>
    <t>0,4*0,4*6,1*2*0,095*1,1"s11</t>
  </si>
  <si>
    <t>0,3*0,3*3,9*2*0,3*1,1"s12</t>
  </si>
  <si>
    <t>0,4*0,4*3,9*0,18*1,1"s13</t>
  </si>
  <si>
    <t>0,3*0,3*3,9*3*0,3*1,1"s14</t>
  </si>
  <si>
    <t>0,4*0,3*3,9*0,235*1,1"s15</t>
  </si>
  <si>
    <t>0,4*0,4*0,4*6,15*5*0,095*1,1"s16</t>
  </si>
  <si>
    <t>0,3*0,3*3,85*2*0,25*1,1"s21</t>
  </si>
  <si>
    <t>0,3*0,3*3,9*2*0,25*1,1"s22</t>
  </si>
  <si>
    <t>0,4*0,4*3,9*0,095*1,1"s23</t>
  </si>
  <si>
    <t>0,3*0,3*3,9*3*0,25*1,1"s24</t>
  </si>
  <si>
    <t>0,4*0,3*3,9*0,155*1,1"s25</t>
  </si>
  <si>
    <t>0,3*0,3*3,9*5*0,25*1,1"s26</t>
  </si>
  <si>
    <t>0,3*0,3*3,5*2*0,165*1,1"s31</t>
  </si>
  <si>
    <t>0,3*0,3*3,5*2*0,165*1,1"s32</t>
  </si>
  <si>
    <t>0,4*0,4*3,5*0,095*1,1"s33</t>
  </si>
  <si>
    <t>0,3*0,3*3,5*3*0,165*1,1"s34</t>
  </si>
  <si>
    <t>0,4*0,3*3,5*0,13*1,1"s35</t>
  </si>
  <si>
    <t>0,3*0,3*3,5*5*0,165*1,1"s36</t>
  </si>
  <si>
    <t>79</t>
  </si>
  <si>
    <t>340271031</t>
  </si>
  <si>
    <t>Zazdívka otvorů v příčkách nebo stěnách pórobetonovými tvárnicemi plochy přes 0,025 m2 do 1 m2, objemová hmotnost 500 kg/m3, tloušťka příčky 125 mm</t>
  </si>
  <si>
    <t>1142781149</t>
  </si>
  <si>
    <t>https://podminky.urs.cz/item/CS_URS_2023_01/340271031</t>
  </si>
  <si>
    <t>1,5*2,1-1,1*2"výkres číslo D.1.1.b2</t>
  </si>
  <si>
    <t>1*2,1-0,8*2+0,95*2,1-0,8*2"výkres číslo D.1.1.b6</t>
  </si>
  <si>
    <t>80</t>
  </si>
  <si>
    <t>340271035</t>
  </si>
  <si>
    <t>Zazdívka otvorů v příčkách nebo stěnách pórobetonovými tvárnicemi plochy přes 1 m2 do 4 m2, objemová hmotnost 500 kg/m3, tloušťka příčky 125 mm</t>
  </si>
  <si>
    <t>-1208604123</t>
  </si>
  <si>
    <t>https://podminky.urs.cz/item/CS_URS_2023_01/340271035</t>
  </si>
  <si>
    <t>0,71*1,82*2"výkres číslo D.1.1.b2</t>
  </si>
  <si>
    <t>81</t>
  </si>
  <si>
    <t>342272205</t>
  </si>
  <si>
    <t>Příčky z pórobetonových tvárnic hladkých na tenké maltové lože objemová hmotnost do 500 kg/m3, tloušťka příčky 50 mm</t>
  </si>
  <si>
    <t>-1080834744</t>
  </si>
  <si>
    <t>https://podminky.urs.cz/item/CS_URS_2023_01/342272205</t>
  </si>
  <si>
    <t>1,35*3,4</t>
  </si>
  <si>
    <t>1,305*3,4</t>
  </si>
  <si>
    <t>(0,6+0,375)*2,85</t>
  </si>
  <si>
    <t>Mezisoučet"výkres číslo D.1.1.b6</t>
  </si>
  <si>
    <t>82</t>
  </si>
  <si>
    <t>342272225</t>
  </si>
  <si>
    <t>Příčky z pórobetonových tvárnic hladkých na tenké maltové lože objemová hmotnost do 500 kg/m3, tloušťka příčky 100 mm</t>
  </si>
  <si>
    <t>-2095282934</t>
  </si>
  <si>
    <t>https://podminky.urs.cz/item/CS_URS_2023_01/342272225</t>
  </si>
  <si>
    <t>2,97*2*3,4-0,8*2*2</t>
  </si>
  <si>
    <t>(1,17+1,35)*3,4</t>
  </si>
  <si>
    <t>0,6*4,3</t>
  </si>
  <si>
    <t>(3,06*2+0,995*2)*4,3</t>
  </si>
  <si>
    <t>-0,6*2*2</t>
  </si>
  <si>
    <t>-0,7*2*2</t>
  </si>
  <si>
    <t>(3,06*2+0,975+0,995)*4,3</t>
  </si>
  <si>
    <t>83</t>
  </si>
  <si>
    <t>342272235</t>
  </si>
  <si>
    <t>Příčky z pórobetonových tvárnic hladkých na tenké maltové lože objemová hmotnost do 500 kg/m3, tloušťka příčky 125 mm</t>
  </si>
  <si>
    <t>955756945</t>
  </si>
  <si>
    <t>https://podminky.urs.cz/item/CS_URS_2023_01/342272235</t>
  </si>
  <si>
    <t>(6,54+3,28+0,125+3,12+4,915)*3</t>
  </si>
  <si>
    <t>-1,1*2*3</t>
  </si>
  <si>
    <t>(5,6+3)*3,2</t>
  </si>
  <si>
    <t>-1,1*2</t>
  </si>
  <si>
    <t>-0,9*2</t>
  </si>
  <si>
    <t>(2,25+5,5+2,25*2+1,5+1,5+1,25)*3,4</t>
  </si>
  <si>
    <t>-0,6*2*3</t>
  </si>
  <si>
    <t>2,16*3,4</t>
  </si>
  <si>
    <t>(5,61+2,86+0,45+1,1)*3,4</t>
  </si>
  <si>
    <t>-0,7*2</t>
  </si>
  <si>
    <t>-0,6*2</t>
  </si>
  <si>
    <t>(3,685+0,125+5,755+0,125+1,675+6,715+3,28+0,125+4,915+3,12+2,25*2+0,23+0,6+0,23)*4,25</t>
  </si>
  <si>
    <t>(5,81+1,5)*4,25-0,8*2-0,9*2</t>
  </si>
  <si>
    <t>-1,1*2*4</t>
  </si>
  <si>
    <t>-2*2</t>
  </si>
  <si>
    <t>-1,2*2,2</t>
  </si>
  <si>
    <t>(2,5+1,35+0,125)*6,3</t>
  </si>
  <si>
    <t>-0,8*2</t>
  </si>
  <si>
    <t>(2,505*2+1,2+2,15+0,4+1,5)*4,25</t>
  </si>
  <si>
    <t>(0,625+3,025+1,79*3)*4,3</t>
  </si>
  <si>
    <t>(6,416*2+1,15+0,65+2,165+2,213+3,385+2,458+3,28+0,125+3,12+0,35*2+1,1)*4,25</t>
  </si>
  <si>
    <t>-0,9*2*3</t>
  </si>
  <si>
    <t>-1,2*2</t>
  </si>
  <si>
    <t>2,29*2*4,25</t>
  </si>
  <si>
    <t>(3,535+2,015+0,125)*4,25</t>
  </si>
  <si>
    <t>3,52*4,2</t>
  </si>
  <si>
    <t>3,395*4,2</t>
  </si>
  <si>
    <t>2,78*4,2</t>
  </si>
  <si>
    <t>2,855*4,2</t>
  </si>
  <si>
    <t>(6,416*2+1,15+0,65+2,165+2,213+3,385+2,458+3,28+0,125+3,12+0,35*2+1,1)*3,75</t>
  </si>
  <si>
    <t>2,29*2*3,75</t>
  </si>
  <si>
    <t>(3,535+2,015+0,125)*3,85</t>
  </si>
  <si>
    <t>3,52*3,75</t>
  </si>
  <si>
    <t>3,395*3,75</t>
  </si>
  <si>
    <t>2,78*3,75</t>
  </si>
  <si>
    <t>2,855*3,75</t>
  </si>
  <si>
    <t>1,58*3,75</t>
  </si>
  <si>
    <t>2,56*3,75</t>
  </si>
  <si>
    <t>(3,905*2+2,1+1,75+0,4)*2,85</t>
  </si>
  <si>
    <t>84</t>
  </si>
  <si>
    <t>346244381</t>
  </si>
  <si>
    <t>Plentování ocelových válcovaných nosníků jednostranné cihlami na maltu, výška stojiny do 200 mm</t>
  </si>
  <si>
    <t>390288957</t>
  </si>
  <si>
    <t>https://podminky.urs.cz/item/CS_URS_2023_01/346244381</t>
  </si>
  <si>
    <t>(1,55+1,45*3+1,5+1,45)*2*0,12+(1,7+1,9+1,9)*2*0,14"výkres číslo D.1.1.b2</t>
  </si>
  <si>
    <t>(1,9+1,75+1,7+1,75)*2*0,14+2,2*2*0,16+2,65*2*0,16"výkres číslo D.1.1.b3</t>
  </si>
  <si>
    <t>(1,3*2+1,3*2*2)*0,12+(1,75+4*1,75)*2*0,14+2,2*2*0,16+2,9*2*0,18+2,5*2*0,16"výkres číslo D.1.1.b4</t>
  </si>
  <si>
    <t>1,3*2*2*0,12+(1,75*2+3*1,75)*2*0,14+(2,2+2,5+2,2+2,2)*2*0,16+(2,9+3,2)*2*0,18"výkres číslo D.1.1.b5</t>
  </si>
  <si>
    <t>1,3*2*0,12+2,15*2*2*0,14+2,4*0,16*2"výkres číslo D.1.1.b6</t>
  </si>
  <si>
    <t>2,75*2*2*0,18+2*2*0,14"výkres číslo D.1.1.b2</t>
  </si>
  <si>
    <t>1,65*2*3*0,12"výkres číslo D.1.1.b3</t>
  </si>
  <si>
    <t>2,15*2*3*0,16"výkres číslo D.1.1.b4</t>
  </si>
  <si>
    <t>2,15*2*0,16"výkres číslo D.1.1.b5</t>
  </si>
  <si>
    <t>1,4*2*0,12"výkres číslo D.1.1.b6</t>
  </si>
  <si>
    <t>85</t>
  </si>
  <si>
    <t>346272226</t>
  </si>
  <si>
    <t>Přizdívky z pórobetonových tvárnic objemová hmotnost do 500 kg/m3, na tenké maltové lože, tloušťka přizdívky 75 mm</t>
  </si>
  <si>
    <t>-1587152391</t>
  </si>
  <si>
    <t>https://podminky.urs.cz/item/CS_URS_2023_01/346272226</t>
  </si>
  <si>
    <t>(0,3+0,4)*4*(5+10+10+2)"výkres číslo D.1.1.b6</t>
  </si>
  <si>
    <t>86</t>
  </si>
  <si>
    <t>346272246</t>
  </si>
  <si>
    <t>Přizdívky z pórobetonových tvárnic objemová hmotnost do 500 kg/m3, na tenké maltové lože, tloušťka přizdívky 125 mm</t>
  </si>
  <si>
    <t>-1246144839</t>
  </si>
  <si>
    <t>https://podminky.urs.cz/item/CS_URS_2023_01/346272246</t>
  </si>
  <si>
    <t>5*1,25"výkres číslo D.1.1.b2</t>
  </si>
  <si>
    <t>10*1,25"výkres číslo D.1.1.b3</t>
  </si>
  <si>
    <t>15*1,25"výkres číslo D.1.1.b4</t>
  </si>
  <si>
    <t>15*1,25"výkres číslo D.1.1.b5</t>
  </si>
  <si>
    <t>5*1,25"výkres číslo D.1.1.b6</t>
  </si>
  <si>
    <t>87</t>
  </si>
  <si>
    <t>346808001</t>
  </si>
  <si>
    <t>Kotvení stěn k žb kci pomocí kotevních trnů pr.8mm, přivařené k obnažené výztuži</t>
  </si>
  <si>
    <t>1576793965</t>
  </si>
  <si>
    <t>9*2*4*4</t>
  </si>
  <si>
    <t>88</t>
  </si>
  <si>
    <t>346808002</t>
  </si>
  <si>
    <t>Těsnění příček u stropu - minerální rohož + zatmelení, připojení příček ke stropu pomocí přistřelených ocelových úhelníků 40/60</t>
  </si>
  <si>
    <t>592479746</t>
  </si>
  <si>
    <t>1,35</t>
  </si>
  <si>
    <t>1,305</t>
  </si>
  <si>
    <t>(0,6+0,375)</t>
  </si>
  <si>
    <t>2,97*2</t>
  </si>
  <si>
    <t>(1,17+1,35)</t>
  </si>
  <si>
    <t>0,6</t>
  </si>
  <si>
    <t>(3,06*2+0,995*2)</t>
  </si>
  <si>
    <t>(3,06*2+0,975+0,995)</t>
  </si>
  <si>
    <t>(6,54+3,28+0,125+3,12+4,915)</t>
  </si>
  <si>
    <t>(5,6+3)</t>
  </si>
  <si>
    <t>(2,25+5,5+2,25*2+1,5+1,5+1,25)</t>
  </si>
  <si>
    <t>2,16</t>
  </si>
  <si>
    <t>(5,61+2,86+0,45+1,1)</t>
  </si>
  <si>
    <t>(3,685+0,125+5,755+0,125+1,675+6,715+3,28+0,125+4,915+3,12+2,25*2+0,23+0,6+0,23)</t>
  </si>
  <si>
    <t>(2,5+1,35+0,125)</t>
  </si>
  <si>
    <t>(2,505*4+1,4)</t>
  </si>
  <si>
    <t>(1,8+1,75)</t>
  </si>
  <si>
    <t>(6,416*2+1,15+0,65+2,165+2,213+3,385+2,458+3,28+0,125+3,12+0,35*2+1,1)</t>
  </si>
  <si>
    <t>2,29*2</t>
  </si>
  <si>
    <t>(3,535+2,015+0,125)</t>
  </si>
  <si>
    <t>3,52</t>
  </si>
  <si>
    <t>3,395</t>
  </si>
  <si>
    <t>2,78</t>
  </si>
  <si>
    <t>2,855</t>
  </si>
  <si>
    <t>1,58</t>
  </si>
  <si>
    <t>2,56</t>
  </si>
  <si>
    <t>(3,905*2+2,1+1,75+0,4)</t>
  </si>
  <si>
    <t>89</t>
  </si>
  <si>
    <t>346808003</t>
  </si>
  <si>
    <t>Těsnění příček u stropu - požární těsnění</t>
  </si>
  <si>
    <t>124229717</t>
  </si>
  <si>
    <t>280,141/3</t>
  </si>
  <si>
    <t>90</t>
  </si>
  <si>
    <t>349231821</t>
  </si>
  <si>
    <t>Přizdívka z cihel ostění s ozubem ve vybouraných otvorech, s vysekáním kapes pro zavázaní přes 150 do 300 mm</t>
  </si>
  <si>
    <t>-1418103809</t>
  </si>
  <si>
    <t>https://podminky.urs.cz/item/CS_URS_2023_01/349231821</t>
  </si>
  <si>
    <t>0,63*2,3"výkres číslo D.1.1.b3</t>
  </si>
  <si>
    <t>91</t>
  </si>
  <si>
    <t>350501001</t>
  </si>
  <si>
    <t>Osazení a obezdívka modulu závěsného WC</t>
  </si>
  <si>
    <t>1004708479</t>
  </si>
  <si>
    <t>3"výkres číslo D.1.1.b2</t>
  </si>
  <si>
    <t>7"výkres číslo D.1.1.b3</t>
  </si>
  <si>
    <t>10"výkres číslo D.1.1.b4</t>
  </si>
  <si>
    <t>10"výkres číslo D.1.1.b5</t>
  </si>
  <si>
    <t>92</t>
  </si>
  <si>
    <t>350501002</t>
  </si>
  <si>
    <t>Osazení a obezdívka sprchové vaničky</t>
  </si>
  <si>
    <t>-1478888447</t>
  </si>
  <si>
    <t>1"výkres číslo D.1.1.b3</t>
  </si>
  <si>
    <t>6"výkres číslo D.1.1.b4</t>
  </si>
  <si>
    <t>6"výkres číslo D.1.1.b5</t>
  </si>
  <si>
    <t>Vodorovné konstrukce</t>
  </si>
  <si>
    <t>93</t>
  </si>
  <si>
    <t>411321414</t>
  </si>
  <si>
    <t>Stropy z betonu železového (bez výztuže) stropů deskových, plochých střech, desek balkonových, desek hřibových stropů včetně hlavic hřibových sloupů tř. C 25/30</t>
  </si>
  <si>
    <t>-470407826</t>
  </si>
  <si>
    <t>https://podminky.urs.cz/item/CS_URS_2023_01/411321414</t>
  </si>
  <si>
    <t>10,6*7,15*0,26"d01</t>
  </si>
  <si>
    <t>(6,25*11+10,4*5,6+4,6*3,6+6,2*14,6)*0,28"výkres číslo D.1.1.b7</t>
  </si>
  <si>
    <t>(6,4*11,2+10,5*5,75+4,7*3,65+6,35*14,7)*0,28"výkres číslo D.1.1.b8</t>
  </si>
  <si>
    <t>(6,4*11,2+10,5*5,75+4,7*3,65+6,35*14,7)*0,28"výkres číslo D.1.1.b9</t>
  </si>
  <si>
    <t>(6,05*3,6+10,6*9,5)*0,18"d11</t>
  </si>
  <si>
    <t>(9,5*6,1+2,6*1,25)*0,18"d12</t>
  </si>
  <si>
    <t>17,7*2,5*0,18"d13</t>
  </si>
  <si>
    <t>(6,05*3,6+10,6*9,5)*0,18"d21</t>
  </si>
  <si>
    <t>(9,5*6,1+2,6*1,25)*0,18"d22</t>
  </si>
  <si>
    <t>17,7*2,5*0,18"d23</t>
  </si>
  <si>
    <t>(6,05*3,6+10,6*9,5)*0,16"d31</t>
  </si>
  <si>
    <t>(9,5*6,1+2,6*1,25)*0,16"d32</t>
  </si>
  <si>
    <t>17,7*2,5*0,16"d33</t>
  </si>
  <si>
    <t>2,6*2,1*0,2"d34</t>
  </si>
  <si>
    <t>94</t>
  </si>
  <si>
    <t>411351011</t>
  </si>
  <si>
    <t>Bednění stropních konstrukcí - bez podpěrné konstrukce desek tloušťky stropní desky přes 5 do 25 cm zřízení</t>
  </si>
  <si>
    <t>-1426779441</t>
  </si>
  <si>
    <t>https://podminky.urs.cz/item/CS_URS_2023_01/411351011</t>
  </si>
  <si>
    <t>6,05*3,6+10,6*9,5"d11</t>
  </si>
  <si>
    <t>9,5*6,1+2,6*1,25"d12</t>
  </si>
  <si>
    <t>17,7*2,5"d13</t>
  </si>
  <si>
    <t>6,05*3,6+10,6*9,5"d21</t>
  </si>
  <si>
    <t>9,5*6,1+2,6*1,25"d22</t>
  </si>
  <si>
    <t>17,7*2,5"d23</t>
  </si>
  <si>
    <t>6,05*3,6+10,6*9,5"d31</t>
  </si>
  <si>
    <t>9,5*6,1+2,6*1,25"d32</t>
  </si>
  <si>
    <t>17,7*2,5"d33</t>
  </si>
  <si>
    <t>(2,6+2,1)*2*0,2+2,2*1,7"d34</t>
  </si>
  <si>
    <t>95</t>
  </si>
  <si>
    <t>411351012</t>
  </si>
  <si>
    <t>Bednění stropních konstrukcí - bez podpěrné konstrukce desek tloušťky stropní desky přes 5 do 25 cm odstranění</t>
  </si>
  <si>
    <t>1327759034</t>
  </si>
  <si>
    <t>https://podminky.urs.cz/item/CS_URS_2023_01/411351012</t>
  </si>
  <si>
    <t>96</t>
  </si>
  <si>
    <t>411351021</t>
  </si>
  <si>
    <t>Bednění stropních konstrukcí - bez podpěrné konstrukce desek tloušťky stropní desky přes 25 do 50 cm zřízení</t>
  </si>
  <si>
    <t>1668652610</t>
  </si>
  <si>
    <t>https://podminky.urs.cz/item/CS_URS_2023_01/411351021</t>
  </si>
  <si>
    <t>10,6*7,15+(10,6+7,15)*2*0,26"d01</t>
  </si>
  <si>
    <t>6,25*11+10,4*5,6+4,6*3,6+6,2*14,6"výkres číslo D.1.1.b7</t>
  </si>
  <si>
    <t>6,4*11,2+10,5*5,75+4,7*3,65+6,35*14,7"výkres číslo D.1.1.b8</t>
  </si>
  <si>
    <t>6,4*11,2+10,5*5,75+4,7*3,65+6,35*14,7"výkres číslo D.1.1.b9</t>
  </si>
  <si>
    <t>97</t>
  </si>
  <si>
    <t>411351022</t>
  </si>
  <si>
    <t>Bednění stropních konstrukcí - bez podpěrné konstrukce desek tloušťky stropní desky přes 25 do 50 cm odstranění</t>
  </si>
  <si>
    <t>-1199964363</t>
  </si>
  <si>
    <t>https://podminky.urs.cz/item/CS_URS_2023_01/411351022</t>
  </si>
  <si>
    <t>98</t>
  </si>
  <si>
    <t>411354313</t>
  </si>
  <si>
    <t>Podpěrná konstrukce stropů - desek, kleneb a skořepin výška podepření do 4 m tloušťka stropu přes 15 do 25 cm zřízení</t>
  </si>
  <si>
    <t>630997552</t>
  </si>
  <si>
    <t>https://podminky.urs.cz/item/CS_URS_2023_01/411354313</t>
  </si>
  <si>
    <t>99</t>
  </si>
  <si>
    <t>411354314</t>
  </si>
  <si>
    <t>Podpěrná konstrukce stropů - desek, kleneb a skořepin výška podepření do 4 m tloušťka stropu přes 15 do 25 cm odstranění</t>
  </si>
  <si>
    <t>1810641336</t>
  </si>
  <si>
    <t>https://podminky.urs.cz/item/CS_URS_2023_01/411354314</t>
  </si>
  <si>
    <t>100</t>
  </si>
  <si>
    <t>411354315</t>
  </si>
  <si>
    <t>Podpěrná konstrukce stropů - desek, kleneb a skořepin výška podepření do 4 m tloušťka stropu přes 25 do 35 cm zřízení</t>
  </si>
  <si>
    <t>214646806</t>
  </si>
  <si>
    <t>https://podminky.urs.cz/item/CS_URS_2023_01/411354315</t>
  </si>
  <si>
    <t>10,6*7,15"d01</t>
  </si>
  <si>
    <t>101</t>
  </si>
  <si>
    <t>411354316</t>
  </si>
  <si>
    <t>Podpěrná konstrukce stropů - desek, kleneb a skořepin výška podepření do 4 m tloušťka stropu přes 25 do 35 cm odstranění</t>
  </si>
  <si>
    <t>-499862561</t>
  </si>
  <si>
    <t>https://podminky.urs.cz/item/CS_URS_2023_01/411354316</t>
  </si>
  <si>
    <t>102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</si>
  <si>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</si>
  <si>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</si>
  <si>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-1147628470</t>
  </si>
  <si>
    <t>https://podminky.urs.cz/item/CS_URS_2023_01/411361821</t>
  </si>
  <si>
    <t>10,6*7,15*0,26*0,06*1,1"d01</t>
  </si>
  <si>
    <t>5476,555*1,1*0,001"výkres číslo D.1.1.b2</t>
  </si>
  <si>
    <t>5546,762*1,1*0,001"výkres číslo D.1.1.b8</t>
  </si>
  <si>
    <t>5552,762*1,1*0,001"výkres číslo D.1.1.b9</t>
  </si>
  <si>
    <t>(6,05*3,6+10,6*9,5)*0,18*0,075*1,1"d11</t>
  </si>
  <si>
    <t>(9,5*6,1+2,6*1,25)*0,18*0,075*1,1"d12</t>
  </si>
  <si>
    <t>17,7*2,5*0,18*0,065*1,1"d13</t>
  </si>
  <si>
    <t>(6,05*3,6+10,6*9,5)*0,18*0,075*1,1"d21</t>
  </si>
  <si>
    <t>(9,5*6,1+2,6*1,25)*0,18*0,075*1,1"d22</t>
  </si>
  <si>
    <t>17,7*2,5*0,18*0,065*1,1"d23</t>
  </si>
  <si>
    <t>(6,05*3,6+10,6*9,5)*0,18*0,0555*1,1"d31</t>
  </si>
  <si>
    <t>(9,5*6,1+2,6*1,25)*0,18*0,060*1,1"d32</t>
  </si>
  <si>
    <t>17,7*2,5*0,18*0,055*1,1"d33</t>
  </si>
  <si>
    <t>103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</si>
  <si>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</si>
  <si>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</si>
  <si>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173435282</t>
  </si>
  <si>
    <t>https://podminky.urs.cz/item/CS_URS_2023_01/411362021</t>
  </si>
  <si>
    <t>53*3*2*5,267*0,001"výkres číslo D.1.1.b7</t>
  </si>
  <si>
    <t>53*3*2*5,267*0,001"výkres číslo D.1.1.b8</t>
  </si>
  <si>
    <t>53*3*2*5,267*0,001"výkres číslo D.1.1.b9</t>
  </si>
  <si>
    <t>2,6*2,1*0,2*0,05*1,1"d34</t>
  </si>
  <si>
    <t>104</t>
  </si>
  <si>
    <t>413232221</t>
  </si>
  <si>
    <t>Zazdívka zhlaví stropních trámů nebo válcovaných nosníků pálenými cihlami válcovaných nosníků, výšky přes 150 do 300 mm</t>
  </si>
  <si>
    <t>-2073917379</t>
  </si>
  <si>
    <t>https://podminky.urs.cz/item/CS_URS_2023_01/413232221</t>
  </si>
  <si>
    <t>5*2+4"výkres číslo D.1.1.b7</t>
  </si>
  <si>
    <t>10"výkres číslo D.1.1.b8</t>
  </si>
  <si>
    <t>10"výkres číslo D.1.1.b9</t>
  </si>
  <si>
    <t>105</t>
  </si>
  <si>
    <t>413321414</t>
  </si>
  <si>
    <t>Nosníky z betonu železového (bez výztuže) včetně stěnových i jeřábových drah, volných trámů, průvlaků, rámových příčlí, ztužidel, konzol, vodorovných táhel apod., tyčových konstrukcí tř. C 25/30</t>
  </si>
  <si>
    <t>291153079</t>
  </si>
  <si>
    <t>https://podminky.urs.cz/item/CS_URS_2023_01/413321414</t>
  </si>
  <si>
    <t>4,9*0,3*0,66"p01</t>
  </si>
  <si>
    <t>7,2*0,4*0,66"p02</t>
  </si>
  <si>
    <t>7,2*0,3*0,66"p03</t>
  </si>
  <si>
    <t>9,1*0,3*0,66"p06</t>
  </si>
  <si>
    <t>2,5*0,3*0,66"p07</t>
  </si>
  <si>
    <t>11,3*0,3*0,64"p11</t>
  </si>
  <si>
    <t>11,3*0,3*0,64"p21</t>
  </si>
  <si>
    <t>11,3*0,3*0,6"p31</t>
  </si>
  <si>
    <t>12,9*0,3*0,64"p12</t>
  </si>
  <si>
    <t>12,9*0,3*0,64"p22</t>
  </si>
  <si>
    <t>12,9*0,3*0,6"p32</t>
  </si>
  <si>
    <t>9,4*0,3*0,64"p13</t>
  </si>
  <si>
    <t>9,4*0,3*0,64"p23</t>
  </si>
  <si>
    <t>9,4*0,3*0,6"p33</t>
  </si>
  <si>
    <t>6,5*0,3*0,64"p14</t>
  </si>
  <si>
    <t>6,5*0,3*0,64"p24</t>
  </si>
  <si>
    <t>6,5*0,3*0,6"p34</t>
  </si>
  <si>
    <t>10,3*0,3*0,64"p15</t>
  </si>
  <si>
    <t>10,3*0,3*0,64"p25</t>
  </si>
  <si>
    <t>10,3*0,3*0,6"p35</t>
  </si>
  <si>
    <t>8,75*0,3*0,64"p16</t>
  </si>
  <si>
    <t>8,75*0,3*0,64"p26</t>
  </si>
  <si>
    <t>8,75*0,3*0,6"p36</t>
  </si>
  <si>
    <t>2,5*0,3*0,64"p17</t>
  </si>
  <si>
    <t>2,5*0,3*0,64"p27</t>
  </si>
  <si>
    <t>2,5*0,3*0,6"p37</t>
  </si>
  <si>
    <t>6,1*0,3*0,4"p101</t>
  </si>
  <si>
    <t>6,1*0,3*0,4"p201</t>
  </si>
  <si>
    <t>6,1*0,3*0,4"p301</t>
  </si>
  <si>
    <t>4,25*0,3*0,4"p102</t>
  </si>
  <si>
    <t>4,25*0,3*0,4"p202</t>
  </si>
  <si>
    <t>4,25*0,3*0,4"p302</t>
  </si>
  <si>
    <t>4,4*0,3*0,4"p103</t>
  </si>
  <si>
    <t>4,4*0,3*0,4"p203</t>
  </si>
  <si>
    <t>4,4*0,3*0,4"p303</t>
  </si>
  <si>
    <t>4,3*0,3*0,4"p104</t>
  </si>
  <si>
    <t>4,3*0,3*0,4"p204</t>
  </si>
  <si>
    <t>4,3*0,3*0,4"p304</t>
  </si>
  <si>
    <t>2,5*0,3*0,4"p105</t>
  </si>
  <si>
    <t>2,5*0,3*0,4"p205</t>
  </si>
  <si>
    <t>2,5*0,3*0,4"p305</t>
  </si>
  <si>
    <t>9,1*0,3*0,58"p106</t>
  </si>
  <si>
    <t>9,1*0,3*0,58"p206</t>
  </si>
  <si>
    <t>9,1*0,3*0,56"p306</t>
  </si>
  <si>
    <t>2,3*0,3*0,58"p107</t>
  </si>
  <si>
    <t>2,3*0,3*0,58"p207</t>
  </si>
  <si>
    <t>2,3*0,3*0,56"p307</t>
  </si>
  <si>
    <t>4,62*0,4*0,5"p09</t>
  </si>
  <si>
    <t>17,4*0,3*0,35*2"p18</t>
  </si>
  <si>
    <t>17,4*0,3*0,35*2"p28</t>
  </si>
  <si>
    <t>17,4*0,3*0,35*2"p38</t>
  </si>
  <si>
    <t>4,62*0,4*0,5"p19</t>
  </si>
  <si>
    <t>4,62*0,4*0,5"p29</t>
  </si>
  <si>
    <t>4,62*0,4*0,5"p39</t>
  </si>
  <si>
    <t>106</t>
  </si>
  <si>
    <t>413351111</t>
  </si>
  <si>
    <t>Bednění nosníků a průvlaků - bez podpěrné konstrukce výška nosníku po spodní líc stropní desky do 100 cm zřízení</t>
  </si>
  <si>
    <t>-485792906</t>
  </si>
  <si>
    <t>https://podminky.urs.cz/item/CS_URS_2023_01/413351111</t>
  </si>
  <si>
    <t>4,9*(0,3+2*0,66)"p01</t>
  </si>
  <si>
    <t>7,2*(0,4+2*0,66)"p02</t>
  </si>
  <si>
    <t>7,2*(0,3+2*0,66)"p03</t>
  </si>
  <si>
    <t>9,1*(0,3+2*0,66)"p06</t>
  </si>
  <si>
    <t>2,5*(0,3+2*0,66)"p07</t>
  </si>
  <si>
    <t>11,3*(0,3+2*0,64)"p11</t>
  </si>
  <si>
    <t>11,3*(0,3+2*0,64)"p21</t>
  </si>
  <si>
    <t>11,3*(0,3+2*0,6)"p31</t>
  </si>
  <si>
    <t>12,9*(0,3+2*0,64)"p12</t>
  </si>
  <si>
    <t>12,9*(0,3+2*0,64)"p22</t>
  </si>
  <si>
    <t>12,9*(0,3+2*0,6)"p32</t>
  </si>
  <si>
    <t>9,4*(0,3+2*0,64)"p13</t>
  </si>
  <si>
    <t>9,4*(0,3+2*0,64)"p23</t>
  </si>
  <si>
    <t>9,4*(0,3+2*0,6)"p33</t>
  </si>
  <si>
    <t>6,5*(0,3+2*0,64)"p14</t>
  </si>
  <si>
    <t>6,5*(0,3+2*0,64)"p24</t>
  </si>
  <si>
    <t>6,5*(0,3+2*0,6)"p34</t>
  </si>
  <si>
    <t>10,3*(0,3+2*0,64)"p15</t>
  </si>
  <si>
    <t>10,3*(0,3+2*0,64)"p25</t>
  </si>
  <si>
    <t>10,3*(0,3+2*0,6)"p35</t>
  </si>
  <si>
    <t>8,75*(0,3+2*0,64)"p16</t>
  </si>
  <si>
    <t>8,75*(0,3+2*0,64)"p26</t>
  </si>
  <si>
    <t>8,75*(0,3+2*0,6)"p36</t>
  </si>
  <si>
    <t>2,5*(0,3+2*0,64)"p17</t>
  </si>
  <si>
    <t>2,5*(0,3+2*0,64)"p27</t>
  </si>
  <si>
    <t>2,5*(0,3+2*0,6)"p37</t>
  </si>
  <si>
    <t>6,1*(0,3+2*0,4)"p101</t>
  </si>
  <si>
    <t>6,1*(0,3+2*0,4)"p201</t>
  </si>
  <si>
    <t>6,1*(0,3+2*0,4)"p301</t>
  </si>
  <si>
    <t>4,25*(0,3+2*0,4)"p102</t>
  </si>
  <si>
    <t>4,25*(0,3+2*0,4)"p202</t>
  </si>
  <si>
    <t>4,25*(0,3+2*0,4)"p302</t>
  </si>
  <si>
    <t>4,4*(0,3+2*0,4)"p103</t>
  </si>
  <si>
    <t>4,4*(0,3+2*0,4)"p203</t>
  </si>
  <si>
    <t>4,4*(0,3+2*0,4)"p303</t>
  </si>
  <si>
    <t>4,3*(0,3+2*0,4)"p104</t>
  </si>
  <si>
    <t>4,3*(0,3+2*0,4)"p204</t>
  </si>
  <si>
    <t>4,3*(0,3+2*0,4)"p304</t>
  </si>
  <si>
    <t>2,5*(0,3+2*0,4)"p105</t>
  </si>
  <si>
    <t>2,5*(0,3+2*0,4)"p205</t>
  </si>
  <si>
    <t>2,5*(0,3+2*0,4)"p305</t>
  </si>
  <si>
    <t>9,1*(0,3+2*0,58)"p106</t>
  </si>
  <si>
    <t>9,1*(0,3+2*0,58)"p206</t>
  </si>
  <si>
    <t>9,1*(0,3+2*0,56)"p306</t>
  </si>
  <si>
    <t>2,3*(0,3+2*0,58)"p107</t>
  </si>
  <si>
    <t>2,3*(0,3+2*0,58)"p207</t>
  </si>
  <si>
    <t>2,3*(0,3+2*0,56)"p307</t>
  </si>
  <si>
    <t>4,62*(0,4+2*0,5)"p09</t>
  </si>
  <si>
    <t>17,4*(0,3+2*0,35)*2"p18</t>
  </si>
  <si>
    <t>17,4*(0,3+2*0,35)*2"p28</t>
  </si>
  <si>
    <t>17,4*(0,3+2*0,35)*2"p38</t>
  </si>
  <si>
    <t>4,62*(0,4+2*0,5)"p19</t>
  </si>
  <si>
    <t>4,62*(0,4+2*0,5)"p29</t>
  </si>
  <si>
    <t>4,62*(0,4+2*0,5)"p39</t>
  </si>
  <si>
    <t>107</t>
  </si>
  <si>
    <t>413351112</t>
  </si>
  <si>
    <t>Bednění nosníků a průvlaků - bez podpěrné konstrukce výška nosníku po spodní líc stropní desky do 100 cm odstranění</t>
  </si>
  <si>
    <t>-714108024</t>
  </si>
  <si>
    <t>https://podminky.urs.cz/item/CS_URS_2023_01/413351112</t>
  </si>
  <si>
    <t>108</t>
  </si>
  <si>
    <t>413352111</t>
  </si>
  <si>
    <t>Podpěrná konstrukce nosníků a průvlaků výšky podepření do 4 m výšky nosníku (po spodní hranu stropní desky) do 100 cm zřízení</t>
  </si>
  <si>
    <t>2011929065</t>
  </si>
  <si>
    <t>https://podminky.urs.cz/item/CS_URS_2023_01/413352111</t>
  </si>
  <si>
    <t>109</t>
  </si>
  <si>
    <t>413352112</t>
  </si>
  <si>
    <t>Podpěrná konstrukce nosníků a průvlaků výšky podepření do 4 m výšky nosníku (po spodní hranu stropní desky) do 100 cm odstranění</t>
  </si>
  <si>
    <t>1381327780</t>
  </si>
  <si>
    <t>https://podminky.urs.cz/item/CS_URS_2023_01/413352112</t>
  </si>
  <si>
    <t>110</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</si>
  <si>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</si>
  <si>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</si>
  <si>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1780802956</t>
  </si>
  <si>
    <t>https://podminky.urs.cz/item/CS_URS_2023_01/413361821</t>
  </si>
  <si>
    <t>4,9*0,3*0,66*0,15*1,1"p01</t>
  </si>
  <si>
    <t>7,2*0,4*0,66*0,16*1,1"p02</t>
  </si>
  <si>
    <t>7,2*0,3*0,66*0,18*1,1"p03</t>
  </si>
  <si>
    <t>9,1*0,3*0,66*0,145*1,1"p06</t>
  </si>
  <si>
    <t>2,5*0,3*0,66*0,12*1,1"p07</t>
  </si>
  <si>
    <t>11,3*0,3*0,64*0,18*1,1"p11</t>
  </si>
  <si>
    <t>11,3*0,3*0,64*0,18*1,1"p21</t>
  </si>
  <si>
    <t>11,3*0,3*0,6*0,12*1,1"p31</t>
  </si>
  <si>
    <t>12,9*0,3*0,64*0,25*1,1"p12</t>
  </si>
  <si>
    <t>12,9*0,3*0,64*0,25*1,1"p22</t>
  </si>
  <si>
    <t>12,9*0,3*0,6*0,17*1,1"p32</t>
  </si>
  <si>
    <t>9,4*0,3*0,64*0,18*1,1"p13</t>
  </si>
  <si>
    <t>9,4*0,3*0,64*0,18*1,1"p23</t>
  </si>
  <si>
    <t>9,4*0,3*0,6*0,14*1,1"p33</t>
  </si>
  <si>
    <t>6,5*0,3*0,64*0,19*1,1"p14</t>
  </si>
  <si>
    <t>6,5*0,3*0,64*0,19*1,1"p24</t>
  </si>
  <si>
    <t>6,5*0,3*0,6*0,13*1,1"p34</t>
  </si>
  <si>
    <t>10,3*0,3*0,64*0,25*1,1"p15</t>
  </si>
  <si>
    <t>10,3*0,3*0,64*0,25*1,1"p25</t>
  </si>
  <si>
    <t>10,3*0,3*0,6*0,17*1,1"p35</t>
  </si>
  <si>
    <t>8,75*0,3*0,64*0,15*1,1"p16</t>
  </si>
  <si>
    <t>8,75*0,3*0,64*0,15*1,1"p26</t>
  </si>
  <si>
    <t>8,75*0,3*0,6*0,14*1,1"p36</t>
  </si>
  <si>
    <t>2,5*0,3*0,64*0,12*1,1"p17</t>
  </si>
  <si>
    <t>2,5*0,3*0,64*0,12*1,1"p27</t>
  </si>
  <si>
    <t>2,5*0,3*0,6*0,12*1,1"p37</t>
  </si>
  <si>
    <t>6,1*0,3*0,4*0,15*1,1"p101</t>
  </si>
  <si>
    <t>6,1*0,3*0,4*0,15*1,1"p201</t>
  </si>
  <si>
    <t>6,1*0,3*0,4*0,12*1,1"p301</t>
  </si>
  <si>
    <t>4,25*0,3*0,4*0,115*1,1"p102</t>
  </si>
  <si>
    <t>4,25*0,3*0,4*0,115*1,1"p202</t>
  </si>
  <si>
    <t>4,25*0,3*0,4*0,12*1,1"p302</t>
  </si>
  <si>
    <t>4,4*0,3*0,4*0,12*1,1"p103</t>
  </si>
  <si>
    <t>4,4*0,3*0,4*0,12*1,1"p203</t>
  </si>
  <si>
    <t>4,4*0,3*0,4*0,12*1,1"p303</t>
  </si>
  <si>
    <t>4,3*0,3*0,4*0,12*1,1"p104</t>
  </si>
  <si>
    <t>4,3*0,3*0,4*0,12*1,1"p204</t>
  </si>
  <si>
    <t>4,3*0,3*0,4*0,12*1,1"p304</t>
  </si>
  <si>
    <t>2,5*0,3*0,4*0,12*1,1"p105</t>
  </si>
  <si>
    <t>2,5*0,3*0,4*0,12*1,1"p205</t>
  </si>
  <si>
    <t>2,5*0,3*0,4*0,12*1,1"p305</t>
  </si>
  <si>
    <t>9,1*0,3*0,58*0,16*1,1"p106</t>
  </si>
  <si>
    <t>9,1*0,3*0,58*0,16*1,1"p206</t>
  </si>
  <si>
    <t>9,1*0,3*0,56*0,12*1,1"p306</t>
  </si>
  <si>
    <t>2,3*0,3*0,58*0,12*1,1"p107</t>
  </si>
  <si>
    <t>2,3*0,3*0,58*0,12*1,1"p207</t>
  </si>
  <si>
    <t>2,3*0,3*0,56*0,12*1,1"p307</t>
  </si>
  <si>
    <t>4,62*0,4*0,5*0,13*1,1"p09</t>
  </si>
  <si>
    <t>17,4*0,3*0,35*2*0,18*1,1"p18</t>
  </si>
  <si>
    <t>17,4*0,3*0,35*2*0,18*1,1"p28</t>
  </si>
  <si>
    <t>17,4*0,3*0,35*2*0,18*1,1"p38</t>
  </si>
  <si>
    <t>4,62*0,4*0,5*0,22*1,1"p19</t>
  </si>
  <si>
    <t>4,62*0,4*0,5*0,22*1,1"p29</t>
  </si>
  <si>
    <t>4,62*0,4*0,5*0,22*1,1"p39</t>
  </si>
  <si>
    <t>111</t>
  </si>
  <si>
    <t>413941123</t>
  </si>
  <si>
    <t>Osazování ocelových válcovaných nosníků ve stropech I nebo IE nebo U nebo UE nebo L č. 14 až 22 nebo výšky přes 120 do 220 mm</t>
  </si>
  <si>
    <t>255139208</t>
  </si>
  <si>
    <t>https://podminky.urs.cz/item/CS_URS_2023_01/413941123</t>
  </si>
  <si>
    <t>3,6*2*26,2*0,001"výkres číslo D.1.1.b7</t>
  </si>
  <si>
    <t>3,6*2*26,2*0,001"výkres číslo D.1.1.b8</t>
  </si>
  <si>
    <t>3,6*2*26,2*0,001"výkres číslo D.1.1.b9</t>
  </si>
  <si>
    <t>112</t>
  </si>
  <si>
    <t>13010722</t>
  </si>
  <si>
    <t>ocel profilová jakost S235JR (11 375) průřez I (IPN) 200</t>
  </si>
  <si>
    <t>385382653</t>
  </si>
  <si>
    <t>Poznámka k položce:_x000D_
Hmotnost: 26,30 kg/m</t>
  </si>
  <si>
    <t>0,567*1,08 'Přepočtené koeficientem množství</t>
  </si>
  <si>
    <t>113</t>
  </si>
  <si>
    <t>413941125</t>
  </si>
  <si>
    <t>Osazování ocelových válcovaných nosníků ve stropech I nebo IE nebo U nebo UE nebo L č. 24 a výše nebo výšky přes 220 mm</t>
  </si>
  <si>
    <t>-1086726053</t>
  </si>
  <si>
    <t>https://podminky.urs.cz/item/CS_URS_2023_01/413941125</t>
  </si>
  <si>
    <t>7,75*5*36,1*0,001"výkres číslo D.1.1.b7</t>
  </si>
  <si>
    <t>9,2*2*66,3*0,001"IPE 400</t>
  </si>
  <si>
    <t>(3,4+3+3,125)*30,7*0,001"IPE 240</t>
  </si>
  <si>
    <t>Mezisoučet"výkres číslo D.1.1.b8</t>
  </si>
  <si>
    <t>(3,25+2,675+3,125)*30,7*0,001"IPE 240</t>
  </si>
  <si>
    <t>Mezisoučet"výkres číslo D.1.1.b9</t>
  </si>
  <si>
    <t>114</t>
  </si>
  <si>
    <t>13010758</t>
  </si>
  <si>
    <t>ocel profilová jakost S235JR (11 375) průřez IPE 270</t>
  </si>
  <si>
    <t>2125332491</t>
  </si>
  <si>
    <t>Poznámka k položce:_x000D_
Hmotnost: 37,00 kg/m</t>
  </si>
  <si>
    <t>1,399*1,08 'Přepočtené koeficientem množství</t>
  </si>
  <si>
    <t>115</t>
  </si>
  <si>
    <t>13011017</t>
  </si>
  <si>
    <t>ocel profilová jakost S235JR (11 375) průřez IPE 400</t>
  </si>
  <si>
    <t>-1213246537</t>
  </si>
  <si>
    <t>Poznámka k položce:_x000D_
Hmotnost: 66,30 kg/m</t>
  </si>
  <si>
    <t>9,2*2*66,3*0,001*1,08"IPE 400</t>
  </si>
  <si>
    <t>116</t>
  </si>
  <si>
    <t>13010756</t>
  </si>
  <si>
    <t>ocel profilová jakost S235JR (11 375) průřez IPE 240</t>
  </si>
  <si>
    <t>162895280</t>
  </si>
  <si>
    <t>Poznámka k položce:_x000D_
Hmotnost: 31,50 kg/m</t>
  </si>
  <si>
    <t>(3,4+3+3,125)*30,7*0,001*1,08"IPE 240</t>
  </si>
  <si>
    <t>(3,25+2,675+3,125)*30,7*0,001*1,08"IPE 240</t>
  </si>
  <si>
    <t>117</t>
  </si>
  <si>
    <t>417351115</t>
  </si>
  <si>
    <t>Bednění bočnic ztužujících pásů a věnců včetně vzpěr zřízení</t>
  </si>
  <si>
    <t>746526978</t>
  </si>
  <si>
    <t>https://podminky.urs.cz/item/CS_URS_2023_01/417351115</t>
  </si>
  <si>
    <t>5,3*2*0,25"výkres číslo D.1.1.b3</t>
  </si>
  <si>
    <t>(6,25+0,35)*2*0,25"výkres číslo D.1.1.b3</t>
  </si>
  <si>
    <t>118</t>
  </si>
  <si>
    <t>417351116</t>
  </si>
  <si>
    <t>Bednění bočnic ztužujících pásů a věnců včetně vzpěr odstranění</t>
  </si>
  <si>
    <t>-315349741</t>
  </si>
  <si>
    <t>https://podminky.urs.cz/item/CS_URS_2023_01/417351116</t>
  </si>
  <si>
    <t>119</t>
  </si>
  <si>
    <t>417388174</t>
  </si>
  <si>
    <t>Ztužující věnce pro keramické stropní konstrukce pro vnitřní zdivo z děrovaných cihel z betonu železového včetně výztuže šířka vnitřní zdi 30 cm, stropní konstrukce tl. 25 cm</t>
  </si>
  <si>
    <t>-1705388988</t>
  </si>
  <si>
    <t>https://podminky.urs.cz/item/CS_URS_2023_01/417388174</t>
  </si>
  <si>
    <t>5,3"výkres číslo D.1.1.b3</t>
  </si>
  <si>
    <t>120</t>
  </si>
  <si>
    <t>417388194</t>
  </si>
  <si>
    <t>Ztužující věnce pro keramické stropní konstrukce pro vnitřní zdivo z děrovaných cihel z betonu železového včetně výztuže šířka vnitřní zdi 20 cm, stropní konstrukce tl. 25 cm</t>
  </si>
  <si>
    <t>505330786</t>
  </si>
  <si>
    <t>https://podminky.urs.cz/item/CS_URS_2023_01/417388194</t>
  </si>
  <si>
    <t>6,25+0,35"výkres číslo D.1.1.b3</t>
  </si>
  <si>
    <t>121</t>
  </si>
  <si>
    <t>420201501</t>
  </si>
  <si>
    <t>Dodávka a montáž ocelové chráničky v místě prostupu stropem</t>
  </si>
  <si>
    <t>2086100558</t>
  </si>
  <si>
    <t>3"výkres číslo D.1.1.b4</t>
  </si>
  <si>
    <t>Úpravy povrchů, podlahy a osazování výplní</t>
  </si>
  <si>
    <t>122</t>
  </si>
  <si>
    <t>611131101</t>
  </si>
  <si>
    <t>Podkladní a spojovací vrstva vnitřních omítaných ploch cementový postřik nanášený ručně celoplošně stropů</t>
  </si>
  <si>
    <t>224354961</t>
  </si>
  <si>
    <t>https://podminky.urs.cz/item/CS_URS_2023_01/611131101</t>
  </si>
  <si>
    <t>2,055*3,05+2,22*1,39+2,22*0,35"výkres číslo D.1.1.b2</t>
  </si>
  <si>
    <t>123</t>
  </si>
  <si>
    <t>611131301</t>
  </si>
  <si>
    <t>Podkladní a spojovací vrstva vnitřních omítaných ploch cementový postřik nanášený strojně celoplošně stropů</t>
  </si>
  <si>
    <t>865809805</t>
  </si>
  <si>
    <t>https://podminky.urs.cz/item/CS_URS_2023_01/611131301</t>
  </si>
  <si>
    <t>9,22+34,64+5,47+9,87+29,13+47,2+2,34+1,65+1,35+1,65+3,67+5,44+9,35+10,96+11,25+8,22+16,55+3,61+1,29+47,68+2,41+44,99</t>
  </si>
  <si>
    <t>2,92+10,09+15,34+16,13+24,09</t>
  </si>
  <si>
    <t>33,52+7,7+32,69+28,44+6,44+4,98+2,52+3,19+1,67+1,67+30,84*2+14,98+18,34+12,43+1,8+1,55+11,92+3,37+11,11+2,26+47,67+1,75+1,19</t>
  </si>
  <si>
    <t>1,75+1,19+9,64+15,33+16,12+23,83+11,1+18,43+10,35+1,64+3,37</t>
  </si>
  <si>
    <t>29,7+12,98+7,8+7,51+31,67+4,21+8,84+20,6+5,4+20,1+20,83+7,47+18,71+5,78+18,56+3,76+18,43+3,83+17,86+5,7+29,62+13,04+7,52+1,72</t>
  </si>
  <si>
    <t>1,17+1,72+1,17+22,8+2,92+28,26+20,01+21,06+26,41+7,88+17,24+2,3</t>
  </si>
  <si>
    <t>29,7+12,98+7,8+7,51+31,67+4,21+8,84+20,6+5,4+20,1+20,83+7,47+19,23+5,78+19,06+3,96+18,89+3,83+18,32+5,7+29,62+13,04+7,52+1,72</t>
  </si>
  <si>
    <t>17,05+17,94+4,21+4,41+27,2+4,72+4,41+27,16</t>
  </si>
  <si>
    <t>124</t>
  </si>
  <si>
    <t>611131305</t>
  </si>
  <si>
    <t>Podkladní a spojovací vrstva vnitřních omítaných ploch cementový postřik nanášený strojně celoplošně schodišťových konstrukcí</t>
  </si>
  <si>
    <t>543823456</t>
  </si>
  <si>
    <t>https://podminky.urs.cz/item/CS_URS_2023_01/611131305</t>
  </si>
  <si>
    <t>3,02*1,9*4+5*1,5*2*4+5*0,5*2*4"výkres číslo D.1.1.b3</t>
  </si>
  <si>
    <t>125</t>
  </si>
  <si>
    <t>611321341</t>
  </si>
  <si>
    <t>Omítka vápenocementová vnitřních ploch nanášená strojně dvouvrstvá, tloušťky jádrové omítky do 10 mm a tloušťky štuku do 3 mm štuková vodorovných konstrukcí stropů rovných</t>
  </si>
  <si>
    <t>-395787462</t>
  </si>
  <si>
    <t>https://podminky.urs.cz/item/CS_URS_2023_01/611321341</t>
  </si>
  <si>
    <t>126</t>
  </si>
  <si>
    <t>611321345</t>
  </si>
  <si>
    <t>Omítka vápenocementová vnitřních ploch nanášená strojně dvouvrstvá, tloušťky jádrové omítky do 10 mm a tloušťky štuku do 3 mm štuková schodišťových konstrukcí stropů, stěn, ramen nebo nosníků</t>
  </si>
  <si>
    <t>1469083533</t>
  </si>
  <si>
    <t>https://podminky.urs.cz/item/CS_URS_2023_01/611321345</t>
  </si>
  <si>
    <t>127</t>
  </si>
  <si>
    <t>611321391</t>
  </si>
  <si>
    <t>Omítka vápenocementová vnitřních ploch nanášená strojně Příplatek k cenám za každých dalších i započatých 5 mm tloušťky omítky přes 10 mm stropů</t>
  </si>
  <si>
    <t>-729120261</t>
  </si>
  <si>
    <t>https://podminky.urs.cz/item/CS_URS_2023_01/611321391</t>
  </si>
  <si>
    <t>128</t>
  </si>
  <si>
    <t>611321395</t>
  </si>
  <si>
    <t>Omítka vápenocementová vnitřních ploch nanášená strojně Příplatek k cenám za každých dalších i započatých 5 mm tloušťky omítky přes 10 mm schodišťových konstrukcí</t>
  </si>
  <si>
    <t>-968485453</t>
  </si>
  <si>
    <t>https://podminky.urs.cz/item/CS_URS_2023_01/611321395</t>
  </si>
  <si>
    <t>129</t>
  </si>
  <si>
    <t>611331141</t>
  </si>
  <si>
    <t>Omítka cementová vnitřních ploch nanášená ručně dvouvrstvá, tloušťky jádrové omítky do 10 mm a tloušťky štuku do 3 mm štuková plstí hlazená vodorovných konstrukcí stropů rovných</t>
  </si>
  <si>
    <t>1699434971</t>
  </si>
  <si>
    <t>https://podminky.urs.cz/item/CS_URS_2023_01/611331141</t>
  </si>
  <si>
    <t>130</t>
  </si>
  <si>
    <t>611331191</t>
  </si>
  <si>
    <t>Omítka cementová vnitřních ploch nanášená ručně Příplatek k cenám za každých dalších i započatých 5 mm tloušťky omítky přes 10 mm stropů</t>
  </si>
  <si>
    <t>751616443</t>
  </si>
  <si>
    <t>https://podminky.urs.cz/item/CS_URS_2023_01/611331191</t>
  </si>
  <si>
    <t>131</t>
  </si>
  <si>
    <t>612131121</t>
  </si>
  <si>
    <t>Podkladní a spojovací vrstva vnitřních omítaných ploch penetrace disperzní nanášená ručně stěn</t>
  </si>
  <si>
    <t>-296500935</t>
  </si>
  <si>
    <t>https://podminky.urs.cz/item/CS_URS_2023_01/612131121</t>
  </si>
  <si>
    <t>350"želbet konstrukce</t>
  </si>
  <si>
    <t>132</t>
  </si>
  <si>
    <t>612131301</t>
  </si>
  <si>
    <t>Podkladní a spojovací vrstva vnitřních omítaných ploch cementový postřik nanášený strojně celoplošně stěn</t>
  </si>
  <si>
    <t>1488853495</t>
  </si>
  <si>
    <t>https://podminky.urs.cz/item/CS_URS_2023_01/612131301</t>
  </si>
  <si>
    <t>(3,75+2,5)*2*3,35</t>
  </si>
  <si>
    <t>-1*1+1*3*0,5</t>
  </si>
  <si>
    <t>(0,9+0,05+0,9+2,5+1,35)*2*3,35</t>
  </si>
  <si>
    <t>(1,05+2,1*2)*0,75</t>
  </si>
  <si>
    <t>(0,26+5,39+0,3+2,21+2,83)*2*3,35</t>
  </si>
  <si>
    <t>(0,91+0,1+3,26+2,14+1,2)*2*3,35</t>
  </si>
  <si>
    <t>(6,3+1,2)*2*3,35</t>
  </si>
  <si>
    <t>-1,5*2,1+(1,5+2,1*2)*1</t>
  </si>
  <si>
    <t>(6,75+1,485)*2*3,35</t>
  </si>
  <si>
    <t>(2,99+3)*2*3,35</t>
  </si>
  <si>
    <t>-1,1*2*2</t>
  </si>
  <si>
    <t>(1,955+3)*2*3,35</t>
  </si>
  <si>
    <t>(6,685+5,07)*2*3,35</t>
  </si>
  <si>
    <t>(1,45+2,35*2)*0,85</t>
  </si>
  <si>
    <t>-1,06*2,3+(1,06+2,3*2)*0,96</t>
  </si>
  <si>
    <t>(1,15+2,02*2)*0,6</t>
  </si>
  <si>
    <t>-1,1*1+(1,5+1,1*2)*0,5</t>
  </si>
  <si>
    <t>(0,71+1,82*2)*0,35*2</t>
  </si>
  <si>
    <t>-1,71*2,83+(1,71+2,83*2)*0,8</t>
  </si>
  <si>
    <t>(8,035+5,61)*2*3,35</t>
  </si>
  <si>
    <t>(1,16+2,1*2)*0,65</t>
  </si>
  <si>
    <t>(0,82+2,1*2)*0,65</t>
  </si>
  <si>
    <t>-1,1*1*3+(1,3+1,2*2)*0,8*3</t>
  </si>
  <si>
    <t>(5,61+2,82)*2*3,35</t>
  </si>
  <si>
    <t>(1,1+2,1*2)*0,65</t>
  </si>
  <si>
    <t>(2,86+3,705)*2*3,35</t>
  </si>
  <si>
    <t>-1,04*2,3+(1,04+2,3*2)*0,8</t>
  </si>
  <si>
    <t>(0,83+1,75)*2*3,35</t>
  </si>
  <si>
    <t>(1,305+0,125+1,4+1,78)*2*3,35</t>
  </si>
  <si>
    <t>(2,16+3,335)*2*3,35</t>
  </si>
  <si>
    <t>-0,9*2*2</t>
  </si>
  <si>
    <t>-1,06*2,3</t>
  </si>
  <si>
    <t>(2,16+4,73)*2*3,35</t>
  </si>
  <si>
    <t>-1,39*1+(1,5+1,1*2)*0,5</t>
  </si>
  <si>
    <t>-1,04*2,3*2</t>
  </si>
  <si>
    <t>(1,04+2,3*2)*0,505</t>
  </si>
  <si>
    <t>(7,14+8,19)*2*3,35</t>
  </si>
  <si>
    <t>-1,04*2,3</t>
  </si>
  <si>
    <t>-1,39*1*2+(1,5+1,1*2)*0,5*2</t>
  </si>
  <si>
    <t>-0,7*2*3</t>
  </si>
  <si>
    <t>(2,125+1,1)*2*3,35</t>
  </si>
  <si>
    <t>(1,1+1,5)*2*3,35</t>
  </si>
  <si>
    <t>(0,9+1,5)*2*3,35</t>
  </si>
  <si>
    <t>(1,04+2,125)*2*3,35</t>
  </si>
  <si>
    <t>(2,97+0,955)*2*3,35</t>
  </si>
  <si>
    <t>(17,89+3,15+2,88+1,9)*2*3,2</t>
  </si>
  <si>
    <t>-1,71*2,83</t>
  </si>
  <si>
    <t>-0,8*2*2</t>
  </si>
  <si>
    <t>-0,9*1*6+(0,9+1*2)*0,25*6</t>
  </si>
  <si>
    <t>-1,5*2,1</t>
  </si>
  <si>
    <t>(6,54+3,685)*2*3</t>
  </si>
  <si>
    <t>-1*1*5+1*3*0,25*5</t>
  </si>
  <si>
    <t>(3,28+4,915)*2*3</t>
  </si>
  <si>
    <t>-1*1*2+1*3*0,25*2</t>
  </si>
  <si>
    <t>(3,12+4,915)*2*3</t>
  </si>
  <si>
    <t>(1,5+6,5)*2*3</t>
  </si>
  <si>
    <t>(1,5+2,1*2)*0,3</t>
  </si>
  <si>
    <t>(5,47+5,81)*2*4,3</t>
  </si>
  <si>
    <t>-1,24*2,7*3+(1,4+2,8*2)*0,2*3</t>
  </si>
  <si>
    <t>(5,81+0,375+2,27+2,36+1,62)*2*4,3</t>
  </si>
  <si>
    <t>-1,2*2,3+(1,2+2,3*2)*0,63</t>
  </si>
  <si>
    <t>-1,24*2,7*2+(1,4+2,8*2)*0,2*2</t>
  </si>
  <si>
    <t>(6,1+3,8+5,18+6,415)*2*4,3</t>
  </si>
  <si>
    <t>-1,69*2,2+(1,69+2,2*2)*0,65</t>
  </si>
  <si>
    <t>-1,1*2+(1,3+2,1*2)*0,5</t>
  </si>
  <si>
    <t>-2,09*2,7+(2,09+2,7*2)*0,2</t>
  </si>
  <si>
    <t>-1,6*2,3+(1,6+2,3*2)*0,68</t>
  </si>
  <si>
    <t>-1,195*3,42+(1,195+3,42*2)*0,68</t>
  </si>
  <si>
    <t>(2,505+0,85)*2*4,3</t>
  </si>
  <si>
    <t>-1,55*3,05+(1,55+3,05*2)*0,35</t>
  </si>
  <si>
    <t>(1,1+0,1+0,8+2,505)*2*4,3</t>
  </si>
  <si>
    <t>(2,505+2,55)*2*4,3</t>
  </si>
  <si>
    <t>-1,2*2,3</t>
  </si>
  <si>
    <t>(2,505+1,3)*2*4,3</t>
  </si>
  <si>
    <t>(1,4+1,19)*2*4,3</t>
  </si>
  <si>
    <t>(1,19+1,4)*2*4,3</t>
  </si>
  <si>
    <t>(3,543+8,32)*2*4,3</t>
  </si>
  <si>
    <t>(1,7+2,57*2)*0,65</t>
  </si>
  <si>
    <t>(1,33+2,57*2)*0,65</t>
  </si>
  <si>
    <t>(5,75+3,04)*2*4,3</t>
  </si>
  <si>
    <t>-1,24*2,7*2+(1,5+3*2)*0,4*2</t>
  </si>
  <si>
    <t>(1,22+2,3*2)*0,45</t>
  </si>
  <si>
    <t>(3,025+4,06)*2*4,3</t>
  </si>
  <si>
    <t>-1,24*2,7+(1,5+3*2)*0,4</t>
  </si>
  <si>
    <t>(1,8+1,79)*2*4,3</t>
  </si>
  <si>
    <t>(0,9+1,725)*2*4,3</t>
  </si>
  <si>
    <t>(1,045+1,725)*2*4,3</t>
  </si>
  <si>
    <t>(2,9+4,06)*2*4,3</t>
  </si>
  <si>
    <t>(4,06+2,7)*24,3</t>
  </si>
  <si>
    <t>(1,5+1,5)*2*4,3</t>
  </si>
  <si>
    <t>(10,9+1,5)*2*4,3</t>
  </si>
  <si>
    <t>-0,8*2*4</t>
  </si>
  <si>
    <t>(1,26+2,3*2)*0,45</t>
  </si>
  <si>
    <t>(1,23+2,3*2)*0,45</t>
  </si>
  <si>
    <t>(1,08+2,3*2)*0,45</t>
  </si>
  <si>
    <t>(1,1+2,3*2)*0,45</t>
  </si>
  <si>
    <t>(1,35+2,5)*2*6,35</t>
  </si>
  <si>
    <t>(3,58+0,125+1,06+0,125+0,25+1,1+2,21+0,125+1,35+0,3+0,35)*2*6,35</t>
  </si>
  <si>
    <t>(4,765+1,925)*2*6,35</t>
  </si>
  <si>
    <t>-1,4*2,3+(1,4+2,3*2)*0,2</t>
  </si>
  <si>
    <t>(4,6+2,25+0,05)*2*6,35</t>
  </si>
  <si>
    <t>(0,7+2,25)*2*6,35</t>
  </si>
  <si>
    <t>(6,715+3,685)*2*4,25</t>
  </si>
  <si>
    <t>-1*1,5*5+(1+1,5*2)*0,2*5</t>
  </si>
  <si>
    <t>(5,755+0,2+1,675)*2*4,25</t>
  </si>
  <si>
    <t>(4,915+3,28)*2*4,25</t>
  </si>
  <si>
    <t>-1*1,5*2+(1+1,5*2)*0,2*2</t>
  </si>
  <si>
    <t>(4,915+3,12)*2*4,25</t>
  </si>
  <si>
    <t>(3,06+1,9)*2*4,3</t>
  </si>
  <si>
    <t>-1,56*2,3</t>
  </si>
  <si>
    <t>-1,55*2,69+(1,55+2,69*2)*0,49</t>
  </si>
  <si>
    <t>(1,76+0,995)*2*4,3</t>
  </si>
  <si>
    <t>(1,2+0,995)*2*4,3</t>
  </si>
  <si>
    <t>(20,38+1,9+0,945)*2*2,75</t>
  </si>
  <si>
    <t>-1,55*2,69</t>
  </si>
  <si>
    <t>-1,55*1,37</t>
  </si>
  <si>
    <t>-1,02*1,69*6+(1,5+1,8*2)*0,15*6</t>
  </si>
  <si>
    <t>(2,43+3,52)*2*4,25</t>
  </si>
  <si>
    <t>-1,24*2,7*2+(1,5+3*2)*0,2*2</t>
  </si>
  <si>
    <t>(2,1+0,9+1,465)*2*4,25</t>
  </si>
  <si>
    <t>-0,7*2+(0,9+2,1*2)*0,5</t>
  </si>
  <si>
    <t>(5,81+5,295)*2*4,25</t>
  </si>
  <si>
    <t>(2,625+1,55)*2*4,25</t>
  </si>
  <si>
    <t>(0,9+2,625)*2*4,25</t>
  </si>
  <si>
    <t>(3,045+2,56)*2*4,25</t>
  </si>
  <si>
    <t>(3,415+5,93)*2*4,25</t>
  </si>
  <si>
    <t>-1,55*3,05+(1,7+3,2*2)*0,3</t>
  </si>
  <si>
    <t>(3,395+5,93)*2*4,25</t>
  </si>
  <si>
    <t>(3,415+2,2)*2*4,25</t>
  </si>
  <si>
    <t>-1,6*2,3+(1,6+2,3*2)*0,8</t>
  </si>
  <si>
    <t>(3,395+2,2)*2*4,25</t>
  </si>
  <si>
    <t>(2,78+1,765)*2*4,25</t>
  </si>
  <si>
    <t>(6,43+2,78)*2*4,25</t>
  </si>
  <si>
    <t>-2,78*2,3+(2,78+2,3*2)*0,8</t>
  </si>
  <si>
    <t>(4,51+3,889+0,07+6,331+5,23)*2*4,25</t>
  </si>
  <si>
    <t>-1,61*2,71+(1,8+2,9*2)*0,35</t>
  </si>
  <si>
    <t>-1,3*3,42+(1,3+3,42*2)*0,55</t>
  </si>
  <si>
    <t>-1,6*2,3+(1,6+2,3*2)*0,55</t>
  </si>
  <si>
    <t>-2,49*2,3</t>
  </si>
  <si>
    <t>-2,78*2,3</t>
  </si>
  <si>
    <t>-1,1*2+(1,58+2,6*2)*0,45</t>
  </si>
  <si>
    <t>(5,75+3,09)*2*4,25</t>
  </si>
  <si>
    <t>(5,9+3,09)*2*4,25</t>
  </si>
  <si>
    <t>(2,855+1,34)*2*4,25</t>
  </si>
  <si>
    <t>(1,34+2,855)*2*4,25</t>
  </si>
  <si>
    <t>(5,9+3,068)*2*4,25</t>
  </si>
  <si>
    <t>(5,9+2,967)*2*4,25</t>
  </si>
  <si>
    <t>(4,95+3,73)*2*4,25</t>
  </si>
  <si>
    <t>-1*1,5*3+(1+1,5*2)*0,25*3</t>
  </si>
  <si>
    <t>(7,565+3,685)*2*4,25</t>
  </si>
  <si>
    <t>-1*1,5*5+(1+1,5*2)*0,25*5</t>
  </si>
  <si>
    <t>(2,935+0,45+2,35)*2*4,25</t>
  </si>
  <si>
    <t>(10+2,29+0,38*3)*2*4,25</t>
  </si>
  <si>
    <t>-2,29*4,25</t>
  </si>
  <si>
    <t>(6,416+3,28)*2*4,25</t>
  </si>
  <si>
    <t>-1*1,5*2+(1+1,5*2)*0,25*2</t>
  </si>
  <si>
    <t>(3,12+6,415)*2*4,25</t>
  </si>
  <si>
    <t>(1,275+2,29)*2*4,25</t>
  </si>
  <si>
    <t>(0,975+1,2)*2*4,25</t>
  </si>
  <si>
    <t>(0,995+1,2)*2*4,25</t>
  </si>
  <si>
    <t>(0,995+1,76)*2*4,25</t>
  </si>
  <si>
    <t>(0,975+1,76)*2*4,25</t>
  </si>
  <si>
    <t>(3,06+1,9)*2*4,25</t>
  </si>
  <si>
    <t>-1,9*2,3+(1,9+2,3*2)*0,45</t>
  </si>
  <si>
    <t>(14,23+1,9)*2*4,3</t>
  </si>
  <si>
    <t>-1,6*2,3+(1,6+2,3*2)*0,3</t>
  </si>
  <si>
    <t>-1*1,5*6+(1+1,5*2)*0,25*6</t>
  </si>
  <si>
    <t>(5,8+4,88+0,35+0,3)*2*4,25</t>
  </si>
  <si>
    <t>-2,49*2,3+(2,49+2,3*2)*0,55</t>
  </si>
  <si>
    <t>(3,535+2,015+2,16)*2*4,25</t>
  </si>
  <si>
    <t>(1,97+2,56)*2*4,25</t>
  </si>
  <si>
    <t>-0,7*2+(0,9+2,1*2)*0,45</t>
  </si>
  <si>
    <t>-1*1,5+(1+1,5*2)*0,25</t>
  </si>
  <si>
    <t>(2,43+3,52)*2*3,85</t>
  </si>
  <si>
    <t>(2,1+0,9+1,465)*2*3,85</t>
  </si>
  <si>
    <t>(5,81+5,295)*2*3,85</t>
  </si>
  <si>
    <t>(2,625+1,55)*2*3,85</t>
  </si>
  <si>
    <t>(0,9+2,625)*2*3,85</t>
  </si>
  <si>
    <t>(3,045+2,56)*2*3,85</t>
  </si>
  <si>
    <t>(3,415+5,93)*2*3,85</t>
  </si>
  <si>
    <t>(3,395+5,93)*2*3,85</t>
  </si>
  <si>
    <t>(3,415+2,2)*2*3,85</t>
  </si>
  <si>
    <t>(3,395+2,2)*2*3,85</t>
  </si>
  <si>
    <t>(2,78+1,765)*2*3,85</t>
  </si>
  <si>
    <t>(6,43+2,78)*2*3,85</t>
  </si>
  <si>
    <t>(4,51+3,889+0,07+6,331+5,23)*2*3,85</t>
  </si>
  <si>
    <t>(5,75+3,09)*2*3,85</t>
  </si>
  <si>
    <t>(5,9+3,09)*2*3,85</t>
  </si>
  <si>
    <t>(2,855+1,34)*2*3,85</t>
  </si>
  <si>
    <t>(1,34+2,855)*2*3,85</t>
  </si>
  <si>
    <t>(5,9+3,068)*2*3,85</t>
  </si>
  <si>
    <t>(5,9+2,967)*2*3,85</t>
  </si>
  <si>
    <t>(4,95+3,73)*2*3,85</t>
  </si>
  <si>
    <t>(7,565+3,685)*2*3,85</t>
  </si>
  <si>
    <t>(2,935+0,45+2,35)*2*3,85</t>
  </si>
  <si>
    <t>(10+2,29+0,38*3)*2*3,85</t>
  </si>
  <si>
    <t>(6,416+3,28)*2*3,85</t>
  </si>
  <si>
    <t>(3,12+6,415)*2*3,85</t>
  </si>
  <si>
    <t>(1,275+2,29)*2*3,85</t>
  </si>
  <si>
    <t>(0,975+1,2)*2*3,85</t>
  </si>
  <si>
    <t>(0,995+1,2)*2*3,85</t>
  </si>
  <si>
    <t>(0,995+1,76)*2*3,85</t>
  </si>
  <si>
    <t>(0,975+1,76)*2*3,85</t>
  </si>
  <si>
    <t>(3,06+1,9)*2*3,85</t>
  </si>
  <si>
    <t>(14,23+1,9)*2*3,85</t>
  </si>
  <si>
    <t>(5,8+4,88+0,35+0,3)*2*3,85</t>
  </si>
  <si>
    <t>(3,535+2,015+2,16)*2*3,85</t>
  </si>
  <si>
    <t>(1,97+2,56)*2*3,85</t>
  </si>
  <si>
    <t>(3,2+6,07)*2*3,5</t>
  </si>
  <si>
    <t>(0,5+0,6+0,15+3,94+2,48+3,07)*2*3</t>
  </si>
  <si>
    <t>-0,91*2,2+(0,91+2,2*2)*(0,5+0,6+0,15)</t>
  </si>
  <si>
    <t>-0,8*2*5</t>
  </si>
  <si>
    <t>(0,95+2,1*2)*0,2*3</t>
  </si>
  <si>
    <t>(4,85+6,485)*2*3</t>
  </si>
  <si>
    <t>-0,9*1,5+(0,9+1,5*2)*0,35</t>
  </si>
  <si>
    <t>(2,1+2,1)*2*3</t>
  </si>
  <si>
    <t>(1,68+2,7)*2*3</t>
  </si>
  <si>
    <t>(1+2,1*2)*0,15</t>
  </si>
  <si>
    <t>(0,95+2,1)*2*0,75</t>
  </si>
  <si>
    <t>133</t>
  </si>
  <si>
    <t>612142001</t>
  </si>
  <si>
    <t>Potažení vnitřních ploch pletivem v ploše nebo pruzích, na plném podkladu sklovláknitým vtlačením do tmelu stěn</t>
  </si>
  <si>
    <t>557502021</t>
  </si>
  <si>
    <t>https://podminky.urs.cz/item/CS_URS_2023_01/612142001</t>
  </si>
  <si>
    <t>134</t>
  </si>
  <si>
    <t>612321131</t>
  </si>
  <si>
    <t>Potažení vnitřních ploch vápenocementovým štukem tloušťky do 3 mm svislých konstrukcí stěn</t>
  </si>
  <si>
    <t>1401569384</t>
  </si>
  <si>
    <t>https://podminky.urs.cz/item/CS_URS_2023_01/612321131</t>
  </si>
  <si>
    <t>(6,82+8,8+1,5+5,5+1,155+0,16+2,48+2,785+0,16+1,75+7,21)*3,7</t>
  </si>
  <si>
    <t>-0,95*2*3</t>
  </si>
  <si>
    <t>Součet"výkres číslo D.1.1.b6 půda</t>
  </si>
  <si>
    <t>135</t>
  </si>
  <si>
    <t>612321321</t>
  </si>
  <si>
    <t>Omítka vápenocementová vnitřních ploch nanášená strojně jednovrstvá, tloušťky do 10 mm hladká svislých konstrukcí stěn</t>
  </si>
  <si>
    <t>1106891529</t>
  </si>
  <si>
    <t>https://podminky.urs.cz/item/CS_URS_2023_01/612321321</t>
  </si>
  <si>
    <t>(2,125+1,1)*2*2-0,6*2*2-0,7*2</t>
  </si>
  <si>
    <t>(1,5+0,9)*2*2-0,6*2</t>
  </si>
  <si>
    <t>(1,5+1,1)*2*2-0,6*2</t>
  </si>
  <si>
    <t>(1,1+1,5)*2*2-0,6*2</t>
  </si>
  <si>
    <t>(1,5+0,125+1,04+2,125)*2*2-0,6*2-0,7*2</t>
  </si>
  <si>
    <t>(0,83+1,35+1,9+1+0,5*2)*2-0,6*2</t>
  </si>
  <si>
    <t>(2,86+1,78+0,92+1+0,125+1,305+0,9)*2-0,6*2-0,7*2</t>
  </si>
  <si>
    <t>(2,97+0,955)*2*2-0,8*2</t>
  </si>
  <si>
    <t>(2,505+1)*2*2-0,7*2</t>
  </si>
  <si>
    <t>(2,505+1,1+0,1+0,8+0,6)*2*2-0,7*2*2</t>
  </si>
  <si>
    <t>(1,19+1,4)*2*2-0,7*2</t>
  </si>
  <si>
    <t>(1,3+0,74+1,315+0,45)*2*2-0,7*2*3</t>
  </si>
  <si>
    <t>(1,045+1,75)*2*2-0,7*2*2</t>
  </si>
  <si>
    <t>(0,9+1,75)*2*2-0,7*2</t>
  </si>
  <si>
    <t>(1,8+1,79)*2*2-0,7*2</t>
  </si>
  <si>
    <t>(1,5+1,5)*2*2-0,8*2</t>
  </si>
  <si>
    <t>(1,76+0,995)*2*2-0,7*2-0,6*2</t>
  </si>
  <si>
    <t>(0,995+1,2)*2*2-0,6*2</t>
  </si>
  <si>
    <t>(1,55+2,625)*2*2-0,8*2</t>
  </si>
  <si>
    <t>(3,395+2,2)*2*2-0,9*2</t>
  </si>
  <si>
    <t>(2,78+1,765+0,55)*2*2-0,7*2</t>
  </si>
  <si>
    <t>(1,34+2,855)*2*2-0,7*2</t>
  </si>
  <si>
    <t>(2,56+0,45+1,97)*2*2-0,7*2</t>
  </si>
  <si>
    <t>(0,975+1,2)*2*2-0,6*2</t>
  </si>
  <si>
    <t>(0,975+1,76)*2*2-0,7*2-0,6*2</t>
  </si>
  <si>
    <t>(1,76+0,995)*2*2-0,6*2-0,7*2</t>
  </si>
  <si>
    <t>(1,275+2,29)*2*2-0,7*2</t>
  </si>
  <si>
    <t>(2,935+0,45+2,35+0,3)*2*2-0,9*2</t>
  </si>
  <si>
    <t>(4,95+3,73+3,385+2,213+2,165)*2-1,2*2</t>
  </si>
  <si>
    <t>(2,56+0,9)*2*2-0,8*2</t>
  </si>
  <si>
    <t>2,1*4*2-0,7*2</t>
  </si>
  <si>
    <t>(1,8*2+1,5+1,8*2+1,8*2+2,015*2+2,4*2+1,8*2+2,4*2)*0,6</t>
  </si>
  <si>
    <t>Mezisoučet kuchyňské linky</t>
  </si>
  <si>
    <t>136</t>
  </si>
  <si>
    <t>612321341</t>
  </si>
  <si>
    <t>Omítka vápenocementová vnitřních ploch nanášená strojně dvouvrstvá, tloušťky jádrové omítky do 10 mm a tloušťky štuku do 3 mm štuková svislých konstrukcí stěn</t>
  </si>
  <si>
    <t>575544296</t>
  </si>
  <si>
    <t>https://podminky.urs.cz/item/CS_URS_2023_01/612321341</t>
  </si>
  <si>
    <t>-412,138</t>
  </si>
  <si>
    <t>Mezisoučet odpočet omítky ostění a nadpraží</t>
  </si>
  <si>
    <t>-700,75</t>
  </si>
  <si>
    <t>Mezisoučet odpočet hladkých omítek</t>
  </si>
  <si>
    <t>137</t>
  </si>
  <si>
    <t>612321391</t>
  </si>
  <si>
    <t>Omítka vápenocementová vnitřních ploch nanášená strojně Příplatek k cenám za každých dalších i započatých 5 mm tloušťky omítky přes 10 mm stěn</t>
  </si>
  <si>
    <t>-1917715935</t>
  </si>
  <si>
    <t>https://podminky.urs.cz/item/CS_URS_2023_01/612321391</t>
  </si>
  <si>
    <t>138</t>
  </si>
  <si>
    <t>612325302</t>
  </si>
  <si>
    <t>Vápenocementová omítka ostění nebo nadpraží štuková</t>
  </si>
  <si>
    <t>90689534</t>
  </si>
  <si>
    <t>https://podminky.urs.cz/item/CS_URS_2023_01/612325302</t>
  </si>
  <si>
    <t>1*3*0,5</t>
  </si>
  <si>
    <t>(1,5+2,1*2)*1</t>
  </si>
  <si>
    <t>(1,06+2,3*2)*0,96</t>
  </si>
  <si>
    <t>(1,5+1,1*2)*0,5</t>
  </si>
  <si>
    <t>(1,71+2,83*2)*0,8</t>
  </si>
  <si>
    <t>(1,3+1,2*2)*0,8*3</t>
  </si>
  <si>
    <t>(1,04+2,3*2)*0,8</t>
  </si>
  <si>
    <t>(1,5+1,1*2)*0,5*2</t>
  </si>
  <si>
    <t>(0,9+1*2)*0,25*6</t>
  </si>
  <si>
    <t>1*3*0,25*5</t>
  </si>
  <si>
    <t>1*3*0,25*2</t>
  </si>
  <si>
    <t>(1,4+2,8*2)*0,2*3</t>
  </si>
  <si>
    <t>(1,2+2,3*2)*0,63</t>
  </si>
  <si>
    <t>(1,4+2,8*2)*0,2*2</t>
  </si>
  <si>
    <t>(1,69+2,2*2)*0,65</t>
  </si>
  <si>
    <t>(1,3+2,1*2)*0,5</t>
  </si>
  <si>
    <t>(2,09+2,7*2)*0,2</t>
  </si>
  <si>
    <t>(1,6+2,3*2)*0,68</t>
  </si>
  <si>
    <t>(1,195+3,42*2)*0,68</t>
  </si>
  <si>
    <t>(1,55+3,05*2)*0,35</t>
  </si>
  <si>
    <t>(1,5+3*2)*0,4*2</t>
  </si>
  <si>
    <t>(1,5+3*2)*0,4</t>
  </si>
  <si>
    <t>(1,4+2,3*2)*0,2</t>
  </si>
  <si>
    <t>(1+1,5*2)*0,2*5</t>
  </si>
  <si>
    <t>(1+1,5*2)*0,2*2</t>
  </si>
  <si>
    <t>(1,55+2,69*2)*0,49</t>
  </si>
  <si>
    <t>(1,5+1,8*2)*0,15*6</t>
  </si>
  <si>
    <t>(1,5+3*2)*0,2*2</t>
  </si>
  <si>
    <t>(0,9+2,1*2)*0,5</t>
  </si>
  <si>
    <t>(1,7+3,2*2)*0,3</t>
  </si>
  <si>
    <t>(1,6+2,3*2)*0,8</t>
  </si>
  <si>
    <t>(2,78+2,3*2)*0,8</t>
  </si>
  <si>
    <t>(1,8+2,9*2)*0,35</t>
  </si>
  <si>
    <t>(1,3+3,42*2)*0,55</t>
  </si>
  <si>
    <t>(1,6+2,3*2)*0,55</t>
  </si>
  <si>
    <t>(1,58+2,6*2)*0,45</t>
  </si>
  <si>
    <t>(1+1,5*2)*0,25*3</t>
  </si>
  <si>
    <t>(1+1,5*2)*0,25*5</t>
  </si>
  <si>
    <t>(1+1,5*2)*0,25*2</t>
  </si>
  <si>
    <t>(1,9+2,3*2)*0,45</t>
  </si>
  <si>
    <t>(1,6+2,3*2)*0,3</t>
  </si>
  <si>
    <t>(1+1,5*2)*0,25*6</t>
  </si>
  <si>
    <t>(2,49+2,3*2)*0,55</t>
  </si>
  <si>
    <t>(0,9+2,1*2)*0,45</t>
  </si>
  <si>
    <t>(1+1,5*2)*0,25</t>
  </si>
  <si>
    <t>(0,91+2,2*2)*(0,5+0,6+0,15)</t>
  </si>
  <si>
    <t>(0,9+1,5*2)*0,35</t>
  </si>
  <si>
    <t>139</t>
  </si>
  <si>
    <t>615142012</t>
  </si>
  <si>
    <t>Potažení vnitřních ploch pletivem v ploše nebo pruzích, na plném podkladu rabicovým provizorním přichycením nosníků</t>
  </si>
  <si>
    <t>185571042</t>
  </si>
  <si>
    <t>https://podminky.urs.cz/item/CS_URS_2023_01/615142012</t>
  </si>
  <si>
    <t>1,7*1,5+1,55*1,5+1,45*1,5*3+1,5*1,5+1,45+1,9+1,9+2,75*2*1,5+2*1,5"výkres číslo D.1.1.b2</t>
  </si>
  <si>
    <t>1,9+1,75*1,5+1,7*1,5+2,2*1,5+1,75*1,5+2,65+1,65*3*1,5"výkres číslo D.1.1.b3</t>
  </si>
  <si>
    <t>2,9*1,5+1,75*1,5+1,3*1,5+1,75*4*1,5+1,3*2*1,5+2,2*1,5+2,5*1,5+3*2,15*1,5"výkres číslo D.1.1.b4</t>
  </si>
  <si>
    <t>1,75*2*1,5+2,9*1,5+2,2*1,5+2,5+2,2*1,5+1,3*2*1,5+1,75*3*1,5+2,2*1,5+3,2*1,5+2,15*1,5"výkres číslo D.1.1.b5</t>
  </si>
  <si>
    <t>1,3+2,15*2+2,4*1,5+1,4*1,5"výkres číslo D.1.1.b6</t>
  </si>
  <si>
    <t>140</t>
  </si>
  <si>
    <t>617131101</t>
  </si>
  <si>
    <t>Podkladní a spojovací vrstva vnitřních omítaných ploch cementový postřik nanášený ručně celoplošně světlíků nebo výtahových šachet</t>
  </si>
  <si>
    <t>-649423070</t>
  </si>
  <si>
    <t>https://podminky.urs.cz/item/CS_URS_2023_01/617131101</t>
  </si>
  <si>
    <t>(2,055+3,05)*2*(13,1+4,91)+((2,22+1,39)*2+(2,22+0,35)*2)*(14,9+3,51)"výkres číslo D.1.1.b2</t>
  </si>
  <si>
    <t>141</t>
  </si>
  <si>
    <t>617331141</t>
  </si>
  <si>
    <t>Omítka cementová vnitřních ploch nanášená ručně dvouvrstvá, tloušťky jádrové omítky do 10 mm a tloušťky štuku do 3 mm štuková plstí hlazená uzavřených nebo omezených prostor světlíků nebo výtahových šachet</t>
  </si>
  <si>
    <t>1691054668</t>
  </si>
  <si>
    <t>https://podminky.urs.cz/item/CS_URS_2023_01/617331141</t>
  </si>
  <si>
    <t>142</t>
  </si>
  <si>
    <t>617331191</t>
  </si>
  <si>
    <t>Omítka cementová vnitřních ploch nanášená ručně Příplatek k cenám za každých dalších i započatých 5 mm tloušťky omítky přes 10 mm světlíků nebo výtahových šachet</t>
  </si>
  <si>
    <t>1261426358</t>
  </si>
  <si>
    <t>https://podminky.urs.cz/item/CS_URS_2023_01/617331191</t>
  </si>
  <si>
    <t>143</t>
  </si>
  <si>
    <t>619991011</t>
  </si>
  <si>
    <t>Zakrytí vnitřních ploch před znečištěním včetně pozdějšího odkrytí konstrukcí a prvků obalením fólií a přelepením páskou</t>
  </si>
  <si>
    <t>-17558198</t>
  </si>
  <si>
    <t>https://podminky.urs.cz/item/CS_URS_2023_01/619991011</t>
  </si>
  <si>
    <t>1*1*9</t>
  </si>
  <si>
    <t>1*1,5*2*(9+19+19+5+5+1+1+5+5)</t>
  </si>
  <si>
    <t>1,55*3,05*(2+3)</t>
  </si>
  <si>
    <t>1,24*2,7*(8+11)</t>
  </si>
  <si>
    <t>0,9*1,5*2*2</t>
  </si>
  <si>
    <t>1,39*1*3</t>
  </si>
  <si>
    <t>1,1*1*2</t>
  </si>
  <si>
    <t>1,24*2,7*(10+3+3)</t>
  </si>
  <si>
    <t>1*1,5*2</t>
  </si>
  <si>
    <t>1,69*3,2</t>
  </si>
  <si>
    <t>1,4*2,3</t>
  </si>
  <si>
    <t>Mezisoučet"výkres číslo D.1.1.b21,22</t>
  </si>
  <si>
    <t>1,5*2,1*2</t>
  </si>
  <si>
    <t>1,05*2,1*2</t>
  </si>
  <si>
    <t>1,55*2,37*2</t>
  </si>
  <si>
    <t>1,2*2,2*2</t>
  </si>
  <si>
    <t>3,485*2,3*2</t>
  </si>
  <si>
    <t>2,01*2,3*2</t>
  </si>
  <si>
    <t>3,1*2,3*2</t>
  </si>
  <si>
    <t>1,6*2,3*2*2</t>
  </si>
  <si>
    <t>1,6*2,3*2*3</t>
  </si>
  <si>
    <t>2,49*2,3*2*2</t>
  </si>
  <si>
    <t>2,34*3*2*2</t>
  </si>
  <si>
    <t>1,78*3*2*2</t>
  </si>
  <si>
    <t>1,94*3*2*2</t>
  </si>
  <si>
    <t>2*3*2*2</t>
  </si>
  <si>
    <t>0,95*2,07*2*1</t>
  </si>
  <si>
    <t>Mezisoučet"výkres číslo D.1.1.b20</t>
  </si>
  <si>
    <t>144</t>
  </si>
  <si>
    <t>621151011</t>
  </si>
  <si>
    <t>Penetrační nátěr vnějších pastovitých tenkovrstvých omítek silikátový podhledů</t>
  </si>
  <si>
    <t>2042508246</t>
  </si>
  <si>
    <t>https://podminky.urs.cz/item/CS_URS_2023_01/621151011</t>
  </si>
  <si>
    <t>(0,16+10,705)*6,25-1,25*3,51</t>
  </si>
  <si>
    <t>-2,62*(2,3-0,16)</t>
  </si>
  <si>
    <t>(8,75+2,1+4,3+4,6*2+1,8*2)*0,55</t>
  </si>
  <si>
    <t>Součet"výkres číslo D.1.1.b3</t>
  </si>
  <si>
    <t>145</t>
  </si>
  <si>
    <t>621211021</t>
  </si>
  <si>
    <t>Montáž kontaktního zateplení lepením a mechanickým kotvením z polystyrenových desek na vnější podhledy, na podklad betonový nebo z lehčeného betonu, z tvárnic keramických nebo vápenopískových, tloušťky desek přes 80 do 120 mm</t>
  </si>
  <si>
    <t>-1444113143</t>
  </si>
  <si>
    <t>https://podminky.urs.cz/item/CS_URS_2023_01/621211021</t>
  </si>
  <si>
    <t>7,8+4,21+2,3"výkres číslo D.1.1.b12</t>
  </si>
  <si>
    <t>146</t>
  </si>
  <si>
    <t>28376037</t>
  </si>
  <si>
    <t>deska EPS grafitová fasádní λ=0,032 tl 100mm</t>
  </si>
  <si>
    <t>1717971466</t>
  </si>
  <si>
    <t>14,31*1,05 'Přepočtené koeficientem množství</t>
  </si>
  <si>
    <t>147</t>
  </si>
  <si>
    <t>621221031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</si>
  <si>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120 do 160 mm</t>
  </si>
  <si>
    <t>767295153</t>
  </si>
  <si>
    <t>https://podminky.urs.cz/item/CS_URS_2023_01/621221031</t>
  </si>
  <si>
    <t>148</t>
  </si>
  <si>
    <t>63151538</t>
  </si>
  <si>
    <t>deska tepelně izolační minerální kontaktních fasád podélné vlákno λ=0,036 tl 160mm</t>
  </si>
  <si>
    <t>-660706043</t>
  </si>
  <si>
    <t>73,285*1,05 'Přepočtené koeficientem množství</t>
  </si>
  <si>
    <t>149</t>
  </si>
  <si>
    <t>621531012</t>
  </si>
  <si>
    <t>Omítka tenkovrstvá silikonová vnějších ploch probarvená bez penetrace zatíraná (škrábaná), zrnitost 1,5 mm podhledů</t>
  </si>
  <si>
    <t>1829054651</t>
  </si>
  <si>
    <t>https://podminky.urs.cz/item/CS_URS_2023_01/621531012</t>
  </si>
  <si>
    <t>150</t>
  </si>
  <si>
    <t>622131121</t>
  </si>
  <si>
    <t>Podkladní a spojovací vrstva vnějších omítaných ploch penetrace nanášená ručně stěn</t>
  </si>
  <si>
    <t>-1691586459</t>
  </si>
  <si>
    <t>https://podminky.urs.cz/item/CS_URS_2023_01/622131121</t>
  </si>
  <si>
    <t>(2,348+3,46)*1"rampa</t>
  </si>
  <si>
    <t>151</t>
  </si>
  <si>
    <t>622142001</t>
  </si>
  <si>
    <t>Potažení vnějších ploch pletivem v ploše nebo pruzích, na plném podkladu sklovláknitým vtlačením do tmelu stěn</t>
  </si>
  <si>
    <t>1499019553</t>
  </si>
  <si>
    <t>https://podminky.urs.cz/item/CS_URS_2023_01/622142001</t>
  </si>
  <si>
    <t>152</t>
  </si>
  <si>
    <t>622143003</t>
  </si>
  <si>
    <t>Montáž omítkových profilů plastových, pozinkovaných nebo dřevěných upevněných vtlačením do podkladní vrstvy nebo přibitím rohových s tkaninou</t>
  </si>
  <si>
    <t>944663632</t>
  </si>
  <si>
    <t>https://podminky.urs.cz/item/CS_URS_2023_01/622143003</t>
  </si>
  <si>
    <t>1*4*0,5</t>
  </si>
  <si>
    <t>(1,05+2,1*2)*2</t>
  </si>
  <si>
    <t>(1,5+2,1)*2</t>
  </si>
  <si>
    <t>(1,45+2,35*2)*2</t>
  </si>
  <si>
    <t>(1,06+2,3*2)*2</t>
  </si>
  <si>
    <t>(1,15+2,02*2)*2</t>
  </si>
  <si>
    <t>(1,5+1,1*2)*2</t>
  </si>
  <si>
    <t>(0,71+1,82*2)</t>
  </si>
  <si>
    <t>(1,71+2,83*2)</t>
  </si>
  <si>
    <t>(1,16+2,1*2)*2</t>
  </si>
  <si>
    <t>(0,82+2,1*2)*2</t>
  </si>
  <si>
    <t>(1,3+1,2*2)*2*3</t>
  </si>
  <si>
    <t>(1,1+2,1*2)*2</t>
  </si>
  <si>
    <t>(1,04+2,3*2)*2</t>
  </si>
  <si>
    <t>(1,5+1,1*2)*2*2</t>
  </si>
  <si>
    <t>(0,9+1*2)*2*6</t>
  </si>
  <si>
    <t>1*3*2*5</t>
  </si>
  <si>
    <t>1*3*2*2</t>
  </si>
  <si>
    <t>(1,5+2,1*2)*2</t>
  </si>
  <si>
    <t>(1,4+2,8*2)*2*3</t>
  </si>
  <si>
    <t>(1,2+2,3*2)*2</t>
  </si>
  <si>
    <t>(1,4+2,8*2)*2*2</t>
  </si>
  <si>
    <t>(1,69+2,2*2)*2</t>
  </si>
  <si>
    <t>(1,3+2,1*2)*2</t>
  </si>
  <si>
    <t>(2,09+2,7*2)*2</t>
  </si>
  <si>
    <t>(1,6+2,3*2)*2</t>
  </si>
  <si>
    <t>(1,195+3,42*2)*2</t>
  </si>
  <si>
    <t>(1,55+3,05*2)*2</t>
  </si>
  <si>
    <t>(1,7+2,57*2)*2</t>
  </si>
  <si>
    <t>(1,33+2,57*2)*2</t>
  </si>
  <si>
    <t>(1,5+3*2)*2*2</t>
  </si>
  <si>
    <t>(1,22+2,3*2)*2</t>
  </si>
  <si>
    <t>(1,5+3*2)*2</t>
  </si>
  <si>
    <t>(1,26+2,3*2)*2</t>
  </si>
  <si>
    <t>(1,23+2,3*2)*2</t>
  </si>
  <si>
    <t>(1,08+2,3*2)*2</t>
  </si>
  <si>
    <t>(1,1+2,3*2)*2</t>
  </si>
  <si>
    <t>(1,4+2,3*2)*2</t>
  </si>
  <si>
    <t>(1+1,5*2)*2*5</t>
  </si>
  <si>
    <t>(1+1,5*2)*2*2</t>
  </si>
  <si>
    <t>(1,55+2,69*2)*2</t>
  </si>
  <si>
    <t>(1,5+1,8*2)*2*6</t>
  </si>
  <si>
    <t>(0,9+2,1*2)*2</t>
  </si>
  <si>
    <t>(1,7+3,2*2)*2</t>
  </si>
  <si>
    <t>(2,78+2,3*2)*2</t>
  </si>
  <si>
    <t>(1,8+2,9*2)*2</t>
  </si>
  <si>
    <t>(1,3+3,42*2)*2</t>
  </si>
  <si>
    <t>(1,58+2,6*2)*2</t>
  </si>
  <si>
    <t>(1+1,5)*2*27</t>
  </si>
  <si>
    <t>(1,9+2,3*2)*2</t>
  </si>
  <si>
    <t>(2,49+2,3*2)*1</t>
  </si>
  <si>
    <t>(0,91+2,2*2)*2</t>
  </si>
  <si>
    <t>(0,95+2,1*2)*2*3</t>
  </si>
  <si>
    <t>(0,9+1,5)*2*2</t>
  </si>
  <si>
    <t>(1+2,1*2)*2</t>
  </si>
  <si>
    <t>(0,95+2,1)*2*2</t>
  </si>
  <si>
    <t>153</t>
  </si>
  <si>
    <t>55343023</t>
  </si>
  <si>
    <t>profil rohový Pz s kulatou hlavou pro vnitřní omítky tl 15mm</t>
  </si>
  <si>
    <t>1638004568</t>
  </si>
  <si>
    <t>1975,43*1,05 'Přepočtené koeficientem množství</t>
  </si>
  <si>
    <t>154</t>
  </si>
  <si>
    <t>622143004</t>
  </si>
  <si>
    <t>Montáž omítkových profilů plastových, pozinkovaných nebo dřevěných upevněných vtlačením do podkladní vrstvy nebo přibitím začišťovacích samolepících pro vytvoření dilatujícího spoje s okenním rámem</t>
  </si>
  <si>
    <t>1559724915</t>
  </si>
  <si>
    <t>https://podminky.urs.cz/item/CS_URS_2023_01/622143004</t>
  </si>
  <si>
    <t>1*3*9+(0,9+1*2)*6+(1+1,5*2)*59+(1,02+1,69*2)*6+1,4+2,3*2</t>
  </si>
  <si>
    <t>Mezisoučet APU uvnitř</t>
  </si>
  <si>
    <t>155</t>
  </si>
  <si>
    <t>59051476</t>
  </si>
  <si>
    <t>profil začišťovací PVC 9mm s výztužnou tkaninou pro ostění ETICS</t>
  </si>
  <si>
    <t>38431084</t>
  </si>
  <si>
    <t>312,8*1,05 'Přepočtené koeficientem množství</t>
  </si>
  <si>
    <t>156</t>
  </si>
  <si>
    <t>622151001</t>
  </si>
  <si>
    <t>Penetrační nátěr vnějších pastovitých tenkovrstvých omítek akrylátový stěn</t>
  </si>
  <si>
    <t>-1485539064</t>
  </si>
  <si>
    <t>https://podminky.urs.cz/item/CS_URS_2023_01/622151001</t>
  </si>
  <si>
    <t>(11,5+2,158+9,016)*0,3</t>
  </si>
  <si>
    <t>10,83*0,5</t>
  </si>
  <si>
    <t>20,38*0,5</t>
  </si>
  <si>
    <t>(2,3*2+2,62+0,16*2)*0,5</t>
  </si>
  <si>
    <t>0,6*4*0,5*5</t>
  </si>
  <si>
    <t>157</t>
  </si>
  <si>
    <t>622151011</t>
  </si>
  <si>
    <t>Penetrační nátěr vnějších pastovitých tenkovrstvých omítek silikátový stěn</t>
  </si>
  <si>
    <t>697771197</t>
  </si>
  <si>
    <t>https://podminky.urs.cz/item/CS_URS_2023_01/622151011</t>
  </si>
  <si>
    <t>(11,481+2,158+9,016)*15,41</t>
  </si>
  <si>
    <t>10,83*4,65</t>
  </si>
  <si>
    <t>(7,5+0,6)*(15,41-4,65)</t>
  </si>
  <si>
    <t>20,38*5,2</t>
  </si>
  <si>
    <t>(0,6+14,07)*(14,75-5,2)</t>
  </si>
  <si>
    <t>(0,16+8,986+2,299+4,51)*10</t>
  </si>
  <si>
    <t>(2,3*2+2,62+0,16*2)*(0,16+4,572+0,5)</t>
  </si>
  <si>
    <t>(2,3+2,94)*2*2,5</t>
  </si>
  <si>
    <t>2,2*0,75</t>
  </si>
  <si>
    <t>-0,9*1*6</t>
  </si>
  <si>
    <t>-1*1,5*59</t>
  </si>
  <si>
    <t>-1,02*1,69*6</t>
  </si>
  <si>
    <t>(1*3*9+(0,9+1*2)*6+(1+1,5*2)*59+(1,02+1,69*2)*6+1,4+2,3*2)*0,3</t>
  </si>
  <si>
    <t>Součet"výkres číslo D.1.1.b2,3,4,5,6</t>
  </si>
  <si>
    <t>158</t>
  </si>
  <si>
    <t>622211021</t>
  </si>
  <si>
    <t>Montáž kontaktního zateplení lepením a mechanickým kotvením z polystyrenových desek na vnější stěny, na podklad betonový nebo z lehčeného betonu, z tvárnic keramických nebo vápenopískových, tloušťky desek přes 80 do 120 mm</t>
  </si>
  <si>
    <t>1539173158</t>
  </si>
  <si>
    <t>https://podminky.urs.cz/item/CS_URS_2023_01/622211021</t>
  </si>
  <si>
    <t>0,6*4*0,85*5"výkres číslo D.1.1.b2</t>
  </si>
  <si>
    <t>159</t>
  </si>
  <si>
    <t>28376443</t>
  </si>
  <si>
    <t>deska XPS hrana rovná a strukturovaný povrch 300kPa tl 100mm</t>
  </si>
  <si>
    <t>1446805440</t>
  </si>
  <si>
    <t>10,2*1,05 'Přepočtené koeficientem množství</t>
  </si>
  <si>
    <t>160</t>
  </si>
  <si>
    <t>622211031</t>
  </si>
  <si>
    <t>Montáž kontaktního zateplení lepením a mechanickým kotvením z polystyrenových desek na vnější stěny, na podklad betonový nebo z lehčeného betonu, z tvárnic keramických nebo vápenopískových, tloušťky desek přes 120 do 160 mm</t>
  </si>
  <si>
    <t>-1124607051</t>
  </si>
  <si>
    <t>https://podminky.urs.cz/item/CS_URS_2023_01/622211031</t>
  </si>
  <si>
    <t>(1,15+4,8)*0,6</t>
  </si>
  <si>
    <t>(5,5+2,158+9,2+11)*1,75</t>
  </si>
  <si>
    <t>20,39*1,7</t>
  </si>
  <si>
    <t>(2,3*2+2,62)*2,5</t>
  </si>
  <si>
    <t>161</t>
  </si>
  <si>
    <t>28376445</t>
  </si>
  <si>
    <t>deska XPS hrana rovná a strukturovaný povrch 300kPa tl 140mm</t>
  </si>
  <si>
    <t>1338535962</t>
  </si>
  <si>
    <t>105,035*1,05 'Přepočtené koeficientem množství</t>
  </si>
  <si>
    <t>162</t>
  </si>
  <si>
    <t>622221021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</si>
  <si>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</si>
  <si>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1023193272</t>
  </si>
  <si>
    <t>https://podminky.urs.cz/item/CS_URS_2023_01/622221021</t>
  </si>
  <si>
    <t>0,6*4*5,35*5"výkres číslo D.1.1.b2</t>
  </si>
  <si>
    <t>163</t>
  </si>
  <si>
    <t>63151527</t>
  </si>
  <si>
    <t>deska tepelně izolační minerální kontaktních fasád podélné vlákno λ=0,036 tl 100mm</t>
  </si>
  <si>
    <t>-888548684</t>
  </si>
  <si>
    <t>64,2*1,05 'Přepočtené koeficientem množství</t>
  </si>
  <si>
    <t>164</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</si>
  <si>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</si>
  <si>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</si>
  <si>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1878296709</t>
  </si>
  <si>
    <t>https://podminky.urs.cz/item/CS_URS_2023_01/622221031</t>
  </si>
  <si>
    <t>165</t>
  </si>
  <si>
    <t>-1908215769</t>
  </si>
  <si>
    <t>843,091*1,05 'Přepočtené koeficientem množství</t>
  </si>
  <si>
    <t>166</t>
  </si>
  <si>
    <t>622221041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</si>
  <si>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</si>
  <si>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-1812963574</t>
  </si>
  <si>
    <t>https://podminky.urs.cz/item/CS_URS_2023_01/622221041</t>
  </si>
  <si>
    <t>167</t>
  </si>
  <si>
    <t>63151540</t>
  </si>
  <si>
    <t>deska tepelně izolační minerální kontaktních fasád podélné vlákno λ=0,036 tl 200mm</t>
  </si>
  <si>
    <t>-515311062</t>
  </si>
  <si>
    <t>136,084*1,05 'Přepočtené koeficientem množství</t>
  </si>
  <si>
    <t>168</t>
  </si>
  <si>
    <t>622222051</t>
  </si>
  <si>
    <t>Montáž kontaktního zateplení vnějšího ostění, nadpraží nebo parapetu lepením z desek z minerální vlny s podélnou nebo kolmou orientací vláken nebo z kombinovaných desek hloubky špalet přes 200 do 400 mm, tloušťky desek do 40 mm</t>
  </si>
  <si>
    <t>-1029528578</t>
  </si>
  <si>
    <t>https://podminky.urs.cz/item/CS_URS_2023_01/622222051</t>
  </si>
  <si>
    <t>1*4*9</t>
  </si>
  <si>
    <t>(0,9+1)*2*6</t>
  </si>
  <si>
    <t>(1+1,5)*2*59</t>
  </si>
  <si>
    <t>(1,02+1,69)*2*6</t>
  </si>
  <si>
    <t>(1,4+2,3)*2</t>
  </si>
  <si>
    <t>169</t>
  </si>
  <si>
    <t>63140348</t>
  </si>
  <si>
    <t>deska tepelně izolační minerální kontaktních fasád podélné vlákno λ=0,041 tl 30mm</t>
  </si>
  <si>
    <t>466235921</t>
  </si>
  <si>
    <t>393,72*0,3 'Přepočtené koeficientem množství</t>
  </si>
  <si>
    <t>170</t>
  </si>
  <si>
    <t>622252001</t>
  </si>
  <si>
    <t>Montáž profilů kontaktního zateplení zakládacích soklových připevněných hmoždinkami</t>
  </si>
  <si>
    <t>-1058573183</t>
  </si>
  <si>
    <t>https://podminky.urs.cz/item/CS_URS_2023_01/622252001</t>
  </si>
  <si>
    <t>0,6*4*5"výkres číslo D.1.1.b2</t>
  </si>
  <si>
    <t>Mezisoučet tl.100mm</t>
  </si>
  <si>
    <t>11,481+2,158+9,016</t>
  </si>
  <si>
    <t>10,83</t>
  </si>
  <si>
    <t>20,38</t>
  </si>
  <si>
    <t>2,3*2+2,62+0,16*2</t>
  </si>
  <si>
    <t>(2,3+2,94)*2</t>
  </si>
  <si>
    <t>2,2</t>
  </si>
  <si>
    <t>Mezisoučet tl.160mm</t>
  </si>
  <si>
    <t>171</t>
  </si>
  <si>
    <t>59051647</t>
  </si>
  <si>
    <t>profil zakládací Al tl 0,7mm pro ETICS pro izolant tl 100mm</t>
  </si>
  <si>
    <t>-1474942192</t>
  </si>
  <si>
    <t>12*1,05 'Přepočtené koeficientem množství</t>
  </si>
  <si>
    <t>172</t>
  </si>
  <si>
    <t>59051653</t>
  </si>
  <si>
    <t>profil zakládací Al tl 0,7mm pro ETICS pro izolant tl 160mm</t>
  </si>
  <si>
    <t>54948702</t>
  </si>
  <si>
    <t>74,085*1,05 'Přepočtené koeficientem množství</t>
  </si>
  <si>
    <t>173</t>
  </si>
  <si>
    <t>622252002</t>
  </si>
  <si>
    <t>Montáž profilů kontaktního zateplení ostatních stěnových, dilatačních apod. lepených do tmelu</t>
  </si>
  <si>
    <t>-1783003375</t>
  </si>
  <si>
    <t>https://podminky.urs.cz/item/CS_URS_2023_01/622252002</t>
  </si>
  <si>
    <t>91,5</t>
  </si>
  <si>
    <t>Mezisoučet dilatační stěnová</t>
  </si>
  <si>
    <t>1*9+0,9*5+1*59+1,02*6+1,4</t>
  </si>
  <si>
    <t>Mezisoučet parapetní</t>
  </si>
  <si>
    <t>Mezisoučet nadpraží</t>
  </si>
  <si>
    <t>Mezisoučet APU</t>
  </si>
  <si>
    <t>1*2*9+1*2*6+1,5*2*59+1,69*2*6+2,3*2+9+2,5+4,6+8,75+2,1+4,3+9*2+6*4*5+6*2+3*4</t>
  </si>
  <si>
    <t>4*3,7</t>
  </si>
  <si>
    <t>Mezisoučet rohové</t>
  </si>
  <si>
    <t>174</t>
  </si>
  <si>
    <t>63127416</t>
  </si>
  <si>
    <t>profil rohový PVC 23x23mm s výztužnou tkaninou š 100mm pro ETICS</t>
  </si>
  <si>
    <t>416479965</t>
  </si>
  <si>
    <t>539,93</t>
  </si>
  <si>
    <t>539,93*1,05 'Přepočtené koeficientem množství</t>
  </si>
  <si>
    <t>175</t>
  </si>
  <si>
    <t>59051510</t>
  </si>
  <si>
    <t>profil začišťovací s okapnicí PVC s výztužnou tkaninou pro nadpraží ETICS</t>
  </si>
  <si>
    <t>1085949676</t>
  </si>
  <si>
    <t>80,02*1,05 'Přepočtené koeficientem množství</t>
  </si>
  <si>
    <t>176</t>
  </si>
  <si>
    <t>59051512</t>
  </si>
  <si>
    <t>profil začišťovací s okapnicí PVC s výztužnou tkaninou pro parapet ETICS</t>
  </si>
  <si>
    <t>1329358475</t>
  </si>
  <si>
    <t>177</t>
  </si>
  <si>
    <t>59051500</t>
  </si>
  <si>
    <t>profil dilatační stěnový PVC s výztužnou tkaninou pro ETICS</t>
  </si>
  <si>
    <t>1151273307</t>
  </si>
  <si>
    <t>91,5*1,05 'Přepočtené koeficientem množství</t>
  </si>
  <si>
    <t>178</t>
  </si>
  <si>
    <t>28342205</t>
  </si>
  <si>
    <t>profil začišťovací PVC 6mm s výztužnou tkaninou pro ostění ETICS</t>
  </si>
  <si>
    <t>-470146766</t>
  </si>
  <si>
    <t>179</t>
  </si>
  <si>
    <t>622511112</t>
  </si>
  <si>
    <t>Omítka tenkovrstvá akrylátová vnějších ploch probarvená bez penetrace mozaiková střednězrnná stěn</t>
  </si>
  <si>
    <t>274516769</t>
  </si>
  <si>
    <t>https://podminky.urs.cz/item/CS_URS_2023_01/622511112</t>
  </si>
  <si>
    <t>180</t>
  </si>
  <si>
    <t>622531012</t>
  </si>
  <si>
    <t>Omítka tenkovrstvá silikonová vnějších ploch probarvená bez penetrace zatíraná (škrábaná), zrnitost 1,5 mm stěn</t>
  </si>
  <si>
    <t>-1717574804</t>
  </si>
  <si>
    <t>https://podminky.urs.cz/item/CS_URS_2023_01/622531012</t>
  </si>
  <si>
    <t>181</t>
  </si>
  <si>
    <t>629991011</t>
  </si>
  <si>
    <t>Zakrytí vnějších ploch před znečištěním včetně pozdějšího odkrytí výplní otvorů a svislých ploch fólií přilepenou lepící páskou</t>
  </si>
  <si>
    <t>-1398664153</t>
  </si>
  <si>
    <t>https://podminky.urs.cz/item/CS_URS_2023_01/629991011</t>
  </si>
  <si>
    <t>182</t>
  </si>
  <si>
    <t>630301001</t>
  </si>
  <si>
    <t>Začištění fasády po osazení nových oken</t>
  </si>
  <si>
    <t>691550637</t>
  </si>
  <si>
    <t>183</t>
  </si>
  <si>
    <t>630301002</t>
  </si>
  <si>
    <t>Začištění fasády po osazení nových dveří</t>
  </si>
  <si>
    <t>69048543</t>
  </si>
  <si>
    <t>1"výkres číslo D.1.1.b6</t>
  </si>
  <si>
    <t>184</t>
  </si>
  <si>
    <t>631311116</t>
  </si>
  <si>
    <t>Mazanina z betonu prostého bez zvýšených nároků na prostředí tl. přes 50 do 80 mm tř. C 25/30</t>
  </si>
  <si>
    <t>540251850</t>
  </si>
  <si>
    <t>https://podminky.urs.cz/item/CS_URS_2023_01/631311116</t>
  </si>
  <si>
    <t>(44,99+10,09+15,34+16,13+24,09)*0,07"výkres číslo D.1.1.b2</t>
  </si>
  <si>
    <t>1,485*1,35*0,07</t>
  </si>
  <si>
    <t>(9,22+7,56+34,64+5,47+9,87+29,13+47,2+2,34+1,65+1,35+1,65+3,67+5,44+9,35+10,96+11,25+8,22+16,55+3,61+1,29+47,68+2,92+2,92)*0,07</t>
  </si>
  <si>
    <t>3,02*1,9*4*0,07"mezipodesty</t>
  </si>
  <si>
    <t>(11,1+18,43+10,35+1,64+3,37)*0,07"výkres číslo D.1.1.b3</t>
  </si>
  <si>
    <t>(33,52+7,7+32,69+28,44+14,98+18,34+12,43+1,8+1,55+11,92+3,37+11,11+2,26+1,75+1,19+1,75+1,19+9,64+15,33+16,12+23,83)*0,06"výkres číslo D.1.1.b3</t>
  </si>
  <si>
    <t>(29,7+12,98+7,8+31,67+4,21+8,84+5,4+18,71+18,56+3,76+18,43+3,83+17,86+5,7+29,62+13,04+7,52+1,72+1,17+1,72+1,17+22,8+2,92+28,26)*0,06"v číslo D.1.1.b4</t>
  </si>
  <si>
    <t>(20,01+21,06+26,41+7,88+17,24+2,3)*0,06"výkres číslo D.1.1.b4</t>
  </si>
  <si>
    <t>(29,7+12,98+7,8+31,67+4,21+8,84+5,4+19,23+19,06+3,96+18,89+3,83+18,32+5,7+29,62+13,04+7,52+1,72+1,17+1,72+1,17+22,8)*0,06"výkres číslo D.1.1.b5</t>
  </si>
  <si>
    <t>(2,92+28,26+20,01+21,06+26,41+7,88+17,24+2,3)*0,06"výkres číslo D.1.1.b5</t>
  </si>
  <si>
    <t>185</t>
  </si>
  <si>
    <t>631319011</t>
  </si>
  <si>
    <t>Příplatek k cenám mazanin za úpravu povrchu mazaniny přehlazením, mazanina tl. přes 50 do 80 mm</t>
  </si>
  <si>
    <t>716172222</t>
  </si>
  <si>
    <t>https://podminky.urs.cz/item/CS_URS_2023_01/631319011</t>
  </si>
  <si>
    <t>186</t>
  </si>
  <si>
    <t>631319171</t>
  </si>
  <si>
    <t>Příplatek k cenám mazanin za stržení povrchu spodní vrstvy mazaniny latí před vložením výztuže nebo pletiva pro tl. obou vrstev mazaniny přes 50 do 80 mm</t>
  </si>
  <si>
    <t>-507381986</t>
  </si>
  <si>
    <t>https://podminky.urs.cz/item/CS_URS_2023_01/631319171</t>
  </si>
  <si>
    <t>187</t>
  </si>
  <si>
    <t>631362021</t>
  </si>
  <si>
    <t>Výztuž mazanin ze svařovaných sítí z drátů typu KARI</t>
  </si>
  <si>
    <t>-1973856245</t>
  </si>
  <si>
    <t>https://podminky.urs.cz/item/CS_URS_2023_01/631362021</t>
  </si>
  <si>
    <t>(44,99+10,09+15,34+16,13+24,09)*7,667*1,25*0,001"výkres číslo D.1.1.b2</t>
  </si>
  <si>
    <t>1,485*1,35*7,667*1,25*0,001</t>
  </si>
  <si>
    <t>(9,22+7,56+34,64+5,47+9,87+29,13+47,2+2,34+1,65+1,35+1,65+3,67+5,44+9,35+10,96+11,25+8,22+16,55+3,61+1,29+47,68+2,92+2,92)*7,667*1,25*0,001</t>
  </si>
  <si>
    <t>3,02*1,9*4*7,667*1,25*0,001"mezipodesty</t>
  </si>
  <si>
    <t>(11,1+18,43+10,35+1,64+3,37)*7,667*1,25*0,001"výkres číslo D.1.1.b3</t>
  </si>
  <si>
    <t>(33,52+7,7+32,69+28,44+14,98+18,34+12,43+1,8+1,55+11,92+3,37+11,11+2,26+1,75+1,19+1,75+1,19+9,64+15,33+16,12+23,83)*7,667*1,25*0,001"v číslo D.1.1.b3</t>
  </si>
  <si>
    <t>(29,7+12,98+7,8+31,67+4,21+8,84+5,4+18,71+18,56+3,76+18,43+3,83+17,86+5,7+29,62+13,04+7,52+1,72+1,17+1,72+1,17+22,8+2,92)*7,667*1,25*0,001"D.1.1.b4</t>
  </si>
  <si>
    <t>(28,26+20,01+21,06+26,41+7,88+17,24+2,3)*7,667*1,25*0,001"výkres číslo D.1.1.b4</t>
  </si>
  <si>
    <t>(29,7+12,98+7,8+31,67+4,21+8,84+5,4+19,23+19,06+3,96+18,89+3,83+18,32+5,7+29,62+13,04+7,52+1,72+1,17+1,72+1,17+22,8)*7,667*1,25*0,001"v číslo D.1.1.b5</t>
  </si>
  <si>
    <t>(2,92+28,26+20,01+21,06+26,41+7,88+17,24+2,3)*7,667*1,25*0,001"výkres číslo D.1.1.b5</t>
  </si>
  <si>
    <t>188</t>
  </si>
  <si>
    <t>632450124</t>
  </si>
  <si>
    <t>Potěr cementový vyrovnávací ze suchých směsí v pásu o průměrné (střední) tl. přes 40 do 50 mm</t>
  </si>
  <si>
    <t>613781921</t>
  </si>
  <si>
    <t>https://podminky.urs.cz/item/CS_URS_2023_01/632450124</t>
  </si>
  <si>
    <t>(11,493+2,315+9,028+14,07+12+2,432+4,541)*0,3</t>
  </si>
  <si>
    <t>189</t>
  </si>
  <si>
    <t>632450134</t>
  </si>
  <si>
    <t>Potěr cementový vyrovnávací ze suchých směsí v ploše o průměrné (střední) tl. přes 40 do 50 mm</t>
  </si>
  <si>
    <t>121558544</t>
  </si>
  <si>
    <t>https://podminky.urs.cz/item/CS_URS_2023_01/632450134</t>
  </si>
  <si>
    <t>20,43*1,7"výkres číslo D.1.1.b1</t>
  </si>
  <si>
    <t>6,4*3,55+10,8*9,6"výkres číslo D.1.1.b2</t>
  </si>
  <si>
    <t>3,9*2,8*2-1,75*2,6"výkres číslo D.1.1.b16</t>
  </si>
  <si>
    <t>190</t>
  </si>
  <si>
    <t>632451024</t>
  </si>
  <si>
    <t>Potěr cementový vyrovnávací z malty (MC-15) v pásu o průměrné (střední) tl. přes 40 do 50 mm</t>
  </si>
  <si>
    <t>-955237027</t>
  </si>
  <si>
    <t>https://podminky.urs.cz/item/CS_URS_2023_01/632451024</t>
  </si>
  <si>
    <t>1*(9+9+25+25)*0,46</t>
  </si>
  <si>
    <t>0,9*(6+6)*0,46</t>
  </si>
  <si>
    <t>0,9*2*0,46</t>
  </si>
  <si>
    <t>Mezisoučet"výkres číslo D.1.1.b24</t>
  </si>
  <si>
    <t>191</t>
  </si>
  <si>
    <t>632451105</t>
  </si>
  <si>
    <t>Potěr cementový samonivelační ze suchých směsí tloušťky přes 10 do 15 mm</t>
  </si>
  <si>
    <t>1129999706</t>
  </si>
  <si>
    <t>https://podminky.urs.cz/item/CS_URS_2023_01/632451105</t>
  </si>
  <si>
    <t>6,44+4,98+2,52+3,19+1,67+1,67"výkres číslo D.1.1.b3</t>
  </si>
  <si>
    <t>7,51+20,6+20,1+20,83+7,47+5,78"výkres číslo D.1.1.b4</t>
  </si>
  <si>
    <t>7,51+20,6+20,1+20,83+7,47+5,78"výkres číslo D.1.1.b5</t>
  </si>
  <si>
    <t>192</t>
  </si>
  <si>
    <t>634112113</t>
  </si>
  <si>
    <t>Obvodová dilatace mezi stěnou a mazaninou nebo potěrem podlahovým páskem z pěnového PE tl. do 10 mm, výšky 80 mm</t>
  </si>
  <si>
    <t>-595010585</t>
  </si>
  <si>
    <t>https://podminky.urs.cz/item/CS_URS_2023_01/634112113</t>
  </si>
  <si>
    <t>(3,75+2,5)*2</t>
  </si>
  <si>
    <t>(0,9+0,05+0,9+2,5+1,35)*2</t>
  </si>
  <si>
    <t>(0,26+5,39+0,3+2,21+2,83)*2</t>
  </si>
  <si>
    <t>(0,91+0,1+3,26+2,14+1,2)*2</t>
  </si>
  <si>
    <t>(6,3+1,2)*2</t>
  </si>
  <si>
    <t>(1,35+1,485)*2</t>
  </si>
  <si>
    <t>(2,99+3)*2</t>
  </si>
  <si>
    <t>(1,955+3)*2</t>
  </si>
  <si>
    <t>(6,685+5,07)*2</t>
  </si>
  <si>
    <t>(8,035+5,61)*2</t>
  </si>
  <si>
    <t>(5,61+2,82)*2</t>
  </si>
  <si>
    <t>(2,86+3,705)*2</t>
  </si>
  <si>
    <t>(0,83+1,75)*2</t>
  </si>
  <si>
    <t>(1,305+0,125+1,4+1,78)*2</t>
  </si>
  <si>
    <t>(2,16+3,335)*2</t>
  </si>
  <si>
    <t>(2,16+4,73)*2</t>
  </si>
  <si>
    <t>(7,14+8,19)*2</t>
  </si>
  <si>
    <t>(2,125+1,1)*2</t>
  </si>
  <si>
    <t>(1,1+1,5)*2</t>
  </si>
  <si>
    <t>(0,9+1,5)*2</t>
  </si>
  <si>
    <t>(1,04+2,125)*2</t>
  </si>
  <si>
    <t>(2,97+0,955)*2</t>
  </si>
  <si>
    <t>(17,89+3,15+2,88+1,9)*2</t>
  </si>
  <si>
    <t>(6,54+3,685)*2</t>
  </si>
  <si>
    <t>(3,28+4,915)*2</t>
  </si>
  <si>
    <t>(3,12+4,915)*2</t>
  </si>
  <si>
    <t>(1,5+6,5)*2</t>
  </si>
  <si>
    <t>(5,47+5,81)*2</t>
  </si>
  <si>
    <t>(5,81+0,375+2,27+2,36+1,62)*2</t>
  </si>
  <si>
    <t>(3,02+1,9)*2*4"mezipodesty</t>
  </si>
  <si>
    <t>(3,8+5,18)*2</t>
  </si>
  <si>
    <t>(6,415+5,18)*2</t>
  </si>
  <si>
    <t>(2,505+0,85)*2</t>
  </si>
  <si>
    <t>(1,1+0,1+0,8+2,505)*2</t>
  </si>
  <si>
    <t>(2,505+2,55)*2</t>
  </si>
  <si>
    <t>(2,505+1,3)*2</t>
  </si>
  <si>
    <t>(1,4+1,19)*2</t>
  </si>
  <si>
    <t>(1,19+1,4)*2</t>
  </si>
  <si>
    <t>(3,543+8,32)*2</t>
  </si>
  <si>
    <t>(5,75+3,04)*2</t>
  </si>
  <si>
    <t>(3,025+4,06)*2</t>
  </si>
  <si>
    <t>(1,8+1,79)*2</t>
  </si>
  <si>
    <t>(0,9+1,725)*2</t>
  </si>
  <si>
    <t>(1,045+1,725)*2</t>
  </si>
  <si>
    <t>(2,9+4,06)*2</t>
  </si>
  <si>
    <t>(4,06+2,7)*2</t>
  </si>
  <si>
    <t>(1,5+1,5)*2</t>
  </si>
  <si>
    <t>(10,9+1,5)*2</t>
  </si>
  <si>
    <t>(1,35+2,5)*2</t>
  </si>
  <si>
    <t>(3,58+0,125+1,06+0,125+0,25+1,1+2,21+0,125+1,35+0,3+0,35)*2</t>
  </si>
  <si>
    <t>(4,765+1,925)*2</t>
  </si>
  <si>
    <t>(4,6+2,25+0,05)*2</t>
  </si>
  <si>
    <t>(0,7+2,25)*2</t>
  </si>
  <si>
    <t>(6,715+3,685)*2</t>
  </si>
  <si>
    <t>(5,755+0,2+1,675)*2</t>
  </si>
  <si>
    <t>(4,915+3,28)*2</t>
  </si>
  <si>
    <t>(4,915+3,12)*2</t>
  </si>
  <si>
    <t>(3,06+1,9)*2</t>
  </si>
  <si>
    <t>(1,76+0,995)*2</t>
  </si>
  <si>
    <t>(1,2+0,995)*2</t>
  </si>
  <si>
    <t>(20,38+1,9+0,945)*2</t>
  </si>
  <si>
    <t>(2,43+3,52)*2</t>
  </si>
  <si>
    <t>(2,1+0,9+1,465)*2</t>
  </si>
  <si>
    <t>(5,81+5,295)*2</t>
  </si>
  <si>
    <t>(2,625+1,55)*2</t>
  </si>
  <si>
    <t>(0,9+2,625)*2</t>
  </si>
  <si>
    <t>(3,045+2,56)*2</t>
  </si>
  <si>
    <t>(3,415+5,93)*2</t>
  </si>
  <si>
    <t>(3,395+5,93)*2</t>
  </si>
  <si>
    <t>(3,415+2,2)*2</t>
  </si>
  <si>
    <t>(3,395+2,2)*2</t>
  </si>
  <si>
    <t>(2,78+1,765)*2</t>
  </si>
  <si>
    <t>(6,43+2,78)*2</t>
  </si>
  <si>
    <t>(3,889+0,07+6,331+5,23)*2</t>
  </si>
  <si>
    <t>(5,75+3,09)*2</t>
  </si>
  <si>
    <t>(5,9+3,09)*2</t>
  </si>
  <si>
    <t>(2,855+1,34)*2</t>
  </si>
  <si>
    <t>(1,34+2,855)*2</t>
  </si>
  <si>
    <t>(5,9+3,068)*2</t>
  </si>
  <si>
    <t>(5,9+2,967)*2</t>
  </si>
  <si>
    <t>(4,95+3,73)*2</t>
  </si>
  <si>
    <t>(7,565+3,685)*2</t>
  </si>
  <si>
    <t>(2,935+0,45+2,35)*2</t>
  </si>
  <si>
    <t>(10+2,29)*2</t>
  </si>
  <si>
    <t>(6,416+3,28)*2</t>
  </si>
  <si>
    <t>(3,12+6,415)*2</t>
  </si>
  <si>
    <t>(1,275+2,29)*2</t>
  </si>
  <si>
    <t>(0,975+1,2)*2</t>
  </si>
  <si>
    <t>(0,995+1,2)*2</t>
  </si>
  <si>
    <t>(0,995+1,76)*2</t>
  </si>
  <si>
    <t>(0,975+1,76)*2</t>
  </si>
  <si>
    <t>(14,23+1,9)*2</t>
  </si>
  <si>
    <t>(5,8+4,88)*2</t>
  </si>
  <si>
    <t>(3,535+2,015+2,16)*2</t>
  </si>
  <si>
    <t>(1,97+2,56)*2</t>
  </si>
  <si>
    <t>193</t>
  </si>
  <si>
    <t>650501501</t>
  </si>
  <si>
    <t>Dodávka a montáž protipožární větrací mřížky průměr 150mm, zapěňovací</t>
  </si>
  <si>
    <t>188105502</t>
  </si>
  <si>
    <t>2*4"výkres číslo D.1.1.b4</t>
  </si>
  <si>
    <t>194</t>
  </si>
  <si>
    <t>650501502</t>
  </si>
  <si>
    <t>Dodávka a montáž meziobjektové dilatace - podlahová</t>
  </si>
  <si>
    <t>1348810386</t>
  </si>
  <si>
    <t>3,5"výkres číslo D.1.1.b2</t>
  </si>
  <si>
    <t>3,4"výkres číslo D.1.1.b3</t>
  </si>
  <si>
    <t>10,4"výkres číslo D.1.1.b4</t>
  </si>
  <si>
    <t>10,4"výkres číslo D.1.1.b5</t>
  </si>
  <si>
    <t>195</t>
  </si>
  <si>
    <t>650501503</t>
  </si>
  <si>
    <t>Dodávka a montáž meziobjektové dilatace - stěnová</t>
  </si>
  <si>
    <t>-1046561800</t>
  </si>
  <si>
    <t>15"výkres číslo D.1.1.b2</t>
  </si>
  <si>
    <t>18,8"výkres číslo D.1.1.b3</t>
  </si>
  <si>
    <t>42,4"výkres číslo D.1.1.b4</t>
  </si>
  <si>
    <t>42,4"výkres číslo D.1.1.b5</t>
  </si>
  <si>
    <t>Trubní vedení</t>
  </si>
  <si>
    <t>196</t>
  </si>
  <si>
    <t>877265211</t>
  </si>
  <si>
    <t>Montáž tvarovek na kanalizačním potrubí z trub z plastu z tvrdého PVC nebo z polypropylenu v otevřeném výkopu jednoosých DN 110</t>
  </si>
  <si>
    <t>-1641395133</t>
  </si>
  <si>
    <t>https://podminky.urs.cz/item/CS_URS_2023_01/877265211</t>
  </si>
  <si>
    <t>6"výkres číslo D.1.1.b1</t>
  </si>
  <si>
    <t>197</t>
  </si>
  <si>
    <t>28610414</t>
  </si>
  <si>
    <t>uzavírací zátka PE drenážního potrubí systému budov DN 100</t>
  </si>
  <si>
    <t>-926763008</t>
  </si>
  <si>
    <t>198</t>
  </si>
  <si>
    <t>28610419</t>
  </si>
  <si>
    <t>koleno PE drenážního systému budov 90° DN 100</t>
  </si>
  <si>
    <t>-519267685</t>
  </si>
  <si>
    <t>199</t>
  </si>
  <si>
    <t>877265231</t>
  </si>
  <si>
    <t>Montáž tvarovek na kanalizačním potrubí z trub z plastu z tvrdého PVC nebo z polypropylenu v otevřeném výkopu víček DN 110</t>
  </si>
  <si>
    <t>1874935202</t>
  </si>
  <si>
    <t>https://podminky.urs.cz/item/CS_URS_2023_01/877265231</t>
  </si>
  <si>
    <t>3"výkres číslo D.1.1.b1</t>
  </si>
  <si>
    <t>200</t>
  </si>
  <si>
    <t>880101501</t>
  </si>
  <si>
    <t>Napojení trativodu na stávající drenážní systém včetně zemních prací</t>
  </si>
  <si>
    <t>kpl</t>
  </si>
  <si>
    <t>-978725875</t>
  </si>
  <si>
    <t>2"výkres číslo D.1.1.b1</t>
  </si>
  <si>
    <t>Ostatní konstrukce a práce, bourání</t>
  </si>
  <si>
    <t>201</t>
  </si>
  <si>
    <t>941211112</t>
  </si>
  <si>
    <t>Montáž lešení řadového rámového lehkého pracovního s podlahami s provozním zatížením tř. 3 do 200 kg/m2 šířky tř. SW06 od 0,6 do 0,9 m, výšky přes 10 do 25 m</t>
  </si>
  <si>
    <t>-944643430</t>
  </si>
  <si>
    <t>https://podminky.urs.cz/item/CS_URS_2023_01/941211112</t>
  </si>
  <si>
    <t>(1+11,5+2,158+9+10,85+14,07+8,986+2,299+4,541+1)*15,6"výkres číslo D.1.1.b5</t>
  </si>
  <si>
    <t>202</t>
  </si>
  <si>
    <t>941211211</t>
  </si>
  <si>
    <t>Montáž lešení řadového rámového lehkého pracovního s podlahami s provozním zatížením tř. 3 do 200 kg/m2 Příplatek za první a každý další den použití lešení k ceně -1111 nebo -1112</t>
  </si>
  <si>
    <t>488684710</t>
  </si>
  <si>
    <t>https://podminky.urs.cz/item/CS_URS_2023_01/941211211</t>
  </si>
  <si>
    <t>(1+11,5+2,158+9+10,85+14,07+8,986+2,299+4,541+1)*15,6*90"výkres číslo D.1.1.b5</t>
  </si>
  <si>
    <t>203</t>
  </si>
  <si>
    <t>941211812</t>
  </si>
  <si>
    <t>Demontáž lešení řadového rámového lehkého pracovního s provozním zatížením tř. 3 do 200 kg/m2 šířky tř. SW06 od 0,6 do 0,9 m, výšky přes 10 do 25 m</t>
  </si>
  <si>
    <t>-1358315528</t>
  </si>
  <si>
    <t>https://podminky.urs.cz/item/CS_URS_2023_01/941211812</t>
  </si>
  <si>
    <t>204</t>
  </si>
  <si>
    <t>943111111</t>
  </si>
  <si>
    <t>Montáž lešení prostorového trubkového lehkého pracovního bez podlah s provozním zatížením tř. 3 do 200 kg/m2, výšky do 10 m</t>
  </si>
  <si>
    <t>-1920154702</t>
  </si>
  <si>
    <t>https://podminky.urs.cz/item/CS_URS_2023_01/943111111</t>
  </si>
  <si>
    <t>(3,55*9,65-2,94*2,3+10,7*2,75)*6"výkres číslo D.1.1.b2</t>
  </si>
  <si>
    <t>205</t>
  </si>
  <si>
    <t>943111211</t>
  </si>
  <si>
    <t>Montáž lešení prostorového trubkového lehkého pracovního bez podlah Příplatek za první a každý další den použití lešení k ceně -1111</t>
  </si>
  <si>
    <t>1908075916</t>
  </si>
  <si>
    <t>https://podminky.urs.cz/item/CS_URS_2023_01/943111211</t>
  </si>
  <si>
    <t>341,523*60"výkres číslo D.1.1.b2</t>
  </si>
  <si>
    <t>206</t>
  </si>
  <si>
    <t>943111811</t>
  </si>
  <si>
    <t>Demontáž lešení prostorového trubkového lehkého pracovního bez podlah s provozním zatížením tř. 3 do 200 kg/m2, výšky do 10 m</t>
  </si>
  <si>
    <t>-412770702</t>
  </si>
  <si>
    <t>https://podminky.urs.cz/item/CS_URS_2023_01/943111811</t>
  </si>
  <si>
    <t>207</t>
  </si>
  <si>
    <t>944511111</t>
  </si>
  <si>
    <t>Montáž ochranné sítě zavěšené na konstrukci lešení z textilie z umělých vláken</t>
  </si>
  <si>
    <t>-1247878449</t>
  </si>
  <si>
    <t>https://podminky.urs.cz/item/CS_URS_2023_01/944511111</t>
  </si>
  <si>
    <t>208</t>
  </si>
  <si>
    <t>944511211</t>
  </si>
  <si>
    <t>Montáž ochranné sítě Příplatek za první a každý další den použití sítě k ceně -1111</t>
  </si>
  <si>
    <t>864165135</t>
  </si>
  <si>
    <t>https://podminky.urs.cz/item/CS_URS_2023_01/944511211</t>
  </si>
  <si>
    <t>209</t>
  </si>
  <si>
    <t>944511811</t>
  </si>
  <si>
    <t>Demontáž ochranné sítě zavěšené na konstrukci lešení z textilie z umělých vláken</t>
  </si>
  <si>
    <t>-277534723</t>
  </si>
  <si>
    <t>https://podminky.urs.cz/item/CS_URS_2023_01/944511811</t>
  </si>
  <si>
    <t>210</t>
  </si>
  <si>
    <t>945412112</t>
  </si>
  <si>
    <t>Teleskopická hydraulická montážní plošina na samohybném podvozku, s otočným košem výšky zdvihu do 21 m</t>
  </si>
  <si>
    <t>den</t>
  </si>
  <si>
    <t>-982914556</t>
  </si>
  <si>
    <t>https://podminky.urs.cz/item/CS_URS_2023_01/945412112</t>
  </si>
  <si>
    <t>211</t>
  </si>
  <si>
    <t>946111117</t>
  </si>
  <si>
    <t>Montáž pojízdných věží trubkových nebo dílcových s maximálním zatížením podlahy do 200 kg/m2 šířky od 0,6 do 0,9 m, délky do 3,2 m, výšky přes 6,6 m do 7,6 m</t>
  </si>
  <si>
    <t>1990188854</t>
  </si>
  <si>
    <t>https://podminky.urs.cz/item/CS_URS_2023_01/946111117</t>
  </si>
  <si>
    <t>212</t>
  </si>
  <si>
    <t>946111217</t>
  </si>
  <si>
    <t>Montáž pojízdných věží trubkových nebo dílcových s maximálním zatížením podlahy do 200 kg/m2 Příplatek za první a každý další den použití pojízdného lešení k ceně -1117</t>
  </si>
  <si>
    <t>-1937123851</t>
  </si>
  <si>
    <t>https://podminky.urs.cz/item/CS_URS_2023_01/946111217</t>
  </si>
  <si>
    <t>1,000"výkres číslo D.1.1.b6</t>
  </si>
  <si>
    <t>213</t>
  </si>
  <si>
    <t>946111817</t>
  </si>
  <si>
    <t>Demontáž pojízdných věží trubkových nebo dílcových s maximálním zatížením podlahy do 200 kg/m2 šířky od 0,6 do 0,9 m, délky do 3,2 m, výšky přes 6,6 m do 7,6 m</t>
  </si>
  <si>
    <t>906084234</t>
  </si>
  <si>
    <t>https://podminky.urs.cz/item/CS_URS_2023_01/946111817</t>
  </si>
  <si>
    <t>214</t>
  </si>
  <si>
    <t>949101112</t>
  </si>
  <si>
    <t>Lešení pomocné pracovní pro objekty pozemních staveb pro zatížení do 150 kg/m2, o výšce lešeňové podlahy přes 1,9 do 3,5 m</t>
  </si>
  <si>
    <t>-1659329202</t>
  </si>
  <si>
    <t>https://podminky.urs.cz/item/CS_URS_2023_01/949101112</t>
  </si>
  <si>
    <t>3,55*9,65-2,94*2,3+10,7*2,75</t>
  </si>
  <si>
    <t>10,13+3,38+9,22+7,56+34,64+5,47+9,87+29,13+47,2+2,34+1,65+1,35+1,65+3,67+5,44+9,35+10,96+11,25+8,22+16,55+3,61+1,29+47,68+2,41+44,99</t>
  </si>
  <si>
    <t>31,85+33,52+7,7+32,69+28,44+6,44+4,98+2,52+3,19+1,67+1,67+30,84*2+14,98+18,34+12,43+1,8+1,55+11,92+3,37+11,11+2,26+47,67+1,75+1,19</t>
  </si>
  <si>
    <t>31,87+29,7+12,98+7,8+7,51+31,67+4,21+8,84+20,6+5,4+20,1+20,83+7,47+18,71+5,78+18,56+3,76+18,43+3,83+17,86+5,7+29,62+13,04+7,52+1,72</t>
  </si>
  <si>
    <t>31,87+29,7+12,98+7,8+7,51+31,67+4,21+8,84+20,6+5,4+20,1+20,83+7,47+19,23+5,78+19,06+3,96+18,89+3,83+18,32+5,7+29,62+13,04+7,52+1,72</t>
  </si>
  <si>
    <t>215</t>
  </si>
  <si>
    <t>949211111</t>
  </si>
  <si>
    <t>Montáž lešeňové podlahy pro trubková lešení z fošen, prken nebo dřevěných sbíjených lešeňových dílců s příčníky nebo podélníky, ve výšce do 10 m</t>
  </si>
  <si>
    <t>2131424235</t>
  </si>
  <si>
    <t>https://podminky.urs.cz/item/CS_URS_2023_01/949211111</t>
  </si>
  <si>
    <t>(3,55*9,65-2,94*2,3+10,7*2,75)*2"výkres číslo D.1.1.b2</t>
  </si>
  <si>
    <t>216</t>
  </si>
  <si>
    <t>949211132</t>
  </si>
  <si>
    <t>Montáž lešeňové podlahy pro trubková lešení z fošen, prken nebo dřevěných sbíjených lešeňových dílců ve světlíku nebo šachtě o půdorysné ploše do 6 m2 bez příčníků nebo podélníků</t>
  </si>
  <si>
    <t>-482899910</t>
  </si>
  <si>
    <t>https://podminky.urs.cz/item/CS_URS_2023_01/949211132</t>
  </si>
  <si>
    <t>2*3*9+2,3*2,22*9"výkres číslo D.1.1.b16</t>
  </si>
  <si>
    <t>217</t>
  </si>
  <si>
    <t>949211211</t>
  </si>
  <si>
    <t>Montáž lešeňové podlahy pro trubková lešení Příplatek za první a každý další den použití lešení k ceně -1111 nebo -1112</t>
  </si>
  <si>
    <t>2056741438</t>
  </si>
  <si>
    <t>https://podminky.urs.cz/item/CS_URS_2023_01/949211211</t>
  </si>
  <si>
    <t>113,841*60"výkres číslo D.1.1.b2</t>
  </si>
  <si>
    <t>218</t>
  </si>
  <si>
    <t>949211231</t>
  </si>
  <si>
    <t>Montáž lešeňové podlahy pro trubková lešení Příplatek za první a každý další den použití lešení k ceně -1131 nebo -1132</t>
  </si>
  <si>
    <t>-256591555</t>
  </si>
  <si>
    <t>https://podminky.urs.cz/item/CS_URS_2023_01/949211231</t>
  </si>
  <si>
    <t>99,954*90"výkres číslo D.1.1.b16</t>
  </si>
  <si>
    <t>219</t>
  </si>
  <si>
    <t>949211811</t>
  </si>
  <si>
    <t>Demontáž lešeňové podlahy pro trubková lešení z fošen, prken nebo dřevěných sbíjených lešeňových dílců s příčníky nebo podélníky, ve výšce do 10 m</t>
  </si>
  <si>
    <t>931545172</t>
  </si>
  <si>
    <t>https://podminky.urs.cz/item/CS_URS_2023_01/949211811</t>
  </si>
  <si>
    <t>220</t>
  </si>
  <si>
    <t>949211832</t>
  </si>
  <si>
    <t>Demontáž lešeňové podlahy pro trubková lešení z fošen, prken nebo dřevěných sbíjených lešeňových dílců ve světlíku nebo šachtě o půdorysné ploše do 6 m2 bez příčníků nebo podélníků</t>
  </si>
  <si>
    <t>-2064739143</t>
  </si>
  <si>
    <t>https://podminky.urs.cz/item/CS_URS_2023_01/949211832</t>
  </si>
  <si>
    <t>221</t>
  </si>
  <si>
    <t>949311112</t>
  </si>
  <si>
    <t>Montáž lešení trubkového do šachet (výtahových, potrubních) o půdorysné ploše do 6 m2, výšky přes 10 do 20 m</t>
  </si>
  <si>
    <t>917022114</t>
  </si>
  <si>
    <t>https://podminky.urs.cz/item/CS_URS_2023_01/949311112</t>
  </si>
  <si>
    <t>13,1+4,91"výkres číslo D.1.1.b16</t>
  </si>
  <si>
    <t>14,9+3,51"výkres číslo D.1.1.b16</t>
  </si>
  <si>
    <t>222</t>
  </si>
  <si>
    <t>949311211</t>
  </si>
  <si>
    <t>Montáž lešení trubkového do šachet (výtahových, potrubních) Příplatek za první a každý další den použití lešení k ceně -1111, -1112 nebo -1113</t>
  </si>
  <si>
    <t>1330628694</t>
  </si>
  <si>
    <t>https://podminky.urs.cz/item/CS_URS_2023_01/949311211</t>
  </si>
  <si>
    <t>36,420*90"výkres číslo D.1.1.b16</t>
  </si>
  <si>
    <t>223</t>
  </si>
  <si>
    <t>949311812</t>
  </si>
  <si>
    <t>Demontáž lešení trubkového do šachet (výtahových, potrubních) o půdorysné ploše do 6 m2, výšky přes 10 do 20 m</t>
  </si>
  <si>
    <t>960639324</t>
  </si>
  <si>
    <t>https://podminky.urs.cz/item/CS_URS_2023_01/949311812</t>
  </si>
  <si>
    <t>224</t>
  </si>
  <si>
    <t>952901111</t>
  </si>
  <si>
    <t>Vyčištění budov nebo objektů před předáním do užívání budov bytové nebo občanské výstavby, světlé výšky podlaží do 4 m</t>
  </si>
  <si>
    <t>282667301</t>
  </si>
  <si>
    <t>https://podminky.urs.cz/item/CS_URS_2023_01/952901111</t>
  </si>
  <si>
    <t>225</t>
  </si>
  <si>
    <t>953943211</t>
  </si>
  <si>
    <t>Osazování drobných kovových předmětů kotvených do stěny hasicího přístroje</t>
  </si>
  <si>
    <t>-325779656</t>
  </si>
  <si>
    <t>https://podminky.urs.cz/item/CS_URS_2023_01/953943211</t>
  </si>
  <si>
    <t>2+1+1+1+1+2+1+1+1+1+2+1+2+1"výkres číslo D.1.1.pbř</t>
  </si>
  <si>
    <t>226</t>
  </si>
  <si>
    <t>44932114</t>
  </si>
  <si>
    <t>přístroj hasicí ruční práškový PG 6 LE</t>
  </si>
  <si>
    <t>-1703720426</t>
  </si>
  <si>
    <t>227</t>
  </si>
  <si>
    <t>44932211</t>
  </si>
  <si>
    <t>přístroj hasicí ruční sněhový KS 5 BG</t>
  </si>
  <si>
    <t>-921924989</t>
  </si>
  <si>
    <t>228</t>
  </si>
  <si>
    <t>953961114</t>
  </si>
  <si>
    <t>Kotvy chemické s vyvrtáním otvoru do betonu, železobetonu nebo tvrdého kamene tmel, velikost M 16, hloubka 125 mm</t>
  </si>
  <si>
    <t>-1501553331</t>
  </si>
  <si>
    <t>https://podminky.urs.cz/item/CS_URS_2023_01/953961114</t>
  </si>
  <si>
    <t>4*3"výkres číslo D.1.1.b8</t>
  </si>
  <si>
    <t>4*3"výkres číslo D.1.1.b9</t>
  </si>
  <si>
    <t>8*3"výkres číslo D.1.1.b5 odk Př</t>
  </si>
  <si>
    <t>229</t>
  </si>
  <si>
    <t>953965131</t>
  </si>
  <si>
    <t>Kotvy chemické s vyvrtáním otvoru kotevní šrouby pro chemické kotvy, velikost M 16, délka 190 mm</t>
  </si>
  <si>
    <t>-1166433388</t>
  </si>
  <si>
    <t>https://podminky.urs.cz/item/CS_URS_2023_01/953965131</t>
  </si>
  <si>
    <t>230</t>
  </si>
  <si>
    <t>953965132</t>
  </si>
  <si>
    <t>Kotvy chemické s vyvrtáním otvoru kotevní šrouby pro chemické kotvy, velikost M 16, délka 260 mm</t>
  </si>
  <si>
    <t>1624371801</t>
  </si>
  <si>
    <t>https://podminky.urs.cz/item/CS_URS_2023_01/953965132</t>
  </si>
  <si>
    <t>231</t>
  </si>
  <si>
    <t>31111008</t>
  </si>
  <si>
    <t>matice přesná šestihranná Pz DIN 934-8 M16</t>
  </si>
  <si>
    <t>100 kus</t>
  </si>
  <si>
    <t>-2070896679</t>
  </si>
  <si>
    <t>48*0,01 'Přepočtené koeficientem množství</t>
  </si>
  <si>
    <t>232</t>
  </si>
  <si>
    <t>31120008</t>
  </si>
  <si>
    <t>podložka DIN 125-A ZB D 16mm</t>
  </si>
  <si>
    <t>-545370680</t>
  </si>
  <si>
    <t>233</t>
  </si>
  <si>
    <t>31121014</t>
  </si>
  <si>
    <t>podložka pružná s čtvercovým průřezem DIN 7980 BZ D 16mm</t>
  </si>
  <si>
    <t>1279690290</t>
  </si>
  <si>
    <t>234</t>
  </si>
  <si>
    <t>953993321</t>
  </si>
  <si>
    <t>Osazení bezpečnostní, orientační nebo informační tabulky plastové nebo smaltované přilepením</t>
  </si>
  <si>
    <t>584574866</t>
  </si>
  <si>
    <t>https://podminky.urs.cz/item/CS_URS_2023_01/953993321</t>
  </si>
  <si>
    <t>10+5+4+2+12+3"pbř</t>
  </si>
  <si>
    <t>235</t>
  </si>
  <si>
    <t>73534562</t>
  </si>
  <si>
    <t>tabulka bezpečnostní fotoluminiscenční 200x87mm samolepící</t>
  </si>
  <si>
    <t>1964124864</t>
  </si>
  <si>
    <t>236</t>
  </si>
  <si>
    <t>73534561</t>
  </si>
  <si>
    <t>tabulka bezpečnostní fotoluminiscenční 148x148mm samolepící</t>
  </si>
  <si>
    <t>2087699680</t>
  </si>
  <si>
    <t>237</t>
  </si>
  <si>
    <t>962032231</t>
  </si>
  <si>
    <t>Bourání zdiva nadzákladového z cihel nebo tvárnic z cihel pálených nebo vápenopískových, na maltu vápennou nebo vápenocementovou, objemu přes 1 m3</t>
  </si>
  <si>
    <t>-1613737305</t>
  </si>
  <si>
    <t>https://podminky.urs.cz/item/CS_URS_2023_01/962032231</t>
  </si>
  <si>
    <t>5,61*3,25*0,3*2"výkres číslo D.1.1.c2</t>
  </si>
  <si>
    <t>20,38*2*0,3*0,75"výkres číslo D.1.1.b16 atika krčku</t>
  </si>
  <si>
    <t>238</t>
  </si>
  <si>
    <t>962032631</t>
  </si>
  <si>
    <t>Bourání zdiva nadzákladového z cihel nebo tvárnic komínového z cihel pálených, šamotových nebo vápenopískových nad střechou na maltu vápennou nebo vápenocementovou</t>
  </si>
  <si>
    <t>1058603642</t>
  </si>
  <si>
    <t>https://podminky.urs.cz/item/CS_URS_2023_01/962032631</t>
  </si>
  <si>
    <t>2,36*0,5*13+2,5*0,9*10"výkres číslo D.1.1.c</t>
  </si>
  <si>
    <t>239</t>
  </si>
  <si>
    <t>963013530</t>
  </si>
  <si>
    <t>Bourání stropů s keramickou výplní včetně vybourání nosníků a jejich odklizení jakékoliv tloušťky</t>
  </si>
  <si>
    <t>970222990</t>
  </si>
  <si>
    <t>https://podminky.urs.cz/item/CS_URS_2023_01/963013530</t>
  </si>
  <si>
    <t>(5,07*9,61+14,03*5,61+2,6*5,7+7,3*6+10)*0,23"výkres číslo D.1.1.c2</t>
  </si>
  <si>
    <t>(14,15*5,75+9,97*5,18+5,81*10,6+10)*0,23"výkres číslo D.1.1.c3</t>
  </si>
  <si>
    <t>(14,15*5,75+9,97*5,18+5,81*10,6+10)*0,23"výkres číslo D.1.1.c4</t>
  </si>
  <si>
    <t>240</t>
  </si>
  <si>
    <t>965042241</t>
  </si>
  <si>
    <t>Bourání mazanin betonových nebo z litého asfaltu tl. přes 100 mm, plochy přes 4 m2</t>
  </si>
  <si>
    <t>501404555</t>
  </si>
  <si>
    <t>https://podminky.urs.cz/item/CS_URS_2023_01/965042241</t>
  </si>
  <si>
    <t>(5,07*9,61+14,03*5,61+2,6*5,7+7,3*6+10)*0,28"výkres číslo D.1.1.c2</t>
  </si>
  <si>
    <t>(14,15*5,75+9,97*5,18+5,81*10,6+10)*0,28"výkres číslo D.1.1.c3</t>
  </si>
  <si>
    <t>(14,15*5,75+9,97*5,18+5,81*10,6+10)*0,28"výkres číslo D.1.1.c4</t>
  </si>
  <si>
    <t>241</t>
  </si>
  <si>
    <t>965043341</t>
  </si>
  <si>
    <t>Bourání mazanin betonových s potěrem nebo teracem tl. do 100 mm, plochy přes 4 m2</t>
  </si>
  <si>
    <t>-501486683</t>
  </si>
  <si>
    <t>https://podminky.urs.cz/item/CS_URS_2023_01/965043341</t>
  </si>
  <si>
    <t>4,7*1,9*0,1+19,32*1,7*0,1"výkres číslo D.1.1.c2</t>
  </si>
  <si>
    <t>242</t>
  </si>
  <si>
    <t>965043441</t>
  </si>
  <si>
    <t>Bourání mazanin betonových s potěrem nebo teracem tl. do 150 mm, plochy přes 4 m2</t>
  </si>
  <si>
    <t>242408405</t>
  </si>
  <si>
    <t>https://podminky.urs.cz/item/CS_URS_2023_01/965043441</t>
  </si>
  <si>
    <t>4,7*1,9*0,15+19,32*1,7*0,15"výkres číslo D.1.1.c2</t>
  </si>
  <si>
    <t>9,805*8,19*0,15"výkres číslo D.1.1.c2</t>
  </si>
  <si>
    <t>9,97*8,32*0,15"výkres číslo D.1.1.c3</t>
  </si>
  <si>
    <t>9,97*8,32*0,15"výkres číslo D.1.1.c4</t>
  </si>
  <si>
    <t>243</t>
  </si>
  <si>
    <t>965046111</t>
  </si>
  <si>
    <t>Broušení stávajících betonových podlah úběr do 3 mm</t>
  </si>
  <si>
    <t>2053451188</t>
  </si>
  <si>
    <t>https://podminky.urs.cz/item/CS_URS_2023_01/965046111</t>
  </si>
  <si>
    <t>3*4,9"výkres číslo D.1.1.c2</t>
  </si>
  <si>
    <t>3,02*3"výkres číslo D.1.1.c3</t>
  </si>
  <si>
    <t>3,02*3"výkres číslo D.1.1.c4</t>
  </si>
  <si>
    <t>3,02*3"výkres číslo D.1.1.c5</t>
  </si>
  <si>
    <t>3,02*3"výkres číslo D.1.1.c6</t>
  </si>
  <si>
    <t>244</t>
  </si>
  <si>
    <t>965046119</t>
  </si>
  <si>
    <t>Broušení stávajících betonových podlah Příplatek k ceně za každý další 1 mm úběru</t>
  </si>
  <si>
    <t>991569334</t>
  </si>
  <si>
    <t>https://podminky.urs.cz/item/CS_URS_2023_01/965046119</t>
  </si>
  <si>
    <t>50,94*5 'Přepočtené koeficientem množství</t>
  </si>
  <si>
    <t>245</t>
  </si>
  <si>
    <t>965049111</t>
  </si>
  <si>
    <t>Bourání mazanin Příplatek k cenám za bourání mazanin betonových se svařovanou sítí, tl. do 100 mm</t>
  </si>
  <si>
    <t>1517696222</t>
  </si>
  <si>
    <t>https://podminky.urs.cz/item/CS_URS_2023_01/965049111</t>
  </si>
  <si>
    <t>246</t>
  </si>
  <si>
    <t>965049112</t>
  </si>
  <si>
    <t>Bourání mazanin Příplatek k cenám za bourání mazanin betonových se svařovanou sítí, tl. přes 100 mm</t>
  </si>
  <si>
    <t>1414351642</t>
  </si>
  <si>
    <t>https://podminky.urs.cz/item/CS_URS_2023_01/965049112</t>
  </si>
  <si>
    <t>247</t>
  </si>
  <si>
    <t>967031132</t>
  </si>
  <si>
    <t>Přisekání (špicování) plošné nebo rovných ostění zdiva z cihel pálených rovných ostění, bez odstupu, po hrubém vybourání otvorů, na maltu vápennou nebo vápenocementovou</t>
  </si>
  <si>
    <t>-1048068485</t>
  </si>
  <si>
    <t>https://podminky.urs.cz/item/CS_URS_2023_01/967031132</t>
  </si>
  <si>
    <t>0,8*2,1*2+0,505*2,3*2+0,4*2,1*2"výkres číslo D.1.1.b2</t>
  </si>
  <si>
    <t>0,3*2,3*2"výkres číslo D.1.1.b3</t>
  </si>
  <si>
    <t>0,6*2,1*2+0,65*2,1*2*4+0,65*2,1*2*2+0,8*2,3*2+0,45*2,3*2"výkres číslo D.1.1.b4</t>
  </si>
  <si>
    <t>0,3*2,1*2+0,3*2,4*2*2"výkres číslo D.1.1.b6</t>
  </si>
  <si>
    <t>0,75*0,8*2*2+0,75*1,2*2"výkres číslo D.1.1.b2</t>
  </si>
  <si>
    <t>0,75*0,5*2*3"výkres číslo D.1.1.b3</t>
  </si>
  <si>
    <t>0,75*0,8*2*3"výkres číslo D.1.1.b4</t>
  </si>
  <si>
    <t>0,75*0,8*2"výkres číslo D.1.1.b5</t>
  </si>
  <si>
    <t>0,6*1*2"výkres číslo D.1.1.b6</t>
  </si>
  <si>
    <t>248</t>
  </si>
  <si>
    <t>967031733</t>
  </si>
  <si>
    <t>Přisekání (špicování) plošné nebo rovných ostění zdiva z cihel pálených plošné, na maltu vápennou nebo vápenocementovou, tl. na maltu vápennou nebo vápenocementovou, tl. do 150 mm</t>
  </si>
  <si>
    <t>1372119749</t>
  </si>
  <si>
    <t>https://podminky.urs.cz/item/CS_URS_2023_01/967031733</t>
  </si>
  <si>
    <t>0,6*2,3"výkres číslo D.1.1.b4</t>
  </si>
  <si>
    <t>0,6*2,3"výkres číslo D.1.1.b5</t>
  </si>
  <si>
    <t>249</t>
  </si>
  <si>
    <t>967031734</t>
  </si>
  <si>
    <t>Přisekání (špicování) plošné nebo rovných ostění zdiva z cihel pálených plošné, na maltu vápennou nebo vápenocementovou, tl. na maltu vápennou nebo vápenocementovou, tl. do 300 mm</t>
  </si>
  <si>
    <t>1176705227</t>
  </si>
  <si>
    <t>https://podminky.urs.cz/item/CS_URS_2023_01/967031734</t>
  </si>
  <si>
    <t>0,63*2,1"výkres číslo D.1.1.b3</t>
  </si>
  <si>
    <t>0,8*1,5*4"výkres číslo D.1.1.b6</t>
  </si>
  <si>
    <t>250</t>
  </si>
  <si>
    <t>968072455</t>
  </si>
  <si>
    <t>Vybourání kovových rámů oken s křídly, dveřních zárubní, vrat, stěn, ostění nebo obkladů dveřních zárubní, plochy do 2 m2</t>
  </si>
  <si>
    <t>-2144850715</t>
  </si>
  <si>
    <t>https://podminky.urs.cz/item/CS_URS_2023_01/968072455</t>
  </si>
  <si>
    <t>1*2*30"výkres číslo D.1.1.c</t>
  </si>
  <si>
    <t>251</t>
  </si>
  <si>
    <t>968072456</t>
  </si>
  <si>
    <t>Vybourání kovových rámů oken s křídly, dveřních zárubní, vrat, stěn, ostění nebo obkladů dveřních zárubní, plochy přes 2 m2</t>
  </si>
  <si>
    <t>1369154904</t>
  </si>
  <si>
    <t>https://podminky.urs.cz/item/CS_URS_2023_01/968072456</t>
  </si>
  <si>
    <t>1,7*2,2*20"výkres číslo D.1.1.c</t>
  </si>
  <si>
    <t>252</t>
  </si>
  <si>
    <t>968082015</t>
  </si>
  <si>
    <t>Vybourání plastových rámů oken s křídly, dveřních zárubní, vrat rámu oken s křídly, plochy do 1 m2</t>
  </si>
  <si>
    <t>1188132000</t>
  </si>
  <si>
    <t>https://podminky.urs.cz/item/CS_URS_2023_01/968082015</t>
  </si>
  <si>
    <t>0,67*1"výkres číslo D.1.1.c2</t>
  </si>
  <si>
    <t>253</t>
  </si>
  <si>
    <t>968082016</t>
  </si>
  <si>
    <t>Vybourání plastových rámů oken s křídly, dveřních zárubní, vrat rámu oken s křídly, plochy přes 1 do 2 m2</t>
  </si>
  <si>
    <t>1944707237</t>
  </si>
  <si>
    <t>https://podminky.urs.cz/item/CS_URS_2023_01/968082016</t>
  </si>
  <si>
    <t>0,67*1,71"výkres číslo D.1.1.c3</t>
  </si>
  <si>
    <t>0,67*2,18*2+0,7*2,18+1,15*1,52"výkres číslo D.1.1.c4</t>
  </si>
  <si>
    <t>0,67*2,22*2+0,7*2,22"výkres číslo D.1.1.c5</t>
  </si>
  <si>
    <t>0,65*1,5*2"výkres číslo D.1.1.c6</t>
  </si>
  <si>
    <t>254</t>
  </si>
  <si>
    <t>968082018</t>
  </si>
  <si>
    <t>Vybourání plastových rámů oken s křídly, dveřních zárubní, vrat rámu oken s křídly, plochy přes 4 m2</t>
  </si>
  <si>
    <t>-92207493</t>
  </si>
  <si>
    <t>https://podminky.urs.cz/item/CS_URS_2023_01/968082018</t>
  </si>
  <si>
    <t>2,49*2,3"výkres číslo D.1.1.c4</t>
  </si>
  <si>
    <t>2,49*2,3+1,15*2,74"výkres číslo D.1.1.c5</t>
  </si>
  <si>
    <t>255</t>
  </si>
  <si>
    <t>971033341</t>
  </si>
  <si>
    <t>Vybourání otvorů ve zdivu základovém nebo nadzákladovém z cihel, tvárnic, příčkovek z cihel pálených na maltu vápennou nebo vápenocementovou plochy do 0,09 m2, tl. do 300 mm</t>
  </si>
  <si>
    <t>-1144918259</t>
  </si>
  <si>
    <t>https://podminky.urs.cz/item/CS_URS_2023_01/971033341</t>
  </si>
  <si>
    <t>3+14+14"pro VZT a chlazení</t>
  </si>
  <si>
    <t>256</t>
  </si>
  <si>
    <t>971033371</t>
  </si>
  <si>
    <t>Vybourání otvorů ve zdivu základovém nebo nadzákladovém z cihel, tvárnic, příčkovek z cihel pálených na maltu vápennou nebo vápenocementovou plochy do 0,09 m2, tl. do 750 mm</t>
  </si>
  <si>
    <t>-475168081</t>
  </si>
  <si>
    <t>https://podminky.urs.cz/item/CS_URS_2023_01/971033371</t>
  </si>
  <si>
    <t>13"výkres číslo D.1.1.b2</t>
  </si>
  <si>
    <t>9"výkres číslo D.1.1.b3</t>
  </si>
  <si>
    <t>9"výkres číslo D.1.1.b4</t>
  </si>
  <si>
    <t>8"výkres číslo D.1.1.b5</t>
  </si>
  <si>
    <t>5"výkres číslo D.1.1.b6</t>
  </si>
  <si>
    <t>257</t>
  </si>
  <si>
    <t>971033471</t>
  </si>
  <si>
    <t>Vybourání otvorů ve zdivu základovém nebo nadzákladovém z cihel, tvárnic, příčkovek z cihel pálených na maltu vápennou nebo vápenocementovou plochy do 0,25 m2, tl. do 750 mm</t>
  </si>
  <si>
    <t>-482326079</t>
  </si>
  <si>
    <t>https://podminky.urs.cz/item/CS_URS_2023_01/971033471</t>
  </si>
  <si>
    <t>5"výkres číslo D.1.1.b5</t>
  </si>
  <si>
    <t>258</t>
  </si>
  <si>
    <t>971033581</t>
  </si>
  <si>
    <t>Vybourání otvorů ve zdivu základovém nebo nadzákladovém z cihel, tvárnic, příčkovek z cihel pálených na maltu vápennou nebo vápenocementovou plochy do 1 m2, tl. do 900 mm</t>
  </si>
  <si>
    <t>-524356665</t>
  </si>
  <si>
    <t>https://podminky.urs.cz/item/CS_URS_2023_01/971033581</t>
  </si>
  <si>
    <t>1,25*0,5*0,75*3"výkres číslo D.1.1.b3</t>
  </si>
  <si>
    <t>1*1*0,75"výkres číslo D.1.1.b6</t>
  </si>
  <si>
    <t>259</t>
  </si>
  <si>
    <t>971033641</t>
  </si>
  <si>
    <t>Vybourání otvorů ve zdivu základovém nebo nadzákladovém z cihel, tvárnic, příčkovek z cihel pálených na maltu vápennou nebo vápenocementovou plochy do 4 m2, tl. do 300 mm</t>
  </si>
  <si>
    <t>-1314806132</t>
  </si>
  <si>
    <t>https://podminky.urs.cz/item/CS_URS_2023_01/971033641</t>
  </si>
  <si>
    <t>1,5*2,3*0,3"výkres číslo D.1.1.b3</t>
  </si>
  <si>
    <t>1*2,1*0,3+1,75*2,4*0,3*2"výkres číslo D.1.1.b6</t>
  </si>
  <si>
    <t>260</t>
  </si>
  <si>
    <t>971033651</t>
  </si>
  <si>
    <t>Vybourání otvorů ve zdivu základovém nebo nadzákladovém z cihel, tvárnic, příčkovek z cihel pálených na maltu vápennou nebo vápenocementovou plochy do 4 m2, tl. do 600 mm</t>
  </si>
  <si>
    <t>807865579</t>
  </si>
  <si>
    <t>https://podminky.urs.cz/item/CS_URS_2023_01/971033651</t>
  </si>
  <si>
    <t>1,04*2,3*0,505+1,5*2,1*0,4"výkres číslo D.1.1.b2</t>
  </si>
  <si>
    <t>0,9*2,1*0,6+1,9*2,3*0,45"výkres číslo D.1.1.b4</t>
  </si>
  <si>
    <t>13*0,5*0,5"výkres číslo D.1.1.b rýha pro VZT</t>
  </si>
  <si>
    <t>261</t>
  </si>
  <si>
    <t>971033681</t>
  </si>
  <si>
    <t>Vybourání otvorů ve zdivu základovém nebo nadzákladovém z cihel, tvárnic, příčkovek z cihel pálených na maltu vápennou nebo vápenocementovou plochy do 4 m2, tl. do 900 mm</t>
  </si>
  <si>
    <t>37828560</t>
  </si>
  <si>
    <t>https://podminky.urs.cz/item/CS_URS_2023_01/971033681</t>
  </si>
  <si>
    <t>1,1*2,1*0,8"výkres číslo D.1.1.b2</t>
  </si>
  <si>
    <t>1,3*2,1*0,65*4+0,9*2,1*0,65*2+1,6*2,3*0,8"výkres číslo D.1.1.b4</t>
  </si>
  <si>
    <t>1,62*0,8*0,75*3"výkres číslo D.1.1.b4</t>
  </si>
  <si>
    <t>1,62*0,8*0,75"výkres číslo D.1.1.b5</t>
  </si>
  <si>
    <t>262</t>
  </si>
  <si>
    <t>129601519</t>
  </si>
  <si>
    <t>2,22*0,8*0,75*2+1,45*1,2*0,75"výkres číslo D.1.1.b2</t>
  </si>
  <si>
    <t>263</t>
  </si>
  <si>
    <t>973031325</t>
  </si>
  <si>
    <t>Vysekání výklenků nebo kapes ve zdivu z cihel na maltu vápennou nebo vápenocementovou kapes, plochy do 0,10 m2, hl. do 300 mm</t>
  </si>
  <si>
    <t>1800402757</t>
  </si>
  <si>
    <t>https://podminky.urs.cz/item/CS_URS_2023_01/973031325</t>
  </si>
  <si>
    <t>10+18+8+20+4+8+12+24"výkres číslo D.1.1.b7</t>
  </si>
  <si>
    <t>10+18+8+20+4+8+12+24"výkres číslo D.1.1.b8</t>
  </si>
  <si>
    <t>10+18+8+20+4+8+12+24"výkres číslo D.1.1.b9</t>
  </si>
  <si>
    <t>Mezisoučet pro uložení stropů</t>
  </si>
  <si>
    <t>264</t>
  </si>
  <si>
    <t>973031812</t>
  </si>
  <si>
    <t>Vysekání výklenků nebo kapes ve zdivu z cihel na maltu vápennou nebo vápenocementovou kapes pro zavázání nových příček, tl. do 100 mm</t>
  </si>
  <si>
    <t>-1893853083</t>
  </si>
  <si>
    <t>https://podminky.urs.cz/item/CS_URS_2023_01/973031812</t>
  </si>
  <si>
    <t>8*3,4"výkres číslo D.1.1.b2</t>
  </si>
  <si>
    <t>7*4,3"výkres číslo D.1.1.b3</t>
  </si>
  <si>
    <t>4,2*6"výkres číslo D.1.1.b4</t>
  </si>
  <si>
    <t>3,75*6"výkres číslo D.1.1.b5</t>
  </si>
  <si>
    <t>2*4*(5+10+10+2)"výkres číslo D.1.1.b6</t>
  </si>
  <si>
    <t>265</t>
  </si>
  <si>
    <t>973031813</t>
  </si>
  <si>
    <t>Vysekání výklenků nebo kapes ve zdivu z cihel na maltu vápennou nebo vápenocementovou kapes pro zavázání nových příček, tl. do 150 mm</t>
  </si>
  <si>
    <t>586291047</t>
  </si>
  <si>
    <t>https://podminky.urs.cz/item/CS_URS_2023_01/973031813</t>
  </si>
  <si>
    <t>14*3,4+1,82*4+2,1*2"výkres číslo D.1.1.b2</t>
  </si>
  <si>
    <t>14*4,3"výkres číslo D.1.1.b3</t>
  </si>
  <si>
    <t>11*4,3"výkres číslo D.1.1.b4</t>
  </si>
  <si>
    <t>11*3,75"výkres číslo D.1.1.b5</t>
  </si>
  <si>
    <t>266</t>
  </si>
  <si>
    <t>973031824</t>
  </si>
  <si>
    <t>Vysekání výklenků nebo kapes ve zdivu z cihel na maltu vápennou nebo vápenocementovou kapes pro zavázání nových zdí, tl. do 300 mm</t>
  </si>
  <si>
    <t>-1405244665</t>
  </si>
  <si>
    <t>https://podminky.urs.cz/item/CS_URS_2023_01/973031824</t>
  </si>
  <si>
    <t>3*3+2,1*12"výkres číslo D.1.1.b2</t>
  </si>
  <si>
    <t>16*4,3"výkres číslo D.1.1.b3</t>
  </si>
  <si>
    <t>22*4,3"výkres číslo D.1.1.b4</t>
  </si>
  <si>
    <t>22*3,75"výkres číslo D.1.1.b5</t>
  </si>
  <si>
    <t>267</t>
  </si>
  <si>
    <t>974031133</t>
  </si>
  <si>
    <t>Vysekání rýh ve zdivu cihelném na maltu vápennou nebo vápenocementovou do hl. 50 mm a šířky do 100 mm</t>
  </si>
  <si>
    <t>-260974322</t>
  </si>
  <si>
    <t>https://podminky.urs.cz/item/CS_URS_2023_01/974031133</t>
  </si>
  <si>
    <t>5+7+8+5"pro VZT</t>
  </si>
  <si>
    <t>268</t>
  </si>
  <si>
    <t>974031153</t>
  </si>
  <si>
    <t>Vysekání rýh ve zdivu cihelném na maltu vápennou nebo vápenocementovou do hl. 100 mm a šířky do 100 mm</t>
  </si>
  <si>
    <t>1368157216</t>
  </si>
  <si>
    <t>https://podminky.urs.cz/item/CS_URS_2023_01/974031153</t>
  </si>
  <si>
    <t>90+340"pro VZT</t>
  </si>
  <si>
    <t>269</t>
  </si>
  <si>
    <t>974031155</t>
  </si>
  <si>
    <t>Vysekání rýh ve zdivu cihelném na maltu vápennou nebo vápenocementovou do hl. 100 mm a šířky do 200 mm</t>
  </si>
  <si>
    <t>1824869811</t>
  </si>
  <si>
    <t>https://podminky.urs.cz/item/CS_URS_2023_01/974031155</t>
  </si>
  <si>
    <t>35+30"pro VZT</t>
  </si>
  <si>
    <t>270</t>
  </si>
  <si>
    <t>974031157</t>
  </si>
  <si>
    <t>Vysekání rýh ve zdivu cihelném na maltu vápennou nebo vápenocementovou do hl. 100 mm a šířky do 300 mm</t>
  </si>
  <si>
    <t>-2125246754</t>
  </si>
  <si>
    <t>https://podminky.urs.cz/item/CS_URS_2023_01/974031157</t>
  </si>
  <si>
    <t>40+170"pro VZT</t>
  </si>
  <si>
    <t>16*2"na hloubku 200mm</t>
  </si>
  <si>
    <t>271</t>
  </si>
  <si>
    <t>974031164</t>
  </si>
  <si>
    <t>Vysekání rýh ve zdivu cihelném na maltu vápennou nebo vápenocementovou do hl. 150 mm a šířky do 150 mm</t>
  </si>
  <si>
    <t>1581007812</t>
  </si>
  <si>
    <t>https://podminky.urs.cz/item/CS_URS_2023_01/974031164</t>
  </si>
  <si>
    <t>16"výkres číslo D.1.1.b4</t>
  </si>
  <si>
    <t>272</t>
  </si>
  <si>
    <t>974031169</t>
  </si>
  <si>
    <t>Vysekání rýh ve zdivu cihelném na maltu vápennou nebo vápenocementovou do hl. 150 mm a šířky Příplatek k ceně -1167 za každých dalších 100 mm šířky rýhy hl. do 150 mm</t>
  </si>
  <si>
    <t>1414636405</t>
  </si>
  <si>
    <t>https://podminky.urs.cz/item/CS_URS_2023_01/974031169</t>
  </si>
  <si>
    <t>273</t>
  </si>
  <si>
    <t>974031664</t>
  </si>
  <si>
    <t>Vysekání rýh ve zdivu cihelném na maltu vápennou nebo vápenocementovou pro vtahování nosníků do zdí, před vybouráním otvoru do hl. 150 mm, při v. nosníku do 150 mm</t>
  </si>
  <si>
    <t>-1347767842</t>
  </si>
  <si>
    <t>https://podminky.urs.cz/item/CS_URS_2023_01/974031664</t>
  </si>
  <si>
    <t>1,7*5+1,55*6+1,45*6+1,45*7+1,45*7+1,5*6+1,45*4+1,9*3"výkres číslo D.1.1.b2</t>
  </si>
  <si>
    <t>1,3*4+1,3*5*2"výkres číslo D.1.1.b4</t>
  </si>
  <si>
    <t>1,3*4*2"výkres číslo D.1.1.b5</t>
  </si>
  <si>
    <t>1,3*2"výkres číslo D.1.1.b6</t>
  </si>
  <si>
    <t>1,65*6"výkres číslo D.1.1.b2</t>
  </si>
  <si>
    <t>1,4*4"výkres číslo D.1.1.b5</t>
  </si>
  <si>
    <t>274</t>
  </si>
  <si>
    <t>974031666</t>
  </si>
  <si>
    <t>Vysekání rýh ve zdivu cihelném na maltu vápennou nebo vápenocementovou pro vtahování nosníků do zdí, před vybouráním otvoru do hl. 150 mm, při v. nosníku do 250 mm</t>
  </si>
  <si>
    <t>365519420</t>
  </si>
  <si>
    <t>https://podminky.urs.cz/item/CS_URS_2023_01/974031666</t>
  </si>
  <si>
    <t>1,9*2+1,75*5+1,7*5+2,2*5+1,75*5"výkres číslo D.1.1.b3</t>
  </si>
  <si>
    <t>2,9*4+1,75*5+1,75*5*4+2,2*6+2,5*3"výkres číslo D.1.1.b4</t>
  </si>
  <si>
    <t>1,75*5*2+2,9*4+2,2*4+2,5*3+2,2*4+1,75*5*3+2,2*6+3,2*6"výkres číslo D.1.1.b5</t>
  </si>
  <si>
    <t>2,15*2*2+2,4*5"výkres číslo D.1.1.b6</t>
  </si>
  <si>
    <t>2,75*6*2+2*6"výkres číslo D.1.1.b2</t>
  </si>
  <si>
    <t>2,15*6"výkres číslo D.1.1.b4</t>
  </si>
  <si>
    <t>2,15*6"výkres číslo D.1.1.b5</t>
  </si>
  <si>
    <t>275</t>
  </si>
  <si>
    <t>975021411</t>
  </si>
  <si>
    <t>Podchycení nadzákladového zdiva pod stropem dřevěnou výztuhou nad vybouraným otvorem, pro jakoukoliv délku podchycení, při tl. zdiva přes 600 do 900 mm</t>
  </si>
  <si>
    <t>-297599308</t>
  </si>
  <si>
    <t>https://podminky.urs.cz/item/CS_URS_2023_01/975021411</t>
  </si>
  <si>
    <t>276</t>
  </si>
  <si>
    <t>975043121</t>
  </si>
  <si>
    <t>Jednořadové podchycení stropů pro osazení nosníků dřevěnou výztuhou v. podchycení do 3,5 m, a při zatížení hmotností přes 750 do 1000 kg/m</t>
  </si>
  <si>
    <t>-274683816</t>
  </si>
  <si>
    <t>https://podminky.urs.cz/item/CS_URS_2023_01/975043121</t>
  </si>
  <si>
    <t>277</t>
  </si>
  <si>
    <t>975048121</t>
  </si>
  <si>
    <t>Jednořadové podchycení stropů pro osazení nosníků dřevěnou výztuhou Příplatek k cenám za každý další 1 m výšky přes 3,50 m a při zatížení hmotností přes 750 do 1000 kg/m</t>
  </si>
  <si>
    <t>1785832491</t>
  </si>
  <si>
    <t>https://podminky.urs.cz/item/CS_URS_2023_01/975048121</t>
  </si>
  <si>
    <t>278</t>
  </si>
  <si>
    <t>977151125</t>
  </si>
  <si>
    <t>Jádrové vrty diamantovými korunkami do stavebních materiálů (železobetonu, betonu, cihel, obkladů, dlažeb, kamene) průměru přes 180 do 200 mm</t>
  </si>
  <si>
    <t>1953452596</t>
  </si>
  <si>
    <t>https://podminky.urs.cz/item/CS_URS_2023_01/977151125</t>
  </si>
  <si>
    <t>0,65*8+0,45*2+0,6*12+0,65*8+0,65*20"pro VZT a chlazení</t>
  </si>
  <si>
    <t>279</t>
  </si>
  <si>
    <t>977151218</t>
  </si>
  <si>
    <t>Jádrové vrty diamantovými korunkami do stavebních materiálů (železobetonu, betonu, cihel, obkladů, dlažeb, kamene) dovrchní (směrem vzhůru), průměru přes 90 do 100 mm</t>
  </si>
  <si>
    <t>-1410736476</t>
  </si>
  <si>
    <t>https://podminky.urs.cz/item/CS_URS_2023_01/977151218</t>
  </si>
  <si>
    <t>0,35*60"pro VZT a chlazení</t>
  </si>
  <si>
    <t>280</t>
  </si>
  <si>
    <t>977151223</t>
  </si>
  <si>
    <t>Jádrové vrty diamantovými korunkami do stavebních materiálů (železobetonu, betonu, cihel, obkladů, dlažeb, kamene) dovrchní (směrem vzhůru), průměru přes 130 do 150 mm</t>
  </si>
  <si>
    <t>75430075</t>
  </si>
  <si>
    <t>https://podminky.urs.cz/item/CS_URS_2023_01/977151223</t>
  </si>
  <si>
    <t>0,35*10+0,35*16"pro VZT a chlazení</t>
  </si>
  <si>
    <t>281</t>
  </si>
  <si>
    <t>978011191</t>
  </si>
  <si>
    <t>Otlučení vápenných nebo vápenocementových omítek vnitřních ploch stropů, v rozsahu přes 50 do 100 %</t>
  </si>
  <si>
    <t>-1198238898</t>
  </si>
  <si>
    <t>https://podminky.urs.cz/item/CS_URS_2023_01/978011191</t>
  </si>
  <si>
    <t>9,805*8,19+3*5,1+26,3*1,7"výkres číslo D.1.1.c2</t>
  </si>
  <si>
    <t>8,32*9,97+4,1*3,1+24,6*1,9"výkres číslo D.1.1.c3</t>
  </si>
  <si>
    <t>9,97*8,32+4,1*3,1+2,39*2"výkres číslo D.1.1.c4</t>
  </si>
  <si>
    <t>9,97*8,32+4,1*3,1+2,39*2"výkres číslo D.1.1.c5</t>
  </si>
  <si>
    <t>3,2*1,6+1,52*3*2*4"výkres číslo D.1.1.b - schodiště</t>
  </si>
  <si>
    <t>50"r</t>
  </si>
  <si>
    <t>282</t>
  </si>
  <si>
    <t>978013191</t>
  </si>
  <si>
    <t>Otlučení vápenných nebo vápenocementových omítek vnitřních ploch stěn s vyškrabáním spar, s očištěním zdiva, v rozsahu přes 50 do 100 %</t>
  </si>
  <si>
    <t>-906256314</t>
  </si>
  <si>
    <t>https://podminky.urs.cz/item/CS_URS_2023_01/978013191</t>
  </si>
  <si>
    <t>(26,3+4)*2*3,25</t>
  </si>
  <si>
    <t>(14,03+5,61)*2*3,25</t>
  </si>
  <si>
    <t>(8,19+2,18)*2*3,25</t>
  </si>
  <si>
    <t>(7,14+8,19)*2*3,25</t>
  </si>
  <si>
    <t>(9,81+5,07)*2*3,25</t>
  </si>
  <si>
    <t>(5,65+2,6)*2*3,25</t>
  </si>
  <si>
    <t>(6+5,04)*2*3,25</t>
  </si>
  <si>
    <t>(2,14+0,91+0,1+3,26+1,3)*2*3,25</t>
  </si>
  <si>
    <t>(6,45*2+1,2)*3,25</t>
  </si>
  <si>
    <t>(6,8+1,5)*2*3,25</t>
  </si>
  <si>
    <t>(2,055+3,05)*2*(13,1+4,91)</t>
  </si>
  <si>
    <t>Mezisoučet"výkres číslo D.1.1.c2</t>
  </si>
  <si>
    <t>(14,15+5,75)*2*4,2</t>
  </si>
  <si>
    <t>(5,18+16,4)*2*4,2</t>
  </si>
  <si>
    <t>(8,32+9,97)*2*4,2</t>
  </si>
  <si>
    <t>(10,6+5,81)*2*4,2</t>
  </si>
  <si>
    <t>(4,1+3,1)*2*4,2</t>
  </si>
  <si>
    <t>(20,4+1,9)*2*2,7</t>
  </si>
  <si>
    <t>Mezisoučet"výkres číslo D.1.1.c3</t>
  </si>
  <si>
    <t>(14,25+5,75)*2*4,2</t>
  </si>
  <si>
    <t>(5,23+16,3)*2*4,2</t>
  </si>
  <si>
    <t>(9,97+8,32)*2*4,2</t>
  </si>
  <si>
    <t>(5,81+10,6)*2*4,2</t>
  </si>
  <si>
    <t>Mezisoučet"výkres číslo D.1.1.c4</t>
  </si>
  <si>
    <t>(14,25+5,75)*2*4</t>
  </si>
  <si>
    <t>(5,23+16,3)*2*4</t>
  </si>
  <si>
    <t>(9,97+8,32)*2*4</t>
  </si>
  <si>
    <t>(5,81+10,6)*2*4</t>
  </si>
  <si>
    <t>(4,1+3,1)*2*4</t>
  </si>
  <si>
    <t>Mezisoučet"výkres číslo D.1.1.c5</t>
  </si>
  <si>
    <t>(6,1+3,2)*2*3,25</t>
  </si>
  <si>
    <t>(7,7+3,1)*2*3,25</t>
  </si>
  <si>
    <t>(3,905+8,7)*2*3,25</t>
  </si>
  <si>
    <t>Mezisoučet"výkres číslo D.1.1.c6</t>
  </si>
  <si>
    <t>283</t>
  </si>
  <si>
    <t>978015391</t>
  </si>
  <si>
    <t>Otlučení vápenných nebo vápenocementových omítek vnějších ploch s vyškrabáním spar a s očištěním zdiva stupně členitosti 1 a 2, v rozsahu přes 80 do 100 %</t>
  </si>
  <si>
    <t>-2028451884</t>
  </si>
  <si>
    <t>https://podminky.urs.cz/item/CS_URS_2023_01/978015391</t>
  </si>
  <si>
    <t>(6,41+11,25+8,5+3,5*2)*15"výkres číslo D.1.1.c3</t>
  </si>
  <si>
    <t>284</t>
  </si>
  <si>
    <t>980501001</t>
  </si>
  <si>
    <t>Stavební příprava pro vjezdovou bránu, základ, chráničky apod.</t>
  </si>
  <si>
    <t>kč</t>
  </si>
  <si>
    <t>1069684495</t>
  </si>
  <si>
    <t>285</t>
  </si>
  <si>
    <t>985131211</t>
  </si>
  <si>
    <t>Očištění ploch stěn, rubu kleneb a podlah tryskání pískem sušeným</t>
  </si>
  <si>
    <t>-671850924</t>
  </si>
  <si>
    <t>https://podminky.urs.cz/item/CS_URS_2023_01/985131211</t>
  </si>
  <si>
    <t>3,2*3,1*4+3,1*20+10+5*2*0,5*4"výkres číslo D.1.1.b3 - stávající schodiště</t>
  </si>
  <si>
    <t>286</t>
  </si>
  <si>
    <t>985331212</t>
  </si>
  <si>
    <t>Dodatečné vlepování betonářské výztuže včetně vyvrtání a vyčištění otvoru chemickou maltou průměr výztuže 10 mm</t>
  </si>
  <si>
    <t>2010949568</t>
  </si>
  <si>
    <t>https://podminky.urs.cz/item/CS_URS_2023_01/985331212</t>
  </si>
  <si>
    <t>504*0,2"výkres číslo D.1.1.b1</t>
  </si>
  <si>
    <t>287</t>
  </si>
  <si>
    <t>13021012</t>
  </si>
  <si>
    <t>tyč ocelová kruhová žebírková DIN 488 jakost B500B (10 505) výztuž do betonu D 10mm</t>
  </si>
  <si>
    <t>-419556302</t>
  </si>
  <si>
    <t>Poznámka k položce:_x000D_
Hmotnost: 0,62 kg/m</t>
  </si>
  <si>
    <t>100,8*0,00064 'Přepočtené koeficientem množství</t>
  </si>
  <si>
    <t>997</t>
  </si>
  <si>
    <t>Přesun sutě</t>
  </si>
  <si>
    <t>288</t>
  </si>
  <si>
    <t>997013155</t>
  </si>
  <si>
    <t>Vnitrostaveništní doprava suti a vybouraných hmot vodorovně do 50 m svisle s omezením mechanizace pro budovy a haly výšky přes 15 do 18 m</t>
  </si>
  <si>
    <t>-524878087</t>
  </si>
  <si>
    <t>https://podminky.urs.cz/item/CS_URS_2023_01/997013155</t>
  </si>
  <si>
    <t>289</t>
  </si>
  <si>
    <t>997013509</t>
  </si>
  <si>
    <t>Odvoz suti a vybouraných hmot na skládku nebo meziskládku se složením, na vzdálenost Příplatek k ceně za každý další i započatý 1 km přes 1 km</t>
  </si>
  <si>
    <t>-1938137302</t>
  </si>
  <si>
    <t>https://podminky.urs.cz/item/CS_URS_2023_01/997013509</t>
  </si>
  <si>
    <t>1366,926*18 'Přepočtené koeficientem množství</t>
  </si>
  <si>
    <t>290</t>
  </si>
  <si>
    <t>997013511</t>
  </si>
  <si>
    <t>Odvoz suti a vybouraných hmot z meziskládky na skládku s naložením a se složením, na vzdálenost do 1 km</t>
  </si>
  <si>
    <t>286721282</t>
  </si>
  <si>
    <t>https://podminky.urs.cz/item/CS_URS_2023_01/997013511</t>
  </si>
  <si>
    <t>291</t>
  </si>
  <si>
    <t>997013602</t>
  </si>
  <si>
    <t>Poplatek za uložení stavebního odpadu na skládce (skládkovné) z armovaného betonu zatříděného do Katalogu odpadů pod kódem 17 01 01</t>
  </si>
  <si>
    <t>82778418</t>
  </si>
  <si>
    <t>https://podminky.urs.cz/item/CS_URS_2023_01/997013602</t>
  </si>
  <si>
    <t>236,647+372,825+9,189+95,033+7,457+1,253+2,174+0,357+0,355</t>
  </si>
  <si>
    <t>292</t>
  </si>
  <si>
    <t>997013603</t>
  </si>
  <si>
    <t>Poplatek za uložení stavebního odpadu na skládce (skládkovné) cihelného zatříděného do Katalogu odpadů pod kódem 17 01 02</t>
  </si>
  <si>
    <t>-1811243622</t>
  </si>
  <si>
    <t>https://podminky.urs.cz/item/CS_URS_2023_01/997013603</t>
  </si>
  <si>
    <t>36,2+60,317+2,749+0,759+4,841+1,674+5,456+3,096+3,881+7,533+15,874+32,823+7,144+10,788+2,247+1,87+2,521+0,225+7,74+2,47</t>
  </si>
  <si>
    <t>13,068+0,64+1,28+4,788+20,872+28,76+162,431+29,347+6,321</t>
  </si>
  <si>
    <t>293</t>
  </si>
  <si>
    <t>997013607</t>
  </si>
  <si>
    <t>Poplatek za uložení stavebního odpadu na skládce (skládkovné) z tašek a keramických výrobků zatříděného do Katalogu odpadů pod kódem 17 01 03</t>
  </si>
  <si>
    <t>1329120850</t>
  </si>
  <si>
    <t>https://podminky.urs.cz/item/CS_URS_2023_01/997013607</t>
  </si>
  <si>
    <t>124,45+9,617</t>
  </si>
  <si>
    <t>294</t>
  </si>
  <si>
    <t>997013631</t>
  </si>
  <si>
    <t>Poplatek za uložení stavebního odpadu na skládce (skládkovné) směsného stavebního a demoličního zatříděného do Katalogu odpadů pod kódem 17 09 04</t>
  </si>
  <si>
    <t>-178743461</t>
  </si>
  <si>
    <t>https://podminky.urs.cz/item/CS_URS_2023_01/997013631</t>
  </si>
  <si>
    <t>1366,926-725,29-477,715-134,067-1,77-0,867-5,896-5,786</t>
  </si>
  <si>
    <t>295</t>
  </si>
  <si>
    <t>997013811</t>
  </si>
  <si>
    <t>Poplatek za uložení stavebního odpadu na skládce (skládkovné) dřevěného zatříděného do Katalogu odpadů pod kódem 17 02 01</t>
  </si>
  <si>
    <t>-1468640381</t>
  </si>
  <si>
    <t>https://podminky.urs.cz/item/CS_URS_2023_01/997013811</t>
  </si>
  <si>
    <t>2,546+3,24</t>
  </si>
  <si>
    <t>296</t>
  </si>
  <si>
    <t>997013812</t>
  </si>
  <si>
    <t>Poplatek za uložení stavebního odpadu na skládce (skládkovné) z materiálů na bázi sádry zatříděného do Katalogu odpadů pod kódem 17 08 02</t>
  </si>
  <si>
    <t>143344124</t>
  </si>
  <si>
    <t>https://podminky.urs.cz/item/CS_URS_2023_01/997013812</t>
  </si>
  <si>
    <t>297</t>
  </si>
  <si>
    <t>997013813</t>
  </si>
  <si>
    <t>Poplatek za uložení stavebního odpadu na skládce (skládkovné) z plastických hmot zatříděného do Katalogu odpadů pod kódem 17 02 03</t>
  </si>
  <si>
    <t>379940605</t>
  </si>
  <si>
    <t>https://podminky.urs.cz/item/CS_URS_2023_01/997013813</t>
  </si>
  <si>
    <t>298</t>
  </si>
  <si>
    <t>997013814</t>
  </si>
  <si>
    <t>Poplatek za uložení stavebního odpadu na skládce (skládkovné) z izolačních materiálů zatříděného do Katalogu odpadů pod kódem 17 06 04</t>
  </si>
  <si>
    <t>-1562341585</t>
  </si>
  <si>
    <t>https://podminky.urs.cz/item/CS_URS_2023_01/997013814</t>
  </si>
  <si>
    <t>0,167+5,729</t>
  </si>
  <si>
    <t>998</t>
  </si>
  <si>
    <t>Přesun hmot</t>
  </si>
  <si>
    <t>299</t>
  </si>
  <si>
    <t>998017003</t>
  </si>
  <si>
    <t>Přesun hmot pro budovy občanské výstavby, bydlení, výrobu a služby s omezením mechanizace vodorovná dopravní vzdálenost do 100 m pro budovy s jakoukoliv nosnou konstrukcí výšky přes 12 do 24 m</t>
  </si>
  <si>
    <t>-1589114913</t>
  </si>
  <si>
    <t>https://podminky.urs.cz/item/CS_URS_2023_01/998017003</t>
  </si>
  <si>
    <t>PSV</t>
  </si>
  <si>
    <t>711</t>
  </si>
  <si>
    <t>Izolace proti vodě, vlhkosti a plynům</t>
  </si>
  <si>
    <t>300</t>
  </si>
  <si>
    <t>711112001</t>
  </si>
  <si>
    <t>Provedení izolace proti zemní vlhkosti natěradly a tmely za studena na ploše svislé S nátěrem penetračním</t>
  </si>
  <si>
    <t>1242254957</t>
  </si>
  <si>
    <t>https://podminky.urs.cz/item/CS_URS_2023_01/711112001</t>
  </si>
  <si>
    <t>20,39*2*2"výkres číslo D.1.1.b1</t>
  </si>
  <si>
    <t>301</t>
  </si>
  <si>
    <t>11163150</t>
  </si>
  <si>
    <t>lak penetrační asfaltový</t>
  </si>
  <si>
    <t>-1435675174</t>
  </si>
  <si>
    <t>Poznámka k položce:_x000D_
Spotřeba 0,3-0,4kg/m2</t>
  </si>
  <si>
    <t>81,56*0,00034 'Přepočtené koeficientem množství</t>
  </si>
  <si>
    <t>302</t>
  </si>
  <si>
    <t>711131811</t>
  </si>
  <si>
    <t>Odstranění izolace proti zemní vlhkosti na ploše vodorovné V</t>
  </si>
  <si>
    <t>1047814232</t>
  </si>
  <si>
    <t>https://podminky.urs.cz/item/CS_URS_2023_01/711131811</t>
  </si>
  <si>
    <t>4,7*1,9+19,32*1,7"výkres číslo D.1.1.c2</t>
  </si>
  <si>
    <t>303</t>
  </si>
  <si>
    <t>711142559</t>
  </si>
  <si>
    <t>Provedení izolace proti zemní vlhkosti pásy přitavením NAIP na ploše svislé S</t>
  </si>
  <si>
    <t>1112172402</t>
  </si>
  <si>
    <t>https://podminky.urs.cz/item/CS_URS_2023_01/711142559</t>
  </si>
  <si>
    <t>304</t>
  </si>
  <si>
    <t>62853004</t>
  </si>
  <si>
    <t>pás asfaltový natavitelný modifikovaný SBS tl 4,0mm s vložkou ze skleněné tkaniny a spalitelnou PE fólií nebo jemnozrnným minerálním posypem na horním povrchu</t>
  </si>
  <si>
    <t>1511439789</t>
  </si>
  <si>
    <t>81,56*1,221 'Přepočtené koeficientem množství</t>
  </si>
  <si>
    <t>305</t>
  </si>
  <si>
    <t>711161222</t>
  </si>
  <si>
    <t>Izolace proti zemní vlhkosti a beztlakové vodě nopovými fóliemi na ploše svislé S vrstva ochranná, odvětrávací a drenážní s nakašírovanou filtrační textilií výška nopku 8,0 mm, tl. fólie do 0,6 mm</t>
  </si>
  <si>
    <t>2131739321</t>
  </si>
  <si>
    <t>https://podminky.urs.cz/item/CS_URS_2023_01/711161222</t>
  </si>
  <si>
    <t>(7,15+10,6)*2*1,25</t>
  </si>
  <si>
    <t>(10,65+5,8)*2*1,25</t>
  </si>
  <si>
    <t>6*0,6</t>
  </si>
  <si>
    <t>(20,43+1,7)*2*0,25</t>
  </si>
  <si>
    <t>(3,9+2,8)*2*0,4</t>
  </si>
  <si>
    <t>(2,6+1,8)*2*3</t>
  </si>
  <si>
    <t>Mezisoučet"výkres číslo D.1.1.b16</t>
  </si>
  <si>
    <t>306</t>
  </si>
  <si>
    <t>711471051</t>
  </si>
  <si>
    <t>Provedení izolace proti povrchové a podpovrchové tlakové vodě termoplasty na ploše vodorovné V folií PVC lepenou</t>
  </si>
  <si>
    <t>1996602122</t>
  </si>
  <si>
    <t>https://podminky.urs.cz/item/CS_URS_2023_01/711471051</t>
  </si>
  <si>
    <t>307</t>
  </si>
  <si>
    <t>28322004</t>
  </si>
  <si>
    <t>fólie hydroizolační pro spodní stavbu mPVC tl 1,5mm</t>
  </si>
  <si>
    <t>-1142463881</t>
  </si>
  <si>
    <t>178,421*1,1655 'Přepočtené koeficientem množství</t>
  </si>
  <si>
    <t>308</t>
  </si>
  <si>
    <t>711472051</t>
  </si>
  <si>
    <t>Provedení izolace proti povrchové a podpovrchové tlakové vodě termoplasty na ploše svislé S folií PVC lepenou</t>
  </si>
  <si>
    <t>-47932689</t>
  </si>
  <si>
    <t>https://podminky.urs.cz/item/CS_URS_2023_01/711472051</t>
  </si>
  <si>
    <t>309</t>
  </si>
  <si>
    <t>27345550</t>
  </si>
  <si>
    <t>131,925*1,221 'Přepočtené koeficientem množství</t>
  </si>
  <si>
    <t>310</t>
  </si>
  <si>
    <t>711491171</t>
  </si>
  <si>
    <t>Provedení doplňků izolace proti vodě textilií na ploše vodorovné V vrstva podkladní</t>
  </si>
  <si>
    <t>-532424201</t>
  </si>
  <si>
    <t>https://podminky.urs.cz/item/CS_URS_2023_01/711491171</t>
  </si>
  <si>
    <t>311</t>
  </si>
  <si>
    <t>69311068</t>
  </si>
  <si>
    <t>geotextilie netkaná separační, ochranná, filtrační, drenážní PP 300g/m2</t>
  </si>
  <si>
    <t>-203729662</t>
  </si>
  <si>
    <t>178,421*1,05 'Přepočtené koeficientem množství</t>
  </si>
  <si>
    <t>312</t>
  </si>
  <si>
    <t>711491172</t>
  </si>
  <si>
    <t>Provedení doplňků izolace proti vodě textilií na ploše vodorovné V vrstva ochranná</t>
  </si>
  <si>
    <t>-1395009235</t>
  </si>
  <si>
    <t>https://podminky.urs.cz/item/CS_URS_2023_01/711491172</t>
  </si>
  <si>
    <t>313</t>
  </si>
  <si>
    <t>-1791787117</t>
  </si>
  <si>
    <t>314</t>
  </si>
  <si>
    <t>711491271</t>
  </si>
  <si>
    <t>Provedení doplňků izolace proti vodě textilií na ploše svislé S vrstva podkladní</t>
  </si>
  <si>
    <t>-343504499</t>
  </si>
  <si>
    <t>https://podminky.urs.cz/item/CS_URS_2023_01/711491271</t>
  </si>
  <si>
    <t>315</t>
  </si>
  <si>
    <t>-1663745008</t>
  </si>
  <si>
    <t>131,925*1,05 'Přepočtené koeficientem množství</t>
  </si>
  <si>
    <t>316</t>
  </si>
  <si>
    <t>711491272</t>
  </si>
  <si>
    <t>Provedení doplňků izolace proti vodě textilií na ploše svislé S vrstva ochranná</t>
  </si>
  <si>
    <t>-95605816</t>
  </si>
  <si>
    <t>https://podminky.urs.cz/item/CS_URS_2023_01/711491272</t>
  </si>
  <si>
    <t>317</t>
  </si>
  <si>
    <t>-214743916</t>
  </si>
  <si>
    <t>318</t>
  </si>
  <si>
    <t>998711103</t>
  </si>
  <si>
    <t>Přesun hmot pro izolace proti vodě, vlhkosti a plynům stanovený z hmotnosti přesunovaného materiálu vodorovná dopravní vzdálenost do 50 m v objektech výšky přes 12 do 60 m</t>
  </si>
  <si>
    <t>-462588372</t>
  </si>
  <si>
    <t>https://podminky.urs.cz/item/CS_URS_2023_01/998711103</t>
  </si>
  <si>
    <t>712</t>
  </si>
  <si>
    <t>Povlakové krytiny</t>
  </si>
  <si>
    <t>319</t>
  </si>
  <si>
    <t>712300854</t>
  </si>
  <si>
    <t>Ostatní práce při odstranění povlakové krytiny střech plochých do 10° lišt poplastovaných</t>
  </si>
  <si>
    <t>-208852761</t>
  </si>
  <si>
    <t>https://podminky.urs.cz/item/CS_URS_2023_01/712300854</t>
  </si>
  <si>
    <t>(20,38+2,5+0,5*2)*2*2+20,38*2"výkres číslo D.1.1.c3</t>
  </si>
  <si>
    <t>320</t>
  </si>
  <si>
    <t>712311101</t>
  </si>
  <si>
    <t>Provedení povlakové krytiny střech plochých do 10° natěradly a tmely za studena nátěrem lakem penetračním nebo asfaltovým</t>
  </si>
  <si>
    <t>1323174433</t>
  </si>
  <si>
    <t>https://podminky.urs.cz/item/CS_URS_2023_01/712311101</t>
  </si>
  <si>
    <t>(0,1+6,14+9,08+0,1)*5,8</t>
  </si>
  <si>
    <t>7,82*2,3</t>
  </si>
  <si>
    <t>10,2*6,85</t>
  </si>
  <si>
    <t>2,35*14,07</t>
  </si>
  <si>
    <t>(0,1+6,14+3,51*2+7,82+4,43+2,3*2+2,94+1,71+0,1+4,35+2,1+11,7+6,8+8,8+1,9+11,3)*0,5</t>
  </si>
  <si>
    <t>2,94*0,5</t>
  </si>
  <si>
    <t>(2,4*2+14,2)*0,5</t>
  </si>
  <si>
    <t>Součet"výkres číslo D.1.1.b6</t>
  </si>
  <si>
    <t>321</t>
  </si>
  <si>
    <t>-2073749737</t>
  </si>
  <si>
    <t>262,232*0,00032 'Přepočtené koeficientem množství</t>
  </si>
  <si>
    <t>322</t>
  </si>
  <si>
    <t>712340831</t>
  </si>
  <si>
    <t>Odstranění povlakové krytiny střech plochých do 10° z přitavených pásů NAIP v plné ploše jednovrstvé</t>
  </si>
  <si>
    <t>885195527</t>
  </si>
  <si>
    <t>https://podminky.urs.cz/item/CS_URS_2023_01/712340831</t>
  </si>
  <si>
    <t>20,38*(2,5+0,5*2)+2,5*0,3*2"výkres číslo D.1.1.c3</t>
  </si>
  <si>
    <t>323</t>
  </si>
  <si>
    <t>712341559</t>
  </si>
  <si>
    <t>Provedení povlakové krytiny střech plochých do 10° pásy přitavením NAIP v plné ploše</t>
  </si>
  <si>
    <t>-1852072987</t>
  </si>
  <si>
    <t>https://podminky.urs.cz/item/CS_URS_2023_01/712341559</t>
  </si>
  <si>
    <t>324</t>
  </si>
  <si>
    <t>-28693981</t>
  </si>
  <si>
    <t>262,232*1,1655 'Přepočtené koeficientem množství</t>
  </si>
  <si>
    <t>325</t>
  </si>
  <si>
    <t>712363130</t>
  </si>
  <si>
    <t>Provedení povlakové krytiny střech do 10° montáž a zaizolování střešních vtoků, vpustí a bezpečnostních přelivů</t>
  </si>
  <si>
    <t>-162490810</t>
  </si>
  <si>
    <t>3"výkres číslo D.1.1.b6</t>
  </si>
  <si>
    <t>326</t>
  </si>
  <si>
    <t>56231112</t>
  </si>
  <si>
    <t>vtok střešní svislý pro PVC-P hydroizolaci plochých střech s vyhříváním DN 75, DN 110, DN 125, DN 160</t>
  </si>
  <si>
    <t>71303584</t>
  </si>
  <si>
    <t>327</t>
  </si>
  <si>
    <t>712363351</t>
  </si>
  <si>
    <t>Povlakové krytiny střech plochých do 10° z tvarovaných poplastovaných lišt pro mPVC pásek rš 50 mm</t>
  </si>
  <si>
    <t>-360473409</t>
  </si>
  <si>
    <t>https://podminky.urs.cz/item/CS_URS_2023_01/712363351</t>
  </si>
  <si>
    <t>11,493+2,315+6,028+4,541+2,432+11,246+0,56+14,07+0,1*3</t>
  </si>
  <si>
    <t>328</t>
  </si>
  <si>
    <t>712363352</t>
  </si>
  <si>
    <t>Povlakové krytiny střech plochých do 10° z tvarovaných poplastovaných lišt pro mPVC vnitřní koutová lišta rš 100 mm</t>
  </si>
  <si>
    <t>2015191082</t>
  </si>
  <si>
    <t>https://podminky.urs.cz/item/CS_URS_2023_01/712363352</t>
  </si>
  <si>
    <t>0,1+6,14+3,51*2+7,82+4,43+2,3*2+2,94+1,71+0,1+4,35+2,1+11,7+6,8+8,8+1,9+11,3</t>
  </si>
  <si>
    <t>2,94</t>
  </si>
  <si>
    <t>2,4*2+14,2</t>
  </si>
  <si>
    <t>(3,07*2+4,0365+3,785+3,844*2)*2</t>
  </si>
  <si>
    <t>329</t>
  </si>
  <si>
    <t>712363353</t>
  </si>
  <si>
    <t>Povlakové krytiny střech plochých do 10° z tvarovaných poplastovaných lišt pro mPVC vnější koutová lišta rš 100 mm</t>
  </si>
  <si>
    <t>374602352</t>
  </si>
  <si>
    <t>https://podminky.urs.cz/item/CS_URS_2023_01/712363353</t>
  </si>
  <si>
    <t>330</t>
  </si>
  <si>
    <t>712363354</t>
  </si>
  <si>
    <t>Povlakové krytiny střech plochých do 10° z tvarovaných poplastovaných lišt pro mPVC stěnová lišta vyhnutá rš 71 mm</t>
  </si>
  <si>
    <t>-1707802506</t>
  </si>
  <si>
    <t>https://podminky.urs.cz/item/CS_URS_2023_01/712363354</t>
  </si>
  <si>
    <t>0,1+6,14+3,51*2+7,82+4,43+2,3*2+2,94+1,71+0,1</t>
  </si>
  <si>
    <t>331</t>
  </si>
  <si>
    <t>712363357</t>
  </si>
  <si>
    <t>Povlakové krytiny střech plochých do 10° z tvarovaných poplastovaných lišt pro mPVC okapnice rš 250 mm</t>
  </si>
  <si>
    <t>314988223</t>
  </si>
  <si>
    <t>https://podminky.urs.cz/item/CS_URS_2023_01/712363357</t>
  </si>
  <si>
    <t>14,07+2,94"výkres číslo D.1.1.b6</t>
  </si>
  <si>
    <t>332</t>
  </si>
  <si>
    <t>712363358</t>
  </si>
  <si>
    <t>Povlakové krytiny střech plochých do 10° z tvarovaných poplastovaných lišt pro mPVC závětrná lišta rš 250 mm</t>
  </si>
  <si>
    <t>2131166537</t>
  </si>
  <si>
    <t>https://podminky.urs.cz/item/CS_URS_2023_01/712363358</t>
  </si>
  <si>
    <t>2,3*2+2,94"výkres číslo D.1.1.b6</t>
  </si>
  <si>
    <t>333</t>
  </si>
  <si>
    <t>712363604</t>
  </si>
  <si>
    <t>Provedení povlakové krytiny střech plochých do 10° s mechanicky kotvenou izolací včetně položení fólie a horkovzdušného svaření tl. tepelné izolace přes 240 mm budovy výšky do 18 m, kotvené do betonu vnitřní pole</t>
  </si>
  <si>
    <t>-738149476</t>
  </si>
  <si>
    <t>https://podminky.urs.cz/item/CS_URS_2023_01/712363604</t>
  </si>
  <si>
    <t>(11,493+2,315+6,028+4,541+2,432+11,246+0,56+14,07+0,1*3)*0,56</t>
  </si>
  <si>
    <t>334</t>
  </si>
  <si>
    <t>28322012</t>
  </si>
  <si>
    <t>fólie hydroizolační střešní mPVC mechanicky kotvená tl 1,5mm šedá</t>
  </si>
  <si>
    <t>-154103303</t>
  </si>
  <si>
    <t>291,904*1,1655 'Přepočtené koeficientem množství</t>
  </si>
  <si>
    <t>335</t>
  </si>
  <si>
    <t>712363803</t>
  </si>
  <si>
    <t>Odstranění povlakové krytiny střech plochých do 10° s mechanicky kotvenou izolací pro jakoukoli tloušťku izolace budovy výšky do 18 m, kotvené do betonu</t>
  </si>
  <si>
    <t>-260028059</t>
  </si>
  <si>
    <t>https://podminky.urs.cz/item/CS_URS_2023_01/712363803</t>
  </si>
  <si>
    <t>336</t>
  </si>
  <si>
    <t>712391171</t>
  </si>
  <si>
    <t>Provedení povlakové krytiny střech plochých do 10° -ostatní práce provedení vrstvy textilní podkladní</t>
  </si>
  <si>
    <t>-78834785</t>
  </si>
  <si>
    <t>https://podminky.urs.cz/item/CS_URS_2023_01/712391171</t>
  </si>
  <si>
    <t>337</t>
  </si>
  <si>
    <t>69311172</t>
  </si>
  <si>
    <t>geotextilie PP s ÚV stabilizací 300g/m2</t>
  </si>
  <si>
    <t>1067642648</t>
  </si>
  <si>
    <t>291,904*1,155 'Přepočtené koeficientem množství</t>
  </si>
  <si>
    <t>338</t>
  </si>
  <si>
    <t>998712103</t>
  </si>
  <si>
    <t>Přesun hmot pro povlakové krytiny stanovený z hmotnosti přesunovaného materiálu vodorovná dopravní vzdálenost do 50 m v objektech výšky přes 12 do 24 m</t>
  </si>
  <si>
    <t>2010190294</t>
  </si>
  <si>
    <t>https://podminky.urs.cz/item/CS_URS_2023_01/998712103</t>
  </si>
  <si>
    <t>713</t>
  </si>
  <si>
    <t>Izolace tepelné</t>
  </si>
  <si>
    <t>339</t>
  </si>
  <si>
    <t>713111111</t>
  </si>
  <si>
    <t>Montáž tepelné izolace stropů rohožemi, pásy, dílci, deskami, bloky (izolační materiál ve specifikaci) vrchem bez překrytí lepenkou kladenými volně</t>
  </si>
  <si>
    <t>-1786133773</t>
  </si>
  <si>
    <t>https://podminky.urs.cz/item/CS_URS_2023_01/713111111</t>
  </si>
  <si>
    <t>7*4,5+13,1*12"výkres číslo D.1.1.b6</t>
  </si>
  <si>
    <t>340</t>
  </si>
  <si>
    <t>63152108</t>
  </si>
  <si>
    <t>pás tepelně izolační univerzální λ=0,032-0,033 tl 200mm</t>
  </si>
  <si>
    <t>1351831362</t>
  </si>
  <si>
    <t>188,7*1,05 'Přepočtené koeficientem množství</t>
  </si>
  <si>
    <t>341</t>
  </si>
  <si>
    <t>713120821</t>
  </si>
  <si>
    <t>Odstranění tepelné izolace podlah z rohoží, pásů, dílců, desek, bloků podlah volně kladených nebo mezi trámy z polystyrenu, tloušťka izolace suchého, tloušťka izolace do 100 mm</t>
  </si>
  <si>
    <t>1200370615</t>
  </si>
  <si>
    <t>https://podminky.urs.cz/item/CS_URS_2023_01/713120821</t>
  </si>
  <si>
    <t>5,07*9,61+14,03*5,61+2,6*5,7+7,3*6+10"výkres číslo D.1.1.c2</t>
  </si>
  <si>
    <t>14,15*5,75+9,97*5,18+5,81*10,6+10"výkres číslo D.1.1.c3</t>
  </si>
  <si>
    <t>14,15*5,75+9,97*5,18+5,81*10,6+10"výkres číslo D.1.1.c4</t>
  </si>
  <si>
    <t>342</t>
  </si>
  <si>
    <t>713120823</t>
  </si>
  <si>
    <t>Odstranění tepelné izolace podlah z rohoží, pásů, dílců, desek, bloků podlah volně kladených nebo mezi trámy z polystyrenu, tloušťka izolace suchého, tloušťka izolace přes 100 mm</t>
  </si>
  <si>
    <t>1762471191</t>
  </si>
  <si>
    <t>https://podminky.urs.cz/item/CS_URS_2023_01/713120823</t>
  </si>
  <si>
    <t>9,805*8,19"výkres číslo D.1.1.c2</t>
  </si>
  <si>
    <t>9,97*8,32"výkres číslo D.1.1.c3</t>
  </si>
  <si>
    <t>9,97*8,32"výkres číslo D.1.1.c4</t>
  </si>
  <si>
    <t>343</t>
  </si>
  <si>
    <t>713121111</t>
  </si>
  <si>
    <t>Montáž tepelné izolace podlah rohožemi, pásy, deskami, dílci, bloky (izolační materiál ve specifikaci) kladenými volně jednovrstvá</t>
  </si>
  <si>
    <t>-1074242803</t>
  </si>
  <si>
    <t>https://podminky.urs.cz/item/CS_URS_2023_01/713121111</t>
  </si>
  <si>
    <t>1,485*1,35</t>
  </si>
  <si>
    <t>9,22+7,56+34,64+5,47+9,87+29,13+47,2+2,34+1,65+1,35+1,65+3,67+5,44+9,35+10,96+11,25+8,22+16,55+3,61+1,29+47,68+2,92+2,92</t>
  </si>
  <si>
    <t>3,02*1,9*4"mezipodesty</t>
  </si>
  <si>
    <t>344</t>
  </si>
  <si>
    <t>28376416</t>
  </si>
  <si>
    <t>deska XPS hrana polodrážková a hladký povrch 300kPA tl 40mm</t>
  </si>
  <si>
    <t>-2056480484</t>
  </si>
  <si>
    <t>298,897*1,05 'Přepočtené koeficientem množství</t>
  </si>
  <si>
    <t>345</t>
  </si>
  <si>
    <t>-927526615</t>
  </si>
  <si>
    <t>33,52+7,7+32,69+28,44+14,98+18,34+12,43+1,8+1,55+11,92+3,37+11,11+2,26+1,75+1,19+1,75+1,19+9,64+15,33+16,12+23,83"výkres číslo D.1.1.b3</t>
  </si>
  <si>
    <t>29,7+12,98+7,8+31,67+4,21+8,84+5,4+18,71+18,56+3,76+18,43+3,83+17,86+5,7+29,62+13,04+7,52+1,72+1,17+1,72+1,17+22,8+2,92+28,26"výkres číslo D.1.1.b4</t>
  </si>
  <si>
    <t>20,01+21,06+26,41+7,88+17,24+2,3"výkres číslo D.1.1.b4</t>
  </si>
  <si>
    <t>29,7+12,98+7,8+31,67+4,21+8,84+5,4+19,23+19,06+3,96+18,89+3,83+18,32+5,7+29,62+13,04+7,52+1,72+1,17+1,72+1,17+22,8"výkres číslo D.1.1.b5</t>
  </si>
  <si>
    <t>2,92+28,26+20,01+21,06+26,41+7,88+17,24+2,3"výkres číslo D.1.1.b5</t>
  </si>
  <si>
    <t>346</t>
  </si>
  <si>
    <t>28376557</t>
  </si>
  <si>
    <t>deska polystyrénová pro snížení kročejového hluku (max. zatížení 6,5 kN/m2) tl 30mm</t>
  </si>
  <si>
    <t>1085747782</t>
  </si>
  <si>
    <t>1037,63*1,05 'Přepočtené koeficientem množství</t>
  </si>
  <si>
    <t>347</t>
  </si>
  <si>
    <t>713121121</t>
  </si>
  <si>
    <t>Montáž tepelné izolace podlah rohožemi, pásy, deskami, dílci, bloky (izolační materiál ve specifikaci) kladenými volně dvouvrstvá</t>
  </si>
  <si>
    <t>-1085363064</t>
  </si>
  <si>
    <t>https://podminky.urs.cz/item/CS_URS_2023_01/713121121</t>
  </si>
  <si>
    <t>44,99+10,09+15,34+16,13+24,09"výkres číslo D.1.1.b2</t>
  </si>
  <si>
    <t>11,1+18,43+10,35+1,64+3,37"výkres číslo D.1.1.b3</t>
  </si>
  <si>
    <t>348</t>
  </si>
  <si>
    <t>28376074</t>
  </si>
  <si>
    <t>deska EPS grafitová fasádní λ=0,030-0,031 tl 60mm</t>
  </si>
  <si>
    <t>-601468587</t>
  </si>
  <si>
    <t>155,53*2,1 'Přepočtené koeficientem množství</t>
  </si>
  <si>
    <t>349</t>
  </si>
  <si>
    <t>713131143</t>
  </si>
  <si>
    <t>Montáž tepelné izolace stěn rohožemi, pásy, deskami, dílci, bloky (izolační materiál ve specifikaci) lepením celoplošně s mechanickým kotvením</t>
  </si>
  <si>
    <t>-1896601119</t>
  </si>
  <si>
    <t>https://podminky.urs.cz/item/CS_URS_2023_01/713131143</t>
  </si>
  <si>
    <t>(5,75+2,158+9,2)*1,5</t>
  </si>
  <si>
    <t>350</t>
  </si>
  <si>
    <t>28376424</t>
  </si>
  <si>
    <t>deska XPS hrana polodrážková a hladký povrch 300kPA tl 140mm</t>
  </si>
  <si>
    <t>940858282</t>
  </si>
  <si>
    <t>36,162*1,02 'Přepočtené koeficientem množství</t>
  </si>
  <si>
    <t>351</t>
  </si>
  <si>
    <t>713140833</t>
  </si>
  <si>
    <t>Odstranění tepelné izolace střech plochých z rohoží, pásů, dílců, desek, bloků nadstřešních izolací připevněných šrouby z vláknitých materiálů suchých, tloušťka izolace přes 100 mm</t>
  </si>
  <si>
    <t>-395218534</t>
  </si>
  <si>
    <t>https://podminky.urs.cz/item/CS_URS_2023_01/713140833</t>
  </si>
  <si>
    <t>20,38*2,5*4"výkres číslo D.1.1.c3</t>
  </si>
  <si>
    <t>352</t>
  </si>
  <si>
    <t>713141152</t>
  </si>
  <si>
    <t>Montáž tepelné izolace střech plochých rohožemi, pásy, deskami, dílci, bloky (izolační materiál ve specifikaci) kladenými volně dvouvrstvá</t>
  </si>
  <si>
    <t>659420396</t>
  </si>
  <si>
    <t>https://podminky.urs.cz/item/CS_URS_2023_01/713141152</t>
  </si>
  <si>
    <t>353</t>
  </si>
  <si>
    <t>28372309</t>
  </si>
  <si>
    <t>deska EPS 100 pro konstrukce s běžným zatížením λ=0,037 tl 100mm</t>
  </si>
  <si>
    <t>942520708</t>
  </si>
  <si>
    <t>210,357*2,1 'Přepočtené koeficientem množství</t>
  </si>
  <si>
    <t>354</t>
  </si>
  <si>
    <t>713141263</t>
  </si>
  <si>
    <t>Montáž tepelné izolace střech plochých mechanické přikotvení šrouby včetně dodávky šroubů, bez položení tepelné izolace tl. izolace přes 240 mm do betonu</t>
  </si>
  <si>
    <t>1055000713</t>
  </si>
  <si>
    <t>https://podminky.urs.cz/item/CS_URS_2023_01/713141263</t>
  </si>
  <si>
    <t>355</t>
  </si>
  <si>
    <t>713141336</t>
  </si>
  <si>
    <t>Montáž tepelné izolace střech plochých spádovými klíny v ploše přilepenými za studena nízkoexpanzní (PUR) pěnou</t>
  </si>
  <si>
    <t>164779486</t>
  </si>
  <si>
    <t>https://podminky.urs.cz/item/CS_URS_2023_01/713141336</t>
  </si>
  <si>
    <t>356</t>
  </si>
  <si>
    <t>28376141</t>
  </si>
  <si>
    <t>klín izolační EPS 100 spád do 5%</t>
  </si>
  <si>
    <t>-986958121</t>
  </si>
  <si>
    <t>16*6*0,1</t>
  </si>
  <si>
    <t>8*3*0,05</t>
  </si>
  <si>
    <t>11*7*0,1</t>
  </si>
  <si>
    <t>15*3*0,05</t>
  </si>
  <si>
    <t>357</t>
  </si>
  <si>
    <t>713141396</t>
  </si>
  <si>
    <t>Montáž tepelné izolace střech plochých na konstrukce stěn převyšující úroveň střechy např. atiky, prostupy střešní krytinou do výšky 1 000 mm přilepenými za studena nízkoexpanzní (PUR) pěnou</t>
  </si>
  <si>
    <t>-2090418658</t>
  </si>
  <si>
    <t>https://podminky.urs.cz/item/CS_URS_2023_01/713141396</t>
  </si>
  <si>
    <t>(0,1+6,14+3,51*2+7,82+4,43+2,3*2+2,94+1,71+0,1+4,35+2,1+11,7+6,8+8,8+1,9+11,3)*0,7</t>
  </si>
  <si>
    <t>(2,4*2+14,2)*0,7</t>
  </si>
  <si>
    <t>358</t>
  </si>
  <si>
    <t>-1891489474</t>
  </si>
  <si>
    <t>70,567*1,05 'Přepočtené koeficientem množství</t>
  </si>
  <si>
    <t>359</t>
  </si>
  <si>
    <t>713191132</t>
  </si>
  <si>
    <t>Montáž tepelné izolace stavebních konstrukcí - doplňky a konstrukční součásti podlah, stropů vrchem nebo střech překrytím fólií separační z PE</t>
  </si>
  <si>
    <t>-726365942</t>
  </si>
  <si>
    <t>https://podminky.urs.cz/item/CS_URS_2023_01/713191132</t>
  </si>
  <si>
    <t>360</t>
  </si>
  <si>
    <t>28329042</t>
  </si>
  <si>
    <t>fólie PE separační či ochranná tl 0,2mm</t>
  </si>
  <si>
    <t>107691916</t>
  </si>
  <si>
    <t>1492,057*1,1655 'Přepočtené koeficientem množství</t>
  </si>
  <si>
    <t>361</t>
  </si>
  <si>
    <t>713201501</t>
  </si>
  <si>
    <t>Příplatek za tepelnou izolaci mezistřešního žlabu</t>
  </si>
  <si>
    <t>-2132910759</t>
  </si>
  <si>
    <t>3,07*2+4,0365+3,785+3,844*2"výkres číslo D.1.1.b6</t>
  </si>
  <si>
    <t>362</t>
  </si>
  <si>
    <t>713411121</t>
  </si>
  <si>
    <t>Montáž izolace tepelné potrubí a ohybů pásy nebo rohožemi s povrchovou úpravou hliníkovou fólií připevněnými ocelovým drátem potrubí jednovrstvá</t>
  </si>
  <si>
    <t>-1540989198</t>
  </si>
  <si>
    <t>https://podminky.urs.cz/item/CS_URS_2023_01/713411121</t>
  </si>
  <si>
    <t>0,51*4"výkres číslo D.1.1.b5 - tubus světlovodu</t>
  </si>
  <si>
    <t>363</t>
  </si>
  <si>
    <t>63151673</t>
  </si>
  <si>
    <t>rohož izolační z minerální vlny lamelová s Al fólií 50-60kg/m3 tl 80mm</t>
  </si>
  <si>
    <t>676035450</t>
  </si>
  <si>
    <t>2,04*1,05 'Přepočtené koeficientem množství</t>
  </si>
  <si>
    <t>364</t>
  </si>
  <si>
    <t>998713103</t>
  </si>
  <si>
    <t>Přesun hmot pro izolace tepelné stanovený z hmotnosti přesunovaného materiálu vodorovná dopravní vzdálenost do 50 m v objektech výšky přes 12 m do 24 m</t>
  </si>
  <si>
    <t>772260272</t>
  </si>
  <si>
    <t>https://podminky.urs.cz/item/CS_URS_2023_01/998713103</t>
  </si>
  <si>
    <t>714</t>
  </si>
  <si>
    <t>Akustická a protiotřesová opatření</t>
  </si>
  <si>
    <t>365</t>
  </si>
  <si>
    <t>714001001</t>
  </si>
  <si>
    <t>Dodávka a montáž obkladu stěn a podlahy z polstrovaných dílců tl.40mm</t>
  </si>
  <si>
    <t>-2023887150</t>
  </si>
  <si>
    <t>7,8+(2,56+2,545)*2*3,2-2,56*1,02-0,8*2"výkres číslo D.1.1.b4</t>
  </si>
  <si>
    <t>7,8+(2,56+2,545)*2*3,2-2,56*0,55-0,8*2"výkres číslo D.1.1.b5</t>
  </si>
  <si>
    <t>725</t>
  </si>
  <si>
    <t>Zdravotechnika - zařizovací předměty</t>
  </si>
  <si>
    <t>366</t>
  </si>
  <si>
    <t>725291642</t>
  </si>
  <si>
    <t>Doplňky zařízení koupelen a záchodů nerezové sedačky do sprchy</t>
  </si>
  <si>
    <t>soubor</t>
  </si>
  <si>
    <t>1678629220</t>
  </si>
  <si>
    <t>https://podminky.urs.cz/item/CS_URS_2023_01/725291642</t>
  </si>
  <si>
    <t>1+1"výkres číslo D.1.1.b4</t>
  </si>
  <si>
    <t>367</t>
  </si>
  <si>
    <t>725291706</t>
  </si>
  <si>
    <t>Doplňky zařízení koupelen a záchodů smaltované madla rovná, délky 800 mm</t>
  </si>
  <si>
    <t>1571506740</t>
  </si>
  <si>
    <t>https://podminky.urs.cz/item/CS_URS_2023_01/725291706</t>
  </si>
  <si>
    <t>368</t>
  </si>
  <si>
    <t>725291711</t>
  </si>
  <si>
    <t>Doplňky zařízení koupelen a záchodů smaltované madla krakorcová, délky 550 mm</t>
  </si>
  <si>
    <t>1753059090</t>
  </si>
  <si>
    <t>https://podminky.urs.cz/item/CS_URS_2023_01/725291711</t>
  </si>
  <si>
    <t>369</t>
  </si>
  <si>
    <t>725291712</t>
  </si>
  <si>
    <t>Doplňky zařízení koupelen a záchodů smaltované madla krakorcová, délky 834 mm</t>
  </si>
  <si>
    <t>825215311</t>
  </si>
  <si>
    <t>https://podminky.urs.cz/item/CS_URS_2023_01/725291712</t>
  </si>
  <si>
    <t>370</t>
  </si>
  <si>
    <t>725291722</t>
  </si>
  <si>
    <t>Doplňky zařízení koupelen a záchodů smaltované madla krakorcová sklopná, délky 834 mm</t>
  </si>
  <si>
    <t>1956919273</t>
  </si>
  <si>
    <t>https://podminky.urs.cz/item/CS_URS_2023_01/725291722</t>
  </si>
  <si>
    <t>371</t>
  </si>
  <si>
    <t>998725103</t>
  </si>
  <si>
    <t>Přesun hmot pro zařizovací předměty stanovený z hmotnosti přesunovaného materiálu vodorovná dopravní vzdálenost do 50 m v objektech výšky přes 12 do 24 m</t>
  </si>
  <si>
    <t>-1649565089</t>
  </si>
  <si>
    <t>https://podminky.urs.cz/item/CS_URS_2023_01/998725103</t>
  </si>
  <si>
    <t>727</t>
  </si>
  <si>
    <t>Zdravotechnika - požární ochrana</t>
  </si>
  <si>
    <t>372</t>
  </si>
  <si>
    <t>727001001</t>
  </si>
  <si>
    <t>V místě rozhraní stávajícího objektu a monolitické kce provedeno požární těsnění pomocí výplňové hmoty a těsnícího tmelu, požární odolnost REI 60 DP1</t>
  </si>
  <si>
    <t>-529364633</t>
  </si>
  <si>
    <t>9,8"výkres číslo D.1.1.b2</t>
  </si>
  <si>
    <t>28,2"výkres číslo D.1.1.b3</t>
  </si>
  <si>
    <t>42,5"výkres číslo D.1.1.b4</t>
  </si>
  <si>
    <t>42,5"výkres číslo D.1.1.b5</t>
  </si>
  <si>
    <t>373</t>
  </si>
  <si>
    <t>727213202</t>
  </si>
  <si>
    <t>Protipožární trubní ucpávky plastového potrubí prostup stropem tloušťky 150 mm požární odolnost EI 60 D 25</t>
  </si>
  <si>
    <t>-854496663</t>
  </si>
  <si>
    <t>https://podminky.urs.cz/item/CS_URS_2023_01/727213202</t>
  </si>
  <si>
    <t>374</t>
  </si>
  <si>
    <t>727213227</t>
  </si>
  <si>
    <t>Protipožární trubní ucpávky plastového potrubí prostup stropem tloušťky 150 mm požární odolnost EI 120 D 110</t>
  </si>
  <si>
    <t>1591634934</t>
  </si>
  <si>
    <t>https://podminky.urs.cz/item/CS_URS_2023_01/727213227</t>
  </si>
  <si>
    <t>375</t>
  </si>
  <si>
    <t>727301001</t>
  </si>
  <si>
    <t>Přímý obklad žb průvlaků požárně ochrannými deskami tl.25mm na bázi kalcium-silikátu, PO R 120 DP1</t>
  </si>
  <si>
    <t>-1694492166</t>
  </si>
  <si>
    <t>(0,3+0,5*2)*6,5*2"pbř</t>
  </si>
  <si>
    <t>376</t>
  </si>
  <si>
    <t>727301002</t>
  </si>
  <si>
    <t>Přímý obklad stropní konstrukce požárně ochrannými deskami tl.25mm na bázi kalcium-silikátu, PO R 120 DP1</t>
  </si>
  <si>
    <t>-1030817114</t>
  </si>
  <si>
    <t>10,09+15,34+16,13+24,09"výkres číslo D.1.1.b2</t>
  </si>
  <si>
    <t>377</t>
  </si>
  <si>
    <t>727301003</t>
  </si>
  <si>
    <t>Dodávka a montáž požární ucpávky VZT</t>
  </si>
  <si>
    <t>1411608446</t>
  </si>
  <si>
    <t>8,4"výkres číslo D.1.1.b2</t>
  </si>
  <si>
    <t>12"výkres číslo D.1.1.b3</t>
  </si>
  <si>
    <t>14"výkres číslo D.1.1.b5</t>
  </si>
  <si>
    <t>3,6"výkres číslo D.1.1.b6</t>
  </si>
  <si>
    <t>378</t>
  </si>
  <si>
    <t>727301004</t>
  </si>
  <si>
    <t>Přímý obklad ocelových nadpraží požárně ochrannými deskami tl.25mm na bázi kalcium-silikátu, PO R 120 DP1</t>
  </si>
  <si>
    <t>-18671309</t>
  </si>
  <si>
    <t>(3,75+5,68)*0,3*4"výkres číslo D.1.1.b3</t>
  </si>
  <si>
    <t>(5,73*2+3,92+1,86+1,83)*0,3*4"výkres číslo D.1.1.b4</t>
  </si>
  <si>
    <t>(5,73*2+3,92+1,86+1,83)*0,3*4"výkres číslo D.1.1.b5</t>
  </si>
  <si>
    <t>762</t>
  </si>
  <si>
    <t>Konstrukce tesařské</t>
  </si>
  <si>
    <t>379</t>
  </si>
  <si>
    <t>762001001</t>
  </si>
  <si>
    <t>Doplnění konstrukce krovu - dodávka a montáž</t>
  </si>
  <si>
    <t>71655261</t>
  </si>
  <si>
    <t>0,25"výkres číslo D.1.1.b6</t>
  </si>
  <si>
    <t>380</t>
  </si>
  <si>
    <t>762083122</t>
  </si>
  <si>
    <t>Impregnace řeziva máčením proti dřevokaznému hmyzu, houbám a plísním, třída ohrožení 3 a 4 (dřevo v exteriéru)</t>
  </si>
  <si>
    <t>-359775007</t>
  </si>
  <si>
    <t>https://podminky.urs.cz/item/CS_URS_2023_01/762083122</t>
  </si>
  <si>
    <t>28,14*0,1*0,12*1,1"výkres číslo D.1.1.b6</t>
  </si>
  <si>
    <t>381</t>
  </si>
  <si>
    <t>762111811</t>
  </si>
  <si>
    <t>Demontáž stěn a příček z hranolků, fošen nebo latí</t>
  </si>
  <si>
    <t>-1778509155</t>
  </si>
  <si>
    <t>https://podminky.urs.cz/item/CS_URS_2023_01/762111811</t>
  </si>
  <si>
    <t>(6,51+1,07+3,015+0,95+0,3+1+0,08+0,65+0,375+1,54+5,29+1,155+2,48+2,785+1,75+7,21)*3,2"výkres číslo D.1.1.b6</t>
  </si>
  <si>
    <t>382</t>
  </si>
  <si>
    <t>762131811</t>
  </si>
  <si>
    <t>Demontáž bednění svislých stěn a nadstřešních stěn z hrubých prken, latí nebo tyčoviny</t>
  </si>
  <si>
    <t>1545042529</t>
  </si>
  <si>
    <t>https://podminky.urs.cz/item/CS_URS_2023_01/762131811</t>
  </si>
  <si>
    <t>(6,51+1,07+3,015+0,95+0,3+1+0,08+0,65+0,375+1,54+5,29+1,155+2,48+2,785+1,75+7,21)*3,2*2"výkres číslo D.1.1.b6</t>
  </si>
  <si>
    <t>383</t>
  </si>
  <si>
    <t>762335131</t>
  </si>
  <si>
    <t>Montáž vázaných konstrukcí krovů krokví rovnoběžných s okapem (vlašských) z řeziva hraněného na betonový podklad, průřezové plochy do 120 cm2</t>
  </si>
  <si>
    <t>1401249414</t>
  </si>
  <si>
    <t>https://podminky.urs.cz/item/CS_URS_2023_01/762335131</t>
  </si>
  <si>
    <t>14,07*2"výkres číslo D.1.1.b6</t>
  </si>
  <si>
    <t>384</t>
  </si>
  <si>
    <t>60512125</t>
  </si>
  <si>
    <t>hranol stavební řezivo průřezu do 120cm2 do dl 6m</t>
  </si>
  <si>
    <t>-458875796</t>
  </si>
  <si>
    <t>385</t>
  </si>
  <si>
    <t>762361312</t>
  </si>
  <si>
    <t>Konstrukční vrstva pod klempířské prvky pro oplechování horních ploch zdí a nadezdívek (atik) z desek dřevoštěpkových šroubovaných do podkladu, tloušťky desky 22 mm</t>
  </si>
  <si>
    <t>1475727597</t>
  </si>
  <si>
    <t>https://podminky.urs.cz/item/CS_URS_2023_01/762361312</t>
  </si>
  <si>
    <t>(11,493+2,315+6,028+4,541+2,432+11,246+0,56+14,07)*0,56"výkres číslo D.1.1.b6</t>
  </si>
  <si>
    <t>386</t>
  </si>
  <si>
    <t>762395000</t>
  </si>
  <si>
    <t>Spojovací prostředky krovů, bednění a laťování, nadstřešních konstrukcí svory, prkna, hřebíky, pásová ocel, vruty</t>
  </si>
  <si>
    <t>-1183446894</t>
  </si>
  <si>
    <t>https://podminky.urs.cz/item/CS_URS_2023_01/762395000</t>
  </si>
  <si>
    <t>29,504*0,022"výkres číslo D.1.1.b6</t>
  </si>
  <si>
    <t>387</t>
  </si>
  <si>
    <t>762511171</t>
  </si>
  <si>
    <t>Podlahové konstrukce podkladové z cementotřískových desek dvouvrstvých šroubovaných na sraz, tloušťky desky 2x10 mm</t>
  </si>
  <si>
    <t>1390294094</t>
  </si>
  <si>
    <t>https://podminky.urs.cz/item/CS_URS_2023_01/762511171</t>
  </si>
  <si>
    <t>17,94+4,21+4,41+27,2+4,72+4,41+27,16"výkres číslo D.1.1.b6</t>
  </si>
  <si>
    <t>388</t>
  </si>
  <si>
    <t>762512255</t>
  </si>
  <si>
    <t>Podlahové konstrukce podkladové montáž z desek dřevotřískových, dřevoštěpkových nebo cementotřískových na podklad betonový kotvením</t>
  </si>
  <si>
    <t>794904355</t>
  </si>
  <si>
    <t>https://podminky.urs.cz/item/CS_URS_2023_01/762512255</t>
  </si>
  <si>
    <t>389</t>
  </si>
  <si>
    <t>RMAT0006</t>
  </si>
  <si>
    <t>podlahový izolační dílec složený z deska cementotřísková tl.22mm slepená s dřevovláknitou deskou tl.12mm</t>
  </si>
  <si>
    <t>561134642</t>
  </si>
  <si>
    <t>185,05*1,08 'Přepočtené koeficientem množství</t>
  </si>
  <si>
    <t>390</t>
  </si>
  <si>
    <t>-2015949982</t>
  </si>
  <si>
    <t>391</t>
  </si>
  <si>
    <t>60711504</t>
  </si>
  <si>
    <t>deska dřevovláknitá tvrdá MDF surová 1840x2800mm tl 19mm</t>
  </si>
  <si>
    <t>-1968873933</t>
  </si>
  <si>
    <t>90,05*1,08 'Přepočtené koeficientem množství</t>
  </si>
  <si>
    <t>392</t>
  </si>
  <si>
    <t>762595001</t>
  </si>
  <si>
    <t>Spojovací prostředky podlah a podkladových konstrukcí hřebíky, vruty</t>
  </si>
  <si>
    <t>1711521637</t>
  </si>
  <si>
    <t>https://podminky.urs.cz/item/CS_URS_2023_01/762595001</t>
  </si>
  <si>
    <t>90,050*2+185,05+90,05"položky dílu 762</t>
  </si>
  <si>
    <t>393</t>
  </si>
  <si>
    <t>998762103</t>
  </si>
  <si>
    <t>Přesun hmot pro konstrukce tesařské stanovený z hmotnosti přesunovaného materiálu vodorovná dopravní vzdálenost do 50 m v objektech výšky přes 12 do 24 m</t>
  </si>
  <si>
    <t>-643111789</t>
  </si>
  <si>
    <t>https://podminky.urs.cz/item/CS_URS_2023_01/998762103</t>
  </si>
  <si>
    <t>763</t>
  </si>
  <si>
    <t>Konstrukce suché výstavby</t>
  </si>
  <si>
    <t>394</t>
  </si>
  <si>
    <t>763111323</t>
  </si>
  <si>
    <t>Příčka ze sádrokartonových desek s nosnou konstrukcí z jednoduchých ocelových profilů UW, CW jednoduše opláštěná deskou protipožární DF tl. 12,5 mm s izolací, EI 45, příčka tl. 100 mm, profil 75, Rw do 49 dB</t>
  </si>
  <si>
    <t>-54233604</t>
  </si>
  <si>
    <t>https://podminky.urs.cz/item/CS_URS_2023_01/763111323</t>
  </si>
  <si>
    <t>1,5*(2,85-2,1)"výkres číslo D.1.1.b2</t>
  </si>
  <si>
    <t>395</t>
  </si>
  <si>
    <t>763111717</t>
  </si>
  <si>
    <t>Příčka ze sádrokartonových desek ostatní konstrukce a práce na příčkách ze sádrokartonových desek základní penetrační nátěr (oboustranný)</t>
  </si>
  <si>
    <t>1968023987</t>
  </si>
  <si>
    <t>https://podminky.urs.cz/item/CS_URS_2023_01/763111717</t>
  </si>
  <si>
    <t>(2+0,69+0,2)*2*3,2"výkres číslo D.1.1.b6</t>
  </si>
  <si>
    <t>396</t>
  </si>
  <si>
    <t>763121714</t>
  </si>
  <si>
    <t>Stěna předsazená ze sádrokartonových desek ostatní konstrukce a práce na předsazených stěnách ze sádrokartonových desek základní penetrační nátěr</t>
  </si>
  <si>
    <t>1501526707</t>
  </si>
  <si>
    <t>https://podminky.urs.cz/item/CS_URS_2023_01/763121714</t>
  </si>
  <si>
    <t>(1,35+0,45)*3,75</t>
  </si>
  <si>
    <t>1*3,75</t>
  </si>
  <si>
    <t>397</t>
  </si>
  <si>
    <t>763122404</t>
  </si>
  <si>
    <t>Stěna šachtová ze sádrokartonových desek s nosnou konstrukcí z ocelových profilů CW, UW jednoduše opláštěná deskou protipožární DF tl. 15 mm s izolací, EI 30, stěna tl. 65 mm, profil 50</t>
  </si>
  <si>
    <t>967839848</t>
  </si>
  <si>
    <t>https://podminky.urs.cz/item/CS_URS_2023_01/763122404</t>
  </si>
  <si>
    <t>398</t>
  </si>
  <si>
    <t>763131432</t>
  </si>
  <si>
    <t>Podhled ze sádrokartonových desek dvouvrstvá zavěšená spodní konstrukce z ocelových profilů CD, UD jednoduše opláštěná deskou protipožární DF, tl. 15 mm, bez izolace, REI do 90</t>
  </si>
  <si>
    <t>293485007</t>
  </si>
  <si>
    <t>https://podminky.urs.cz/item/CS_URS_2023_01/763131432</t>
  </si>
  <si>
    <t>18,32+18,89+3,96+3,83+19,06+19,23+5,78+20,1+29,7+7,51+20,6+20,83+7,47+8,84+5,4+31,67+4,21+2,3+7,8"výkres číslo D.1.1.b5</t>
  </si>
  <si>
    <t>4,21+4,41+27,2+4,72+4,41+27,16"výkres číslo D.1.1.b6</t>
  </si>
  <si>
    <t>399</t>
  </si>
  <si>
    <t>763131451</t>
  </si>
  <si>
    <t>Podhled ze sádrokartonových desek dvouvrstvá zavěšená spodní konstrukce z ocelových profilů CD, UD jednoduše opláštěná deskou impregnovanou H2, tl. 12,5 mm, bez izolace</t>
  </si>
  <si>
    <t>1626314750</t>
  </si>
  <si>
    <t>https://podminky.urs.cz/item/CS_URS_2023_01/763131451</t>
  </si>
  <si>
    <t>5,78+7,47+2,3+7,8+3,76+3,83+5,7+(2,545+2,06)*0,9"výkres číslo D.1.1.b12</t>
  </si>
  <si>
    <t>5,78+7,47+2,3+7,8+3,76+3,83+5,7+(2,545+2,06)*0,9"výkres číslo D.1.1.b13</t>
  </si>
  <si>
    <t>400</t>
  </si>
  <si>
    <t>763131557</t>
  </si>
  <si>
    <t>Podhled ze sádrokartonových desek jednovrstvá zavěšená spodní konstrukce z ocelových profilů CD, UD jednoduše opláštěná deskou vysokopevnostní protipožární impregnovanou DFRIH2, tl. 12,5 mm, bez izolace, EI do 15</t>
  </si>
  <si>
    <t>1899102343</t>
  </si>
  <si>
    <t>https://podminky.urs.cz/item/CS_URS_2023_01/763131557</t>
  </si>
  <si>
    <t>34,02"výkres číslo D.1.1.b11</t>
  </si>
  <si>
    <t>26,41+2,3"výkres číslo D.1.1.b12</t>
  </si>
  <si>
    <t>26,41+2,3"výkres číslo D.1.1.b13</t>
  </si>
  <si>
    <t>401</t>
  </si>
  <si>
    <t>763131714</t>
  </si>
  <si>
    <t>Podhled ze sádrokartonových desek ostatní práce a konstrukce na podhledech ze sádrokartonových desek základní penetrační nátěr</t>
  </si>
  <si>
    <t>2029138500</t>
  </si>
  <si>
    <t>https://podminky.urs.cz/item/CS_URS_2023_01/763131714</t>
  </si>
  <si>
    <t>81,57+91,44+12,21*0,9+39*(2*0,8+(2+0,8*2)*0,9)+97,35*1,2+120,828+27+47,5"položky dílu 763</t>
  </si>
  <si>
    <t>402</t>
  </si>
  <si>
    <t>763131722</t>
  </si>
  <si>
    <t>Podhled ze sádrokartonových desek ostatní práce a konstrukce na podhledech ze sádrokartonových desek skokové změny výšky podhledu přes 0,5 m</t>
  </si>
  <si>
    <t>-284086153</t>
  </si>
  <si>
    <t>https://podminky.urs.cz/item/CS_URS_2023_01/763131722</t>
  </si>
  <si>
    <t>3"výkres číslo D.1.1.b11</t>
  </si>
  <si>
    <t>2,545+2,06"výkres číslo D.1.1.b12</t>
  </si>
  <si>
    <t>2,545+2,06"výkres číslo D.1.1.b13</t>
  </si>
  <si>
    <t>403</t>
  </si>
  <si>
    <t>763131751</t>
  </si>
  <si>
    <t>Podhled ze sádrokartonových desek ostatní práce a konstrukce na podhledech ze sádrokartonových desek montáž parotěsné zábrany</t>
  </si>
  <si>
    <t>269221482</t>
  </si>
  <si>
    <t>https://podminky.urs.cz/item/CS_URS_2023_01/763131751</t>
  </si>
  <si>
    <t>404</t>
  </si>
  <si>
    <t>28329276</t>
  </si>
  <si>
    <t>fólie PE vyztužená pro parotěsnou vrstvu (reakce na oheň - třída E) 140g/m2</t>
  </si>
  <si>
    <t>740048012</t>
  </si>
  <si>
    <t>255,5*1,1235 'Přepočtené koeficientem množství</t>
  </si>
  <si>
    <t>405</t>
  </si>
  <si>
    <t>28329291</t>
  </si>
  <si>
    <t>páska spojovací butylkaučuková oboustranně lepící parotěsných folií š 15mm</t>
  </si>
  <si>
    <t>-2101345541</t>
  </si>
  <si>
    <t>255,5*1,1 'Přepočtené koeficientem množství</t>
  </si>
  <si>
    <t>406</t>
  </si>
  <si>
    <t>28329294</t>
  </si>
  <si>
    <t>páska pomocná akrylátová pro přichycení parozábrany k nosnému roštu š 12mm</t>
  </si>
  <si>
    <t>-691209142</t>
  </si>
  <si>
    <t>255,5*2 'Přepočtené koeficientem množství</t>
  </si>
  <si>
    <t>407</t>
  </si>
  <si>
    <t>28329302</t>
  </si>
  <si>
    <t>páska těsnící jednostranně lepící pěnová pro napojení parotěsných folií na navazující konstrukce š 15mm</t>
  </si>
  <si>
    <t>432255988</t>
  </si>
  <si>
    <t>408</t>
  </si>
  <si>
    <t>763131752</t>
  </si>
  <si>
    <t>Podhled ze sádrokartonových desek ostatní práce a konstrukce na podhledech ze sádrokartonových desek montáž jedné vrstvy tepelné izolace</t>
  </si>
  <si>
    <t>435865960</t>
  </si>
  <si>
    <t>https://podminky.urs.cz/item/CS_URS_2023_01/763131752</t>
  </si>
  <si>
    <t>409</t>
  </si>
  <si>
    <t>63152104</t>
  </si>
  <si>
    <t>pás tepelně izolační univerzální λ=0,032-0,033 tl 160mm</t>
  </si>
  <si>
    <t>-1511706994</t>
  </si>
  <si>
    <t>255,5*1,02 'Přepočtené koeficientem množství</t>
  </si>
  <si>
    <t>410</t>
  </si>
  <si>
    <t>763131788</t>
  </si>
  <si>
    <t>Zhotovení SDK kastlíků v podhledu u oken včetně malby</t>
  </si>
  <si>
    <t>-407062526</t>
  </si>
  <si>
    <t>3+6+1+1+1+1"výkres číslo D.1.1.b11</t>
  </si>
  <si>
    <t>6+2+1+1+1+1+1"výkres číslo D.1.1.b12</t>
  </si>
  <si>
    <t>2+7+1+1+1+1"výkres číslo D.1.1.b13</t>
  </si>
  <si>
    <t>411</t>
  </si>
  <si>
    <t>763131821</t>
  </si>
  <si>
    <t>Demontáž podhledu nebo samostatného požárního předělu ze sádrokartonových desek s nosnou konstrukcí dvouvrstvou z ocelových profilů, opláštění jednoduché</t>
  </si>
  <si>
    <t>-517838470</t>
  </si>
  <si>
    <t>https://podminky.urs.cz/item/CS_URS_2023_01/763131821</t>
  </si>
  <si>
    <t>2,2*2"výkres číslo D.1.1.c2</t>
  </si>
  <si>
    <t>15*1,8"pro VZT</t>
  </si>
  <si>
    <t>47,5"výkres číslo D.1.1.b10</t>
  </si>
  <si>
    <t>412</t>
  </si>
  <si>
    <t>763131888</t>
  </si>
  <si>
    <t>Zpětná montáž SDK podhledu po montáži VZT</t>
  </si>
  <si>
    <t>764251425</t>
  </si>
  <si>
    <t>413</t>
  </si>
  <si>
    <t>763131889</t>
  </si>
  <si>
    <t>Zpětná montáž SDK podhledu po montáži instalací</t>
  </si>
  <si>
    <t>-1049309962</t>
  </si>
  <si>
    <t>414</t>
  </si>
  <si>
    <t>763164638</t>
  </si>
  <si>
    <t>Obklad konstrukcí sádrokartonovými deskami včetně ochranných úhelníků ve tvaru U rozvinuté šíře přes 0,6 do 1,2 m, opláštěný deskou protipožární DF, tl. 2 x 15 mm</t>
  </si>
  <si>
    <t>-1740048492</t>
  </si>
  <si>
    <t>https://podminky.urs.cz/item/CS_URS_2023_01/763164638</t>
  </si>
  <si>
    <t>7,14*5+3,6"výkres číslo D.1.1.b7</t>
  </si>
  <si>
    <t>8,3*2+2,85+3+3,2+3,6"výkres číslo D.1.1.b8</t>
  </si>
  <si>
    <t>8,3*2+2,9+2,7+3+3,6"výkres číslo D.1.1.b9</t>
  </si>
  <si>
    <t>415</t>
  </si>
  <si>
    <t>763164666</t>
  </si>
  <si>
    <t>Obklad konstrukcí sádrokartonovými deskami včetně ochranných úhelníků ve tvaru U rozvinuté šíře přes 1,2 m, opláštěný deskou protipožární impregnovanou DFH2, tl. 15 mm</t>
  </si>
  <si>
    <t>-1994773121</t>
  </si>
  <si>
    <t>https://podminky.urs.cz/item/CS_URS_2023_01/763164666</t>
  </si>
  <si>
    <t>(3,75+5,68)*(0,3+2*1,12)"výkres číslo D.1.1.b3</t>
  </si>
  <si>
    <t>(5,73*2+3,92+1,86+1,83)*(0,3+2*1,12)"výkres číslo D.1.1.b4</t>
  </si>
  <si>
    <t>(5,73*2+3,92+1,86+1,83)*(0,3+2*1,12)"výkres číslo D.1.1.b5</t>
  </si>
  <si>
    <t>416</t>
  </si>
  <si>
    <t>763172411</t>
  </si>
  <si>
    <t>Montáž dvířek pro konstrukce ze sádrokartonových desek revizních protipožárních pro příčky a předsazené stěny velikost (šxv) 200 x 200 mm</t>
  </si>
  <si>
    <t>441278908</t>
  </si>
  <si>
    <t>https://podminky.urs.cz/item/CS_URS_2023_01/763172411</t>
  </si>
  <si>
    <t>417</t>
  </si>
  <si>
    <t>RMAT0008</t>
  </si>
  <si>
    <t>dvířka revizní protipožární 150 x 250mm</t>
  </si>
  <si>
    <t>-221297610</t>
  </si>
  <si>
    <t>418</t>
  </si>
  <si>
    <t>763172415</t>
  </si>
  <si>
    <t>Montáž dvířek pro konstrukce ze sádrokartonových desek revizních protipožárních pro příčky a předsazené stěny velikost (šxv) 600 x 600 mm</t>
  </si>
  <si>
    <t>133584343</t>
  </si>
  <si>
    <t>https://podminky.urs.cz/item/CS_URS_2023_01/763172415</t>
  </si>
  <si>
    <t>419</t>
  </si>
  <si>
    <t>59030763</t>
  </si>
  <si>
    <t>dvířka revizní protipožární pro stěny a podhledy EI 60 600x600 mm</t>
  </si>
  <si>
    <t>-1601740159</t>
  </si>
  <si>
    <t>420</t>
  </si>
  <si>
    <t>763172416</t>
  </si>
  <si>
    <t>Montáž dvířek pro konstrukce ze sádrokartonových desek revizních protipožárních pro příčky a předsazené stěny velikost (šxv) 700 x 700 mm</t>
  </si>
  <si>
    <t>-373767105</t>
  </si>
  <si>
    <t>https://podminky.urs.cz/item/CS_URS_2023_01/763172416</t>
  </si>
  <si>
    <t>1+1"výkres číslo D.1.1.b3</t>
  </si>
  <si>
    <t>421</t>
  </si>
  <si>
    <t>59030764</t>
  </si>
  <si>
    <t>dvířka revizní protipožární pro stěny a podhledy EI 60 700x700 mm</t>
  </si>
  <si>
    <t>1735932969</t>
  </si>
  <si>
    <t>422</t>
  </si>
  <si>
    <t>763172453</t>
  </si>
  <si>
    <t>Montáž dvířek pro konstrukce ze sádrokartonových desek revizních protipožárních pro podhledy velikost (šxv) 400 x 400 mm</t>
  </si>
  <si>
    <t>1533979010</t>
  </si>
  <si>
    <t>https://podminky.urs.cz/item/CS_URS_2023_01/763172453</t>
  </si>
  <si>
    <t>12"výkres číslo D.1.1.b10</t>
  </si>
  <si>
    <t>423</t>
  </si>
  <si>
    <t>59030761</t>
  </si>
  <si>
    <t>dvířka revizní protipožární pro stěny a podhledy EI 60 400x400 mm</t>
  </si>
  <si>
    <t>1238396373</t>
  </si>
  <si>
    <t>424</t>
  </si>
  <si>
    <t>763431001</t>
  </si>
  <si>
    <t>Montáž podhledu minerálního včetně zavěšeného roštu viditelného s panely vyjímatelnými, velikosti panelů do 0,36 m2</t>
  </si>
  <si>
    <t>-1293900329</t>
  </si>
  <si>
    <t>https://podminky.urs.cz/item/CS_URS_2023_01/763431001</t>
  </si>
  <si>
    <t>30*1,8"pro VZT</t>
  </si>
  <si>
    <t>34,5+107,9"výkres číslo D.1.1.b10</t>
  </si>
  <si>
    <t>425</t>
  </si>
  <si>
    <t>763431801</t>
  </si>
  <si>
    <t>Demontáž podhledu minerálního na zavěšeném na roštu viditelném</t>
  </si>
  <si>
    <t>-2128695465</t>
  </si>
  <si>
    <t>https://podminky.urs.cz/item/CS_URS_2023_01/763431801</t>
  </si>
  <si>
    <t>426</t>
  </si>
  <si>
    <t>763501001</t>
  </si>
  <si>
    <t>Dodávka a montáž minerálního podhledu s kazetami 600 x 600 x 15mm, nosný rošt - označení 1</t>
  </si>
  <si>
    <t>-1225780416</t>
  </si>
  <si>
    <t>9,22+34,64+8,22+44,99+10,09"výkres číslo D.1.1.b10</t>
  </si>
  <si>
    <t>33,23+15,82+6,36+13,1+47,67+9,64+11,1+18,43+10,35+3,37+15,33+15,28+20,98+11,3+8,5"výkres číslo D.1.1.b11</t>
  </si>
  <si>
    <t>5,4+29,7+12,98+5,87+31,67+8,84+20,1+20,83+18,71+18,56+18,43+17,86+13,04+7,52+22,8+28,26+21,06"výkres číslo D.1.1.b12</t>
  </si>
  <si>
    <t>5,4+29,7+12,98+5,87+31,67+8,84+20,1+20,83+18,71+18,56+18,43+17,86+13,04+7,52+22,8+28,26+21,06"výkres číslo D.1.1.b13</t>
  </si>
  <si>
    <t>17,94+4,21+27,2+4,72+27,16"výkres číslo D.1.1.b14</t>
  </si>
  <si>
    <t>427</t>
  </si>
  <si>
    <t>763501002</t>
  </si>
  <si>
    <t>Dodávka a montáž minerálního podhledu s kazetami 600 x 600 x 20mm, nosný rošt - označení 2</t>
  </si>
  <si>
    <t>-996102198</t>
  </si>
  <si>
    <t>15,18+13,89+20,7"výkres číslo D.1.1.b11</t>
  </si>
  <si>
    <t>9,98+29,62+20,01"výkres číslo D.1.1.b12</t>
  </si>
  <si>
    <t>29,62+20,01"výkres číslo D.1.1.b13</t>
  </si>
  <si>
    <t>428</t>
  </si>
  <si>
    <t>763501003</t>
  </si>
  <si>
    <t>Dodávka a montáž minerálního podhledu do vlhkého prostředí s kazetami 600 x 600 x 20mm, nosný rošt - označení 3</t>
  </si>
  <si>
    <t>-1149798840</t>
  </si>
  <si>
    <t>2,34+1,65+1,35+1,65+3,67+5,44+3,61+1,29+2,92"výkres číslo D.1.1.b10</t>
  </si>
  <si>
    <t>12,54+1,43+1,43+3,76+1,35+1,35+1,75+1,19+1,75+1,19+1,61+1,61+3,5"výkres číslo D.1.1.b11</t>
  </si>
  <si>
    <t>4,21+1,72+1,17+1,72+1,17+2,92+7,88+17,24"výkres číslo D.1.1.b12</t>
  </si>
  <si>
    <t>4,21+1,72+1,17+1,72+1,17+2,92+7,88+17,24"výkres číslo D.1.1.b13</t>
  </si>
  <si>
    <t>4,41+4,41"výkres číslo D.1.1.b14</t>
  </si>
  <si>
    <t>429</t>
  </si>
  <si>
    <t>763501004</t>
  </si>
  <si>
    <t>Dodávka a montáž minerálního podhledu akustického s kazetami 600 x 600 x 20mm, nosný rošt - označení 4</t>
  </si>
  <si>
    <t>-1471306664</t>
  </si>
  <si>
    <t>22,7+23,49+23,49"výkres číslo D.1.1.b11</t>
  </si>
  <si>
    <t>22,7"výkres číslo D.1.1.b12</t>
  </si>
  <si>
    <t>430</t>
  </si>
  <si>
    <t>763501005</t>
  </si>
  <si>
    <t>Dodávka a montáž větracích mřížek 150 x 150mm do minerálního podhledu /kombinovaná mřížka pro kombinaci větrání a nasávání, mřážka s pevnými žaluziemi, opatřená mřížkou proti hmyzu/</t>
  </si>
  <si>
    <t>158688942</t>
  </si>
  <si>
    <t>6+6+6"výkres číslo D.1.1.b10</t>
  </si>
  <si>
    <t>431</t>
  </si>
  <si>
    <t>763502000</t>
  </si>
  <si>
    <t>Dodávka a montáž podhledu m.č.138 - po obvodu úhelník 100/100/10, systémové nosníky typ G výšky 101mm, desky na bázi kalcium-silikát tl.18mm</t>
  </si>
  <si>
    <t>1466420490</t>
  </si>
  <si>
    <t>3,37"výkres číslo D.1.1.b3</t>
  </si>
  <si>
    <t>432</t>
  </si>
  <si>
    <t>763502001</t>
  </si>
  <si>
    <t>Dodávka a montáž podhledu m.č.401 a 402 - po obvodu úhelník 100/100/10 nebo jackl, systémové nosníky typ H výšky 151mm, desky na bázi kalcium-silikát tl.18mm</t>
  </si>
  <si>
    <t>640403300</t>
  </si>
  <si>
    <t>17,05+17,94"výkres číslo D.1.1.b6</t>
  </si>
  <si>
    <t>433</t>
  </si>
  <si>
    <t>763601501</t>
  </si>
  <si>
    <t>SDK stěna ve 4.NP ve skladbě akustickí protipožární deska tl.12,5mm, univerzální konstrukční deska tl.12,5mm, nosná kce, separač napoj těsnění, univ konstrukční deska tl.12,5mm, nosná kce, univ konstrukční deska 12,5mm, akustická protipožární deska tl.12,5mm, kluzné napojení</t>
  </si>
  <si>
    <t>-302832349</t>
  </si>
  <si>
    <t>434</t>
  </si>
  <si>
    <t>763601502</t>
  </si>
  <si>
    <t>Zaplentování stoupacího potrubí VZT - rýha šíře 450mm, SDK EI 30 DP1, potažení perlinkou a tmelem</t>
  </si>
  <si>
    <t>634693521</t>
  </si>
  <si>
    <t>14"výkres číslo D.1.1.b6</t>
  </si>
  <si>
    <t>435</t>
  </si>
  <si>
    <t>763601503</t>
  </si>
  <si>
    <t>Zaplentování stoupacího potrubí VZT - rýha šíře 150mm, SDK EI 30 DP1, potažení perlinkou a tmelem</t>
  </si>
  <si>
    <t>683015154</t>
  </si>
  <si>
    <t>16"výkres číslo D.1.1.b6</t>
  </si>
  <si>
    <t>436</t>
  </si>
  <si>
    <t>763601504</t>
  </si>
  <si>
    <t>SDK kastlík 500/400mm podhledu, tvrzené desky</t>
  </si>
  <si>
    <t>1166779114</t>
  </si>
  <si>
    <t>2,56"výkres číslo D.1.1.b4</t>
  </si>
  <si>
    <t>2,56"výkres číslo D.1.1.b5</t>
  </si>
  <si>
    <t>437</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</si>
  <si>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</si>
  <si>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</si>
  <si>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-1731513155</t>
  </si>
  <si>
    <t>https://podminky.urs.cz/item/CS_URS_2023_01/998763303</t>
  </si>
  <si>
    <t>764</t>
  </si>
  <si>
    <t>Konstrukce klempířské</t>
  </si>
  <si>
    <t>438</t>
  </si>
  <si>
    <t>764002841</t>
  </si>
  <si>
    <t>Demontáž klempířských konstrukcí oplechování horních ploch zdí a nadezdívek do suti</t>
  </si>
  <si>
    <t>-1170823623</t>
  </si>
  <si>
    <t>https://podminky.urs.cz/item/CS_URS_2023_01/764002841</t>
  </si>
  <si>
    <t>20,38*2"výkres číslo D.1.1.c3</t>
  </si>
  <si>
    <t>439</t>
  </si>
  <si>
    <t>764002851</t>
  </si>
  <si>
    <t>Demontáž klempířských konstrukcí oplechování parapetů do suti</t>
  </si>
  <si>
    <t>-330670802</t>
  </si>
  <si>
    <t>https://podminky.urs.cz/item/CS_URS_2023_01/764002851</t>
  </si>
  <si>
    <t>0,67*8+0,7*2+2,49*2+1,15"výkres číslo D.1.1.c</t>
  </si>
  <si>
    <t>440</t>
  </si>
  <si>
    <t>764002881</t>
  </si>
  <si>
    <t>Demontáž klempířských konstrukcí lemování střešních prostupů do suti</t>
  </si>
  <si>
    <t>1358679519</t>
  </si>
  <si>
    <t>https://podminky.urs.cz/item/CS_URS_2023_01/764002881</t>
  </si>
  <si>
    <t>4"výkres číslo D.1.1.c6</t>
  </si>
  <si>
    <t>441</t>
  </si>
  <si>
    <t>764011405</t>
  </si>
  <si>
    <t>Podkladní plech z pozinkovaného plechu tloušťky 0,55 mm rš 400 mm</t>
  </si>
  <si>
    <t>-243215369</t>
  </si>
  <si>
    <t>https://podminky.urs.cz/item/CS_URS_2023_01/764011405</t>
  </si>
  <si>
    <t>14,07"výkres číslo D.1.1.b6</t>
  </si>
  <si>
    <t>442</t>
  </si>
  <si>
    <t>764011447</t>
  </si>
  <si>
    <t>Podkladní plech z pozinkovaného plechu tloušťky 1,0 mm pro TiZn rš 670 mm</t>
  </si>
  <si>
    <t>1825185048</t>
  </si>
  <si>
    <t>https://podminky.urs.cz/item/CS_URS_2023_01/764011447</t>
  </si>
  <si>
    <t>11,493+2,315+6,028+4,541+2,432+11,246+0,56+14,07+0,1*3"výkres číslo D.1.1.b6</t>
  </si>
  <si>
    <t>443</t>
  </si>
  <si>
    <t>764031421</t>
  </si>
  <si>
    <t>Dilatační lišta z měděného plechu připojovací, včetně tmelení rš 100 mm</t>
  </si>
  <si>
    <t>1970547062</t>
  </si>
  <si>
    <t>https://podminky.urs.cz/item/CS_URS_2023_01/764031421</t>
  </si>
  <si>
    <t>2*2,2+2*1,2"výkres číslo D.1.1.b6</t>
  </si>
  <si>
    <t>444</t>
  </si>
  <si>
    <t>764231466</t>
  </si>
  <si>
    <t>Oplechování střešních prvků z měděného plechu úžlabí rš 500 mm</t>
  </si>
  <si>
    <t>-330539007</t>
  </si>
  <si>
    <t>https://podminky.urs.cz/item/CS_URS_2023_01/764231466</t>
  </si>
  <si>
    <t>2*3,2"výkres číslo D.1.1.b6</t>
  </si>
  <si>
    <t>445</t>
  </si>
  <si>
    <t>764236445</t>
  </si>
  <si>
    <t>Oplechování parapetů z měděného plechu rovných celoplošně lepených, bez rohů rš 400 mm</t>
  </si>
  <si>
    <t>-238124829</t>
  </si>
  <si>
    <t>https://podminky.urs.cz/item/CS_URS_2023_01/764236445</t>
  </si>
  <si>
    <t>1*2"výkres číslo D.1.1.b24</t>
  </si>
  <si>
    <t>446</t>
  </si>
  <si>
    <t>764236465</t>
  </si>
  <si>
    <t>Oplechování parapetů z měděného plechu rovných celoplošně lepených, bez rohů Příplatek k cenám za zvýšenou pracnost při provedení rohu nebo koutu do rš 400 mm</t>
  </si>
  <si>
    <t>1546435306</t>
  </si>
  <si>
    <t>https://podminky.urs.cz/item/CS_URS_2023_01/764236465</t>
  </si>
  <si>
    <t>2*2"výkres číslo D.1.1.b24</t>
  </si>
  <si>
    <t>447</t>
  </si>
  <si>
    <t>764244308</t>
  </si>
  <si>
    <t>Oplechování horních ploch zdí a nadezdívek (atik) z titanzinkového lesklého válcovaného plechu mechanicky kotvené rš 750 mm</t>
  </si>
  <si>
    <t>1667592205</t>
  </si>
  <si>
    <t>https://podminky.urs.cz/item/CS_URS_2023_01/764244308</t>
  </si>
  <si>
    <t>448</t>
  </si>
  <si>
    <t>764245307</t>
  </si>
  <si>
    <t>Oplechování horních ploch zdí a nadezdívek (atik) z titanzinkového lesklého válcovaného plechu celoplošně lepené rš 670 mm</t>
  </si>
  <si>
    <t>-1667405383</t>
  </si>
  <si>
    <t>https://podminky.urs.cz/item/CS_URS_2023_01/764245307</t>
  </si>
  <si>
    <t>1,2*2"výkres číslo D.1.1.b3</t>
  </si>
  <si>
    <t>449</t>
  </si>
  <si>
    <t>764245346</t>
  </si>
  <si>
    <t>Oplechování horních ploch zdí a nadezdívek (atik) z titanzinkového lesklého válcovaného plechu Příplatek k cenám za zvýšenou pracnost při provedení rohu nebo koutu přes rš 400 mm</t>
  </si>
  <si>
    <t>-1779210581</t>
  </si>
  <si>
    <t>https://podminky.urs.cz/item/CS_URS_2023_01/764245346</t>
  </si>
  <si>
    <t>9"výkres číslo D.1.1.b6</t>
  </si>
  <si>
    <t>450</t>
  </si>
  <si>
    <t>764246345</t>
  </si>
  <si>
    <t>Oplechování parapetů z titanzinkového lesklého válcovaného plechu rovných celoplošně lepené, bez rohů rš 400 mm</t>
  </si>
  <si>
    <t>-100380774</t>
  </si>
  <si>
    <t>https://podminky.urs.cz/item/CS_URS_2023_01/764246345</t>
  </si>
  <si>
    <t>1,1*(9+9+25+25)</t>
  </si>
  <si>
    <t>1*(6+6)</t>
  </si>
  <si>
    <t>Součet"výkres číslo D.1.1.b24</t>
  </si>
  <si>
    <t>451</t>
  </si>
  <si>
    <t>764246365</t>
  </si>
  <si>
    <t>Oplechování parapetů z titanzinkového lesklého válcovaného plechu rovných celoplošně lepené, bez rohů Příplatek k cenám za zvýšenou pracnost při provedení rohu nebo koutu do rš 400 mm</t>
  </si>
  <si>
    <t>79207202</t>
  </si>
  <si>
    <t>https://podminky.urs.cz/item/CS_URS_2023_01/764246365</t>
  </si>
  <si>
    <t>(9+9+25+25+6+6)*2"výkres číslo D.1.1.b24</t>
  </si>
  <si>
    <t>452</t>
  </si>
  <si>
    <t>764314612</t>
  </si>
  <si>
    <t>Lemování prostupů z pozinkovaného plechu s povrchovou úpravou bez lišty, střech s krytinou skládanou nebo z plechu</t>
  </si>
  <si>
    <t>79917236</t>
  </si>
  <si>
    <t>https://podminky.urs.cz/item/CS_URS_2023_01/764314612</t>
  </si>
  <si>
    <t>4*2"výkres číslo D.1.1.b6</t>
  </si>
  <si>
    <t>453</t>
  </si>
  <si>
    <t>764331414</t>
  </si>
  <si>
    <t>Lemování zdí z měděného plechu boční nebo horní rovných, střech s krytinou skládanou mimo prejzovou rš 330 mm</t>
  </si>
  <si>
    <t>710020767</t>
  </si>
  <si>
    <t>https://podminky.urs.cz/item/CS_URS_2023_01/764331414</t>
  </si>
  <si>
    <t>454</t>
  </si>
  <si>
    <t>764531404</t>
  </si>
  <si>
    <t>Žlab podokapní z měděného plechu včetně háků a čel půlkruhový rš 330 mm</t>
  </si>
  <si>
    <t>-347917536</t>
  </si>
  <si>
    <t>https://podminky.urs.cz/item/CS_URS_2023_01/764531404</t>
  </si>
  <si>
    <t>455</t>
  </si>
  <si>
    <t>764531444</t>
  </si>
  <si>
    <t>Žlab podokapní z měděného plechu včetně háků a čel kotlík oválný (trychtýřový), rš žlabu/průměr svodu 330/100 mm</t>
  </si>
  <si>
    <t>604988438</t>
  </si>
  <si>
    <t>https://podminky.urs.cz/item/CS_URS_2023_01/764531444</t>
  </si>
  <si>
    <t>1+1"výkres číslo D.1.1.b6</t>
  </si>
  <si>
    <t>456</t>
  </si>
  <si>
    <t>764538422</t>
  </si>
  <si>
    <t>Svod z měděného plechu včetně objímek, kolen a odskoků kruhový, průměru 100 mm</t>
  </si>
  <si>
    <t>-2139541886</t>
  </si>
  <si>
    <t>https://podminky.urs.cz/item/CS_URS_2023_01/764538422</t>
  </si>
  <si>
    <t>15+2,5"výkres číslo D.1.1.b6</t>
  </si>
  <si>
    <t>457</t>
  </si>
  <si>
    <t>998764103</t>
  </si>
  <si>
    <t>Přesun hmot pro konstrukce klempířské stanovený z hmotnosti přesunovaného materiálu vodorovná dopravní vzdálenost do 50 m v objektech výšky přes 12 do 24 m</t>
  </si>
  <si>
    <t>-971904823</t>
  </si>
  <si>
    <t>https://podminky.urs.cz/item/CS_URS_2023_01/998764103</t>
  </si>
  <si>
    <t>765</t>
  </si>
  <si>
    <t>Krytina skládaná</t>
  </si>
  <si>
    <t>458</t>
  </si>
  <si>
    <t>765000001</t>
  </si>
  <si>
    <t>Doplnění střechy po ubouraném komínu a u šachty - krytina dle stávající bobrovka, latě, kontralatě, difuzní fólie</t>
  </si>
  <si>
    <t>-2116681530</t>
  </si>
  <si>
    <t>1,1+1,1+3,1+3,6"výkres číslo D.1.1.b6</t>
  </si>
  <si>
    <t>459</t>
  </si>
  <si>
    <t>765000002</t>
  </si>
  <si>
    <t>Zřízení prostupu střechou pro VZT, zařezání krytiny, úpravy laťování a fólie</t>
  </si>
  <si>
    <t>860572407</t>
  </si>
  <si>
    <t>4"výkres číslo D.1.1.b6</t>
  </si>
  <si>
    <t>460</t>
  </si>
  <si>
    <t>765114211</t>
  </si>
  <si>
    <t>Krytina keramická hladká bobrovka sklonu střechy do 30° nárožní hrana na sucho s větracím pásem olověným, z hřebenáčů režných</t>
  </si>
  <si>
    <t>-1830268611</t>
  </si>
  <si>
    <t>https://podminky.urs.cz/item/CS_URS_2023_01/765114211</t>
  </si>
  <si>
    <t>2,2+2,2"výkres číslo D.1.1.b6</t>
  </si>
  <si>
    <t>461</t>
  </si>
  <si>
    <t>765114311</t>
  </si>
  <si>
    <t>Krytina keramická hladká bobrovka sklonu střechy do 30° hřeben na sucho s větracím pásem olověným, z hřebenáčů režných</t>
  </si>
  <si>
    <t>-1323405580</t>
  </si>
  <si>
    <t>https://podminky.urs.cz/item/CS_URS_2023_01/765114311</t>
  </si>
  <si>
    <t>1,5"výkres číslo D.1.1.b6</t>
  </si>
  <si>
    <t>766</t>
  </si>
  <si>
    <t>Konstrukce truhlářské</t>
  </si>
  <si>
    <t>462</t>
  </si>
  <si>
    <t>766000001</t>
  </si>
  <si>
    <t>O1 - dodávka a montáž hliníkového okna rozměr 100 x 100cm, izolační dvojsklo</t>
  </si>
  <si>
    <t>887119248</t>
  </si>
  <si>
    <t>9"výkres číslo D.1.1.b21</t>
  </si>
  <si>
    <t>463</t>
  </si>
  <si>
    <t>766000002</t>
  </si>
  <si>
    <t>O2 - dodávka a montáž hliníkového okna rozměr 100 x 150cm, izolační dvojsklo</t>
  </si>
  <si>
    <t>270519310</t>
  </si>
  <si>
    <t>9+19+19"výkres číslo D.1.1.b21</t>
  </si>
  <si>
    <t>464</t>
  </si>
  <si>
    <t>766000003</t>
  </si>
  <si>
    <t>O3 - dodávka a montáž hliníkového okna rozměr 100 x 150cm, bezpečnostní zasklení třída P4A</t>
  </si>
  <si>
    <t>-1121210029</t>
  </si>
  <si>
    <t>5+5"výkres číslo D.1.1.b21</t>
  </si>
  <si>
    <t>465</t>
  </si>
  <si>
    <t>766000004</t>
  </si>
  <si>
    <t>O4 - úprava stávajících plastových oken 155 x 305cm, 2x výměna celého křídla, bezpečnostní zasklení P4A</t>
  </si>
  <si>
    <t>2104977032</t>
  </si>
  <si>
    <t>2+3"výkres číslo D.1.1.b21</t>
  </si>
  <si>
    <t>466</t>
  </si>
  <si>
    <t>766000005</t>
  </si>
  <si>
    <t>O5 - úprava stávajících plastových oken 124 x 270cm, 2x demontáž kliky, 2x nerez krytka kliky + 4x šroub, výměna stávajícího zasklení za bezpečnostní zasklení P4A, nové lišty</t>
  </si>
  <si>
    <t>608011706</t>
  </si>
  <si>
    <t>8+11"výkres číslo D.1.1.b21</t>
  </si>
  <si>
    <t>467</t>
  </si>
  <si>
    <t>766000006</t>
  </si>
  <si>
    <t>O6 - dodávka a montáž plastového okna rozměr 90 x 150cm, izolační dvojsklo</t>
  </si>
  <si>
    <t>1871585691</t>
  </si>
  <si>
    <t>2"výkres číslo D.1.1.b21</t>
  </si>
  <si>
    <t>468</t>
  </si>
  <si>
    <t>766000007</t>
  </si>
  <si>
    <t>O7 - dodávka a montáž střešního okna celodřevěné kyvné, rozměr 78 x 118cm, klika dole, dvoustupňová ventilace, včetně lamelové žaluzie, venkovní roleta, oplechování a lemování CU</t>
  </si>
  <si>
    <t>-1850512372</t>
  </si>
  <si>
    <t>469</t>
  </si>
  <si>
    <t>766000008</t>
  </si>
  <si>
    <t>O8 - dodávka a střešního výlezu, rozměr 66 x 118cm, oplechování a lemování CU</t>
  </si>
  <si>
    <t>-1335318364</t>
  </si>
  <si>
    <t>1"výkres číslo D.1.1.b21</t>
  </si>
  <si>
    <t>470</t>
  </si>
  <si>
    <t>766000009</t>
  </si>
  <si>
    <t xml:space="preserve">O9 - úprava stávajících oken 139 x 100cm, výměna transparentního zasklení za čiré, nové lišty </t>
  </si>
  <si>
    <t>-423710250</t>
  </si>
  <si>
    <t>3"výkres číslo D.1.1.b21</t>
  </si>
  <si>
    <t>471</t>
  </si>
  <si>
    <t>766000010</t>
  </si>
  <si>
    <t xml:space="preserve">O10 - úprava stávajících oken 110 x 100cm, výměna transparentního zasklení za čiré, nové lišty </t>
  </si>
  <si>
    <t>406893317</t>
  </si>
  <si>
    <t>472</t>
  </si>
  <si>
    <t>766000011</t>
  </si>
  <si>
    <t xml:space="preserve">O11 - úprava stávajících oken 124 x 270cm, výměna transparentního zasklení za čiré, nové lišty </t>
  </si>
  <si>
    <t>-1068764018</t>
  </si>
  <si>
    <t>10+3+3"výkres číslo D.1.1.b21</t>
  </si>
  <si>
    <t>473</t>
  </si>
  <si>
    <t>766000012</t>
  </si>
  <si>
    <t>O12 - dodávka a montáž hliníkového okna rozměr 100 x 150cm, izolační dvojsklo, PO EI 30-ef</t>
  </si>
  <si>
    <t>-309529732</t>
  </si>
  <si>
    <t>1+1"výkres číslo D.1.1.b21</t>
  </si>
  <si>
    <t>474</t>
  </si>
  <si>
    <t>766000013</t>
  </si>
  <si>
    <t>O13 - dodávka a montáž hliníkového okna rozměr 256 x 102cm, zvukoizolační dvojsklo bezpečnostní třída P4A</t>
  </si>
  <si>
    <t>-71366628</t>
  </si>
  <si>
    <t>475</t>
  </si>
  <si>
    <t>766000014</t>
  </si>
  <si>
    <t>O14 - dodávka a montáž hliníkového okna rozměr 218,5 x 102cm, zvukoizolační dvojsklo bezpečnostní třída P4A</t>
  </si>
  <si>
    <t>-984116994</t>
  </si>
  <si>
    <t>476</t>
  </si>
  <si>
    <t>766000015</t>
  </si>
  <si>
    <t>O15 - dodávka a montáž hliníkového okna rozměr 256 x 55cm, zvukoizolační dvojsklo bezpečnostní třída P4A</t>
  </si>
  <si>
    <t>815055911</t>
  </si>
  <si>
    <t>477</t>
  </si>
  <si>
    <t>766000016</t>
  </si>
  <si>
    <t>O16 - dodávka a montáž hliníkového okna rozměr 218,5 x 55cm, zvukoizolační dvojsklo bezpečnostní třída P4A</t>
  </si>
  <si>
    <t>-848912606</t>
  </si>
  <si>
    <t>478</t>
  </si>
  <si>
    <t>766000020</t>
  </si>
  <si>
    <t>A - dodávka a montáž vnějších automatických posuvných prosklených hliníkových dvěří, do otvoru 169 x 320cm, včetně pohonu a napojení EPS, čidlo pro ovládání dveřní clony</t>
  </si>
  <si>
    <t>986667227</t>
  </si>
  <si>
    <t>1"výkres číslo D.1.1.b22</t>
  </si>
  <si>
    <t>479</t>
  </si>
  <si>
    <t>766000021</t>
  </si>
  <si>
    <t>B - dodávka a montáž vnějších hliníkových dvěří, do otvoru 140 x 230cm, čtečka - elektrický zámek</t>
  </si>
  <si>
    <t>573495395</t>
  </si>
  <si>
    <t>480</t>
  </si>
  <si>
    <t>766000022</t>
  </si>
  <si>
    <t>C - dodávka a montáž vnějších hliníkových dvěří, do otvoru 110 x 260cm, čtečka - elektrický zámek</t>
  </si>
  <si>
    <t>-1187285238</t>
  </si>
  <si>
    <t>481</t>
  </si>
  <si>
    <t>766100001</t>
  </si>
  <si>
    <t>T1 - dodávka a montáž kuchyňské linky dle tabulky truhlářských prvků, celková délka 180cm</t>
  </si>
  <si>
    <t>244886156</t>
  </si>
  <si>
    <t>1"výkres číslo D.1.1.b31</t>
  </si>
  <si>
    <t>482</t>
  </si>
  <si>
    <t>766100002</t>
  </si>
  <si>
    <t>T2 - dodávka a montáž kuchyňské linky dle tabulky truhlářských prvků, celková délka 150cm</t>
  </si>
  <si>
    <t>298012848</t>
  </si>
  <si>
    <t>483</t>
  </si>
  <si>
    <t>766100003</t>
  </si>
  <si>
    <t>T3 - dodávka a montáž kuchyňské linky dle tabulky truhlářských prvků, celková délka 180cm</t>
  </si>
  <si>
    <t>258002314</t>
  </si>
  <si>
    <t>1+1"výkres číslo D.1.1.b31</t>
  </si>
  <si>
    <t>484</t>
  </si>
  <si>
    <t>766100004</t>
  </si>
  <si>
    <t>T4 - dodávka a montáž kuchyňské linky dle tabulky truhlářských prvků, celková délka 180cm</t>
  </si>
  <si>
    <t>-1180506629</t>
  </si>
  <si>
    <t>1+1+1"výkres číslo D.1.1.b31</t>
  </si>
  <si>
    <t>485</t>
  </si>
  <si>
    <t>766100005</t>
  </si>
  <si>
    <t>T5 - dodávka a montáž kuchyňské linky dle tabulky truhlářských prvků, celková délka 201,5cm</t>
  </si>
  <si>
    <t>-1795345078</t>
  </si>
  <si>
    <t>486</t>
  </si>
  <si>
    <t>766100006</t>
  </si>
  <si>
    <t>T6 - dodávka a montáž kuchyňské linky dle tabulky truhlářských prvků, celková délka 240cm</t>
  </si>
  <si>
    <t>1631616154</t>
  </si>
  <si>
    <t>487</t>
  </si>
  <si>
    <t>766100007</t>
  </si>
  <si>
    <t>T7 - dodávka a montáž kuchyňské linky dle tabulky truhlářských prvků, celková délka 180cm s myčkou</t>
  </si>
  <si>
    <t>-244954041</t>
  </si>
  <si>
    <t>488</t>
  </si>
  <si>
    <t>766100008</t>
  </si>
  <si>
    <t>T8 - dodávka a montáž kuchyňské linky dle tabulky truhlářských prvků, celková délka 240cm</t>
  </si>
  <si>
    <t>-1248902032</t>
  </si>
  <si>
    <t>489</t>
  </si>
  <si>
    <t>766100009</t>
  </si>
  <si>
    <t>T9 - dodávka a montáž kuchyňské linky dle tabulky truhlářských prvků, celková délka 240cm</t>
  </si>
  <si>
    <t>-656006955</t>
  </si>
  <si>
    <t>490</t>
  </si>
  <si>
    <t>766200001</t>
  </si>
  <si>
    <t>1 - dodávka a montáž vnitřních dveří včetně ocelové zárubně 60 x 197cm, mřížka větrací 40 x 10cm AL, přechodová lišta</t>
  </si>
  <si>
    <t>1090110036</t>
  </si>
  <si>
    <t>4+4+2+2"výkres číslo D.1.1.b19</t>
  </si>
  <si>
    <t>491</t>
  </si>
  <si>
    <t>766200002</t>
  </si>
  <si>
    <t>2 - dodávka a montáž vnitřních dveří včetně ocelové zárubně 70 x 197cm, mřížka větrací 40 x 10cm AL, přechodová lišta</t>
  </si>
  <si>
    <t>1720840412</t>
  </si>
  <si>
    <t>4+4+1+1+2"výkres číslo D.1.1.b19</t>
  </si>
  <si>
    <t>492</t>
  </si>
  <si>
    <t>766200003</t>
  </si>
  <si>
    <t>3 - dodávka a montáž vnitřních dveří včetně ocelové zárubně 70 x 197cm, mřížka větrací 40 x 10cm AL, přechodová lišta, bezpečnostní třída RC4</t>
  </si>
  <si>
    <t>607736301</t>
  </si>
  <si>
    <t>2+2+1+1"výkres číslo D.1.1.b19</t>
  </si>
  <si>
    <t>493</t>
  </si>
  <si>
    <t>766200004</t>
  </si>
  <si>
    <t>4 - dodávka a montáž vnitřních posuvných dveří na stěnu včetně obložkové zárubně 70 x 197cm, mřížka větrací 40 x 10cm AL, přechodová lišta, bezpečnostní třída RC4, podlahová vodící lišta</t>
  </si>
  <si>
    <t>672542357</t>
  </si>
  <si>
    <t>1+1"výkres číslo D.1.1.b19</t>
  </si>
  <si>
    <t>494</t>
  </si>
  <si>
    <t>766200005</t>
  </si>
  <si>
    <t>5 - dodávka a montáž vnitřních posuvných dveří na stěnu včetně obložkové zárubně 70 x 197cm, mřížka větrací 40 x 10cm AL, přechodová lišta, podlahová vodící lišta</t>
  </si>
  <si>
    <t>-2039291860</t>
  </si>
  <si>
    <t>1+1+1+1+1+1"výkres číslo D.1.1.b19</t>
  </si>
  <si>
    <t>495</t>
  </si>
  <si>
    <t>766200006</t>
  </si>
  <si>
    <t>6 - dodávka a montáž vnitřních dveří včetně ocelové zárubně 80 x 197cm, přechodová lišta</t>
  </si>
  <si>
    <t>1021437512</t>
  </si>
  <si>
    <t>3+1+1+1+1+2+2+2+3"výkres číslo D.1.1.b19</t>
  </si>
  <si>
    <t>496</t>
  </si>
  <si>
    <t>766200007</t>
  </si>
  <si>
    <t>7 - dodávka a montáž vnitřních dveří včetně ocelové zárubně 80 x 197cm, přechodová lišta, EW 30-C DP3</t>
  </si>
  <si>
    <t>2116971176</t>
  </si>
  <si>
    <t>2"výkres číslo D.1.1.b19</t>
  </si>
  <si>
    <t>497</t>
  </si>
  <si>
    <t>766200008</t>
  </si>
  <si>
    <t>8 - dodávka a montáž vnitřních dveří včetně ocelové zárubně 80 x 197cm, přechodová lišta, EW 45-C DP1</t>
  </si>
  <si>
    <t>1615244359</t>
  </si>
  <si>
    <t>1"výkres číslo D.1.1.b19</t>
  </si>
  <si>
    <t>498</t>
  </si>
  <si>
    <t>766200009</t>
  </si>
  <si>
    <t>9 - dodávka a montáž vnitřních dveří včetně ocelové zárubně 80 x 197cm, přechodová lišta, EI 30-S200-C DP3</t>
  </si>
  <si>
    <t>1153821972</t>
  </si>
  <si>
    <t>3+2"výkres číslo D.1.1.b19</t>
  </si>
  <si>
    <t>499</t>
  </si>
  <si>
    <t>766200010</t>
  </si>
  <si>
    <t>10 - dodávka a montáž vnitřních dveří včetně ocelové zárubně 90 x 197cm, přechodová lišta</t>
  </si>
  <si>
    <t>-2020923913</t>
  </si>
  <si>
    <t>3+7+4+4"výkres číslo D.1.1.b19</t>
  </si>
  <si>
    <t>500</t>
  </si>
  <si>
    <t>766200011</t>
  </si>
  <si>
    <t>11 - dodávka a montáž vnitřních dveří včetně ocelové zárubně 90 x 197cm, mřížka větrací 40 x 10cm AL, přechodová lišta, bezpečnostní třída RC4</t>
  </si>
  <si>
    <t>-464631292</t>
  </si>
  <si>
    <t>501</t>
  </si>
  <si>
    <t>766200012</t>
  </si>
  <si>
    <t>12 - dodávka a montáž vnitřních dveří včetně ocelové zárubně 110 x 197cm, přechodová lišta</t>
  </si>
  <si>
    <t>1574586361</t>
  </si>
  <si>
    <t>502</t>
  </si>
  <si>
    <t>766200013</t>
  </si>
  <si>
    <t>13 - dodávka a montáž vnitřních dveří včetně ocelové zárubně 110 x 197cm, přechodová lišta, EW 60-C DP1</t>
  </si>
  <si>
    <t>-1003606281</t>
  </si>
  <si>
    <t>3+1+1"výkres číslo D.1.1.b19</t>
  </si>
  <si>
    <t>503</t>
  </si>
  <si>
    <t>766200014</t>
  </si>
  <si>
    <t>14 - dodávka a montáž vnitřních dveří včetně ocelové zárubně 110 x 197cm, přechodová lišta, čtečka - elektrický zámek, EI 45-S200-C DP1</t>
  </si>
  <si>
    <t>1578571277</t>
  </si>
  <si>
    <t>504</t>
  </si>
  <si>
    <t>766200015</t>
  </si>
  <si>
    <t>15 - dodávka a montáž vnitřních dveří včetně ocelové zárubně 110 x 197cm, přechodová lišta, S-C DP1</t>
  </si>
  <si>
    <t>411681961</t>
  </si>
  <si>
    <t>505</t>
  </si>
  <si>
    <t>766200016</t>
  </si>
  <si>
    <t>16 - dodávka a montáž vnitřních dveří včetně ocelové zárubně 110 x 197cm, přechodová lišta, čtečka - elektrický zámek, EW 30-C DP3</t>
  </si>
  <si>
    <t>408956195</t>
  </si>
  <si>
    <t>506</t>
  </si>
  <si>
    <t>766200017</t>
  </si>
  <si>
    <t>17 - dodávka a montáž vnitřních dveří včetně ocelové zárubně 110 x 197cm, přechodová lišta, EW 30-C DP3</t>
  </si>
  <si>
    <t>77517688</t>
  </si>
  <si>
    <t>507</t>
  </si>
  <si>
    <t>766200018</t>
  </si>
  <si>
    <t>18 - dodávka a montáž vnitřních dveří včetně ocelové zárubně 110 x 197cm, přechodová lišta, EI 3S200-C DP3</t>
  </si>
  <si>
    <t>1565012576</t>
  </si>
  <si>
    <t>5"výkres číslo D.1.1.b19</t>
  </si>
  <si>
    <t>508</t>
  </si>
  <si>
    <t>766200019</t>
  </si>
  <si>
    <t>19 - dodávka a montáž vnitřních dveří včetně ocelové zárubně 110 x 197cm, přechodová lišta, bezpečnostní třída RC4</t>
  </si>
  <si>
    <t>284291103</t>
  </si>
  <si>
    <t>2+2+3+3"výkres číslo D.1.1.b19</t>
  </si>
  <si>
    <t>509</t>
  </si>
  <si>
    <t>766200020</t>
  </si>
  <si>
    <t>20 - dodávka a montáž vnitřních dveří včetně ocelové zárubně 120 x 197cm, přechodová lišta</t>
  </si>
  <si>
    <t>1403753946</t>
  </si>
  <si>
    <t>510</t>
  </si>
  <si>
    <t>766200021</t>
  </si>
  <si>
    <t>21 - dodávka a montáž vnitřních dveří včetně ocelové zárubně 100+100 x 197cm, přechodová lišta, čtečka - elektrický zámek, EI 30-S200 DP1</t>
  </si>
  <si>
    <t>-1531546818</t>
  </si>
  <si>
    <t>511</t>
  </si>
  <si>
    <t>766200022</t>
  </si>
  <si>
    <t>22 - dodávka a montáž vnitřních dveří včetně ocelové zárubně 90 x 197cm, přechodová lišta, EI 45-S200-C DP1</t>
  </si>
  <si>
    <t>-94475234</t>
  </si>
  <si>
    <t>512</t>
  </si>
  <si>
    <t>766200023</t>
  </si>
  <si>
    <t>23 - dodávka a montáž vnitřních dveří včetně ocelové zárubně a kontrazárubně 80 x 197cm, přechodová lišta, bezpečnostní třída RC4</t>
  </si>
  <si>
    <t>1344046240</t>
  </si>
  <si>
    <t>513</t>
  </si>
  <si>
    <t>766200024</t>
  </si>
  <si>
    <t>24 - dodávka a montáž vnitřních dveří včetně ocelové zárubně a kontrazárubně 110 x 197cm, přechodová lišta, bezpečnostní třída RC4, EI 30-S200-C DP3</t>
  </si>
  <si>
    <t>-554769671</t>
  </si>
  <si>
    <t>514</t>
  </si>
  <si>
    <t>766200025</t>
  </si>
  <si>
    <t>25 - dodávka a montáž vnitřních dveří včetně ocelové nemocniční zárubně 90 x 197cm, přechodová lišta, EI 30-S200-C DP3</t>
  </si>
  <si>
    <t>1154557343</t>
  </si>
  <si>
    <t>515</t>
  </si>
  <si>
    <t>766200026</t>
  </si>
  <si>
    <t>26 - dodávka a montáž vnitřních dveří včetně ocelové nemocniční zárubně 100 x 197cm, přechodová lišta, EI 30-S200-C DP3</t>
  </si>
  <si>
    <t>-1431714742</t>
  </si>
  <si>
    <t>516</t>
  </si>
  <si>
    <t>766300001</t>
  </si>
  <si>
    <t>H1 - dodávka a montáž vnitřních dveří prosklených hliníkových včetně zárubně a kování, do otvoru 150 x 210cm, EI 45-S200-C DP1, samozavírač, přechodová lišta</t>
  </si>
  <si>
    <t>1889250069</t>
  </si>
  <si>
    <t>1"výkres číslo D.1.1.b20</t>
  </si>
  <si>
    <t>517</t>
  </si>
  <si>
    <t>766300002</t>
  </si>
  <si>
    <t>H2 - dodávka a montáž vnitřních dveří prosklených hliníkových včetně zárubně a kování, do otvoru 105 x 210cm, EI 45-S200-C DP1, samozavírač, přechodová lišta</t>
  </si>
  <si>
    <t>-1423359478</t>
  </si>
  <si>
    <t>518</t>
  </si>
  <si>
    <t>766300003</t>
  </si>
  <si>
    <t>H3 - dodávka a montáž vnitřních dveří prosklených hliníkových včetně zárubně a kování, do otvoru 155 x 237cm, EI 45-S200-C DP1, samozavírač, přechodová lišta</t>
  </si>
  <si>
    <t>-1629764516</t>
  </si>
  <si>
    <t>519</t>
  </si>
  <si>
    <t>766300004</t>
  </si>
  <si>
    <t>H4 - dodávka a montáž vnitřních dveří prosklených hliníkových včetně zárubně a kování, do otvoru 120 x 220cm, samozavírač, přechodová lišta</t>
  </si>
  <si>
    <t>1239012835</t>
  </si>
  <si>
    <t>520</t>
  </si>
  <si>
    <t>766300005</t>
  </si>
  <si>
    <t>H5 - dodávka a montáž vnitřních automatických posuvných dveří prosklených hliníkových včetně zárubně a kování, do otvoru 310 x 230cm, S-C DP1, včetně pohonu a čidel</t>
  </si>
  <si>
    <t>-1585260361</t>
  </si>
  <si>
    <t>521</t>
  </si>
  <si>
    <t>766300006</t>
  </si>
  <si>
    <t>H6 - dodávka a montáž vnitřních dveří prosklených hliníkových včetně zárubně a kování, do otvoru 201 x 230cm, EI 30-S200-C DP3, samozavírač, přechodová lišta, bezpečnostní třída RC4</t>
  </si>
  <si>
    <t>-680637102</t>
  </si>
  <si>
    <t>522</t>
  </si>
  <si>
    <t>766300008</t>
  </si>
  <si>
    <t>H8 - dodávka a montáž vnitřních automatických posuvných dveří prosklených hliníkových včetně zárubně a kování, do otvoru 160 x 230cm, EI 45-S200-C DP1, včetně pohonu a čidel</t>
  </si>
  <si>
    <t>-1134897762</t>
  </si>
  <si>
    <t>1+1"výkres číslo D.1.1.b20</t>
  </si>
  <si>
    <t>523</t>
  </si>
  <si>
    <t>766300009</t>
  </si>
  <si>
    <t>H9 - dodávka a montáž vnitřních automatických posuvných dveří prosklených hliníkových včetně zárubně a kování, do otvoru 160 x 230cm, včetně pohonu a čidel</t>
  </si>
  <si>
    <t>-896730779</t>
  </si>
  <si>
    <t>524</t>
  </si>
  <si>
    <t>766300011</t>
  </si>
  <si>
    <t>H11 - dodávka a montáž vnitřních dveří prosklených hliníkových včetně zárubně a kování, do otvoru 249 x 230cm, přechodová lišta, bezpečnostní třída RC4</t>
  </si>
  <si>
    <t>1606083232</t>
  </si>
  <si>
    <t>525</t>
  </si>
  <si>
    <t>766300012</t>
  </si>
  <si>
    <t>H12 - dodávka a montáž vnitřní prosklené hliníkové stěny s nadsvětlíkem, do otvoru 234 x 300cm, S-DP1, bezpečnostní třída RC4</t>
  </si>
  <si>
    <t>751239914</t>
  </si>
  <si>
    <t>526</t>
  </si>
  <si>
    <t>766300013</t>
  </si>
  <si>
    <t>H13 - dodávka a montáž vnitřních dveří prosklených hliníkových včetně zárubně a kování, do otvoru 178 x 300cm, S-C DP1, samozavírač, přechodová lišta, čtečka - elektrický zámek, tablo DT, bezpečnostní třída RC4</t>
  </si>
  <si>
    <t>883002602</t>
  </si>
  <si>
    <t>527</t>
  </si>
  <si>
    <t>766300014</t>
  </si>
  <si>
    <t>H14 - dodávka a montáž vnitřní prosklené hliníkové stěny s nadsvětlíkem, do otvoru 194 x 300cm, EI 60-S200 DP1, bezpečnostní třída RC4, včetně rohového profilu</t>
  </si>
  <si>
    <t>-86615884</t>
  </si>
  <si>
    <t>528</t>
  </si>
  <si>
    <t>766300015</t>
  </si>
  <si>
    <t>H15 - dodávka a montáž vnitřní prosklené hliníkové stěny s nadsvětlíkem, do otvoru 194 x 300cm, EI 60-S200 DP1, bezpečnostní třída RC4, včetně rohového profilu</t>
  </si>
  <si>
    <t>1029901770</t>
  </si>
  <si>
    <t>529</t>
  </si>
  <si>
    <t>766300016</t>
  </si>
  <si>
    <t>H16 - dodávka a montáž vnitřních dveří prosklených hliníkových včetně zárubně a kování, do otvoru 200 x 300cm, EI 30-S200-C DP3, samozavírač, přechodová lišta, koordinátor zavírání dveří</t>
  </si>
  <si>
    <t>-465712201</t>
  </si>
  <si>
    <t>530</t>
  </si>
  <si>
    <t>766300017</t>
  </si>
  <si>
    <t>H17 - dodávka a montáž vnitřních dveří prosklených hliníkových včetně zárubně a kování, do otvoru 95 x 207cm, S-C DP1, samozavírač, přechodová lišta</t>
  </si>
  <si>
    <t>880161408</t>
  </si>
  <si>
    <t>531</t>
  </si>
  <si>
    <t>766300020</t>
  </si>
  <si>
    <t>Dodávka a montáž zarážky dveřního křídla, silikonová půlkulatá</t>
  </si>
  <si>
    <t>-450450565</t>
  </si>
  <si>
    <t>10+15+8+2+6+8+1+1+5+14+2+11+1+1+1+1+1+1+12+2+2+1+2+2+1+1+1+1+2+2+2+2+1"výkres číslo D.1.1.b</t>
  </si>
  <si>
    <t>532</t>
  </si>
  <si>
    <t>766441811</t>
  </si>
  <si>
    <t>Demontáž parapetních desek dřevěných nebo plastových šířky do 300 mm, délky do 1000 mm</t>
  </si>
  <si>
    <t>-909559011</t>
  </si>
  <si>
    <t>https://podminky.urs.cz/item/CS_URS_2023_01/766441811</t>
  </si>
  <si>
    <t>8"výkres číslo D.1.1.c</t>
  </si>
  <si>
    <t>533</t>
  </si>
  <si>
    <t>766441821</t>
  </si>
  <si>
    <t>Demontáž parapetních desek dřevěných nebo plastových šířky do 300 mm, délky přes 1000 do 2000 mm</t>
  </si>
  <si>
    <t>-385812489</t>
  </si>
  <si>
    <t>https://podminky.urs.cz/item/CS_URS_2023_01/766441821</t>
  </si>
  <si>
    <t>1"výkres číslo D.1.1.c4</t>
  </si>
  <si>
    <t>1"výkres číslo D.1.1.c5</t>
  </si>
  <si>
    <t>534</t>
  </si>
  <si>
    <t>766629213</t>
  </si>
  <si>
    <t>Montáž oken dřevěných Příplatek k cenám za izolaci mezi ostěním a rámem okna při rovném ostění, připojovací spára tl. do 15 mm, fólie</t>
  </si>
  <si>
    <t>-1358932003</t>
  </si>
  <si>
    <t>https://podminky.urs.cz/item/CS_URS_2023_01/766629213</t>
  </si>
  <si>
    <t>(1+1,5)*2*(9+19+19+5+5+2)</t>
  </si>
  <si>
    <t>(1,69+3,2)*2</t>
  </si>
  <si>
    <t>Součet"výkres číslo D.1.1.b21</t>
  </si>
  <si>
    <t>535</t>
  </si>
  <si>
    <t>766629214</t>
  </si>
  <si>
    <t>Montáž oken dřevěných Příplatek k cenám za izolaci mezi ostěním a rámem okna při rovném ostění, připojovací spára tl. do 15 mm, páska</t>
  </si>
  <si>
    <t>-1365930634</t>
  </si>
  <si>
    <t>https://podminky.urs.cz/item/CS_URS_2023_01/766629214</t>
  </si>
  <si>
    <t>536</t>
  </si>
  <si>
    <t>766660739</t>
  </si>
  <si>
    <t>Montáž dveřních doplňků dveřního kování bezpečnostního dveřního kukátka</t>
  </si>
  <si>
    <t>1484996486</t>
  </si>
  <si>
    <t>https://podminky.urs.cz/item/CS_URS_2023_01/766660739</t>
  </si>
  <si>
    <t>12"výkres číslo D.1.1.b19</t>
  </si>
  <si>
    <t>537</t>
  </si>
  <si>
    <t>54915550</t>
  </si>
  <si>
    <t>kukátko-průhledítko panoramatické chrom</t>
  </si>
  <si>
    <t>788472353</t>
  </si>
  <si>
    <t>538</t>
  </si>
  <si>
    <t>766694111</t>
  </si>
  <si>
    <t>Montáž ostatních truhlářských konstrukcí parapetních desek dřevěných nebo plastových šířky do 300 mm, délky do 1000 mm</t>
  </si>
  <si>
    <t>CS ÚRS 2022 02</t>
  </si>
  <si>
    <t>-995038219</t>
  </si>
  <si>
    <t>https://podminky.urs.cz/item/CS_URS_2022_02/766694111</t>
  </si>
  <si>
    <t>9+9+25+25+2"výkres číslo D.1.1.b24</t>
  </si>
  <si>
    <t>539</t>
  </si>
  <si>
    <t>60794103</t>
  </si>
  <si>
    <t>parapet dřevotřískový vnitřní povrch laminátový š 300mm</t>
  </si>
  <si>
    <t>590860192</t>
  </si>
  <si>
    <t>9+9+25+25+0,9*2"výkres číslo D.1.1.b24</t>
  </si>
  <si>
    <t>540</t>
  </si>
  <si>
    <t>60794121</t>
  </si>
  <si>
    <t>koncovka PVC k parapetním dřevotřískovým deskám 600mm</t>
  </si>
  <si>
    <t>572925600</t>
  </si>
  <si>
    <t>70*2"výkres číslo D.1.1.b24</t>
  </si>
  <si>
    <t>541</t>
  </si>
  <si>
    <t>998766103</t>
  </si>
  <si>
    <t>Přesun hmot pro konstrukce truhlářské stanovený z hmotnosti přesunovaného materiálu vodorovná dopravní vzdálenost do 50 m v objektech výšky přes 12 do 24 m</t>
  </si>
  <si>
    <t>-1654642535</t>
  </si>
  <si>
    <t>https://podminky.urs.cz/item/CS_URS_2023_01/998766103</t>
  </si>
  <si>
    <t>767</t>
  </si>
  <si>
    <t>Konstrukce zámečnické</t>
  </si>
  <si>
    <t>542</t>
  </si>
  <si>
    <t>767330111</t>
  </si>
  <si>
    <t>Montáž tubusových světlovodů kopule s lemováním šikmá střecha</t>
  </si>
  <si>
    <t>1545013413</t>
  </si>
  <si>
    <t>https://podminky.urs.cz/item/CS_URS_2023_01/767330111</t>
  </si>
  <si>
    <t>1"výkres číslo D.1.1.b5</t>
  </si>
  <si>
    <t>543</t>
  </si>
  <si>
    <t>55381050</t>
  </si>
  <si>
    <t>světlovod tubusový kompletní pro šikmé střechy s profilovanou krytinou osazovací rám 470x470mm</t>
  </si>
  <si>
    <t>-1465933197</t>
  </si>
  <si>
    <t>544</t>
  </si>
  <si>
    <t>767330122</t>
  </si>
  <si>
    <t>Montáž tubusových světlovodů tubus, průměru přes 250 do 350 mm</t>
  </si>
  <si>
    <t>-1836441373</t>
  </si>
  <si>
    <t>https://podminky.urs.cz/item/CS_URS_2023_01/767330122</t>
  </si>
  <si>
    <t>545</t>
  </si>
  <si>
    <t>55381111</t>
  </si>
  <si>
    <t>světlovodný tubus D 350mm</t>
  </si>
  <si>
    <t>-1753137920</t>
  </si>
  <si>
    <t>546</t>
  </si>
  <si>
    <t>767330132</t>
  </si>
  <si>
    <t>Montáž tubusových světlovodů rozptylovač světla přes 250 do 350 mm</t>
  </si>
  <si>
    <t>40581398</t>
  </si>
  <si>
    <t>https://podminky.urs.cz/item/CS_URS_2023_01/767330132</t>
  </si>
  <si>
    <t>1,000"výkres číslo D.1.1.b5</t>
  </si>
  <si>
    <t>547</t>
  </si>
  <si>
    <t>RMAT0010</t>
  </si>
  <si>
    <t>rozptylovač světla s EI clonou s ovládáním</t>
  </si>
  <si>
    <t>1170708962</t>
  </si>
  <si>
    <t>548</t>
  </si>
  <si>
    <t>767501001</t>
  </si>
  <si>
    <t>Z1 - úprava stávajícího kovového zábradlívčetně dřevěného madla - zkrácení, doplnění, odstranění stávajícího nátěru, nový nátěr 1x základní, 2x vrchní, obroušení a nátěr madla</t>
  </si>
  <si>
    <t>2002639581</t>
  </si>
  <si>
    <t>2*9"výkres číslo D.1.1.b30</t>
  </si>
  <si>
    <t>549</t>
  </si>
  <si>
    <t>767501002</t>
  </si>
  <si>
    <t>Z2 - výroba a montáž konstrukce zařízení VZT, povrchová úprava žárovým zinkováním</t>
  </si>
  <si>
    <t>kg</t>
  </si>
  <si>
    <t>868064691</t>
  </si>
  <si>
    <t>351,12+260,04+128,16+8*0,4*0,4*80+0,2*0,2*64*24+416"výkres číslo D.1.1.b30</t>
  </si>
  <si>
    <t>550</t>
  </si>
  <si>
    <t>13010938</t>
  </si>
  <si>
    <t>ocel profilová jakost S235JR (11 375) průřez UPE 200</t>
  </si>
  <si>
    <t>18934417</t>
  </si>
  <si>
    <t>Poznámka k položce:_x000D_
Hmotnost: 22,80 kg/m</t>
  </si>
  <si>
    <t>351,12*1,1*0,001"výkres číslo D.1.1.b30</t>
  </si>
  <si>
    <t>551</t>
  </si>
  <si>
    <t>13010936</t>
  </si>
  <si>
    <t>ocel profilová jakost S235JR (11 375) průřez UPE 180</t>
  </si>
  <si>
    <t>-201278033</t>
  </si>
  <si>
    <t>Poznámka k položce:_x000D_
Hmotnost: 20,20 kg/m</t>
  </si>
  <si>
    <t>260,04*1,1*0,001"výkres číslo D.1.1.b30</t>
  </si>
  <si>
    <t>552</t>
  </si>
  <si>
    <t>13010972</t>
  </si>
  <si>
    <t>ocel profilová jakost S235JR (11 375) průřez HEB 120</t>
  </si>
  <si>
    <t>2061077205</t>
  </si>
  <si>
    <t>Poznámka k položce:_x000D_
Hmotnost: 27,40 kg/m</t>
  </si>
  <si>
    <t>128,16*1,1*0,001"výkres číslo D.1.1.b30</t>
  </si>
  <si>
    <t>553</t>
  </si>
  <si>
    <t>136112201</t>
  </si>
  <si>
    <t>plech ocelový hladký jakost S235JR tl 8mm tabule</t>
  </si>
  <si>
    <t>1332879643</t>
  </si>
  <si>
    <t>0,2*0,2*64*24*1,1*0,001"výkres číslo D.1.1.b30</t>
  </si>
  <si>
    <t>554</t>
  </si>
  <si>
    <t>55347016</t>
  </si>
  <si>
    <t>rošt podlahový lisovaný žárově zinkovaný velikost 30/3mm 1000x1000mm</t>
  </si>
  <si>
    <t>1642741265</t>
  </si>
  <si>
    <t>555</t>
  </si>
  <si>
    <t>13611228</t>
  </si>
  <si>
    <t>plech ocelový hladký jakost S235JR tl 10mm tabule</t>
  </si>
  <si>
    <t>1615127680</t>
  </si>
  <si>
    <t>Poznámka k položce:_x000D_
Hmotnost 78,5 kg/m2</t>
  </si>
  <si>
    <t>0,4*0,4*80*8*1,1*0,001"výkres číslo D.1.1.b30</t>
  </si>
  <si>
    <t>556</t>
  </si>
  <si>
    <t>767501003</t>
  </si>
  <si>
    <t>Z2 - dodávka a montáž antivibrační izolace trvale pružné čtverce na bázi PUR tl.12mm, velikost 50 x 50cm, podkladní konstrukce zařízení VZT</t>
  </si>
  <si>
    <t>-412819400</t>
  </si>
  <si>
    <t>8+24"výkres číslo D.1.1.b30</t>
  </si>
  <si>
    <t>557</t>
  </si>
  <si>
    <t>767501004</t>
  </si>
  <si>
    <t>Z3 - dodávka a montáž nerezového střešního přepadu, hranatý, délka 80cm, límec</t>
  </si>
  <si>
    <t>-1159856017</t>
  </si>
  <si>
    <t>4"výkres číslo D.1.1.b30</t>
  </si>
  <si>
    <t>558</t>
  </si>
  <si>
    <t>767501005</t>
  </si>
  <si>
    <t>Z4 - dodávka a montáž stoupací plošiny u střešního okna 80 x 25cm, nosná taška, držák, stoupací plošina</t>
  </si>
  <si>
    <t>156303623</t>
  </si>
  <si>
    <t>5"výkres číslo D.1.1.b30</t>
  </si>
  <si>
    <t>559</t>
  </si>
  <si>
    <t>767501006</t>
  </si>
  <si>
    <t>Z5 - nerezový regál se čtyřmi policemi, nosná kce jackl nerez, police tl.40mm vyztužené, rozměr 90 x 45 x 180cm</t>
  </si>
  <si>
    <t>544637500</t>
  </si>
  <si>
    <t>3+3"výkres číslo D.1.1.b30</t>
  </si>
  <si>
    <t>560</t>
  </si>
  <si>
    <t>767501007</t>
  </si>
  <si>
    <t>Z6 - dodávka a montáž schodu před hlavním vstupem 33 x 169, výška 13cm, konstrukce z jacklu, pororošt, žárově zinkováno</t>
  </si>
  <si>
    <t>1934742147</t>
  </si>
  <si>
    <t>1"výkres číslo D.1.1.b30</t>
  </si>
  <si>
    <t>561</t>
  </si>
  <si>
    <t>767501008</t>
  </si>
  <si>
    <t>Z7 - dodávka a montáž kotevního závěsu na TV s ochranou kabeláže</t>
  </si>
  <si>
    <t>-817358823</t>
  </si>
  <si>
    <t>1+1+1"výkres číslo D.1.1.b30</t>
  </si>
  <si>
    <t>562</t>
  </si>
  <si>
    <t>767501009</t>
  </si>
  <si>
    <t>ZSit - dodávka a montáž vjezdové brány křídlové samonosné automatické, otvor 350cm, žárově zinkovaná včetně el.pohonu</t>
  </si>
  <si>
    <t>2105680202</t>
  </si>
  <si>
    <t>563</t>
  </si>
  <si>
    <t>767501010</t>
  </si>
  <si>
    <t>Výroba ocelových platlí pro nosníky, základní nátěr</t>
  </si>
  <si>
    <t>-452956145</t>
  </si>
  <si>
    <t>564</t>
  </si>
  <si>
    <t>13611238</t>
  </si>
  <si>
    <t>plech ocelový hladký jakost S235JR tl 15mm tabule</t>
  </si>
  <si>
    <t>855058501</t>
  </si>
  <si>
    <t>Poznámka k položce:_x000D_
Hmotnost 117,75 kg/m2</t>
  </si>
  <si>
    <t>15*8*0,4*0,4*3*1,1*0,001"výkres číslo D.1.1.b8</t>
  </si>
  <si>
    <t>15*8*0,4*0,4*3*1,1*0,001"výkres číslo D.1.1.b9</t>
  </si>
  <si>
    <t>565</t>
  </si>
  <si>
    <t>767501011</t>
  </si>
  <si>
    <t>Výroba ocelových nosných úhelníků pro uložení překladu, základní nátěr</t>
  </si>
  <si>
    <t>2031606531</t>
  </si>
  <si>
    <t>2+3+3"výkres číslo D.1.1.b5</t>
  </si>
  <si>
    <t>566</t>
  </si>
  <si>
    <t>13010444</t>
  </si>
  <si>
    <t>úhelník ocelový rovnostranný jakost S235JR (11 375) 120x120x10mm</t>
  </si>
  <si>
    <t>835799028</t>
  </si>
  <si>
    <t>Poznámka k položce:_x000D_
Hmotnost: 18,20 kg/m</t>
  </si>
  <si>
    <t>8*0,3*18,2*1,1*0,001"výkres číslo D.1.1.b5</t>
  </si>
  <si>
    <t>567</t>
  </si>
  <si>
    <t>767501012</t>
  </si>
  <si>
    <t>Výroba a montáž ocelových nadpraží, základní nátěr</t>
  </si>
  <si>
    <t>-1390055098</t>
  </si>
  <si>
    <t>(3,75+5,68)*2*18,8"výkres číslo D.1.1.b3</t>
  </si>
  <si>
    <t>(5,73*2+3,92+1,86+1,83)*2*18,8"výkres číslo D.1.1.b4</t>
  </si>
  <si>
    <t>(5,73*2+3,92+1,86+1,83)*2*18,8"výkres číslo D.1.1.b5</t>
  </si>
  <si>
    <t>568</t>
  </si>
  <si>
    <t>13010822</t>
  </si>
  <si>
    <t>ocel profilová jakost S235JR (11 375) průřez U (UPN) 160</t>
  </si>
  <si>
    <t>2084745343</t>
  </si>
  <si>
    <t>Poznámka k položce:_x000D_
Hmotnost: 18,80 kg/m</t>
  </si>
  <si>
    <t>(3,75+5,68)*2*18,8*1,08*0,001"výkres číslo D.1.1.b3</t>
  </si>
  <si>
    <t>(5,73*2+3,92+1,86+1,83)*2*18,8*1,08*0,001"výkres číslo D.1.1.b4</t>
  </si>
  <si>
    <t>(5,73*2+3,92+1,86+1,83)*2*18,8*1,08*0,001"výkres číslo D.1.1.b5</t>
  </si>
  <si>
    <t>569</t>
  </si>
  <si>
    <t>767531111</t>
  </si>
  <si>
    <t>Montáž vstupních čistících zón z rohoží kovových nebo plastových</t>
  </si>
  <si>
    <t>576908643</t>
  </si>
  <si>
    <t>https://podminky.urs.cz/item/CS_URS_2023_01/767531111</t>
  </si>
  <si>
    <t>3,05*1,6"výkres číslo D.1.1.b3</t>
  </si>
  <si>
    <t>570</t>
  </si>
  <si>
    <t>69752070</t>
  </si>
  <si>
    <t>rohož vstupní provedení umělohmotné profily se silon. Kartáčky</t>
  </si>
  <si>
    <t>912130356</t>
  </si>
  <si>
    <t>4,88*1,1 'Přepočtené koeficientem množství</t>
  </si>
  <si>
    <t>571</t>
  </si>
  <si>
    <t>767531121</t>
  </si>
  <si>
    <t>Montáž vstupních čistících zón z rohoží osazení rámu mosazného nebo hliníkového zapuštěného z L profilů</t>
  </si>
  <si>
    <t>-1860389265</t>
  </si>
  <si>
    <t>https://podminky.urs.cz/item/CS_URS_2023_01/767531121</t>
  </si>
  <si>
    <t>(3,05+1,6)*2"výkres číslo D.1.1.b3</t>
  </si>
  <si>
    <t>572</t>
  </si>
  <si>
    <t>RMAT0009</t>
  </si>
  <si>
    <t>L profil zapuštěný nerez</t>
  </si>
  <si>
    <t>2079749030</t>
  </si>
  <si>
    <t>9,3*1,1 'Přepočtené koeficientem množství</t>
  </si>
  <si>
    <t>573</t>
  </si>
  <si>
    <t>767661811</t>
  </si>
  <si>
    <t>Demontáž mříží pevných nebo otevíravých</t>
  </si>
  <si>
    <t>592542176</t>
  </si>
  <si>
    <t>https://podminky.urs.cz/item/CS_URS_2023_01/767661811</t>
  </si>
  <si>
    <t>1,1*1*8+1,39*1*3+0,5*1*2+0,9*1*6"výkres číslo D.1.1.c2</t>
  </si>
  <si>
    <t>1,7*2,3+1,02*1,69*6+0,69*1,71*2+1,24*2,7*11+1,55*3,05*3+2*2,7+0,7*2,16"výkres číslo D.1.1.c3</t>
  </si>
  <si>
    <t>574</t>
  </si>
  <si>
    <t>767881112</t>
  </si>
  <si>
    <t>Montáž záchytného systému proti pádu bodů samostatných nebo v systému s poddajným kotvícím vedením do železobetonu chemickou kotvou</t>
  </si>
  <si>
    <t>-1424996909</t>
  </si>
  <si>
    <t>https://podminky.urs.cz/item/CS_URS_2023_01/767881112</t>
  </si>
  <si>
    <t>13"výkres číslo D.1.1.b6</t>
  </si>
  <si>
    <t>575</t>
  </si>
  <si>
    <t>70921329</t>
  </si>
  <si>
    <t>kotvicí bod pro betonové konstrukce pomocí rozpěrné kotvy nebo chemické kotvy dl 500mm</t>
  </si>
  <si>
    <t>-778773530</t>
  </si>
  <si>
    <t>Poznámka k položce:_x000D_
beton min C20/25 roznášecí deska 150x150mm</t>
  </si>
  <si>
    <t>576</t>
  </si>
  <si>
    <t>31452200</t>
  </si>
  <si>
    <t>nerezové lano určené pro systémy s požadavkem na permanentní kotvicí vedení tl 6mm</t>
  </si>
  <si>
    <t>1897950757</t>
  </si>
  <si>
    <t>577</t>
  </si>
  <si>
    <t>31452202</t>
  </si>
  <si>
    <t>koncovka k nerez lanu napínací pro systémy s požadavkem na permanentní kotvicí vedení lano tl 6mm</t>
  </si>
  <si>
    <t>1181741948</t>
  </si>
  <si>
    <t>578</t>
  </si>
  <si>
    <t>31452204</t>
  </si>
  <si>
    <t>koncovka k nerez lanu pevná určená k nalisování na nerezové lano lano tl 6mm</t>
  </si>
  <si>
    <t>-1769072230</t>
  </si>
  <si>
    <t>579</t>
  </si>
  <si>
    <t>767881151</t>
  </si>
  <si>
    <t>Montáž záchytného systému proti pádu nástavců určených k upevnění na sloupky nebo body v systému poddajného kotvícího vedení středových, rohových, dělících délky vedení do 50 m</t>
  </si>
  <si>
    <t>1159219248</t>
  </si>
  <si>
    <t>https://podminky.urs.cz/item/CS_URS_2023_01/767881151</t>
  </si>
  <si>
    <t>580</t>
  </si>
  <si>
    <t>767881153</t>
  </si>
  <si>
    <t>Montáž záchytného systému proti pádu nástavců určených k upevnění na sloupky nebo body v systému poddajného kotvícího vedení středových, rohových, dělících délky vedení přes 200 m</t>
  </si>
  <si>
    <t>357519300</t>
  </si>
  <si>
    <t>https://podminky.urs.cz/item/CS_URS_2023_01/767881153</t>
  </si>
  <si>
    <t>581</t>
  </si>
  <si>
    <t>RMAT0001</t>
  </si>
  <si>
    <t>záchytný systém - štítek</t>
  </si>
  <si>
    <t>1063846290</t>
  </si>
  <si>
    <t>582</t>
  </si>
  <si>
    <t>RMAT0002</t>
  </si>
  <si>
    <t>záchytný systém - tahové zkoušky, revize a předání do užívání</t>
  </si>
  <si>
    <t>1415470351</t>
  </si>
  <si>
    <t>583</t>
  </si>
  <si>
    <t>RMAT0003</t>
  </si>
  <si>
    <t>záchytný systém - montážní lano délky 23m</t>
  </si>
  <si>
    <t>1032110128</t>
  </si>
  <si>
    <t>584</t>
  </si>
  <si>
    <t>RMAT0004</t>
  </si>
  <si>
    <t>záchytný systém - set pro údržbu střechy /zachycovací postroj, spojovací lano5m, vak/</t>
  </si>
  <si>
    <t>set</t>
  </si>
  <si>
    <t>1570589484</t>
  </si>
  <si>
    <t>585</t>
  </si>
  <si>
    <t>RMAT0005</t>
  </si>
  <si>
    <t>záchytný systém - skříňka pro uložení</t>
  </si>
  <si>
    <t>-375236516</t>
  </si>
  <si>
    <t>586</t>
  </si>
  <si>
    <t>767881161</t>
  </si>
  <si>
    <t>Montáž záchytného systému proti pádu nástavců určených k upevnění na sloupky nebo body v systému poddajného kotvícího vedení montáž lana uchycení lana k nástavcům</t>
  </si>
  <si>
    <t>-217399661</t>
  </si>
  <si>
    <t>https://podminky.urs.cz/item/CS_URS_2023_01/767881161</t>
  </si>
  <si>
    <t>587</t>
  </si>
  <si>
    <t>767891001</t>
  </si>
  <si>
    <t>Informační systém - dodávka a montáž hliníkové tabulky s lakováním dveřní 200 x 150mm</t>
  </si>
  <si>
    <t>2095242464</t>
  </si>
  <si>
    <t>1+1+1+1+1+1+1+2+3+2+2+2+2+2+2+2+1"výkres číslo D.1.1.b20</t>
  </si>
  <si>
    <t>10+16+8+2+6+11+1+1+5+14+2+3+11+1+1+1+1+1+12+2+1+1+2+2"výkres číslo D.1.1.b19</t>
  </si>
  <si>
    <t>588</t>
  </si>
  <si>
    <t>767891002</t>
  </si>
  <si>
    <t>Informační systém - dodávka a montáž hliníkové tabule s lakováním patrová 700 x 1500mm</t>
  </si>
  <si>
    <t>1848683819</t>
  </si>
  <si>
    <t>2+2+2+2"výkres číslo D.1.1.b5</t>
  </si>
  <si>
    <t>589</t>
  </si>
  <si>
    <t>767891003</t>
  </si>
  <si>
    <t>Informační systém - dodávka a montáž hliníkové tabule s lakováním výtahová 400 x 800mm</t>
  </si>
  <si>
    <t>-1502617334</t>
  </si>
  <si>
    <t>590</t>
  </si>
  <si>
    <t>767891005</t>
  </si>
  <si>
    <t>Dodávka a montáž hemisférické nerozbitné zrcadlo 1/4 koule průměr 570mm, instalace na zeď u podhledů</t>
  </si>
  <si>
    <t>-697766715</t>
  </si>
  <si>
    <t>5+5"výkres číslo D.1.1.b4</t>
  </si>
  <si>
    <t>591</t>
  </si>
  <si>
    <t>767891006</t>
  </si>
  <si>
    <t>Dodávka a montáž větrací žaluzie instalační šachty, rozměr 150 x 100cm, nátěr imitující CU</t>
  </si>
  <si>
    <t>-735160129</t>
  </si>
  <si>
    <t>1"výkres číslo D.1.1.b17</t>
  </si>
  <si>
    <t>592</t>
  </si>
  <si>
    <t>767891007</t>
  </si>
  <si>
    <t>Dodávka a montáž lemovacího L profilu 70/70/7mm kotveného po obvodě rampy, povrchová úprava žárovým zinkováním</t>
  </si>
  <si>
    <t>-1433068997</t>
  </si>
  <si>
    <t>2,348+3,46"rampa</t>
  </si>
  <si>
    <t>593</t>
  </si>
  <si>
    <t>767996705</t>
  </si>
  <si>
    <t>Demontáž ostatních zámečnických konstrukcí řezáním o hmotnosti jednotlivých dílů přes 500 kg</t>
  </si>
  <si>
    <t>667190846</t>
  </si>
  <si>
    <t>https://podminky.urs.cz/item/CS_URS_2023_01/767996705</t>
  </si>
  <si>
    <t>8,5*8+4,781*2*29,8+3,6*2*18,8+0,25*0,25*15*8*4"výkres číslo D.1.1.c2</t>
  </si>
  <si>
    <t>(8,5*8+5,384*2*29,8+3,6*2*18,8+0,25*0,25*15*8*4)*2"výkres číslo D.1.1.c3</t>
  </si>
  <si>
    <t>(8,5*8+5,384*2*29,8+3,6*2*18,8+0,25*0,25*15*8*4)*2"výkres číslo D.1.1.c4</t>
  </si>
  <si>
    <t>594</t>
  </si>
  <si>
    <t>998767103</t>
  </si>
  <si>
    <t>Přesun hmot pro zámečnické konstrukce stanovený z hmotnosti přesunovaného materiálu vodorovná dopravní vzdálenost do 50 m v objektech výšky přes 12 do 24 m</t>
  </si>
  <si>
    <t>-9593908</t>
  </si>
  <si>
    <t>https://podminky.urs.cz/item/CS_URS_2023_01/998767103</t>
  </si>
  <si>
    <t>771</t>
  </si>
  <si>
    <t>Podlahy z dlaždic</t>
  </si>
  <si>
    <t>595</t>
  </si>
  <si>
    <t>771121011</t>
  </si>
  <si>
    <t>Příprava podkladu před provedením dlažby nátěr penetrační na podlahu</t>
  </si>
  <si>
    <t>-790465553</t>
  </si>
  <si>
    <t>https://podminky.urs.cz/item/CS_URS_2023_01/771121011</t>
  </si>
  <si>
    <t>3,2*1,9*4</t>
  </si>
  <si>
    <t>Mezisoučet mezipodesty</t>
  </si>
  <si>
    <t>9,22+34,64+47,2+2,34+1,65+1,35+1,65+3,67+5,44+10,96+11,25+8,22+16,55+3,61+1,29+47,68+44,99+2,92+10,09+15,34+16,13+24,09</t>
  </si>
  <si>
    <t>33,23+15,82+12,54+1,43+1,43+3,76+1,35+1,35+3,37+47,67+1,75+1,19+1,75+1,19+9,64+11,1+18,43+10,35+11,3+1,61+1,61+3,5+8,5</t>
  </si>
  <si>
    <t>4,21+1,72+1,17+1,72+1,17+2,92+21,06</t>
  </si>
  <si>
    <t>4,41+4,41</t>
  </si>
  <si>
    <t>596</t>
  </si>
  <si>
    <t>771151012</t>
  </si>
  <si>
    <t>Příprava podkladu před provedením dlažby samonivelační stěrka min.pevnosti 20 MPa, tloušťky přes 3 do 5 mm</t>
  </si>
  <si>
    <t>-872095627</t>
  </si>
  <si>
    <t>https://podminky.urs.cz/item/CS_URS_2023_01/771151012</t>
  </si>
  <si>
    <t>597</t>
  </si>
  <si>
    <t>771471810</t>
  </si>
  <si>
    <t>Demontáž soklíků z dlaždic keramických kladených do malty rovných</t>
  </si>
  <si>
    <t>588465617</t>
  </si>
  <si>
    <t>https://podminky.urs.cz/item/CS_URS_2023_01/771471810</t>
  </si>
  <si>
    <t>(5,61+14,03+2,18+8,4+8,19+7,14+2,5+5,7+6+5,1+6+2,14+9,81+5,07+4+3+21+1,7)*2+50"výkres číslo D.1.1.c2</t>
  </si>
  <si>
    <t>(14,15+5,75+8,32+10+10,2+5,18+5,81+10,6+4,1+3+21+1,7)*2"výkres číslo D.1.1.c3</t>
  </si>
  <si>
    <t>(14,25+5,75+9,97+5,23+9,97+8,32+5,81+10,6+4,1+3,1)*2"výkres číslo D.1.1.c4</t>
  </si>
  <si>
    <t>(14,25+5,75+9,97+5,23+9,97+8,32+5,81+10,6+4,1+3,1)*2"výkres číslo D.1.1.c5</t>
  </si>
  <si>
    <t>598</t>
  </si>
  <si>
    <t>771474112</t>
  </si>
  <si>
    <t>Montáž soklů z dlaždic keramických lepených flexibilním lepidlem rovných, výšky přes 65 do 90 mm</t>
  </si>
  <si>
    <t>-277015307</t>
  </si>
  <si>
    <t>https://podminky.urs.cz/item/CS_URS_2023_01/771474112</t>
  </si>
  <si>
    <t>1,35*2+1,485-1,1</t>
  </si>
  <si>
    <t>(2,99+3)*2-1,1*2-0,9</t>
  </si>
  <si>
    <t>(6,685+0,6+5,07+0,8+0,35*2)*2-1,1-0,9*3-1,06+0,96*2-1,71+0,8*2</t>
  </si>
  <si>
    <t>(7,14+8,19)*2-0,9-0,7*3-1,04+0,8*2</t>
  </si>
  <si>
    <t>(2,16+4,73)*2-0,9-1,04+0,8*2-1,04+0,505*2</t>
  </si>
  <si>
    <t>(3,705+2,86)*2-1,04</t>
  </si>
  <si>
    <t>(3,335+2,16)*2-0,9*2-1,06</t>
  </si>
  <si>
    <t>(5,61+2,82+0,6)*2-0,7-0,9</t>
  </si>
  <si>
    <t>(5,61+8,035+0,45*3+0,6+0,6+0,3)*2-0,9</t>
  </si>
  <si>
    <t>(2,88+3,15+17,89+0,6+1,01)*2+0,15*4-0,8*2-1,1</t>
  </si>
  <si>
    <t>(6,8+1,5+0,125)*2-1,1*4</t>
  </si>
  <si>
    <t>(4,915+3,12)*2-1,1</t>
  </si>
  <si>
    <t>(4,915+3,28)*2-1,1</t>
  </si>
  <si>
    <t>(6,54+3,685)*2-1,1</t>
  </si>
  <si>
    <t>(10,25+5,18)*2-3,1-0,9-1,1-1*2-1,6-1,195+0,5*2</t>
  </si>
  <si>
    <t>(1,5+0,63+5,78+1,7+1,32+0,85+1,5+0,65*2)*2-1,1-0,6-0,9*3-0,8*2-0,9</t>
  </si>
  <si>
    <t>2,055-0,7+2,22+3-0,7+2,55-1,22</t>
  </si>
  <si>
    <t>3,06*2-0,7*2+0,2*2+0,49*2+20,38*2+0,945*2-1,1</t>
  </si>
  <si>
    <t>(5,755+1,675+0,2)*2-1,1*4</t>
  </si>
  <si>
    <t>(4,765+1,925)*2-1,2-1,4+0,2*2</t>
  </si>
  <si>
    <t>(6,25+0,3+0,35+2,21+0,125+1,35)*2-0,8-1,1</t>
  </si>
  <si>
    <t>(4,6+2,25+0,05)*2-1,2-2-1,1-1,3+0,5*2</t>
  </si>
  <si>
    <t>(7,531+5,75+0,46*2+0,5)*2-0,9*2-1*2-0,7</t>
  </si>
  <si>
    <t>(6,416+3,28)*2-0,9</t>
  </si>
  <si>
    <t>599</t>
  </si>
  <si>
    <t>59761275</t>
  </si>
  <si>
    <t>sokl-dlažba keramická slinutá hladká do interiéru i exteriéru 330x80mm</t>
  </si>
  <si>
    <t>1901581844</t>
  </si>
  <si>
    <t>469,521*3,3 'Přepočtené koeficientem množství</t>
  </si>
  <si>
    <t>600</t>
  </si>
  <si>
    <t>771571810</t>
  </si>
  <si>
    <t>Demontáž podlah z dlaždic keramických kladených do malty</t>
  </si>
  <si>
    <t>2088707694</t>
  </si>
  <si>
    <t>https://podminky.urs.cz/item/CS_URS_2023_01/771571810</t>
  </si>
  <si>
    <t>5,61*14,03+2,18*8,4+8,19*7,14+2,5*5,7+6*5,1+6*2,14+9,81*5,07+4*3+21*1,7+50"výkres číslo D.1.1.c2</t>
  </si>
  <si>
    <t>14,15*5,75+8,32*10+10,2*5,18+5,81*10,6+4,1*3+21*1,7"výkres číslo D.1.1.c3</t>
  </si>
  <si>
    <t>14,25*5,75+9,97*5,23+9,97*8,32+5,81*10,6+4,1*3,1"výkres číslo D.1.1.c4</t>
  </si>
  <si>
    <t>14,25*5,75+9,97*5,23+9,97*8,32+5,81*10,6+4,1*3,1"výkres číslo D.1.1.c5</t>
  </si>
  <si>
    <t>601</t>
  </si>
  <si>
    <t>771574263</t>
  </si>
  <si>
    <t>Montáž podlah z dlaždic keramických lepených flexibilním lepidlem maloformátových pro vysoké mechanické zatížení protiskluzných nebo reliéfních (bezbariérových) přes 9 do 12 ks/m2</t>
  </si>
  <si>
    <t>1658843152</t>
  </si>
  <si>
    <t>https://podminky.urs.cz/item/CS_URS_2023_01/771574263</t>
  </si>
  <si>
    <t>602</t>
  </si>
  <si>
    <t>59761409</t>
  </si>
  <si>
    <t>dlažba keramická slinutá protiskluzná do interiéru i exteriéru pro vysoké mechanické namáhání přes 9 do 12ks/m2</t>
  </si>
  <si>
    <t>866409525</t>
  </si>
  <si>
    <t>625,23*1,1 'Přepočtené koeficientem množství</t>
  </si>
  <si>
    <t>603</t>
  </si>
  <si>
    <t>771577111</t>
  </si>
  <si>
    <t>Montáž podlah z dlaždic keramických lepených flexibilním lepidlem Příplatek k cenám za plochu do 5 m2 jednotlivě</t>
  </si>
  <si>
    <t>-1644004350</t>
  </si>
  <si>
    <t>https://podminky.urs.cz/item/CS_URS_2023_01/771577111</t>
  </si>
  <si>
    <t>2,34+1,65+1,35+1,65+3,67+3,61+1,29+2,92</t>
  </si>
  <si>
    <t>1,43+1,43+3,76+1,35+1,35+3,37+1,75+1,19+1,75+1,19+1,61+1,61+3,5</t>
  </si>
  <si>
    <t>4,21+1,72+1,17+1,72+1,17+2,92</t>
  </si>
  <si>
    <t>604</t>
  </si>
  <si>
    <t>771591112</t>
  </si>
  <si>
    <t>Izolace podlahy pod dlažbu nátěrem nebo stěrkou ve dvou vrstvách</t>
  </si>
  <si>
    <t>1950114782</t>
  </si>
  <si>
    <t>https://podminky.urs.cz/item/CS_URS_2023_01/771591112</t>
  </si>
  <si>
    <t>3,67+5,44+3,61"výkres číslo D.1.1.b2</t>
  </si>
  <si>
    <t>3,22"výkres číslo D.1.1.b3</t>
  </si>
  <si>
    <t>7,47+5,78+3,76+3,83+5,7+17,24"výkres číslo D.1.1.b4</t>
  </si>
  <si>
    <t>7,47+5,78+3,76+3,83+5,7+17,24"výkres číslo D.1.1.b5</t>
  </si>
  <si>
    <t>4,41+4,41"výkres číslo D.1.1.b6</t>
  </si>
  <si>
    <t>605</t>
  </si>
  <si>
    <t>771591264</t>
  </si>
  <si>
    <t>Izolace podlahy pod dlažbu těsnícími izolačními pásy mezi podlahou a stěnu</t>
  </si>
  <si>
    <t>1403799813</t>
  </si>
  <si>
    <t>https://podminky.urs.cz/item/CS_URS_2023_01/771591264</t>
  </si>
  <si>
    <t>(1,17+1,35+1,35+0,9+0,05+0,9)*2</t>
  </si>
  <si>
    <t>(1,5+0,125+1,04+1,1+0,125+0,9)*2</t>
  </si>
  <si>
    <t>0,9+1,305*2+0,125*2+1,4+1,78+0,92+1,1</t>
  </si>
  <si>
    <t>(2,1+1,465+0,9)*2</t>
  </si>
  <si>
    <t>(2,29+1,275)*2</t>
  </si>
  <si>
    <t>(3,73+4,95)*2</t>
  </si>
  <si>
    <t>2,1*4*2"výkres číslo D.1.1.b6</t>
  </si>
  <si>
    <t>606</t>
  </si>
  <si>
    <t>998771103</t>
  </si>
  <si>
    <t>Přesun hmot pro podlahy z dlaždic stanovený z hmotnosti přesunovaného materiálu vodorovná dopravní vzdálenost do 50 m v objektech výšky přes 12 do 24 m</t>
  </si>
  <si>
    <t>294614313</t>
  </si>
  <si>
    <t>https://podminky.urs.cz/item/CS_URS_2023_01/998771103</t>
  </si>
  <si>
    <t>776</t>
  </si>
  <si>
    <t>Podlahy povlakové</t>
  </si>
  <si>
    <t>607</t>
  </si>
  <si>
    <t>776001001</t>
  </si>
  <si>
    <t>Dodávka a montáž podlahoviny dielektrický koberec včetně soklíků, lišt apod.</t>
  </si>
  <si>
    <t>1150764613</t>
  </si>
  <si>
    <t>5,47+2,92"výkres číslo D.1.1.b2</t>
  </si>
  <si>
    <t>1,64+3,37"výkres číslo D.1.1.b3</t>
  </si>
  <si>
    <t>608</t>
  </si>
  <si>
    <t>776001002</t>
  </si>
  <si>
    <t>Dodávka a montáž podlahoviny anistatické PVC včetně soklíků, lišt apod.</t>
  </si>
  <si>
    <t>1237890280</t>
  </si>
  <si>
    <t>9,98+15,18+13,89+20,7"výkres číslo D.1.1.b3</t>
  </si>
  <si>
    <t>29,62+20,01"výkres číslo D.1.1.b4</t>
  </si>
  <si>
    <t>29,62+20,01"výkres číslo D.1.1.b5</t>
  </si>
  <si>
    <t>609</t>
  </si>
  <si>
    <t>776001003</t>
  </si>
  <si>
    <t>Dodávka a montáž podlahoviny zátěžové PVC včetně soklíků, lišt apod.</t>
  </si>
  <si>
    <t>-300161962</t>
  </si>
  <si>
    <t>30,84*2+13,1+34,02"výkres číslo D.1.1.b3</t>
  </si>
  <si>
    <t>5,4+22,13+29,7+12,98+5,87+31,67+8,84+20,1+13,04+7,52+22,8+28,26+26,41"výkres číslo D.1.1.b4</t>
  </si>
  <si>
    <t>5,4+22,13+29,7+12,98+5,87+31,67+8,84+20,1+13,04+7,52+22,8+28,26+26,41"výkres číslo D.1.1.b5</t>
  </si>
  <si>
    <t>17,94"výkres číslo D.1.1.b6</t>
  </si>
  <si>
    <t>610</t>
  </si>
  <si>
    <t>776001004</t>
  </si>
  <si>
    <t>Dodávka a montáž podlahoviny PVC včetně soklíků, lišt apod.</t>
  </si>
  <si>
    <t>1964145057</t>
  </si>
  <si>
    <t>15,33+15,28+20,98"výkres číslo D.1.1.b3</t>
  </si>
  <si>
    <t>20,83+18,71+18,56+18,43+17,86"výkres číslo D.1.1.b4</t>
  </si>
  <si>
    <t>20,83+18,71+18,56+18,43+17,86"výkres číslo D.1.1.b5</t>
  </si>
  <si>
    <t>4,21+27,2+4,72+27,16"výkres číslo D.1.1.b6</t>
  </si>
  <si>
    <t>611</t>
  </si>
  <si>
    <t>776001005</t>
  </si>
  <si>
    <t>Dodávka a montáž podlahoviny protiskluzné /B/ PVC včetně soklíků, lišt apod.</t>
  </si>
  <si>
    <t>-1564535863</t>
  </si>
  <si>
    <t>7,47+5,78+3,76+3,83+5,7+7,88+17,24+2,3"výkres číslo D.1.1.b4</t>
  </si>
  <si>
    <t>7,47+5,78+3,76+3,83+5,7+7,88+17,24+2,3"výkres číslo D.1.1.b5</t>
  </si>
  <si>
    <t>612</t>
  </si>
  <si>
    <t>776111311</t>
  </si>
  <si>
    <t>Příprava podkladu vysátí podlah</t>
  </si>
  <si>
    <t>11823668</t>
  </si>
  <si>
    <t>https://podminky.urs.cz/item/CS_URS_2023_01/776111311</t>
  </si>
  <si>
    <t>13,4+159,01+596,18+303,66+107,92"položky dílu 776</t>
  </si>
  <si>
    <t>613</t>
  </si>
  <si>
    <t>776121321</t>
  </si>
  <si>
    <t>Příprava podkladu penetrace neředěná podlah</t>
  </si>
  <si>
    <t>1896343788</t>
  </si>
  <si>
    <t>https://podminky.urs.cz/item/CS_URS_2023_01/776121321</t>
  </si>
  <si>
    <t>614</t>
  </si>
  <si>
    <t>776141112</t>
  </si>
  <si>
    <t>Příprava podkladu vyrovnání samonivelační stěrkou podlah min.pevnosti 20 MPa, tloušťky přes 3 do 5 mm</t>
  </si>
  <si>
    <t>-1463076184</t>
  </si>
  <si>
    <t>https://podminky.urs.cz/item/CS_URS_2023_01/776141112</t>
  </si>
  <si>
    <t>615</t>
  </si>
  <si>
    <t>998776103</t>
  </si>
  <si>
    <t>Přesun hmot pro podlahy povlakové stanovený z hmotnosti přesunovaného materiálu vodorovná dopravní vzdálenost do 50 m v objektech výšky přes 12 do 24 m</t>
  </si>
  <si>
    <t>1070791978</t>
  </si>
  <si>
    <t>https://podminky.urs.cz/item/CS_URS_2023_01/998776103</t>
  </si>
  <si>
    <t>777</t>
  </si>
  <si>
    <t>Podlahy lité</t>
  </si>
  <si>
    <t>616</t>
  </si>
  <si>
    <t>777131113</t>
  </si>
  <si>
    <t>Penetrační nátěr podlahy polyuretanový na podklad vlhký nebo s nízkou nasákavostí</t>
  </si>
  <si>
    <t>-315661300</t>
  </si>
  <si>
    <t>https://podminky.urs.cz/item/CS_URS_2023_01/777131113</t>
  </si>
  <si>
    <t>3,46*2,348"rampa</t>
  </si>
  <si>
    <t>617</t>
  </si>
  <si>
    <t>777521105</t>
  </si>
  <si>
    <t>Krycí stěrka dekorativní polyuretanová, tloušťky přes 2 do 3 mm</t>
  </si>
  <si>
    <t>446191147</t>
  </si>
  <si>
    <t>https://podminky.urs.cz/item/CS_URS_2023_01/777521105</t>
  </si>
  <si>
    <t>618</t>
  </si>
  <si>
    <t>777611161</t>
  </si>
  <si>
    <t>Krycí nátěr podlahy protiskluzová úprava prosyp křemenným pískem</t>
  </si>
  <si>
    <t>-1923217751</t>
  </si>
  <si>
    <t>https://podminky.urs.cz/item/CS_URS_2023_01/777611161</t>
  </si>
  <si>
    <t>619</t>
  </si>
  <si>
    <t>777621121</t>
  </si>
  <si>
    <t>Krycí nátěr podlahy průmyslový polyuretanový</t>
  </si>
  <si>
    <t>-254582079</t>
  </si>
  <si>
    <t>https://podminky.urs.cz/item/CS_URS_2023_01/777621121</t>
  </si>
  <si>
    <t>620</t>
  </si>
  <si>
    <t>777622101</t>
  </si>
  <si>
    <t>Uzavírací nátěr podlahy polyuretanový barevný</t>
  </si>
  <si>
    <t>1951737428</t>
  </si>
  <si>
    <t>https://podminky.urs.cz/item/CS_URS_2023_01/777622101</t>
  </si>
  <si>
    <t>621</t>
  </si>
  <si>
    <t>998777103</t>
  </si>
  <si>
    <t>Přesun hmot pro podlahy lité stanovený z hmotnosti přesunovaného materiálu vodorovná dopravní vzdálenost do 50 m v objektech výšky přes 12 do 24 m</t>
  </si>
  <si>
    <t>-1805879727</t>
  </si>
  <si>
    <t>https://podminky.urs.cz/item/CS_URS_2023_01/998777103</t>
  </si>
  <si>
    <t>781</t>
  </si>
  <si>
    <t>Dokončovací práce - obklady</t>
  </si>
  <si>
    <t>622</t>
  </si>
  <si>
    <t>781121011</t>
  </si>
  <si>
    <t>Příprava podkladu před provedením obkladu nátěr penetrační na stěnu</t>
  </si>
  <si>
    <t>645345549</t>
  </si>
  <si>
    <t>https://podminky.urs.cz/item/CS_URS_2023_01/781121011</t>
  </si>
  <si>
    <t>2*2</t>
  </si>
  <si>
    <t>(1,19+1,2)*2*2-0,7*2</t>
  </si>
  <si>
    <t>(2,505+1,5)*2*2-0,8*2</t>
  </si>
  <si>
    <t>(2,95+0,6)*1,5</t>
  </si>
  <si>
    <t>(1,5+0,9)*2*2-0,6*2*2</t>
  </si>
  <si>
    <t>(3,365+0,6*2)*1,5</t>
  </si>
  <si>
    <t>1,25*1,5</t>
  </si>
  <si>
    <t>1,1*2*1,5</t>
  </si>
  <si>
    <t>(1,1+1,79)*2*2-0,7*2*2</t>
  </si>
  <si>
    <t>(0,9+1,79)*2*2-0,7*2</t>
  </si>
  <si>
    <t>(1,875+1,79)*2*2-0,9*2</t>
  </si>
  <si>
    <t>3*1,5</t>
  </si>
  <si>
    <t>(0,955+1,2)*2*2-0,6*2</t>
  </si>
  <si>
    <t>(0,955+1,75)*2*2-0,6*2-0,7*2</t>
  </si>
  <si>
    <t>(1,5+0,6)*1,5</t>
  </si>
  <si>
    <t>(1,9+1,85)*2*2-0,7*2</t>
  </si>
  <si>
    <t>623</t>
  </si>
  <si>
    <t>781131112</t>
  </si>
  <si>
    <t>Izolace stěny pod obklad izolace nátěrem nebo stěrkou ve dvou vrstvách</t>
  </si>
  <si>
    <t>-230198391</t>
  </si>
  <si>
    <t>https://podminky.urs.cz/item/CS_URS_2023_01/781131112</t>
  </si>
  <si>
    <t>(1,17+1,35+1,35+0,9+0,05+0,9)*2*2</t>
  </si>
  <si>
    <t>(1,5+0,125+1,04+1,1+0,125+0,9)*2*2</t>
  </si>
  <si>
    <t>(0,9+1,305*2+0,125*2+1,4+1,78+0,92+1,1)*2</t>
  </si>
  <si>
    <t>(1,8+1,79)*2*2</t>
  </si>
  <si>
    <t>(2,78+1,765)*2*2</t>
  </si>
  <si>
    <t>(2,855+1,34)*2*2</t>
  </si>
  <si>
    <t>(1,97+2,56)*2*2</t>
  </si>
  <si>
    <t>(3,395+2,2)*2*2</t>
  </si>
  <si>
    <t>(2,29+1,275)*2*2</t>
  </si>
  <si>
    <t>(3,73+4,95)*2*2</t>
  </si>
  <si>
    <t>2,1*4*2*2"výkres číslo D.1.1.b6</t>
  </si>
  <si>
    <t>624</t>
  </si>
  <si>
    <t>781131232</t>
  </si>
  <si>
    <t>Izolace stěny pod obklad izolace těsnícími izolačními pásy pro styčné nebo dilatační spáry</t>
  </si>
  <si>
    <t>-220808631</t>
  </si>
  <si>
    <t>https://podminky.urs.cz/item/CS_URS_2023_01/781131232</t>
  </si>
  <si>
    <t>18*2"výkres číslo D.1.1.b2</t>
  </si>
  <si>
    <t>4*2"výkres číslo D.1.1.b3</t>
  </si>
  <si>
    <t>35*2"výkres číslo D.1.1.b4</t>
  </si>
  <si>
    <t>35*2"výkres číslo D.1.1.b5</t>
  </si>
  <si>
    <t>8*2"výkres číslo D.1.1.b6</t>
  </si>
  <si>
    <t>625</t>
  </si>
  <si>
    <t>781151031</t>
  </si>
  <si>
    <t>Příprava podkladu před provedením obkladu celoplošné vyrovnání podkladu stěrkou, tloušťky 3 mm</t>
  </si>
  <si>
    <t>1942727555</t>
  </si>
  <si>
    <t>https://podminky.urs.cz/item/CS_URS_2023_01/781151031</t>
  </si>
  <si>
    <t>626</t>
  </si>
  <si>
    <t>781471810</t>
  </si>
  <si>
    <t>Demontáž obkladů z dlaždic keramických kladených do malty</t>
  </si>
  <si>
    <t>702250784</t>
  </si>
  <si>
    <t>https://podminky.urs.cz/item/CS_URS_2023_01/781471810</t>
  </si>
  <si>
    <t>118"výkres číslo D.1.1.c</t>
  </si>
  <si>
    <t>627</t>
  </si>
  <si>
    <t>781474116</t>
  </si>
  <si>
    <t>Montáž obkladů vnitřních stěn z dlaždic keramických lepených flexibilním lepidlem maloformátových hladkých přes 25 do 35 ks/m2</t>
  </si>
  <si>
    <t>-482033607</t>
  </si>
  <si>
    <t>https://podminky.urs.cz/item/CS_URS_2023_01/781474116</t>
  </si>
  <si>
    <t>628</t>
  </si>
  <si>
    <t>59761038</t>
  </si>
  <si>
    <t>obklad keramický hladký přes 25 do 35ks/m2</t>
  </si>
  <si>
    <t>1767425959</t>
  </si>
  <si>
    <t>719,828*1,1 'Přepočtené koeficientem množství</t>
  </si>
  <si>
    <t>629</t>
  </si>
  <si>
    <t>781477111</t>
  </si>
  <si>
    <t>Montáž obkladů vnitřních stěn z dlaždic keramických Příplatek k cenám za plochu do 10 m2 jednotlivě</t>
  </si>
  <si>
    <t>1813234499</t>
  </si>
  <si>
    <t>https://podminky.urs.cz/item/CS_URS_2023_01/781477111</t>
  </si>
  <si>
    <t>630</t>
  </si>
  <si>
    <t>781491011</t>
  </si>
  <si>
    <t>Montáž zrcadel lepených silikonovým tmelem na podkladní omítku, plochy do 1 m2</t>
  </si>
  <si>
    <t>796439245</t>
  </si>
  <si>
    <t>https://podminky.urs.cz/item/CS_URS_2023_01/781491011</t>
  </si>
  <si>
    <t>0,4*0,5*(2+7+7)"výkres číslo D.1.1.b4</t>
  </si>
  <si>
    <t>631</t>
  </si>
  <si>
    <t>RMAT0007</t>
  </si>
  <si>
    <t>zrcadlo nerezové 400 x 500mm</t>
  </si>
  <si>
    <t>1405131167</t>
  </si>
  <si>
    <t>3,2*1,1 'Přepočtené koeficientem množství</t>
  </si>
  <si>
    <t>632</t>
  </si>
  <si>
    <t>781494111</t>
  </si>
  <si>
    <t>Obklad - dokončující práce profily ukončovací plastové lepené flexibilním lepidlem rohové</t>
  </si>
  <si>
    <t>-1629564138</t>
  </si>
  <si>
    <t>https://podminky.urs.cz/item/CS_URS_2023_01/781494111</t>
  </si>
  <si>
    <t>(2,125+1,1)*2+4*2</t>
  </si>
  <si>
    <t>(1,5+0,9)*2+4*2</t>
  </si>
  <si>
    <t>(1,5+1,1)*2+4*2</t>
  </si>
  <si>
    <t>(1,1+1,5)*2+4*2</t>
  </si>
  <si>
    <t>(1,5+0,125+1,04+2,125)*2+4*2</t>
  </si>
  <si>
    <t>(0,83+1,35+1,9+1+0,5*2)*2+4*2</t>
  </si>
  <si>
    <t>(2,86+1,78+0,92+1+0,125+1,305+0,9)*2+4*2</t>
  </si>
  <si>
    <t>(2,97+0,955)*2+4*2</t>
  </si>
  <si>
    <t>(2,505+1)*2+4*2</t>
  </si>
  <si>
    <t>(2,505+1,1+0,1+0,8+0,6)*2+4*2</t>
  </si>
  <si>
    <t>(1,19+1,4)*2+4*2</t>
  </si>
  <si>
    <t>(1,3+0,74+1,315+0,45)*2+4*2</t>
  </si>
  <si>
    <t>(1,045+1,75)*2+4*2</t>
  </si>
  <si>
    <t>(0,9+1,75)*2+4*2</t>
  </si>
  <si>
    <t>(1,8+1,79)*2+4*2</t>
  </si>
  <si>
    <t>(1,5+1,5)*2+4*2</t>
  </si>
  <si>
    <t>(1,76+0,995)*2+4*2</t>
  </si>
  <si>
    <t>(0,995+1,2)*2+4*2</t>
  </si>
  <si>
    <t>(1,55+2,625)*2+4*2</t>
  </si>
  <si>
    <t>(3,395+2,2)*2+4*2</t>
  </si>
  <si>
    <t>(2,78+1,765+0,55)*2+4*2</t>
  </si>
  <si>
    <t>(1,34+2,855)*2+4*2</t>
  </si>
  <si>
    <t>(2,56+0,45+1,97)*2+4*2</t>
  </si>
  <si>
    <t>(0,975+1,2)*2+4*2</t>
  </si>
  <si>
    <t>(0,975+1,76)*2+4*2</t>
  </si>
  <si>
    <t>(1,275+2,29)*2+4*2</t>
  </si>
  <si>
    <t>(2,935+0,45+2,35+0,3)*2+4*2</t>
  </si>
  <si>
    <t>(4,95+3,73+3,385+2,213+2,165)*2+4*2</t>
  </si>
  <si>
    <t>(2,56+0,9)*2+4*2</t>
  </si>
  <si>
    <t>2,1*4+4*2</t>
  </si>
  <si>
    <t>633</t>
  </si>
  <si>
    <t>781494511</t>
  </si>
  <si>
    <t>Obklad - dokončující práce profily ukončovací plastové lepené flexibilním lepidlem ukončovací</t>
  </si>
  <si>
    <t>-292312733</t>
  </si>
  <si>
    <t>https://podminky.urs.cz/item/CS_URS_2023_01/781494511</t>
  </si>
  <si>
    <t>(1,5+0,9)*2</t>
  </si>
  <si>
    <t>(1,5+1,1)*2</t>
  </si>
  <si>
    <t>(1,5+0,125+1,04+2,125)*2</t>
  </si>
  <si>
    <t>(0,83+1,35+1,9+1+0,5*2)*2</t>
  </si>
  <si>
    <t>(2,86+1,78+0,92+1+0,125+1,305+0,9)*2</t>
  </si>
  <si>
    <t>(2,505+1)*2</t>
  </si>
  <si>
    <t>(2,505+1,1+0,1+0,8+0,6)*2</t>
  </si>
  <si>
    <t>(1,3+0,74+1,315+0,45)*2</t>
  </si>
  <si>
    <t>(1,045+1,75)*2</t>
  </si>
  <si>
    <t>(0,9+1,75)*2</t>
  </si>
  <si>
    <t>(1,55+2,625)*2</t>
  </si>
  <si>
    <t>(2,78+1,765+0,55)*2</t>
  </si>
  <si>
    <t>(2,56+0,45+1,97)*2</t>
  </si>
  <si>
    <t>(2,935+0,45+2,35+0,3)*2</t>
  </si>
  <si>
    <t>(4,95+3,73+3,385+2,213+2,165)*2</t>
  </si>
  <si>
    <t>(2,56+0,9)*2</t>
  </si>
  <si>
    <t>2,1*4+5</t>
  </si>
  <si>
    <t>(1,8*2+1,5+1,8*2+1,8*2+2,015*2+2,4*2+1,8*2+2,4*2)*2+15*2*0,6</t>
  </si>
  <si>
    <t>634</t>
  </si>
  <si>
    <t>781501501</t>
  </si>
  <si>
    <t>Dodávka a montáž revizních kovových dvířek s magnetickým otvíráním 300 x 300 - pod obklad</t>
  </si>
  <si>
    <t>20268710</t>
  </si>
  <si>
    <t>4"výkres číslo D.1.1.b2</t>
  </si>
  <si>
    <t>635</t>
  </si>
  <si>
    <t>781501502</t>
  </si>
  <si>
    <t>Dodávka a montáž revizních kovových dvířek s magnetickým otvíráním 200 x 200 - pod obklad</t>
  </si>
  <si>
    <t>570086109</t>
  </si>
  <si>
    <t>636</t>
  </si>
  <si>
    <t>781501503</t>
  </si>
  <si>
    <t>Dodávka a montáž revizních kovových dvířek s magnetickým otvíráním 250 x 250 - polymerový potah</t>
  </si>
  <si>
    <t>971583993</t>
  </si>
  <si>
    <t>12"výkres číslo D.1.1.b2</t>
  </si>
  <si>
    <t>637</t>
  </si>
  <si>
    <t>998781103</t>
  </si>
  <si>
    <t>Přesun hmot pro obklady keramické stanovený z hmotnosti přesunovaného materiálu vodorovná dopravní vzdálenost do 50 m v objektech výšky přes 12 do 24 m</t>
  </si>
  <si>
    <t>-1090432216</t>
  </si>
  <si>
    <t>https://podminky.urs.cz/item/CS_URS_2023_01/998781103</t>
  </si>
  <si>
    <t>783</t>
  </si>
  <si>
    <t>Dokončovací práce - nátěry</t>
  </si>
  <si>
    <t>638</t>
  </si>
  <si>
    <t>783315101</t>
  </si>
  <si>
    <t>Mezinátěr zámečnických konstrukcí jednonásobný syntetický standardní</t>
  </si>
  <si>
    <t>1505428127</t>
  </si>
  <si>
    <t>https://podminky.urs.cz/item/CS_URS_2023_01/783315101</t>
  </si>
  <si>
    <t>(0,6+2)*2*0,25*10</t>
  </si>
  <si>
    <t>(0,7+2)*2*0,25*(15+8+8)</t>
  </si>
  <si>
    <t>(0,8+2)*2*0,25*(8+1+1+5+2)</t>
  </si>
  <si>
    <t>(0,9+2)*2*0,25*(14+2+1)</t>
  </si>
  <si>
    <t>(1,1+2)*2*0,25*(11+1+1+1+1+1+1+12+2)</t>
  </si>
  <si>
    <t>(1,2+2)*2*0,25*2</t>
  </si>
  <si>
    <t>(2+2)*2*0,25</t>
  </si>
  <si>
    <t>Součet"výkres číslo D.1.1.b19</t>
  </si>
  <si>
    <t>639</t>
  </si>
  <si>
    <t>783317101</t>
  </si>
  <si>
    <t>Krycí nátěr (email) zámečnických konstrukcí jednonásobný syntetický standardní</t>
  </si>
  <si>
    <t>-424544663</t>
  </si>
  <si>
    <t>https://podminky.urs.cz/item/CS_URS_2023_01/783317101</t>
  </si>
  <si>
    <t>640</t>
  </si>
  <si>
    <t>783932171</t>
  </si>
  <si>
    <t>Vyrovnání podkladu betonových podlah celoplošně, tloušťky do 3 mm modifikovanou cementovou stěrkou</t>
  </si>
  <si>
    <t>-57818733</t>
  </si>
  <si>
    <t>https://podminky.urs.cz/item/CS_URS_2023_01/783932171</t>
  </si>
  <si>
    <t>2,41+3,38"výkres číslo D.1.1.b2</t>
  </si>
  <si>
    <t>(1,39+2,22)*2*1</t>
  </si>
  <si>
    <t>(2,005+3,05)*2*1</t>
  </si>
  <si>
    <t>641</t>
  </si>
  <si>
    <t>783932181</t>
  </si>
  <si>
    <t>Vyrovnání podkladu betonových podlah Příplatek k ceně-2171 za každý další 1 mm tloušťky</t>
  </si>
  <si>
    <t>-1027431864</t>
  </si>
  <si>
    <t>https://podminky.urs.cz/item/CS_URS_2023_01/783932181</t>
  </si>
  <si>
    <t>23,12*2 'Přepočtené koeficientem množství</t>
  </si>
  <si>
    <t>642</t>
  </si>
  <si>
    <t>783943161</t>
  </si>
  <si>
    <t>Penetrační nátěr betonových podlah pórovitých ( např. z cihelné dlažby, betonu apod.) polyuretanový</t>
  </si>
  <si>
    <t>1926470715</t>
  </si>
  <si>
    <t>https://podminky.urs.cz/item/CS_URS_2023_01/783943161</t>
  </si>
  <si>
    <t>643</t>
  </si>
  <si>
    <t>783947161</t>
  </si>
  <si>
    <t>Krycí (uzavírací) nátěr betonových podlah dvojnásobný polyuretanový vodou ředitelný</t>
  </si>
  <si>
    <t>-173220988</t>
  </si>
  <si>
    <t>https://podminky.urs.cz/item/CS_URS_2023_01/783947161</t>
  </si>
  <si>
    <t>784</t>
  </si>
  <si>
    <t>Dokončovací práce - malby a tapety</t>
  </si>
  <si>
    <t>644</t>
  </si>
  <si>
    <t>784181003</t>
  </si>
  <si>
    <t>Pačokování jednonásobné v místnostech výšky přes 3,80 do 5,00 m</t>
  </si>
  <si>
    <t>-1471979271</t>
  </si>
  <si>
    <t>https://podminky.urs.cz/item/CS_URS_2023_01/784181003</t>
  </si>
  <si>
    <t>10,131+102,952+6686,15+412,138+411,43+136,084"položky dílu 6</t>
  </si>
  <si>
    <t>645</t>
  </si>
  <si>
    <t>784181103</t>
  </si>
  <si>
    <t>Penetrace podkladu jednonásobná základní akrylátová bezbarvá v místnostech výšky přes 3,80 do 5,00 m</t>
  </si>
  <si>
    <t>1932257862</t>
  </si>
  <si>
    <t>https://podminky.urs.cz/item/CS_URS_2023_01/784181103</t>
  </si>
  <si>
    <t>-3061,372"odpočet latexového nátěru</t>
  </si>
  <si>
    <t>646</t>
  </si>
  <si>
    <t>784211103</t>
  </si>
  <si>
    <t>Malby z malířských směsí oděruvzdorných za mokra dvojnásobné, bílé za mokra oděruvzdorné výborně v místnostech výšky přes 3,80 do 5,00 m</t>
  </si>
  <si>
    <t>1240991979</t>
  </si>
  <si>
    <t>https://podminky.urs.cz/item/CS_URS_2023_01/784211103</t>
  </si>
  <si>
    <t>19,621*2+10,5+661,687+18,496"sdk</t>
  </si>
  <si>
    <t>647</t>
  </si>
  <si>
    <t>784211161</t>
  </si>
  <si>
    <t>Malby z malířských směsí oděruvzdorných za mokra Příplatek k cenám dvojnásobných maleb za provádění barevné malby tónované na tónovacích automatech, v odstínu světlém</t>
  </si>
  <si>
    <t>-1961577466</t>
  </si>
  <si>
    <t>https://podminky.urs.cz/item/CS_URS_2023_01/784211161</t>
  </si>
  <si>
    <t>648</t>
  </si>
  <si>
    <t>784501001</t>
  </si>
  <si>
    <t>Latexový nátěr stěn do výšky 2m včetně penetrace</t>
  </si>
  <si>
    <t>628116314</t>
  </si>
  <si>
    <t>(6,3+1,2)*2*2</t>
  </si>
  <si>
    <t>(6,8+1,485)*2*2</t>
  </si>
  <si>
    <t>(2,99+3)*2*2</t>
  </si>
  <si>
    <t>(1,955+3)*2*2</t>
  </si>
  <si>
    <t>(6,685+5,07)*2*2</t>
  </si>
  <si>
    <t>(8,035+5,61)*2*2</t>
  </si>
  <si>
    <t>(5,61+2,82)*2*2</t>
  </si>
  <si>
    <t>(2,86+3,705)*2*2</t>
  </si>
  <si>
    <t>(2,16+3,335)*2*2</t>
  </si>
  <si>
    <t>(2,16+4,73)*2*2</t>
  </si>
  <si>
    <t>(7,14+8,19)*2*2</t>
  </si>
  <si>
    <t>(2,97+0,955)*2*2</t>
  </si>
  <si>
    <t>(17,89+3,15+2,88+1,9)*2*2</t>
  </si>
  <si>
    <t>(6,54+3,685)*2*2</t>
  </si>
  <si>
    <t>(3,28+4,915)*2*2</t>
  </si>
  <si>
    <t>(3,12+4,915)*2*2</t>
  </si>
  <si>
    <t>(1,5+6,5)*2*2</t>
  </si>
  <si>
    <t>(5,47+5,81)*2*2</t>
  </si>
  <si>
    <t>(5,81+0,375+2,27+2,36+1,62)*2*2</t>
  </si>
  <si>
    <t>(6,1+3,8+5,18+6,415)*2*2</t>
  </si>
  <si>
    <t>(2,505+2,55)*2*2</t>
  </si>
  <si>
    <t>(3,543+8,32)*2*2</t>
  </si>
  <si>
    <t>(5,75+3,04)*2*2</t>
  </si>
  <si>
    <t>(3,025+4,06)*2*2</t>
  </si>
  <si>
    <t>(2,9+4,06)*2*2</t>
  </si>
  <si>
    <t>(4,06+2,7)*2*2</t>
  </si>
  <si>
    <t>(10,9+1,5)*2*2</t>
  </si>
  <si>
    <t>(1,35+2,5)*2*2</t>
  </si>
  <si>
    <t>(3,58+0,125+1,06+0,125+0,25+1,1+2,21+0,125+1,35+0,3+0,35)*2*2</t>
  </si>
  <si>
    <t>(4,765+1,925)*2*2</t>
  </si>
  <si>
    <t>(4,6+2,25+0,05)*2*2</t>
  </si>
  <si>
    <t>(0,7+2,25)*2*2</t>
  </si>
  <si>
    <t>(6,715+3,685)*2*2</t>
  </si>
  <si>
    <t>(5,755+0,2+1,675)*2*2</t>
  </si>
  <si>
    <t>(4,915+3,28)*2*2</t>
  </si>
  <si>
    <t>(4,915+3,12)*2*2</t>
  </si>
  <si>
    <t>(3,06+1,9)*2*2</t>
  </si>
  <si>
    <t>(20,38+1,9+0,945)*2*2</t>
  </si>
  <si>
    <t>(2,43+3,52)*2*2</t>
  </si>
  <si>
    <t>(5,81+5,295)*2*2</t>
  </si>
  <si>
    <t>(3,415+5,93)*2*2</t>
  </si>
  <si>
    <t>(3,395+5,93)*2*2</t>
  </si>
  <si>
    <t>(3,415+2,2)*2*2</t>
  </si>
  <si>
    <t>(6,43+2,78)*2*2</t>
  </si>
  <si>
    <t>(4,51+3,889+0,07+6,331+5,23)*2*2</t>
  </si>
  <si>
    <t>(5,75+3,09)*2*2</t>
  </si>
  <si>
    <t>(5,9+3,09)*2*2</t>
  </si>
  <si>
    <t>(5,9+3,068)*2*2</t>
  </si>
  <si>
    <t>(5,9+2,967)*2*2</t>
  </si>
  <si>
    <t>(7,565+3,685)*2*2</t>
  </si>
  <si>
    <t>(10+2,29)*2*2</t>
  </si>
  <si>
    <t>(6,416+3,28)*2*2</t>
  </si>
  <si>
    <t>(3,12+6,415)*2*2</t>
  </si>
  <si>
    <t>(14,23+1,9)*2*2</t>
  </si>
  <si>
    <t>(5,8+4,88)*2*2</t>
  </si>
  <si>
    <t>(3,535+2,015+2,16)*2*2</t>
  </si>
  <si>
    <t>(3,2+1,71+3,04+1,32)*2*2</t>
  </si>
  <si>
    <t>(0,5*2+0,6*2+0,15+6,4*2+3,07*2)*2</t>
  </si>
  <si>
    <t>786</t>
  </si>
  <si>
    <t>Dokončovací práce - čalounické úpravy</t>
  </si>
  <si>
    <t>649</t>
  </si>
  <si>
    <t>786001001</t>
  </si>
  <si>
    <t>Ž-01 - dodávka a montáž podomítkové mechanické žaluzie pro okno 100 x 150cm</t>
  </si>
  <si>
    <t>1428763481</t>
  </si>
  <si>
    <t>5+2+2"výkres číslo D.1.1.b23</t>
  </si>
  <si>
    <t>650</t>
  </si>
  <si>
    <t>786001002</t>
  </si>
  <si>
    <t>Ž-02 - dodávka a montáž podomítkové el.pohon žaluzie pro okno 100 x 150cm</t>
  </si>
  <si>
    <t>918403723</t>
  </si>
  <si>
    <t>4+17+17"výkres číslo D.1.1.b23</t>
  </si>
  <si>
    <t>651</t>
  </si>
  <si>
    <t>786001003</t>
  </si>
  <si>
    <t>Ž-03 - dodávka a montáž el.pohon žaluzie pro okno 124 x 270cm, kryt z AL plechu</t>
  </si>
  <si>
    <t>560498353</t>
  </si>
  <si>
    <t>3+8+11"výkres číslo D.1.1.b23</t>
  </si>
  <si>
    <t>652</t>
  </si>
  <si>
    <t>786001004</t>
  </si>
  <si>
    <t>Ž-04 - dodávka a montáž el.pohon žaluzie pro okno 155 x 305cm, kryt z AL plechu</t>
  </si>
  <si>
    <t>-1705380997</t>
  </si>
  <si>
    <t>3"výkres číslo D.1.1.b23</t>
  </si>
  <si>
    <t>653</t>
  </si>
  <si>
    <t>786001005</t>
  </si>
  <si>
    <t>Ž-05 - dodávka a montáž mechanické žaluzie pro okno 124 x 270cm, kryt z AL plechu</t>
  </si>
  <si>
    <t>1893552933</t>
  </si>
  <si>
    <t>3+3"výkres číslo D.1.1.b23</t>
  </si>
  <si>
    <t>654</t>
  </si>
  <si>
    <t>786624121</t>
  </si>
  <si>
    <t>Montáž zastiňujících žaluzií lamelových do oken zdvojených otevíravých, sklápěcích nebo vyklápěcích kovových</t>
  </si>
  <si>
    <t>1307599118</t>
  </si>
  <si>
    <t>https://podminky.urs.cz/item/CS_URS_2023_01/786624121</t>
  </si>
  <si>
    <t>1,55*3,05*2</t>
  </si>
  <si>
    <t>1,24*2,7*7</t>
  </si>
  <si>
    <t>0,9*1,5*2</t>
  </si>
  <si>
    <t>2,185*1,02</t>
  </si>
  <si>
    <t>2,185*0,55</t>
  </si>
  <si>
    <t>Součet"výkres číslo D.1.1.b23</t>
  </si>
  <si>
    <t>655</t>
  </si>
  <si>
    <t>55346200</t>
  </si>
  <si>
    <t>žaluzie horizontální interiérové</t>
  </si>
  <si>
    <t>-1655677088</t>
  </si>
  <si>
    <t>656</t>
  </si>
  <si>
    <t>998786103</t>
  </si>
  <si>
    <t>Přesun hmot pro stínění a čalounické úpravy stanovený z hmotnosti přesunovaného materiálu vodorovná dopravní vzdálenost do 50 m v objektech výšky (hloubky) přes 12 do 24 m</t>
  </si>
  <si>
    <t>717706581</t>
  </si>
  <si>
    <t>https://podminky.urs.cz/item/CS_URS_2023_01/998786103</t>
  </si>
  <si>
    <t>O</t>
  </si>
  <si>
    <t>Ochranné prvky</t>
  </si>
  <si>
    <t>657</t>
  </si>
  <si>
    <t>O-01</t>
  </si>
  <si>
    <t>Dodávka a montáž ochranného horního madla včetně konzol, vnějších koncových ohybů, vnějších a avnitřních rohů, antibakteriální těsnění</t>
  </si>
  <si>
    <t>-1944856969</t>
  </si>
  <si>
    <t>64+90+69+69"výkres číslo D.1.1.b29</t>
  </si>
  <si>
    <t>658</t>
  </si>
  <si>
    <t>O-02</t>
  </si>
  <si>
    <t>Dodávka a montáž ochranného spodního madla včetně konzol, vnějších koncových ohybů, vnějších a avnitřních rohů, antibakteriální těsnění</t>
  </si>
  <si>
    <t>-279417400</t>
  </si>
  <si>
    <t>54+90+69+69"výkres číslo D.1.1.b29</t>
  </si>
  <si>
    <t>659</t>
  </si>
  <si>
    <t>O-03</t>
  </si>
  <si>
    <t>Dodávka a montáž ochranného rohu 90° délky 150cm</t>
  </si>
  <si>
    <t>-1328592132</t>
  </si>
  <si>
    <t>14+20+18+18"výkres číslo D.1.1.b29</t>
  </si>
  <si>
    <t>660</t>
  </si>
  <si>
    <t>O-04</t>
  </si>
  <si>
    <t>Dodávka a montáž ochranného rohu s úhlem větším než 90° délky 150cm</t>
  </si>
  <si>
    <t>-415696585</t>
  </si>
  <si>
    <t>2+2"výkres číslo D.1.1.b29</t>
  </si>
  <si>
    <t>661</t>
  </si>
  <si>
    <t>O-05</t>
  </si>
  <si>
    <t>Dodávka a montáž ochranného strukturovaného panelu tl.2mm, antibakteriální - ochrana dveří</t>
  </si>
  <si>
    <t>184343581</t>
  </si>
  <si>
    <t>2+2+2+2+4+12+10+16+6+6+8+12+2+19+19"výkres číslo D.1.1.b29</t>
  </si>
  <si>
    <t>662</t>
  </si>
  <si>
    <t>O-06</t>
  </si>
  <si>
    <t>Dodávka a montáž ochranného strukturovaného panelu tl.2mm, antibakteriální - ochrana zárubně</t>
  </si>
  <si>
    <t>813758497</t>
  </si>
  <si>
    <t>24+38+30+30"výkres číslo D.1.1.b29</t>
  </si>
  <si>
    <t>HZS</t>
  </si>
  <si>
    <t>Hodinové zúčtovací sazby</t>
  </si>
  <si>
    <t>663</t>
  </si>
  <si>
    <t>HZS1292</t>
  </si>
  <si>
    <t>Hodinové zúčtovací sazby profesí HSV zemní a pomocné práce stavební dělník</t>
  </si>
  <si>
    <t>hod</t>
  </si>
  <si>
    <t>-318644553</t>
  </si>
  <si>
    <t>https://podminky.urs.cz/item/CS_URS_2023_01/HZS1292</t>
  </si>
  <si>
    <t>40*6"vyklizení obejktu</t>
  </si>
  <si>
    <t>160*2"demontáž ostatních prvků jinde neuvedených</t>
  </si>
  <si>
    <t>160*4"ostatní drobné práce jinde neuvedené</t>
  </si>
  <si>
    <t>664</t>
  </si>
  <si>
    <t>HZS1301</t>
  </si>
  <si>
    <t>Hodinové zúčtovací sazby profesí HSV provádění konstrukcí zedník</t>
  </si>
  <si>
    <t>-1608392882</t>
  </si>
  <si>
    <t>https://podminky.urs.cz/item/CS_URS_2023_01/HZS1301</t>
  </si>
  <si>
    <t>160*4"ostatní drobné práce jinde neuvedené, zazdívky, začištění apod.</t>
  </si>
  <si>
    <t>665</t>
  </si>
  <si>
    <t>HZS2131</t>
  </si>
  <si>
    <t>Hodinové zúčtovací sazby profesí PSV provádění stavebních konstrukcí zámečník</t>
  </si>
  <si>
    <t>-921430292</t>
  </si>
  <si>
    <t>https://podminky.urs.cz/item/CS_URS_2023_01/HZS2131</t>
  </si>
  <si>
    <t>40"svařování ocelových nosníků stropu</t>
  </si>
  <si>
    <t>666</t>
  </si>
  <si>
    <t>HZS2491</t>
  </si>
  <si>
    <t>Hodinové zúčtovací sazby profesí PSV zednické výpomoci a pomocné práce PSV dělník zednických výpomocí</t>
  </si>
  <si>
    <t>1759678214</t>
  </si>
  <si>
    <t>https://podminky.urs.cz/item/CS_URS_2023_01/HZS2491</t>
  </si>
  <si>
    <t>160*2*4</t>
  </si>
  <si>
    <t>OST</t>
  </si>
  <si>
    <t>Ostatní</t>
  </si>
  <si>
    <t>667</t>
  </si>
  <si>
    <t>0-01</t>
  </si>
  <si>
    <t>Dezinfektor a myčka podložních mís</t>
  </si>
  <si>
    <t>262144</t>
  </si>
  <si>
    <t>61232189</t>
  </si>
  <si>
    <t>668</t>
  </si>
  <si>
    <t>0-02</t>
  </si>
  <si>
    <t>Várnice na čaj s termoboxem</t>
  </si>
  <si>
    <t>2063125404</t>
  </si>
  <si>
    <t>02 - zdravotechnické instalace</t>
  </si>
  <si>
    <t>1 - Zemní práce</t>
  </si>
  <si>
    <t>17 - Konstrukce ze zemin</t>
  </si>
  <si>
    <t>5 - Komunikace</t>
  </si>
  <si>
    <t>63 - Podlahy a podlahové konstrukce</t>
  </si>
  <si>
    <t>8 - Trubní vedení</t>
  </si>
  <si>
    <t>91 - Doplňující práce na komunikaci</t>
  </si>
  <si>
    <t>96 - Bourání konstrukcí</t>
  </si>
  <si>
    <t>713 - Izolace tepelné</t>
  </si>
  <si>
    <t>721 - Vnitřní kanalizace</t>
  </si>
  <si>
    <t>722 - Vnitřní vodovod</t>
  </si>
  <si>
    <t>724 - Strojní vybavení</t>
  </si>
  <si>
    <t>725 - Zařizovací předměty</t>
  </si>
  <si>
    <t>726 - Předstěnové systémy</t>
  </si>
  <si>
    <t>D96 - Přesuny suti a vybouraných hmot</t>
  </si>
  <si>
    <t>VN - Vedlejší náklady</t>
  </si>
  <si>
    <t>ON - Ostatní náklady</t>
  </si>
  <si>
    <t>113108320R00</t>
  </si>
  <si>
    <t>Odstranění podkladů nebo krytů živičných, v ploše jednotlivě do 50 m2, tloušťka vrstvy 200 mm</t>
  </si>
  <si>
    <t>21*0,8</t>
  </si>
  <si>
    <t>121101101R00</t>
  </si>
  <si>
    <t>Sejmutí ornice s přemístěním na vzdálenost do 50 m</t>
  </si>
  <si>
    <t>Poznámka k položce:_x000D_
nebo lesní půdy, s vodorovným přemístěním na hromady v místě upotřebení nebo na dočasné či trvalé skládky se složením</t>
  </si>
  <si>
    <t>131201110R00</t>
  </si>
  <si>
    <t>Hloubení nezapažených jam a zářezů do 50 m3, v hornině 3, hloubení strojně</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</si>
  <si>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</si>
  <si>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132201211R00</t>
  </si>
  <si>
    <t>Hloubení rýh šířky přes 60 do 200 cm do 100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</si>
  <si>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</si>
  <si>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20*0,8*2,2</t>
  </si>
  <si>
    <t>139601102R00</t>
  </si>
  <si>
    <t>Ruční výkop jam, rýh a šachet v hornině 3</t>
  </si>
  <si>
    <t>Poznámka k položce:_x000D_
s přehozením na vzdálenost do 5 m nebo s naložením na ruční dopravní prostředek</t>
  </si>
  <si>
    <t>15*0,8*2,2</t>
  </si>
  <si>
    <t>139711101RT3</t>
  </si>
  <si>
    <t>Vykopávka v uzavřených prostorách v hornině 3</t>
  </si>
  <si>
    <t>Poznámka k položce:_x000D_
s naložením výkopku na dopravní prostředek</t>
  </si>
  <si>
    <t>143*0,6*0,7</t>
  </si>
  <si>
    <t>151101102R00</t>
  </si>
  <si>
    <t>Zřízení pažení a rozepření stěn rýh příložné pro jakoukoliv mezerovitost, hloubky do 4 m</t>
  </si>
  <si>
    <t>Poznámka k položce:_x000D_
pro podzemní vedení pro všechny šířky rýhy,</t>
  </si>
  <si>
    <t>(3*3*4)*3</t>
  </si>
  <si>
    <t>151101201R00</t>
  </si>
  <si>
    <t>Zřízení pažení stěn výkopu bez rozepření, vzepření příložné, hloubky do 4 m</t>
  </si>
  <si>
    <t>((3*3)*4)*3</t>
  </si>
  <si>
    <t>151101211R00</t>
  </si>
  <si>
    <t>Odstranění pažení stěn výkopu příložné, hloubky do 4 m</t>
  </si>
  <si>
    <t>Poznámka k položce:_x000D_
s uložením pažin na vzdálenost do 3 m od okraje výkopu,</t>
  </si>
  <si>
    <t>161101101R00</t>
  </si>
  <si>
    <t>Svislé přemístění výkopku z horniny 1 až 4, při hloubce výkopu přes 1 do 2,5 m</t>
  </si>
  <si>
    <t>Poznámka k položce:_x000D_
bez naložení do dopravní nádoby, ale s vyprázdněním dopravní nádoby na hromadu nebo na dopravní prostředek,</t>
  </si>
  <si>
    <t>60,06+35,2</t>
  </si>
  <si>
    <t>161101102R00</t>
  </si>
  <si>
    <t>Svislé přemístění výkopku z horniny 1 až 4, při hloubce výkopu přes 2,5 do 4 m</t>
  </si>
  <si>
    <t>162201102R00</t>
  </si>
  <si>
    <t>Vodorovné přemístění výkopku z horniny 1 až 4, na vzdálenost přes 20 do 50 m</t>
  </si>
  <si>
    <t>Poznámka k položce:_x000D_
po suchu, bez naložení výkopku, avšak se složením bez rozhrnutí, zpáteční cesta vozidla.</t>
  </si>
  <si>
    <t>81+35,2+26,4+60,06</t>
  </si>
  <si>
    <t>175101101RT2</t>
  </si>
  <si>
    <t>Obsyp potrubí bez prohození sypaniny, s dodáním štěrkopísku frakce 0 - 22 mm</t>
  </si>
  <si>
    <t>Poznámka k položce:_x000D_
sypaninou z vhodných hornin tř. 1 - 4 nebo materiálem připraveným podél výkopu ve vzdálenosti do 3 m od jeho kraje, pro jakoukoliv hloubku výkopu a jakoukoliv míru zhutnění,</t>
  </si>
  <si>
    <t>180402111R00</t>
  </si>
  <si>
    <t>Založení trávníku parkový trávník, výsevem, v rovině nebo na svahu do 1:5</t>
  </si>
  <si>
    <t>Poznámka k položce:_x000D_
na půdě předem připravené s pokosením, naložením, odvozem odpadu do 20 km a se složením,</t>
  </si>
  <si>
    <t>181301105R00</t>
  </si>
  <si>
    <t>Rozprostření a urovnání ornice v rovině v souvislé ploše do 500 m2, tloušťka vrstvy přes 250 do 300 mm</t>
  </si>
  <si>
    <t>Poznámka k položce:_x000D_
s případným nutným přemístěním hromad nebo dočasných skládek na místo potřeby ze vzdálenosti do 30 m, v rovině nebo ve svahu do 1 : 5,</t>
  </si>
  <si>
    <t>00572400R</t>
  </si>
  <si>
    <t>směs travní parková, pro běžnou zátěž</t>
  </si>
  <si>
    <t>Konstrukce ze zemin</t>
  </si>
  <si>
    <t>174101101R00</t>
  </si>
  <si>
    <t>Zásyp sypaninou se zhutněním jam, šachet, rýh nebo kolem objektů v těchto vykopávkách</t>
  </si>
  <si>
    <t>Poznámka k položce:_x000D_
z jakékoliv horniny s uložením výkopku po vrstvách,</t>
  </si>
  <si>
    <t>Komunikace</t>
  </si>
  <si>
    <t>576111223V</t>
  </si>
  <si>
    <t>Uvedení živičného povrchu do původního stavu</t>
  </si>
  <si>
    <t>35*0,8*0,2</t>
  </si>
  <si>
    <t>Podlahy a podlahové konstrukce</t>
  </si>
  <si>
    <t>631313711RM1</t>
  </si>
  <si>
    <t>Mazanina z betonu prostého tl. přes 80 do 120 mm třídy C 25/30 ,</t>
  </si>
  <si>
    <t>Poznámka k položce:_x000D_
(z kameniva) hlazená dřevěným hladítkem</t>
  </si>
  <si>
    <t>143*0,6*0,1</t>
  </si>
  <si>
    <t>583318026R</t>
  </si>
  <si>
    <t>kamenivo přírodní těžené frakce 16,0 až 32,0 mm; třída D; Moravskoslezský kraj</t>
  </si>
  <si>
    <t>894211111V</t>
  </si>
  <si>
    <t>Revizní šachta RŠs1 na splaškové kanalizaci, pr.1000mm, dno s výstelkou dle P.D., betonová roura,</t>
  </si>
  <si>
    <t>894211115V</t>
  </si>
  <si>
    <t>Revizní šachta RŠd1 a RŠd2 na dešťové kanalizaci, D1000mm, dno s výstelkou dle P.D., betonová roura,</t>
  </si>
  <si>
    <t>894213562V</t>
  </si>
  <si>
    <t>Uliční vpusť DN600 s litinovu dešťovou mříží, kalový koš</t>
  </si>
  <si>
    <t>ks</t>
  </si>
  <si>
    <t>894235168V</t>
  </si>
  <si>
    <t>Práce autojeřábem</t>
  </si>
  <si>
    <t>900      RTV</t>
  </si>
  <si>
    <t>HZS, Práce v tarifní třídě 6 montér</t>
  </si>
  <si>
    <t>h</t>
  </si>
  <si>
    <t>Doplňující práce na komunikaci</t>
  </si>
  <si>
    <t>919735114R00</t>
  </si>
  <si>
    <t>Řezání stávajících krytů nebo podkladů živičných, hloubky přes 150 do 200 mm</t>
  </si>
  <si>
    <t>Poznámka k položce:_x000D_
včetně spotřeby vody</t>
  </si>
  <si>
    <t>21+21+0,8+0,8</t>
  </si>
  <si>
    <t>919735123R00</t>
  </si>
  <si>
    <t>Řezání stávajících krytů nebo podkladů betonových, hloubky přes 100 do 150 mm</t>
  </si>
  <si>
    <t>143+143+0,6+0,6</t>
  </si>
  <si>
    <t>Bourání konstrukcí</t>
  </si>
  <si>
    <t>965042141RT4</t>
  </si>
  <si>
    <t>Bourání podkladů pod dlažby nebo litých celistvých dlažeb a mazanin betonových nebo z litého asfaltu, tloušťky do 100 mm, plochy přes 4 m2</t>
  </si>
  <si>
    <t>713461121V</t>
  </si>
  <si>
    <t>Izolace potrubí-skružemi 1vrstvá</t>
  </si>
  <si>
    <t>631547012R</t>
  </si>
  <si>
    <t>pouzdro potrubní řezané; minerální vlákno; povrchová úprava Al fólie se skelnou mřížkou; vnitřní průměr 18,0 mm; tl. izolace 20,0 mm; provozní teplota do 250 °C; tepelná vodivost (10°C) 0,0330 W/mK; tepelná vodivost (50°C) 0,037 W/mK</t>
  </si>
  <si>
    <t>631547013R</t>
  </si>
  <si>
    <t>pouzdro potrubní řezané; minerální vlákno; povrchová úprava Al fólie se skelnou mřížkou; vnitřní průměr 22,0 mm; tl. izolace 20,0 mm; provozní teplota do 250 °C; tepelná vodivost (10°C) 0,0330 W/mK; tepelná vodivost (50°C) 0,037 W/mK</t>
  </si>
  <si>
    <t>631547014R</t>
  </si>
  <si>
    <t>pouzdro potrubní řezané; minerální vlákno; povrchová úprava Al fólie se skelnou mřížkou; vnitřní průměr 28,0 mm; tl. izolace 20,0 mm; provozní teplota do 250 °C; tepelná vodivost (10°C) 0,0330 W/mK; tepelná vodivost (50°C) 0,037 W/mK</t>
  </si>
  <si>
    <t>631547015R</t>
  </si>
  <si>
    <t>pouzdro potrubní řezané; minerální vlákno; povrchová úprava Al fólie se skelnou mřížkou; vnitřní průměr 35,0 mm; tl. izolace 20,0 mm; provozní teplota do 250 °C; tepelná vodivost (10°C) 0,0330 W/mK; tepelná vodivost (50°C) 0,037 W/mK</t>
  </si>
  <si>
    <t>631547018R</t>
  </si>
  <si>
    <t>pouzdro potrubní řezané; minerální vlákno; povrchová úprava Al fólie se skelnou mřížkou; vnitřní průměr 54,0 mm; tl. izolace 20,0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</si>
  <si>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</si>
  <si>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</si>
  <si>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631547116R</t>
  </si>
  <si>
    <t>pouzdro potrubní řezané; minerální vlákno; povrchová úprava Al fólie se skelnou mřížkou; vnitřní průměr 42,0 mm; tl. izolace 30,0 mm; provozní teplota do 250 °C; tepelná vodivost (10°C) 0,0330 W/mK; tepelná vodivost (50°C) 0,037 W/mK</t>
  </si>
  <si>
    <t>631547124R</t>
  </si>
  <si>
    <t>pouzdro potrubní řezané; minerální vlákno; povrchová úprava Al fólie se skelnou mřížkou; vnitřní průměr 108,0 mm; tl. izolace 30,0 mm; provozní teplota do 250 °C; tepelná vodivost (10°C) 0,0330 W/mK; tepelná vodivost (50°C) 0,037 W/mK</t>
  </si>
  <si>
    <t>998713203R00</t>
  </si>
  <si>
    <t>Přesun hmot pro izolace tepelné v objektech výšky do 24 m</t>
  </si>
  <si>
    <t>%</t>
  </si>
  <si>
    <t>Poznámka k položce:_x000D_
50 m vodorovně</t>
  </si>
  <si>
    <t>721</t>
  </si>
  <si>
    <t>Vnitřní kanalizace</t>
  </si>
  <si>
    <t>721178116R00</t>
  </si>
  <si>
    <t>Potrubí s vysokým útlumem zvuku - svislé třívrstvé - vnější vrstva z kopolymeru PP, střední vrstva z PP zesílená minerálními látkami, vnitřní vrstva z kopolymeru PP, vnější průměr D 110 mm, tloušťka stěny 3,6 mm, DN 100</t>
  </si>
  <si>
    <t>Poznámka k položce:_x000D_
včetně tvarovek, objímek a vložek pro tlumení hluku, popř. elektrospojek. Bez zednických výpomocí.</t>
  </si>
  <si>
    <t>721178117R00</t>
  </si>
  <si>
    <t>Potrubí s vysokým útlumem zvuku - svislé třívrstvé - vnější vrstva z kopolymeru PP, střední vrstva z PP zesílená minerálními látkami, vnitřní vrstva z kopolymeru PP, vnější průměr D 125 mm, tloušťka stěny 4,2 mm, DN 125</t>
  </si>
  <si>
    <t>721176102R00</t>
  </si>
  <si>
    <t>Potrubí HT připojovací vnější průměr D 40 mm, tloušťka stěny 1,8 mm, DN 40</t>
  </si>
  <si>
    <t>Poznámka k položce:_x000D_
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</si>
  <si>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</si>
  <si>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</si>
  <si>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</si>
  <si>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</si>
  <si>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721176115R00</t>
  </si>
  <si>
    <t>Potrubí HT odpadní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</si>
  <si>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</si>
  <si>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</si>
  <si>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</si>
  <si>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</si>
  <si>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</si>
  <si>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</si>
  <si>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</si>
  <si>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</si>
  <si>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721223423RT2</t>
  </si>
  <si>
    <t>Vpusť podlahová se zápachovou uzávěrkou průměr 50, 75 110 mm, se svislým odtokem, zápachový uzávěr funkční i pří vyschnutí, 123x123mm/115x115mm, včetně dodávky materiálu</t>
  </si>
  <si>
    <t>721242112R00</t>
  </si>
  <si>
    <t>Lapač střešních splavenin D 110 mm, plast; napojení horizontální, světlost přítoku 110 mm, odtok 110/125 mm, kulový kloub, protizápachová klapka, koš, včetně dodávky materiálu</t>
  </si>
  <si>
    <t>721273150R00</t>
  </si>
  <si>
    <t>Ventilační hlavice D 50, 75, 110 mm, přivzdušňovací ventil D 50/75/110 mm s dvojitou izolační stěnou, s masivní pryžovou membránou, s odnímatelnou mřížkou proti hmyzu a pro čištění, mat. , včetně dodávky materiálu</t>
  </si>
  <si>
    <t>721273200RT3</t>
  </si>
  <si>
    <t>Ventilační hlavice D 110 mm, souprava z PP</t>
  </si>
  <si>
    <t>721290111R00</t>
  </si>
  <si>
    <t>Zkouška těsnosti kanalizace v objektech vodou, DN 125</t>
  </si>
  <si>
    <t>721290112R00</t>
  </si>
  <si>
    <t>Zkouška těsnosti kanalizace v objektech vodou, DN 200</t>
  </si>
  <si>
    <t>721234116V</t>
  </si>
  <si>
    <t>El vytápěné střešní vpusti s lapačem splavenin pro napojení potrubí O125</t>
  </si>
  <si>
    <t>721244561V</t>
  </si>
  <si>
    <t>Manžety pro utěsnění prostupů základovou deskou (tvarovka s límcem DN110)</t>
  </si>
  <si>
    <t>721292113V</t>
  </si>
  <si>
    <t>Čisticí kus DN 110</t>
  </si>
  <si>
    <t>721292114V</t>
  </si>
  <si>
    <t>Čisticí kus DN 125</t>
  </si>
  <si>
    <t>721292220V</t>
  </si>
  <si>
    <t>Revizní dvířka pro přístup k čistícím kusům</t>
  </si>
  <si>
    <t>721295354V</t>
  </si>
  <si>
    <t>Podlahový plastový přečerpávací box s podlahovou vpusí a kalovým nerezovým čerpadlem</t>
  </si>
  <si>
    <t>721635110V</t>
  </si>
  <si>
    <t>Potrubí PE100, SDR17, D32</t>
  </si>
  <si>
    <t>721813687V</t>
  </si>
  <si>
    <t>Zápachová uzávěra pro odvod kondenzátu od VZT zařízení</t>
  </si>
  <si>
    <t>721856334V</t>
  </si>
  <si>
    <t>Revizní a čisticí šachta s pachtěsným poklopem HL, průběžné dno, do interiéru pro potrubí KG 160</t>
  </si>
  <si>
    <t>721865210V</t>
  </si>
  <si>
    <t>Chránička DN 160</t>
  </si>
  <si>
    <t>721865211V</t>
  </si>
  <si>
    <t>Chránička DN 200</t>
  </si>
  <si>
    <t>721865212V</t>
  </si>
  <si>
    <t>Chránička DN 250</t>
  </si>
  <si>
    <t>721945221V</t>
  </si>
  <si>
    <t>Protipožární manžeta D100 dle PBŘ</t>
  </si>
  <si>
    <t>721945222V</t>
  </si>
  <si>
    <t>Protipožární manžeta D125 dle PBŘ</t>
  </si>
  <si>
    <t>799721114V</t>
  </si>
  <si>
    <t>Uchycení potrubí, objímky, konzoly, závěsy</t>
  </si>
  <si>
    <t>799721125V</t>
  </si>
  <si>
    <t>Demontáž potrubí kanalizace vynesení do kontejneru-likvidace</t>
  </si>
  <si>
    <t>799721313V</t>
  </si>
  <si>
    <t>Teplená izolace tl. 25mm dešťového svodu v 1. NP s el. vytápěným kabelem</t>
  </si>
  <si>
    <t>799721315V</t>
  </si>
  <si>
    <t>Fixace potrubí pod terénem podbetonováním</t>
  </si>
  <si>
    <t>799722101V</t>
  </si>
  <si>
    <t>Stavební výpomoci, průrazy, drážky, hrubé zazdění, kanalizace</t>
  </si>
  <si>
    <t>kompl</t>
  </si>
  <si>
    <t>998721203R00</t>
  </si>
  <si>
    <t>Přesun hmot pro vnitřní kanalizaci v objektech výšky do 24 m</t>
  </si>
  <si>
    <t>Poznámka k položce:_x000D_
50 m vodorovně, měřeno od těžiště půdorysné plochy skládky do těžiště půdorysné plochy objektu</t>
  </si>
  <si>
    <t>998721292R00</t>
  </si>
  <si>
    <t>Přesun hmot pro vnitřní kanalizaci příplatek k ceně za zvětšený přesun přes vymezenou největší dopravní vzdálenost do 100 m</t>
  </si>
  <si>
    <t>722</t>
  </si>
  <si>
    <t>Vnitřní vodovod</t>
  </si>
  <si>
    <t>722130233R00</t>
  </si>
  <si>
    <t>Potrubí z ocelových trubek závitových pozinkovaných DN 25, svařovaných 11 343, , včetně dodávky materiálu</t>
  </si>
  <si>
    <t>722130234R00</t>
  </si>
  <si>
    <t>Potrubí z ocelových trubek závitových pozinkovaných DN 32, svařovaných 11 343, , včetně dodávky materiálu</t>
  </si>
  <si>
    <t>722130235R00</t>
  </si>
  <si>
    <t>Potrubí z ocelových trubek závitových pozinkovaných DN 40, svařovaných 11 343, , včetně dodávky materiálu</t>
  </si>
  <si>
    <t>722163102R00</t>
  </si>
  <si>
    <t>Potrubí z měděných trubek měděné potrubí, D 15 mm, s 1,0 mm, pájení pomocí kapilárních pájecích tvarovek</t>
  </si>
  <si>
    <t>Poznámka k položce:_x000D_
včetně tvarovek, bez zednických výpomocí,</t>
  </si>
  <si>
    <t>722163103R00</t>
  </si>
  <si>
    <t>Potrubí z měděných trubek měděné potrubí, D 18 mm, s 1,0 mm, pájení pomocí kapilárních pájecích tvarovek</t>
  </si>
  <si>
    <t>722163104R00</t>
  </si>
  <si>
    <t>Potrubí z měděných trubek měděné potrubí, D 22 mm, s 1,0 mm, pájení pomocí kapilárních pájecích tvarovek</t>
  </si>
  <si>
    <t>722163105R00</t>
  </si>
  <si>
    <t>Potrubí z měděných trubek měděné potrubí, D 28 mm, s 1,5 mm, pájení pomocí kapilárních pájecích tvarovek</t>
  </si>
  <si>
    <t>722163106R00</t>
  </si>
  <si>
    <t>Potrubí z měděných trubek měděné potrubí, D 35 mm, s 1,5 mm, pájení pomocí kapilárních pájecích tvarovek</t>
  </si>
  <si>
    <t>722163107R00</t>
  </si>
  <si>
    <t>Potrubí z měděných trubek měděné potrubí, D 42 mm, s 1,5 mm, pájení pomocí kapilárních pájecích tvarovek</t>
  </si>
  <si>
    <t>722163108R00</t>
  </si>
  <si>
    <t>Potrubí z měděných trubek měděné potrubí, D 54 mm, s 2,0 mm, pájení pomocí kapilárních pájecích tvarovek</t>
  </si>
  <si>
    <t>722178711R00</t>
  </si>
  <si>
    <t>Potrubí vícevrstvé z polypropylenu, polypropylenu s čedičovými vlákny a polypropylenu PP-RCT/ PP-RCT+BF/ PP-RCT, D 20 mm, s 2,8 mm, S 3,2, polyfúzně svařované</t>
  </si>
  <si>
    <t>722178712R00</t>
  </si>
  <si>
    <t>Potrubí vícevrstvé z polypropylenu, polypropylenu s čedičovými vlákny a polypropylenu PP-RCT/ PP-RCT+BF/ PP-RCT, D 25 mm, s 3,5 mm, S 3,2, polyfúzně svařované</t>
  </si>
  <si>
    <t>722178713R00</t>
  </si>
  <si>
    <t>Potrubí vícevrstvé z polypropylenu, polypropylenu s čedičovými vlákny a polypropylenu PP-RCT/ PP-RCT+BF/ PP-RCT, D 32 mm, s 4,4 mm, S 3,2, polyfúzně svařované</t>
  </si>
  <si>
    <t>722178714R00</t>
  </si>
  <si>
    <t>Potrubí vícevrstvé z polypropylenu, polypropylenu s čedičovými vlákny a polypropylenu PP-RCT/ PP-RCT+BF/ PP-RCT, D 40 mm, s 5,5 mm, S 3,2, polyfúzně svařované</t>
  </si>
  <si>
    <t>722178715R00</t>
  </si>
  <si>
    <t>Potrubí vícevrstvé z polypropylenu, polypropylenu s čedičovými vlákny a polypropylenu PP-RCT/ PP-RCT+BF/ PP-RCT, D 50 mm, s 6,9 mm, S 3,2, polyfúzně svařované</t>
  </si>
  <si>
    <t>722178716R00</t>
  </si>
  <si>
    <t>Potrubí vícevrstvé z polypropylenu, polypropylenu s čedičovými vlákny a polypropylenu PP-RCT/ PP-RCT+BF/ PP-RCT, D 63 mm, s 8,6 mm, S 3,2, polyfúzně svařované</t>
  </si>
  <si>
    <t>722181211RT7</t>
  </si>
  <si>
    <t>Izolace vodovodního potrubí návleková z trubic z pěnového polyetylenu, tloušťka stěny 6 mm, d 22 mm</t>
  </si>
  <si>
    <t>722181211RT8</t>
  </si>
  <si>
    <t>Izolace vodovodního potrubí návleková z trubic z pěnového polyetylenu, tloušťka stěny 6 mm, d 25 mm</t>
  </si>
  <si>
    <t>722181211RU1</t>
  </si>
  <si>
    <t>Izolace vodovodního potrubí návleková z trubic z pěnového polyetylenu, tloušťka stěny 6 mm, d 32 mm</t>
  </si>
  <si>
    <t>722181211RV9</t>
  </si>
  <si>
    <t>Izolace vodovodního potrubí návleková z trubic z pěnového polyetylenu, tloušťka stěny 6 mm, d 40 mm</t>
  </si>
  <si>
    <t>722181212RW6</t>
  </si>
  <si>
    <t>Izolace vodovodního potrubí návleková z trubic z pěnového polyetylenu, tloušťka stěny 9 mm, d 50 mm</t>
  </si>
  <si>
    <t>722181212RY3</t>
  </si>
  <si>
    <t>Izolace vodovodního potrubí návleková z trubic z pěnového polyetylenu, tloušťka stěny 9 mm, d 63 mm</t>
  </si>
  <si>
    <t>722181213RT5</t>
  </si>
  <si>
    <t>Izolace vodovodního potrubí návleková z trubic z pěnového polyetylenu, tloušťka stěny 13 mm, d 15 mm</t>
  </si>
  <si>
    <t>722181213RT6</t>
  </si>
  <si>
    <t>Izolace vodovodního potrubí návleková z trubic z pěnového polyetylenu, tloušťka stěny 13 mm, d 18 mm</t>
  </si>
  <si>
    <t>722181213RT7</t>
  </si>
  <si>
    <t>Izolace vodovodního potrubí návleková z trubic z pěnového polyetylenu, tloušťka stěny 13 mm, d 22 mm</t>
  </si>
  <si>
    <t>722181214RT9</t>
  </si>
  <si>
    <t>Izolace vodovodního potrubí návleková z trubic z pěnového polyetylenu, tloušťka stěny 20 mm, d 28 mm</t>
  </si>
  <si>
    <t>722181215RU2</t>
  </si>
  <si>
    <t>Izolace vodovodního potrubí návleková z trubic z pěnového polyetylenu, tloušťka stěny 25 mm, d 35 mm</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</si>
  <si>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</si>
  <si>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</si>
  <si>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</si>
  <si>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</si>
  <si>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</si>
  <si>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</si>
  <si>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</si>
  <si>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</si>
  <si>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</si>
  <si>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</si>
  <si>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</si>
  <si>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</si>
  <si>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722237133R00</t>
  </si>
  <si>
    <t>Kohout kulový s vypouštěním, mosazný, vnitřní-vnitřní závit, DN 25, PN 35, včetně dodávky materiálu</t>
  </si>
  <si>
    <t>722237135R00</t>
  </si>
  <si>
    <t>Kohout kulový s vypouštěním, mosazný, vnitřní-vnitřní závit, DN 40, PN 35,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</si>
  <si>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</si>
  <si>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</si>
  <si>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</si>
  <si>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</si>
  <si>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722237665R00</t>
  </si>
  <si>
    <t>Klapka vodovodní, zpětná, vodorovná, mosazná, vnitřní-vnitřní závit, DN 40, PN 12, včetně dodávky materiálu</t>
  </si>
  <si>
    <t>722254201RT3</t>
  </si>
  <si>
    <t>Požární příslušenství hydrantový systém D 25, box s plnými dveřmi, stálotvará hadice, průměr 25/30</t>
  </si>
  <si>
    <t>722280106R00</t>
  </si>
  <si>
    <t>Tlakové zkoušky vodovodního potrubí do DN 32</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</si>
  <si>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</si>
  <si>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</si>
  <si>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</si>
  <si>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</si>
  <si>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</si>
  <si>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</si>
  <si>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722290234R00</t>
  </si>
  <si>
    <t>Proplach a dezinfekce vodovodního potrubí do DN 80</t>
  </si>
  <si>
    <t>734255135R00</t>
  </si>
  <si>
    <t>Ventil pojistný závitový 6,0 bar, mosazný, DN 25, vnitřní-vnitřní závit, včetně dodávky materiálu</t>
  </si>
  <si>
    <t>734295321R00</t>
  </si>
  <si>
    <t>Kohout kulový, napouštěcí a vypouštěcí, mosazný, DN 15, PN 10, včetně dodávky materiálu, Kohout vypouštěcí vodovodní</t>
  </si>
  <si>
    <t>734295213R00</t>
  </si>
  <si>
    <t>Filtr mosazný, DN 25, PN 20, vnitřní-vnitřní závit, včetně dodávky materiálu, Filtr pro vytápění</t>
  </si>
  <si>
    <t>734295215R00</t>
  </si>
  <si>
    <t>Filtr mosazný, DN 40, PN 20, vnitřní-vnitřní závit, včetně dodávky materiálu, Filtr pro vytápění</t>
  </si>
  <si>
    <t>734413143R00</t>
  </si>
  <si>
    <t>Teploměr s jímkou D 100 mm, délka jímky 75 mm, T = 0 až 120°C, včetně dodávky materiálu</t>
  </si>
  <si>
    <t>734421160R00</t>
  </si>
  <si>
    <t>Tlakoměr deformační 0-10 MPa č. 03322, D 100, včetně dodávky materiálu</t>
  </si>
  <si>
    <t>722181215V</t>
  </si>
  <si>
    <t>Izolace návleková MIRELON PRO tl. stěny 30 mm, vnitřní průměr 42 mm</t>
  </si>
  <si>
    <t>722241123V</t>
  </si>
  <si>
    <t>Automatická termostatická regulační nerezová armatura pro cirkulační rozvod TV DN15</t>
  </si>
  <si>
    <t>722241133V</t>
  </si>
  <si>
    <t>Regulační a vyvažovací armatura DN 20-statická do rozvodů cirkulace</t>
  </si>
  <si>
    <t>722241142V</t>
  </si>
  <si>
    <t>Směšovací armatura DN 15 před soc. zázemí pacientů</t>
  </si>
  <si>
    <t>722241223V</t>
  </si>
  <si>
    <t>Termostatický směšovací ventil pro směšování vody o 2 různých vstupních teplot na konstantní</t>
  </si>
  <si>
    <t>722265113V</t>
  </si>
  <si>
    <t>Vodoměr podružný na SV DN 25, Qn=2,5m3/h vč. šroubení</t>
  </si>
  <si>
    <t>722725113V</t>
  </si>
  <si>
    <t>Ochranné pospojování vodovodního potrubí, armatur a zařizovacích předmětů</t>
  </si>
  <si>
    <t>722815131V</t>
  </si>
  <si>
    <t>Oběhové cirkulační čerpadlo nerez, Čcirk1 Q=1,5m3/h, 4m.v.sl. vč. izolace a šroubení</t>
  </si>
  <si>
    <t>722816945V</t>
  </si>
  <si>
    <t>Expanzní nádoba pro rozvody pitné vody s vakem 10 bar, objem 18 lt</t>
  </si>
  <si>
    <t>722830224V</t>
  </si>
  <si>
    <t>Štítky , polepy , cedulky</t>
  </si>
  <si>
    <t>722910657V</t>
  </si>
  <si>
    <t>Pevný bod společný pro potrubí TV a Cirk</t>
  </si>
  <si>
    <t>722945210V</t>
  </si>
  <si>
    <t>Požární manžety dle PBŘ, D18</t>
  </si>
  <si>
    <t>722945211V</t>
  </si>
  <si>
    <t>Požární manžety dle PBŘ, D20</t>
  </si>
  <si>
    <t>722945212V</t>
  </si>
  <si>
    <t>Požární manžety dle PBŘ, D28</t>
  </si>
  <si>
    <t>722945213V</t>
  </si>
  <si>
    <t>722945214V</t>
  </si>
  <si>
    <t>Požární manžety dle PBŘ, D32</t>
  </si>
  <si>
    <t>722945215V</t>
  </si>
  <si>
    <t>Požární manžety dle PBŘ, D35</t>
  </si>
  <si>
    <t>722945216V</t>
  </si>
  <si>
    <t>Požární manžety dle PBŘ, D42</t>
  </si>
  <si>
    <t>722945217V</t>
  </si>
  <si>
    <t>Požární manžety dle PBŘ, D48</t>
  </si>
  <si>
    <t>722945218V</t>
  </si>
  <si>
    <t>Požární manžety dle PBŘ, D50</t>
  </si>
  <si>
    <t>722945219V</t>
  </si>
  <si>
    <t>Požární manžety dle PBŘ, D63</t>
  </si>
  <si>
    <t>799722100V</t>
  </si>
  <si>
    <t>Stavební výpomoci, průrazy, drážky, hrubé zazdění, vodovod</t>
  </si>
  <si>
    <t>799722113V</t>
  </si>
  <si>
    <t>Drobný montážní materiál, uchycení potrubí, závěsy, konzoly, šroubení, zkružené plechy pro</t>
  </si>
  <si>
    <t>799722567V</t>
  </si>
  <si>
    <t>Demontáž stávajících zařizovacích předmětů, potrubí vody, vynesení do kontejneru</t>
  </si>
  <si>
    <t>799722722V</t>
  </si>
  <si>
    <t>Demontáž stávajících zařizovacích předmětů, potrubí, izolací, armatur, vynesení do kontejneru, odvoz</t>
  </si>
  <si>
    <t>998722202R00</t>
  </si>
  <si>
    <t>Přesun hmot pro vnitřní vodovod v objektech výšky do 12 m</t>
  </si>
  <si>
    <t>Poznámka k položce:_x000D_
vodorovně do 50 m</t>
  </si>
  <si>
    <t>998722292R00</t>
  </si>
  <si>
    <t>Přesun hmot pro vnitřní vodovod příplatek k ceně za zvětšený přesun přes vymezenou největší dopravní vzdálenost do 100 m</t>
  </si>
  <si>
    <t>724</t>
  </si>
  <si>
    <t>Strojní vybavení</t>
  </si>
  <si>
    <t>724211130V</t>
  </si>
  <si>
    <t>Zásobníkový ohřívač teplé vody se dvěmi vložkami celkem 2m2 přestupná plocha, objem 300 lt,</t>
  </si>
  <si>
    <t>Zařizovací předměty</t>
  </si>
  <si>
    <t>725014131RT1</t>
  </si>
  <si>
    <t>Klozetové mísy závěsné, bilé, hluboké splachování, zadní, včetně sedátka, šířka 360 mm, hloubka 510 mm, výška 400 mm</t>
  </si>
  <si>
    <t>725014141R00</t>
  </si>
  <si>
    <t>Klozetové mísy závěsné pro ZTP, bilé, hluboké splachování, zadní, včetně sedátka, šířka 360 mm, hloubka 700 mm, výška 480 mm</t>
  </si>
  <si>
    <t>725122231R00</t>
  </si>
  <si>
    <t>Pisoár diturvit, bílý, s radarovým splachovačem</t>
  </si>
  <si>
    <t>725017124R00</t>
  </si>
  <si>
    <t>Umyvadlo na šrouby, bílé, šířka 650 mm, hloubka 485 mm</t>
  </si>
  <si>
    <t>725017153R00</t>
  </si>
  <si>
    <t>Umyvadlo invalidní, bílé, šířka 640 mm, hloubka 550 mm</t>
  </si>
  <si>
    <t>725019101R00</t>
  </si>
  <si>
    <t>Výlevka diturvitová s plastovou mřížkou, stojící</t>
  </si>
  <si>
    <t>725244523</t>
  </si>
  <si>
    <t>Sprchové dveře a zástěny zástěny sprchové rohové čtvercové/obdélníkové rámové se skleněnou výplní tl. 4 a 5 mm dveře posuvné dvoudílné, vstup z rohu, na vaničku 900x900 mm</t>
  </si>
  <si>
    <t>-2068207724</t>
  </si>
  <si>
    <t>https://podminky.urs.cz/item/CS_URS_2022_02/725244523</t>
  </si>
  <si>
    <t>2+2</t>
  </si>
  <si>
    <t>725244813</t>
  </si>
  <si>
    <t>Sprchové dveře a zástěny zástěny sprchové rohové čtvrtkruhové rámové se skleněnou výplní tl. 4 a 5 mm dveře posuvné dvoudílné, vstup z oblouku, na vaničku 900x900 mm</t>
  </si>
  <si>
    <t>1839267471</t>
  </si>
  <si>
    <t>https://podminky.urs.cz/item/CS_URS_2022_02/725244813</t>
  </si>
  <si>
    <t>72524481r</t>
  </si>
  <si>
    <t>Sprchové dveře a zástěny zástěny sprchové rohové čtvrtkruhové rámové s matný plast výplní tl. 4 a 5 mm dveře posuvné dvoudílné, vstup z oblouku, na vaničku 900x900 mm</t>
  </si>
  <si>
    <t>-294538853</t>
  </si>
  <si>
    <t>1+1+1+2</t>
  </si>
  <si>
    <t>725244904</t>
  </si>
  <si>
    <t>Sprchové dveře a zástěny montáž sprchových dveří</t>
  </si>
  <si>
    <t>613915223</t>
  </si>
  <si>
    <t>https://podminky.urs.cz/item/CS_URS_2022_02/725244904</t>
  </si>
  <si>
    <t>dveře sprchové zalamovací šíře 900mm</t>
  </si>
  <si>
    <t>-1721291743</t>
  </si>
  <si>
    <t>725334301R00</t>
  </si>
  <si>
    <t>Nálevka se sifonem PP DN 32</t>
  </si>
  <si>
    <t>Poznámka k položce:_x000D_
rozměry: 78x55 mm, výška 100 mm</t>
  </si>
  <si>
    <t>725801501</t>
  </si>
  <si>
    <t>Dodávka a montáž kolejnice do stropu 120 x 120cm, AL, včetně závěsu</t>
  </si>
  <si>
    <t>-100483948</t>
  </si>
  <si>
    <t>1+1</t>
  </si>
  <si>
    <t>725814105R00</t>
  </si>
  <si>
    <t>Ventil rohový, mosazný, s filtrem, s maticí, DN 15 x DN 10, včetně dodávky materiálu</t>
  </si>
  <si>
    <t>725814122R00</t>
  </si>
  <si>
    <t>Ventil pračkový, mosazný, se zpětnou klapkou, DN 15 x DN 20, včetně dodávky materiálu</t>
  </si>
  <si>
    <t>725823111RT1</t>
  </si>
  <si>
    <t>Baterie umyvadlové a dřezové umyvadlová, stojánková, ruční ovládání bez otvírání odpadu, standardní, včetně dodávky materiálu</t>
  </si>
  <si>
    <t>725823134RT1</t>
  </si>
  <si>
    <t>Baterie umyvadlové a dřezové dřezová, stojánková, ruční ovládání s výsuvnou sprchou, standardní, včetně dodávky materiálu</t>
  </si>
  <si>
    <t>725860215R00</t>
  </si>
  <si>
    <t>Zápachová uzávěrka (sifon) pro zařizovací předměty umyvadlová-nábytková D 32, 40 mm x 5/4" se svislým odtokem i jako varianta k umyvadlům pro tělesně postižené pro úsporu místa pod umyvadlem, včetně dodávky materiálu</t>
  </si>
  <si>
    <t>725860227RT1</t>
  </si>
  <si>
    <t>Zápachová uzávěrka (sifon) pro zařizovací předměty D 50 mm; pro sprchové kouty; PP; s kulovým kloubem na odtoku, s vyjímatelnou sifonovou vložkou, s krytkou z nerez oceli , včetně dodávky materiálu</t>
  </si>
  <si>
    <t>725014131V</t>
  </si>
  <si>
    <t>Klozet závěsný nerezový-antivandal včetně sedátka</t>
  </si>
  <si>
    <t>725016654V</t>
  </si>
  <si>
    <t>Připojovací manžeta WC</t>
  </si>
  <si>
    <t>725016657V</t>
  </si>
  <si>
    <t>Připojovací manžeta výlevky</t>
  </si>
  <si>
    <t>725017130V</t>
  </si>
  <si>
    <t>Nerezové umývadlo s otvorem pro baterii</t>
  </si>
  <si>
    <t>725019111V</t>
  </si>
  <si>
    <t>Výlevka nerezová zdravotnícká závěsná</t>
  </si>
  <si>
    <t>725249102V</t>
  </si>
  <si>
    <t>Keramická vanička rádius 900 mm</t>
  </si>
  <si>
    <t>725249103V</t>
  </si>
  <si>
    <t>Keramická vanička čtvercová 900 mm</t>
  </si>
  <si>
    <t>725249104V</t>
  </si>
  <si>
    <t>Sprchový kout čtverec 90</t>
  </si>
  <si>
    <t>725249105V</t>
  </si>
  <si>
    <t>Sprchový kout čtvrtkuh 90</t>
  </si>
  <si>
    <t>725823121V</t>
  </si>
  <si>
    <t>Baterie umyvadlová stoján. ruční s prodlouženým ramínkem a ovládací pákou, pro umývadlo ZTP</t>
  </si>
  <si>
    <t>725825633V</t>
  </si>
  <si>
    <t>Baterie nástěnná páková pro výlevku s prodlouženým výtok. ramínkem 210mm, standardní</t>
  </si>
  <si>
    <t>725845811V</t>
  </si>
  <si>
    <t>Směšovací termostatická baterie s ruční a hlavovou sprchou, chrom hadice, držák ruční sprchy</t>
  </si>
  <si>
    <t>725860230</t>
  </si>
  <si>
    <t>Sifon nerezový pro výlevku</t>
  </si>
  <si>
    <t>725860252V</t>
  </si>
  <si>
    <t>Umyvadlový sifon nerez místo šetřící</t>
  </si>
  <si>
    <t>725860256V</t>
  </si>
  <si>
    <t>Umyvadlový sifon místo šetřící pro umývadlo ZTP a zdravotní</t>
  </si>
  <si>
    <t>725980113V</t>
  </si>
  <si>
    <t>Revizní dvířka kovové 500x500</t>
  </si>
  <si>
    <t>55231082V</t>
  </si>
  <si>
    <t>Dřez nerez s odkládací plochou , pro stojánkovou baterii</t>
  </si>
  <si>
    <t>55231083V</t>
  </si>
  <si>
    <t>Dřez nerez bez odkládací plochy , pro stojánkovou baterii</t>
  </si>
  <si>
    <t>726</t>
  </si>
  <si>
    <t>Předstěnové systémy</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</si>
  <si>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</si>
  <si>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</si>
  <si>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726211331R00</t>
  </si>
  <si>
    <t>Klozet zavěšené,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</si>
  <si>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726225141V</t>
  </si>
  <si>
    <t>Ovládací tlačítko</t>
  </si>
  <si>
    <t>998726222R00</t>
  </si>
  <si>
    <t>Přesun hmot pro předstěnové systémy v objektech výšky do 12 m</t>
  </si>
  <si>
    <t>D96</t>
  </si>
  <si>
    <t>Přesuny suti a vybouraných hmot</t>
  </si>
  <si>
    <t>979081121R00</t>
  </si>
  <si>
    <t>Odvoz suti a vybouraných hmot na skládku příplatek za každý další 1 km</t>
  </si>
  <si>
    <t>26,28*10</t>
  </si>
  <si>
    <t>979990101R00</t>
  </si>
  <si>
    <t>Poplatek za skládku směsi betonu a cihel do 30x30 cm, skupina 17 01 01 a 17 01 02 z Katalogu odpadů</t>
  </si>
  <si>
    <t>979990112R00</t>
  </si>
  <si>
    <t>Poplatek za skládku obalované kamenivo, asfalt, kusovost do 300 x 300 mm, skupina 17 03 02 z Katalogu odpadů</t>
  </si>
  <si>
    <t>979087213R00</t>
  </si>
  <si>
    <t>Nakládání na dopravní prostředky vybouraných hmot</t>
  </si>
  <si>
    <t>Poznámka k položce:_x000D_
pro vodorovnou dopravu</t>
  </si>
  <si>
    <t>979081111R00</t>
  </si>
  <si>
    <t>Odvoz suti a vybouraných hmot na skládku do 1 km</t>
  </si>
  <si>
    <t>979082111R00</t>
  </si>
  <si>
    <t>Vnitrostaveništní doprava suti a vybouraných hmot do 10 m</t>
  </si>
  <si>
    <t>979093111R00</t>
  </si>
  <si>
    <t>Uložení suti na skládku bez zhutnění</t>
  </si>
  <si>
    <t>Poznámka k položce:_x000D_
s hrubým urovnáním,</t>
  </si>
  <si>
    <t>VN</t>
  </si>
  <si>
    <t>Vedlejší náklady</t>
  </si>
  <si>
    <t>005111021R</t>
  </si>
  <si>
    <t>Vytyčení inženýrských sítí</t>
  </si>
  <si>
    <t>Soubor</t>
  </si>
  <si>
    <t>005124010R</t>
  </si>
  <si>
    <t>Koordinační činnost</t>
  </si>
  <si>
    <t>ON</t>
  </si>
  <si>
    <t>Ostatní náklady</t>
  </si>
  <si>
    <t>005121 R</t>
  </si>
  <si>
    <t>Zařízení staveniště</t>
  </si>
  <si>
    <t>005241010R</t>
  </si>
  <si>
    <t>Dokumentace skutečného provedení</t>
  </si>
  <si>
    <t>PSV - Práce a dodávky PSV</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</si>
  <si>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</si>
  <si>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</si>
  <si>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</si>
  <si>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</si>
  <si>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VRN - Vedlejší rozpočtové náklady</t>
  </si>
  <si>
    <t xml:space="preserve">    VRN1 - Průzkumné, geodetické a projektové práce</t>
  </si>
  <si>
    <t>Práce a dodávky PSV</t>
  </si>
  <si>
    <t>713410811</t>
  </si>
  <si>
    <t>713463311</t>
  </si>
  <si>
    <t>RKW.32032</t>
  </si>
  <si>
    <t>63154003</t>
  </si>
  <si>
    <t>pouzdro izolační potrubní z minerální vlny s Al fólií max. 250/100°C 18/20mm</t>
  </si>
  <si>
    <t>63154004</t>
  </si>
  <si>
    <t>pouzdro izolační potrubní z minerální vlny s Al fólií max. 250/100°C 22/20mm</t>
  </si>
  <si>
    <t>63154531</t>
  </si>
  <si>
    <t>pouzdro izolační potrubní z minerální vlny s Al fólií max. 250/100°C 28/30mm</t>
  </si>
  <si>
    <t>63154572</t>
  </si>
  <si>
    <t>pouzdro izolační potrubní z minerální vlny s Al fólií max. 250/100°C 35/40mm</t>
  </si>
  <si>
    <t>63154604</t>
  </si>
  <si>
    <t>pouzdro izolační potrubní z minerální vlny s Al fólií max. 250/100°C 48/50mm</t>
  </si>
  <si>
    <t>63154605</t>
  </si>
  <si>
    <t>pouzdro izolační potrubní z minerální vlny s Al fólií max. 250/100°C 60/50mm</t>
  </si>
  <si>
    <t>713463312</t>
  </si>
  <si>
    <t>63154041</t>
  </si>
  <si>
    <t>pouzdro izolační potrubní z minerální vlny s Al fólií max. 250/100°C 76/70mm</t>
  </si>
  <si>
    <t>63154056</t>
  </si>
  <si>
    <t>pouzdro izolační potrubní z minerální vlny s Al fólií max. 250/100°C 108/100mm</t>
  </si>
  <si>
    <t>998713202</t>
  </si>
  <si>
    <t>727121101</t>
  </si>
  <si>
    <t>727121102</t>
  </si>
  <si>
    <t>727121103</t>
  </si>
  <si>
    <t>727121105</t>
  </si>
  <si>
    <t>732</t>
  </si>
  <si>
    <t>Ústřední vytápění - strojovny</t>
  </si>
  <si>
    <t>732111128</t>
  </si>
  <si>
    <t>732111228</t>
  </si>
  <si>
    <t>732111312</t>
  </si>
  <si>
    <t>732111316</t>
  </si>
  <si>
    <t>732111318</t>
  </si>
  <si>
    <t>732111322</t>
  </si>
  <si>
    <t>732199100</t>
  </si>
  <si>
    <t>73219</t>
  </si>
  <si>
    <t>dod orientačních štítků</t>
  </si>
  <si>
    <t>73442</t>
  </si>
  <si>
    <t>D+ M- Č1 -  čerpadlo elektronicky řízené, 230 V, PN 10, pracovní bod čerpadla Q = 3,8m3/hod, H = 4 mvs(40 kPa)</t>
  </si>
  <si>
    <t>soub</t>
  </si>
  <si>
    <t>73442.1</t>
  </si>
  <si>
    <t>D+ M- Č2 čerpadlo elektronicky řízené, 230 V, PN 10, pracovní bod čerpadla Q = 2,54m3/hod, H = 3 mvs(30 kPa)</t>
  </si>
  <si>
    <t>73442.2</t>
  </si>
  <si>
    <t>D+ M- Č3- čerpadlo elektronicky řízené, 230 V, PN 10, pracovní bod čerpadla Q =13m3/hod, H = 8,5 mvs(85 kPa)</t>
  </si>
  <si>
    <t>73442.3</t>
  </si>
  <si>
    <t>D+ M- Č4 čerpadlo elektronicky řízené, 230 V, PN 10, pracovní bod čerpadla Q =2,1m3/hod, H =4 mvs(40 kPa)</t>
  </si>
  <si>
    <t>73442.4</t>
  </si>
  <si>
    <t>D+ M- Č5 čerpadlo elektronicky řízené, 230 V, PN 10, pracovní bod čerpadla Q =1,05m3/hod, H =2 mvs(20 kPa)</t>
  </si>
  <si>
    <t>73442.5</t>
  </si>
  <si>
    <t>D+ M- Č6 čerpadlo elektronicky řízené, 230 V, PN 10, pracovní bod čerpadla Q =0,21m3/hod, H =2 mvs(20 kPa)</t>
  </si>
  <si>
    <t>73442.6</t>
  </si>
  <si>
    <t>D+ M- Č7 čerpadlo elektronicky řízené, 230 V, PN 10, pracovní bod čerpadla Q =0,33m3/hod, H =1 mvs(10 kPa)</t>
  </si>
  <si>
    <t>73442.7</t>
  </si>
  <si>
    <t>D+ M- Č8 čerpadlo elektronicky řízené, 230 V, PN 10, pracovní bod čerpadla Q =2,2m3/hod, H =2,5 mvs(25 kPa)</t>
  </si>
  <si>
    <t>73442.8</t>
  </si>
  <si>
    <t>D+M Pomocný materiál pro uložení rozdělovačů a potrubí</t>
  </si>
  <si>
    <t>998732202</t>
  </si>
  <si>
    <t>733</t>
  </si>
  <si>
    <t>Ústřední vytápění - rozvodné potrubí</t>
  </si>
  <si>
    <t>733110808</t>
  </si>
  <si>
    <t>733111107</t>
  </si>
  <si>
    <t>733111108</t>
  </si>
  <si>
    <t>733121222</t>
  </si>
  <si>
    <t>733122107VGA</t>
  </si>
  <si>
    <t>D+M Potruví ocelové hladké černé spojované lisováním vč tvarovek a protipřírub</t>
  </si>
  <si>
    <t>733141102</t>
  </si>
  <si>
    <t>733190108</t>
  </si>
  <si>
    <t>733190225</t>
  </si>
  <si>
    <t>733190801</t>
  </si>
  <si>
    <t>733223102</t>
  </si>
  <si>
    <t>733223103</t>
  </si>
  <si>
    <t>733223104</t>
  </si>
  <si>
    <t>733223105</t>
  </si>
  <si>
    <t>733223106</t>
  </si>
  <si>
    <t>733224221</t>
  </si>
  <si>
    <t>733224224</t>
  </si>
  <si>
    <t>733224225</t>
  </si>
  <si>
    <t>733224226</t>
  </si>
  <si>
    <t>733290801</t>
  </si>
  <si>
    <t>733291101</t>
  </si>
  <si>
    <t>733890803</t>
  </si>
  <si>
    <t>998733202</t>
  </si>
  <si>
    <t>734</t>
  </si>
  <si>
    <t>Ústřední vytápění - armatury</t>
  </si>
  <si>
    <t>734121456</t>
  </si>
  <si>
    <t>734163427</t>
  </si>
  <si>
    <t>734173216</t>
  </si>
  <si>
    <t>734193215</t>
  </si>
  <si>
    <t>734209123</t>
  </si>
  <si>
    <t>734209124</t>
  </si>
  <si>
    <t>734209125</t>
  </si>
  <si>
    <t>734209126</t>
  </si>
  <si>
    <t>734211127</t>
  </si>
  <si>
    <t>734220101</t>
  </si>
  <si>
    <t>734220102</t>
  </si>
  <si>
    <t>734220103</t>
  </si>
  <si>
    <t>734220104</t>
  </si>
  <si>
    <t>734220105</t>
  </si>
  <si>
    <t>7342201</t>
  </si>
  <si>
    <t>D+m ventil vyvažovací DN 15</t>
  </si>
  <si>
    <t>734222812</t>
  </si>
  <si>
    <t>73422</t>
  </si>
  <si>
    <t>D+M  Hlavice termostatická pro radiátory Vk a Klasik , antivandal</t>
  </si>
  <si>
    <t>734242413</t>
  </si>
  <si>
    <t>734242414</t>
  </si>
  <si>
    <t>734242415</t>
  </si>
  <si>
    <t>734242416</t>
  </si>
  <si>
    <t>734242417</t>
  </si>
  <si>
    <t>72424</t>
  </si>
  <si>
    <t>D+M Přepouštěcí ventik Dn 32, 5 - 50 kPa</t>
  </si>
  <si>
    <t>734261234</t>
  </si>
  <si>
    <t>734261235</t>
  </si>
  <si>
    <t>734261236</t>
  </si>
  <si>
    <t>734261402</t>
  </si>
  <si>
    <t>734261717</t>
  </si>
  <si>
    <t>734291123</t>
  </si>
  <si>
    <t>734291273</t>
  </si>
  <si>
    <t>734291274</t>
  </si>
  <si>
    <t>734291275</t>
  </si>
  <si>
    <t>734291276</t>
  </si>
  <si>
    <t>734291277</t>
  </si>
  <si>
    <t>734292713</t>
  </si>
  <si>
    <t>734292714</t>
  </si>
  <si>
    <t>734292715</t>
  </si>
  <si>
    <t>734292716</t>
  </si>
  <si>
    <t>734292717</t>
  </si>
  <si>
    <t>734292718</t>
  </si>
  <si>
    <t>734411101</t>
  </si>
  <si>
    <t>734421101</t>
  </si>
  <si>
    <t>734424101</t>
  </si>
  <si>
    <t>734491101</t>
  </si>
  <si>
    <t>734491102</t>
  </si>
  <si>
    <t>734491104</t>
  </si>
  <si>
    <t>734491105</t>
  </si>
  <si>
    <t>734494213</t>
  </si>
  <si>
    <t>998734202</t>
  </si>
  <si>
    <t>735</t>
  </si>
  <si>
    <t>Ústřední vytápění - otopná tělesa</t>
  </si>
  <si>
    <t>735000912</t>
  </si>
  <si>
    <t>735151821</t>
  </si>
  <si>
    <t>735159320</t>
  </si>
  <si>
    <t>73533.2</t>
  </si>
  <si>
    <t>73533.3</t>
  </si>
  <si>
    <t>73533.4</t>
  </si>
  <si>
    <t>73533.5</t>
  </si>
  <si>
    <t>73533.6</t>
  </si>
  <si>
    <t>73533.7</t>
  </si>
  <si>
    <t>73533.8</t>
  </si>
  <si>
    <t>735291800</t>
  </si>
  <si>
    <t>735494811</t>
  </si>
  <si>
    <t>998735202</t>
  </si>
  <si>
    <t>783314201</t>
  </si>
  <si>
    <t>783601711</t>
  </si>
  <si>
    <t>783601729</t>
  </si>
  <si>
    <t>783615551</t>
  </si>
  <si>
    <t>783615561</t>
  </si>
  <si>
    <t>783617611</t>
  </si>
  <si>
    <t>783617621</t>
  </si>
  <si>
    <t>HZS2222</t>
  </si>
  <si>
    <t>HZS2223</t>
  </si>
  <si>
    <t>HZS2492</t>
  </si>
  <si>
    <t>VRN</t>
  </si>
  <si>
    <t>Vedlejší rozpočtové náklady</t>
  </si>
  <si>
    <t>VRN1</t>
  </si>
  <si>
    <t>Průzkumné, geodetické a projektové práce</t>
  </si>
  <si>
    <t>013254000</t>
  </si>
  <si>
    <t>Dokumentace skutečného provedení stavby</t>
  </si>
  <si>
    <t>40000</t>
  </si>
  <si>
    <t>1024</t>
  </si>
  <si>
    <t>04 - vzduchotechnika</t>
  </si>
  <si>
    <t>D1 - Zařízení č.1 – Větrání a klimatizace lůžkové části</t>
  </si>
  <si>
    <t>D2 - Zařízení č.2 – Větrání a klimatizace společných prostor</t>
  </si>
  <si>
    <t>D3 - Zařízení č.3 – Větrání šaten a zázemí personálu</t>
  </si>
  <si>
    <t>D4 - Zařízení č.4 – Klimatizace pobytových místností</t>
  </si>
  <si>
    <t>D5 - Zařízení č.5 – Klimatizace technických místností</t>
  </si>
  <si>
    <t>D6 - Zařízení č.6 – Dveřní clona</t>
  </si>
  <si>
    <t>D7 - Zařízení č.7 – Větrání CHÚC</t>
  </si>
  <si>
    <t>D8 - Společné pro všechna zařízení</t>
  </si>
  <si>
    <t>D1</t>
  </si>
  <si>
    <t>Zařízení č.1 – Větrání a klimatizace lůžkové části</t>
  </si>
  <si>
    <t>1.1</t>
  </si>
  <si>
    <t>Poznámka k položce:_x000D_
"Poznámka k položce:_x000D_
Parametry:_x000D_
Qv = 2 800 m3/h (pro přívod i odvod)_x000D_
pcv = 400 Pa (pro přívod i odvod)_x000D_
Qt = 16,5 kW; (voda 70/50°C)_x000D_
Qch = 15,3 kW; (voda + 30% etylenglykol 7/12°C)_x000D_
P_motory = 2x 2,4 kW; 400V/50Hz (EC motory)_x000D_
Příslušenství: _x000D_
Základový rám 150mm_x000D_ 1 kpl
Vstupní klapky s volnou hřídelí pro servopohon_x000D_ 2 ks_x000D_
Pružné manžety 4 ks"</t>
  </si>
  <si>
    <t>1.2</t>
  </si>
  <si>
    <t>Buňkový tlumič hluku 1250x1000/1000 sestavený z 10 ks buněk 250x500/1000 v provedení s děrovaným plechem a náběhem + výběhem. Cena tlumiče vč. opláštění.</t>
  </si>
  <si>
    <t>1.3</t>
  </si>
  <si>
    <t>Buňkový tlumič hluku 1500x1000/1000 sestavený z 12 ks buněk 250x500/1000 v provedení s děrovaným plechem a náběhem + výběhem. Cena tlumiče vč. opláštění.</t>
  </si>
  <si>
    <t>1.4</t>
  </si>
  <si>
    <t>Buňkový tlumič hluku 1500x1000/1500 sestavený z 12 ks buněk 250x500/1500 v provedení s děrovaným plechem a náběhem + výběhem. Cena tlumiče vč. opláštění.</t>
  </si>
  <si>
    <t>1.5</t>
  </si>
  <si>
    <t>Buňkový tlumič hluku 600x500/1000 sestavený ze 3 ks buněk 200x500/1000 v provedení s děrovaným plechem a náběhem + výběhem. Cena tlumiče vč. opláštění.</t>
  </si>
  <si>
    <t>1.6</t>
  </si>
  <si>
    <t>Buňkový tlumič hluku 900x400/1000 sestavený ze 4 ks buněk 200x450/1000 v provedení s děrovaným plechem a náběhem + výběhem. Cena tlumiče vč. opláštění.</t>
  </si>
  <si>
    <t>1.7</t>
  </si>
  <si>
    <t>Kruhový tlumič hluku pro montáž do SPIRO potrubí DN 315 - dl.900</t>
  </si>
  <si>
    <t>1.8</t>
  </si>
  <si>
    <t>Požární klapka 400x200 s ručním a teplotním spouštěním. Odolnost EI 90min. S koncovým spínačem.</t>
  </si>
  <si>
    <t>1.9</t>
  </si>
  <si>
    <t>Požární klapka pro montáž do SPIRO potrubí DN 315 s ručním a teplotním spouštěním. Odolnost EI 90min. S koncovým spínačem.</t>
  </si>
  <si>
    <t>1.10</t>
  </si>
  <si>
    <t>Požární klapka pro montáž do SPIRO potrubí DN 250 s ručním a teplotním spouštěním. Odolnost EI 90min. S koncovým spínačem.</t>
  </si>
  <si>
    <t>1.11</t>
  </si>
  <si>
    <t>Flexibilní Al hadice v protihlukovém provedení DN 125</t>
  </si>
  <si>
    <t>bm</t>
  </si>
  <si>
    <t>1.12</t>
  </si>
  <si>
    <t>Flexibilní Al hadice v protihlukovém provedení DN 200</t>
  </si>
  <si>
    <t>1.13</t>
  </si>
  <si>
    <t>Regulátor konstantního průtoku (CAV) DN 315 s pohonem 0-10V pro nastavení průtoku ve dvou hodnotách. Tělo regulátoru akusticky izolováno. Montáž do SPIRO potrubí. Rozsah regulátoru min - max 769 - 2423 m3/h.</t>
  </si>
  <si>
    <t>1.14</t>
  </si>
  <si>
    <t>Vířivá vyúsť do rastru 600x600 s 8 nastavitelnými lamelami v bílém provedení s plenum-boxem pro přívod vzduchu, vertikálním připojením a škrtící klapkou DN 250</t>
  </si>
  <si>
    <t>1.15</t>
  </si>
  <si>
    <t>Vířivá vyúsť do rastru 600x600 s 8 nastavitelnými lamelami v bílém provedení s plenum-boxem pro přívod vzduchu, horizontálním připojením a škrtící klapkou DN 250</t>
  </si>
  <si>
    <t>1.16</t>
  </si>
  <si>
    <t>Vyústka se zvýšenou mechanickou odolností (podobně jakou pro použití ve sportovních halách) - rozměr 300x200 s regulací R1. Kotvení šrouby.</t>
  </si>
  <si>
    <t>1.17</t>
  </si>
  <si>
    <t>Talířový ventil kovový - odvodní DN 200 vč. zděře pro montáž do podhledu. Bílé provedení.</t>
  </si>
  <si>
    <t>1.18</t>
  </si>
  <si>
    <t>Talířový ventil kovový - odvodní DN 125 vč. zděře pro montáž do podhledu. Bílé provedení.</t>
  </si>
  <si>
    <t>1.19</t>
  </si>
  <si>
    <t>Protidešťová žaluzie hliníková 1250x1000 vč. montážního rámu a mřížky proti vlétnutí ptáků</t>
  </si>
  <si>
    <t>1.20</t>
  </si>
  <si>
    <t>Protidešťová žaluzie hliníková 1500x1000 vč. montážního rámu a mřížky proti vlétnutí ptáků</t>
  </si>
  <si>
    <t>Pol1</t>
  </si>
  <si>
    <t>Čtyřhranné potrubí sk.I - pozink - Rovné</t>
  </si>
  <si>
    <t>Pol2</t>
  </si>
  <si>
    <t>Čtyřhranné potrubí sk.I - pozink - Tvarovky</t>
  </si>
  <si>
    <t>Pol3</t>
  </si>
  <si>
    <t>Kruhové potrubí pozink - SPIRO - Rovné</t>
  </si>
  <si>
    <t>Pol4</t>
  </si>
  <si>
    <t>Kruhové potrubí pozink - SPIRO - Tvarovky</t>
  </si>
  <si>
    <t>Pol5</t>
  </si>
  <si>
    <t>Tepelná izolace minerální vlnou s = 40mm s Al polepem</t>
  </si>
  <si>
    <t>Pol6</t>
  </si>
  <si>
    <t>Tepelná izolace minerální vlnou s = 60mm + oplechování (nad střechou budovy)</t>
  </si>
  <si>
    <t>Pol7</t>
  </si>
  <si>
    <t>Spojovací a těsnící materiál vč. materiálu pro kotvení potrubí a koncových prvků.</t>
  </si>
  <si>
    <t>D2</t>
  </si>
  <si>
    <t>Zařízení č.2 – Větrání a klimatizace společných prostor</t>
  </si>
  <si>
    <t>2.1</t>
  </si>
  <si>
    <t>Poznámka k položce:_x000D_
"Poznámka k položce:_x000D_
Parametry:_x000D_
Qv = 8 500 m3/h (pro přívod i odvod)_x000D_
pcv = 450 Pa (pro přívod i odvod)_x000D_
Qt = 24 kW; (voda 70/50°C)_x000D_
Qch = 38,2 kW; (voda + 30% etylenglykol 7/12°C)_x000D_
P_motory = 2x 0,75 kW; 230V/50Hz (EC motory)_x000D_
Příslušenství: _x000D_
Základový rám 150mm_x000D_ 1 kpl
Vstupní klapky s volnou hřídelí pro servopohon_x000D_ 2 ks_x000D_
Pružné manžety 4 ks"</t>
  </si>
  <si>
    <t>2.2</t>
  </si>
  <si>
    <t>Kulisový tlumič hluku 1400x750/1000 sestavený z 5 ks kulis 150x750/1000 v provedení s děrovaným plechem a náběhem + výběhem. Dělení kulis (mezera, kulisa, mezera, …) 25+150+150+150+150+150+150+150+150+150+25. Cena tlumiče vč. opláštění.</t>
  </si>
  <si>
    <t>2.3</t>
  </si>
  <si>
    <t>2.4</t>
  </si>
  <si>
    <t>Kruhový tlumič hluku pro montáž do SPIRO potrubí DN 450 - dl.900</t>
  </si>
  <si>
    <t>2.5</t>
  </si>
  <si>
    <t>Kruhový tlumič hluku pro montáž do SPIRO potrubí DN 450 - dl.600</t>
  </si>
  <si>
    <t>2.6</t>
  </si>
  <si>
    <t>Kruhový tlumič hluku pro montáž do SPIRO potrubí DN 200 - dl.900</t>
  </si>
  <si>
    <t>2.7</t>
  </si>
  <si>
    <t>Požární talířový ventil s teplotním spouštěním DN 125 s odolností min. EI 90</t>
  </si>
  <si>
    <t>2.8</t>
  </si>
  <si>
    <t>Škrtící klapka DN 200 s ručním ovládáním</t>
  </si>
  <si>
    <t>2.9</t>
  </si>
  <si>
    <t>2.10</t>
  </si>
  <si>
    <t>Flexibilní Al hadice v protihlukovém provedení DN 160</t>
  </si>
  <si>
    <t>2.11</t>
  </si>
  <si>
    <t>2.12</t>
  </si>
  <si>
    <t>Flexibilní Al hadice v protihlukovém provedení DN 250</t>
  </si>
  <si>
    <t>2.13</t>
  </si>
  <si>
    <t>Požární klapka 200x200 s ručním a teplotním spouštěním. Odolnost EI 90min. S koncovým spínačem.</t>
  </si>
  <si>
    <t>2.14</t>
  </si>
  <si>
    <t>Požární klapka pro montáž do SPIRO potrubí DN 200 s ručním a teplotním spouštěním. Odolnost EI 90min. S koncovým spínačem.</t>
  </si>
  <si>
    <t>2.15</t>
  </si>
  <si>
    <t>Požární klapka 250x280 s ručním a teplotním spouštěním. Odolnost EI 90min. S koncovým spínačem.</t>
  </si>
  <si>
    <t>2.16</t>
  </si>
  <si>
    <t>2.17</t>
  </si>
  <si>
    <t>Požární klapka pro montáž do SPIRO potrubí DN 280 s ručním a teplotním spouštěním. Odolnost EI 90min. S koncovým spínačem.</t>
  </si>
  <si>
    <t>2.18</t>
  </si>
  <si>
    <t>2.19</t>
  </si>
  <si>
    <t>Požární klapka 450x450 s ručním a teplotním spouštěním. Odolnost EI 90min. S koncovým spínačem.</t>
  </si>
  <si>
    <t>2.20</t>
  </si>
  <si>
    <t>2.21</t>
  </si>
  <si>
    <t>Regulátor konstantního průtoku (CAV) DN 400 s pohonem 0-10V pro nastavení průtoku ve dvou hodnotách. Tělo regulátoru akusticky izolováno. Montáž do SPIRO potrubí. Rozsah regulátoru min - max 1372 - 3947 m3/h.</t>
  </si>
  <si>
    <t>2.22</t>
  </si>
  <si>
    <t>Vířivá vyúsť do rastru 600x600 s 16 nastavitelnými lamelami v bílém provedení s plenum-boxem pro přívod vzduchu, horizontálním připojením a škrtící klapkou DN 250</t>
  </si>
  <si>
    <t>2.23</t>
  </si>
  <si>
    <t>Vířivá vyúsť do rastru 600x600 s 16 nastavitelnými lamelami v bílém provedení s plenum-boxem pro odvod vzduchu, horizontálním připojením a škrtící klapkou DN 250</t>
  </si>
  <si>
    <t>2.24</t>
  </si>
  <si>
    <t>Vířivá vyúsť do rastru 600x600 s 16 nastavitelnými lamelami v bílém provedení s plenum-boxem pro přívod vzduchu, vertikálním připojením a škrtící klapkou DN 250</t>
  </si>
  <si>
    <t>2.25</t>
  </si>
  <si>
    <t>Vířivá vyúsť do rastru 600x600 s 16 nastavitelnými lamelami v bílém provedení s plenum-boxem pro odvod vzduchu, vertikálním připojením a škrtící klapkou DN 250</t>
  </si>
  <si>
    <t>2.26</t>
  </si>
  <si>
    <t>Vířivá vyúsť do rastru 600x600 s 24 nastavitelnými lamelami v bílém provedení s plenum-boxem pro přívod vzduchu, horizontálním připojením a škrtící klapkou DN 250</t>
  </si>
  <si>
    <t>2.27</t>
  </si>
  <si>
    <t>Vířivá vyúsť do rastru 600x600 s 24 nastavitelnými lamelami v bílém provedení s plenum-boxem pro odvod vzduchu, horizontálním připojením a škrtící klapkou DN 250</t>
  </si>
  <si>
    <t>2.28</t>
  </si>
  <si>
    <t>Vířivá vyúsť do rastru 600x600 s 24 nastavitelnými lamelami v bílém provedení s plenum-boxem pro přívod vzduchu, vertikálním připojením a škrtící klapkou DN 250</t>
  </si>
  <si>
    <t>2.29</t>
  </si>
  <si>
    <t>Vířivá vyúsť do rastru 600x600 s 24 nastavitelnými lamelami v bílém provedení s plenum-boxem pro odvod vzduchu, vertikálním připojením a škrtící klapkou DN 250</t>
  </si>
  <si>
    <t>2.31</t>
  </si>
  <si>
    <t>Talířový ventil kovový - přívodní DN 160 vč. zděře pro montáž do podhledu. Bílé provedení.</t>
  </si>
  <si>
    <t>2.32</t>
  </si>
  <si>
    <t>2.33</t>
  </si>
  <si>
    <t>Talířový ventil kovový - odvodní DN 160 vč. zděře pro montáž do podhledu. Bílé provedení.</t>
  </si>
  <si>
    <t>2.34</t>
  </si>
  <si>
    <t>2.35</t>
  </si>
  <si>
    <t>Talířový ventil PROTIPOŽÁRNÍ - kovový - DN 160 s tavnou pojistkou +72°C - odolnost EI 60 vč. zděře pro montáž do podhledu. Bílé provedení.</t>
  </si>
  <si>
    <t>Pol8</t>
  </si>
  <si>
    <t>Požární izolace minerální vlnou EI = 30 minut s Al polepem</t>
  </si>
  <si>
    <t>Pol9</t>
  </si>
  <si>
    <t>D3</t>
  </si>
  <si>
    <t>Zařízení č.3 – Větrání šaten a zázemí personálu</t>
  </si>
  <si>
    <t>3.1</t>
  </si>
  <si>
    <t>Poznámka k položce:_x000D_
"Poznámka k položce:_x000D_
Parametry:_x000D_
Qv = 1 500 m3/h (pro přívod i odvod)_x000D_
pcv = 350 Pa (pro přívod i odvod)_x000D_
Qt = 7,74 kW; (voda 70/50°C)_x000D_
P_motory = 2x 2,4 kW; 400V/50Hz (EC motory)_x000D_
Příslušenství: _x000D_
Nohy 135 mm _x000D_1 kpl
Vstupní klapky vč. pohonu 2 ks_x000D_
Vlastní systém regulace vč. ovládacího displeje_x000D_ 1 ks_x000D_
Pružné manžety 4 ks"</t>
  </si>
  <si>
    <t>3.2</t>
  </si>
  <si>
    <t>Buňkový tlumič hluku 500x250/1000 sestavený z 1 ks buňky 250x500/1000 v provedení s děrovaným plechem a náběhem + výběhem. Cena tlumiče vč. opláštění.</t>
  </si>
  <si>
    <t>3.3</t>
  </si>
  <si>
    <t>Buňkový tlumič hluku 500x250/1500 sestavený z 1 ks buňky 250x500/1500 v provedení s děrovaným plechem a náběhem + výběhem. Cena tlumiče vč. opláštění.</t>
  </si>
  <si>
    <t>3.4</t>
  </si>
  <si>
    <t>Požární klapka 280x250 s ručním a teplotním spouštěním. Odolnost EI 90min. S koncovým spínačem.</t>
  </si>
  <si>
    <t>3.5</t>
  </si>
  <si>
    <t>Vyústka jednořadá pro montáž na čtyřhranné potrubí - rozměr 200x100 s regulací R1</t>
  </si>
  <si>
    <t>3.6</t>
  </si>
  <si>
    <t>Vyústka jednořadá pro montáž na čtyřhranné potrubí - rozměr 400x100 s regulací R1</t>
  </si>
  <si>
    <t>3.7</t>
  </si>
  <si>
    <t>Vyústka jednořadá pro montáž na čtyřhranné potrubí - rozměr 500x100 s regulací R1</t>
  </si>
  <si>
    <t>3.8</t>
  </si>
  <si>
    <t>Vyústka jednořadá pro montáž na čtyřhranné potrubí - rozměr 600x100 s regulací R1</t>
  </si>
  <si>
    <t>3.9</t>
  </si>
  <si>
    <t>3.10</t>
  </si>
  <si>
    <t>3.11</t>
  </si>
  <si>
    <t>3.12</t>
  </si>
  <si>
    <t>3.13</t>
  </si>
  <si>
    <t>Regulační klapka čtyřhranná 200x200 s ručním ovládáním</t>
  </si>
  <si>
    <t>Pol10</t>
  </si>
  <si>
    <t>D4</t>
  </si>
  <si>
    <t>Zařízení č.4 – Klimatizace pobytových místností</t>
  </si>
  <si>
    <t>4.1</t>
  </si>
  <si>
    <t>Poznámka k položce:_x000D_
Parametry:_x000D_
Qch = nom. 28 kW_x000D_
P = 7,14 kW; 400V/50Hz_x000D_
EER/SEER = 3,92 / 7,00_x000D_
Chladivo - R410a_x000D_
max. délka chladivového potrubí - 1000 m (převýšení max. 50 m)</t>
  </si>
  <si>
    <t>4.2</t>
  </si>
  <si>
    <t>Vnitřní nástěnná klimatizační jednotka</t>
  </si>
  <si>
    <t>Poznámka k položce:_x000D_
Parametry:_x000D_
Qch = nom. 2,2 kW_x000D_
Příslušenství - kabelový ovladač s displejem</t>
  </si>
  <si>
    <t>4.3</t>
  </si>
  <si>
    <t>4.4</t>
  </si>
  <si>
    <t>Vnitřní kazetová klimatizační jednotka</t>
  </si>
  <si>
    <t>4.5</t>
  </si>
  <si>
    <t>Poznámka k položce:_x000D_
Parametry:_x000D_
Qch = nom. 1,7 kW_x000D_
Příslušenství - kabelový ovladač s displejem</t>
  </si>
  <si>
    <t>4.6</t>
  </si>
  <si>
    <t>4.7</t>
  </si>
  <si>
    <t>4.8</t>
  </si>
  <si>
    <t>Poznámka k položce:_x000D_
Parametry:_x000D_
Qch = nom. 2,8 kW_x000D_
Příslušenství - kabelový ovladač s displejem</t>
  </si>
  <si>
    <t>4.9</t>
  </si>
  <si>
    <t>4.10</t>
  </si>
  <si>
    <t>4.11</t>
  </si>
  <si>
    <t>4.12</t>
  </si>
  <si>
    <t>4.13</t>
  </si>
  <si>
    <t>4.14</t>
  </si>
  <si>
    <t>4.15</t>
  </si>
  <si>
    <t>Vnitřní kanálová klimatizační jednotka</t>
  </si>
  <si>
    <t>4.16</t>
  </si>
  <si>
    <t>4.17</t>
  </si>
  <si>
    <t>4.18</t>
  </si>
  <si>
    <t>Poznámka k položce:_x000D_
Parametry:_x000D_
Qch = nom. 3,6 kW_x000D_
Příslušenství - kabelový ovladač s displejem</t>
  </si>
  <si>
    <t>4.19</t>
  </si>
  <si>
    <t>Rozbočení chladivo / kapalina (REFNET)</t>
  </si>
  <si>
    <t>4.20</t>
  </si>
  <si>
    <t>Vířivá vyúsť do rastru 600x600 s 48 nastavitelnými lamelami v bílém provedení s plenum-boxem pro přívod vzduchu, vertikálním připojením</t>
  </si>
  <si>
    <t>4.21</t>
  </si>
  <si>
    <t>Vířivá vyúsť do rastru 600x600 s 48 nastavitelnými lamelami v bílém provedení - pouze zamostatná deska</t>
  </si>
  <si>
    <t>4.22</t>
  </si>
  <si>
    <t>Pol11</t>
  </si>
  <si>
    <t>Cu potrubí pro rozvody chladiva - Kapalina / plyn - 9,52 / 22,2</t>
  </si>
  <si>
    <t>Pol12</t>
  </si>
  <si>
    <t>Cu potrubí pro rozvody chladiva - Kapalina / plyn - 9,52 / 15,88</t>
  </si>
  <si>
    <t>Pol13</t>
  </si>
  <si>
    <t>Cu potrubí pro rozvody chladiva - Kapalina / plyn - 6,35 / 12,7</t>
  </si>
  <si>
    <t>Pol14</t>
  </si>
  <si>
    <t>Cu potrubí pro rozvody chladiva - Kapalina / plyn - 9,52 / 19,05</t>
  </si>
  <si>
    <t>Pol15</t>
  </si>
  <si>
    <t>Cu potrubí pro rozvody chladiva - Kapalina / plyn - 12,7 / 19,05</t>
  </si>
  <si>
    <t>Pol16</t>
  </si>
  <si>
    <t>Cu potrubí pro rozvody chladiva - Kapalina / plyn - 12,7 / 15,88</t>
  </si>
  <si>
    <t>Pol17</t>
  </si>
  <si>
    <t>Cu potrubí pro rozvody chladiva - Kapalina / plyn - 9,52 / 12,7</t>
  </si>
  <si>
    <t>Pol18</t>
  </si>
  <si>
    <t>Doplnění chladiva R410a po montáži Cu potrubí - teoretická vypočtená hodnota</t>
  </si>
  <si>
    <t>Pol19</t>
  </si>
  <si>
    <t>Sériové prokabelování stíněným ovládacím kabelem mezi vnitřními jednotkami a venkovní jednotkou</t>
  </si>
  <si>
    <t>Pol20</t>
  </si>
  <si>
    <t>Zprovoznění klimatizačního zařízení technikem výrobce</t>
  </si>
  <si>
    <t>Pol21</t>
  </si>
  <si>
    <t>Spojovací a těsnící materiál vč. materiálu pro kotvení potrubí, jednotek a koncových prvků. Ochrana venkovní části Cu potrubí proti UV záření.</t>
  </si>
  <si>
    <t>D5</t>
  </si>
  <si>
    <t>Zařízení č.5 – Klimatizace technických místností</t>
  </si>
  <si>
    <t>5.1_a</t>
  </si>
  <si>
    <t>Venkovní jednotka umístěná na střeše objektu. Ve standardu Mitsubishi, Daikin, LG</t>
  </si>
  <si>
    <t>Poznámka k položce:_x000D_
SPLIT sestava klimatizačních jednotek pro klimatizaci místnosti č. 006 Rozvodna Ei._x000D_
Parametry:_x000D_
Qch = nom. 4,6 kW_x000D_
P = 1,24 kW; 230V/50Hz_x000D_
Chladivo - R32</t>
  </si>
  <si>
    <t>5.1_b</t>
  </si>
  <si>
    <t>Poznámka k položce:_x000D_
Příslušenství:_x000D_
Kabelový ovladač vč. příslušného konektoru_x000D_
Cu potrubí pro rozvody chladiva</t>
  </si>
  <si>
    <t>5.2_a</t>
  </si>
  <si>
    <t>Poznámka k položce:_x000D_
SPLIT sestava klimatizačních jednotek pro klimatizaci místnosti č. 026 Rozvodna SLP_x000D_
Parametry:_x000D_
Qch = nom. 3,6 kW_x000D_
P = 0,87 kW; 230V/50Hz_x000D_
Chladivo - R32</t>
  </si>
  <si>
    <t>5.2_b</t>
  </si>
  <si>
    <t>Poznámka k položce:_x000D_
Příslušenství:_x000D_
Kabelový ovladač vč. příslušného konektoru</t>
  </si>
  <si>
    <t>5.3_a</t>
  </si>
  <si>
    <t>5.3_b</t>
  </si>
  <si>
    <t>5.4</t>
  </si>
  <si>
    <t>Konstrukce pod kondenzační jednotky zhotovená ze systémových prvků (žárově zinkované profily). Hmotnost jednotek 3x 50 kg.</t>
  </si>
  <si>
    <t>kpl.</t>
  </si>
  <si>
    <t>Pol22</t>
  </si>
  <si>
    <t>Materiál pro kotvení potrubí a jednotek. Ochrana venkovní části Cu potrubí proti UV záření.</t>
  </si>
  <si>
    <t>D6</t>
  </si>
  <si>
    <t>Zařízení č.6 – Dveřní clona</t>
  </si>
  <si>
    <t>6.1</t>
  </si>
  <si>
    <t>Interiérová dveřní clona pro instalaci do výšky max. 3,5 m, šířka clony 1,5 m s elektrickým ohřevem vzduchu.</t>
  </si>
  <si>
    <t>Poznámka k položce:_x000D_
Parametry:_x000D_
Qv = 1 400 - 2700 m3/h (min - max)_x000D_
Qt = 12 kW; (el. ohřev)_x000D_
P_motor = 0,51 kW; 230V/50Hz_x000D_
Příslušenství: _x000D_
Řídící systém _x000D_
Přístupový bod BMS_x000D_
Sada konzolí pro kotvení clony</t>
  </si>
  <si>
    <t>M001</t>
  </si>
  <si>
    <t>Řídící systém</t>
  </si>
  <si>
    <t>-2027419356</t>
  </si>
  <si>
    <t>M002</t>
  </si>
  <si>
    <t>Přístupový bod BMS</t>
  </si>
  <si>
    <t>-2046713959</t>
  </si>
  <si>
    <t>M003</t>
  </si>
  <si>
    <t>Sada konzolí pro kotvení clony</t>
  </si>
  <si>
    <t>-1779056754</t>
  </si>
  <si>
    <t>D7</t>
  </si>
  <si>
    <t>Zařízení č.7 – Větrání CHÚC</t>
  </si>
  <si>
    <t>7.1_1</t>
  </si>
  <si>
    <t>Radiální ventilátor v krychlové tepelně a akusticky izolované skříni s možností výtlaku vzduchu do více stran. Ventilátor s EC motorem.</t>
  </si>
  <si>
    <t>Poznámka k položce:_x000D_
Parametry:_x000D_
Qv = 8160 m3/h_x000D_
pcv = 590 Pa_x000D_
P = 2,66 kW; 400V/50Hz</t>
  </si>
  <si>
    <t>Pol23</t>
  </si>
  <si>
    <t>Revizní vypínač</t>
  </si>
  <si>
    <t>7.1_2</t>
  </si>
  <si>
    <t>Poznámka k položce:_x000D_
Parametry:_x000D_
Qv = 7500 m3/h_x000D_
pcv = 290 Pa_x000D_
P = 1,32 kW; 400V/50Hz</t>
  </si>
  <si>
    <t>7.1_3</t>
  </si>
  <si>
    <t>Regulační klapka do čtyřhranného potrubí 630x630 vč. servopohonu s extrémně rychlým chodem (přestavení 2,5 sec.) napájení 24V.</t>
  </si>
  <si>
    <t>7.1_4</t>
  </si>
  <si>
    <t>Regulační klapka do čtyřhranného potrubí 800x800 vč. servopohonu s extrémně rychlým chodem (přestavení 2,5 sec.) napájení 24V.</t>
  </si>
  <si>
    <t>7.1_5</t>
  </si>
  <si>
    <t>Regulační klapka do čtyřhranného potrubí 630x160 vč. servopohonu s extrémně rychlým chodem (přestavení 2,5 sec.) napájení 24V.</t>
  </si>
  <si>
    <t>7.1_6</t>
  </si>
  <si>
    <t>Protidešťová žaluzie hliníková 630x1250 vč. montážního rámu a mřížky proti vlétnutí ptáků</t>
  </si>
  <si>
    <t>7.1_7</t>
  </si>
  <si>
    <t>Protidešťová žaluzie hliníková 630x160 vč. montážního rámu a mřížky proti vlétnutí ptáků</t>
  </si>
  <si>
    <t>7.1_8</t>
  </si>
  <si>
    <t>Stěnová mřížka hliníková s pevnými lamelami - rozteč 20 mm. Rozměr 630x160. Mřížka včetně montážního rámečku.</t>
  </si>
  <si>
    <t>7.1_9</t>
  </si>
  <si>
    <t>Stěnová mřížka hliníková s pevnými lamelami - rozteč 20 mm. Rozměr 400x200. Mřížka včetně montážního rámečku.</t>
  </si>
  <si>
    <t>7.1_10</t>
  </si>
  <si>
    <t>Stěnová mřížka hliníková s pevnými lamelami - rozteč 20 mm. Rozměr 400x500. Mřížka včetně montážního rámečku.</t>
  </si>
  <si>
    <t>7.1_11</t>
  </si>
  <si>
    <t>Stěnová mřížka hliníková s pevnými lamelami - rozteč 20 mm. Rozměr 400x800. Mřížka včetně montážního rámečku.</t>
  </si>
  <si>
    <t>7.2_11</t>
  </si>
  <si>
    <t>Regulátor konstantního průtoku (CAV) DN 125 s mechanickým nastavením požadovaného průtoku a aretací. Tělo regulátoru akusticky izolováno. Montáž do SPIRO potrubí. Rozsah regulátoru min - max 135 - 387 m3/h.</t>
  </si>
  <si>
    <t>-248097178</t>
  </si>
  <si>
    <t>7.1_12</t>
  </si>
  <si>
    <t>Stěnová mřížka hliníková s pevnými lamelami - rozteč 20 mm. Rozměr 800x800. Mřížka včetně montážního rámečku.</t>
  </si>
  <si>
    <t>7.1_13</t>
  </si>
  <si>
    <t>Regulační klapka do čtyřhranného potrubí 400x200 - ruční.</t>
  </si>
  <si>
    <t>7.1_14</t>
  </si>
  <si>
    <t>Kruhová mřížka DN 200 na konec kruhového potrubí se zvýšenou mechanickou odolností.</t>
  </si>
  <si>
    <t>7.1_15</t>
  </si>
  <si>
    <t>Regulátor konstantního průtoku (CAV) DN 200 s mechanickým nastavením požadovaného průtoku a aretací. Tělo regulátoru akusticky izolováno. Montáž do SPIRO potrubí. Rozsah regulátoru min - max 335 - 954 m3/h.</t>
  </si>
  <si>
    <t>7.1_16</t>
  </si>
  <si>
    <t>Výfuková hlavice čtyřhranná s vertikálním výstupem vzduchu - rozměr 500x500</t>
  </si>
  <si>
    <t>7.2_1</t>
  </si>
  <si>
    <t>Poznámka k položce:_x000D_
"Poznámka k položce:_x000D_
Parametry:_x000D_
Qv = 4383 m3/h_x000D_
pcv = 515 Pa_x000D_
P = 1,338 kW; 400V/50Hz"</t>
  </si>
  <si>
    <t>7.2_2</t>
  </si>
  <si>
    <t>Poznámka k položce:_x000D_
"Poznámka k položce:_x000D_
Parametry:
Qv = 4383 m3/h
pcv = 515 Pa
P = 1,338 kW; 400V/50Hz"</t>
  </si>
  <si>
    <t>7.2_3</t>
  </si>
  <si>
    <t>Difuzor s krycí mřížkou se zvýšenou mechanickou odolností 600x600 s připojením DN 315 pro přívod i odvod</t>
  </si>
  <si>
    <t>7.2_4</t>
  </si>
  <si>
    <t>Kruhová mřížka DN 160 na konec kruhového potrubí se zvýšenou mechanickou odolností.</t>
  </si>
  <si>
    <t>7.2_5</t>
  </si>
  <si>
    <t>7.2_6</t>
  </si>
  <si>
    <t>7.2_7</t>
  </si>
  <si>
    <t>7.2_8</t>
  </si>
  <si>
    <t>Regulátor konstantního průtoku (CAV) DN 250 s mechanickým nastavením požadovaného průtoku a aretací. Tělo regulátoru akusticky izolováno. Montáž do SPIRO potrubí. Rozsah regulátoru min - max 517 -1641 m3/h.</t>
  </si>
  <si>
    <t>7.2_9</t>
  </si>
  <si>
    <t>Regulátor konstantního průtoku (CAV) DN 160 s mechanickým nastavením požadovaného průtoku a aretací. Tělo regulátoru akusticky izolováno. Montáž do SPIRO potrubí. Rozsah regulátoru min - max 227 - 662 m3/h.</t>
  </si>
  <si>
    <t>7.2_10</t>
  </si>
  <si>
    <t>Výfuková hlavice čtyřhranná s vertikálním výstupem vzduchu - rozměr 400x400</t>
  </si>
  <si>
    <t>7.3_1</t>
  </si>
  <si>
    <t>Poznámka k položce:_x000D_
Parametry:_x000D_
Qv = 1875 m3/h_x000D_
pcv = 490 Pa_x000D_
P = 0,526 kW; 230V/50Hz</t>
  </si>
  <si>
    <t>7.3_2</t>
  </si>
  <si>
    <t>Samočinná klapka pro montáž do čtyřhranného potrubí 450x450 s nastaveným otvíracím přetlakem 50Pa při průtoku 1875 m3/h</t>
  </si>
  <si>
    <t>7.3_3</t>
  </si>
  <si>
    <t>Kruhová mřížka DN 250 na konec kruhového potrubí se zvýšenou mechanickou odolností.</t>
  </si>
  <si>
    <t>7.3_4</t>
  </si>
  <si>
    <t>Čtyřhranná krycí mřížka 450x450</t>
  </si>
  <si>
    <t>7.3_5</t>
  </si>
  <si>
    <t>Výfuková hlavice čtyřhranná s vertikálním výstupem vzduchu - rozměr 450x450</t>
  </si>
  <si>
    <t>Pol24</t>
  </si>
  <si>
    <t>Požární izolace minerální vlnou EI = 60 minut s Al polepem</t>
  </si>
  <si>
    <t>Pol25</t>
  </si>
  <si>
    <t>Spojovací a těsnící materiál vč. materiálu pro kotvení potrubí, ventilátorů a koncových prvků.</t>
  </si>
  <si>
    <t>Pol26</t>
  </si>
  <si>
    <t>Nátěr potrubí nad střechou v barvě mědi</t>
  </si>
  <si>
    <t>m²</t>
  </si>
  <si>
    <t>D8</t>
  </si>
  <si>
    <t>Společné pro všechna zařízení</t>
  </si>
  <si>
    <t>Pol27</t>
  </si>
  <si>
    <t>Doprava (….% z D)</t>
  </si>
  <si>
    <t>Pol28</t>
  </si>
  <si>
    <t>Jeřábové práce (….% z D)</t>
  </si>
  <si>
    <t>Pol29</t>
  </si>
  <si>
    <t>Kompletace (….% z D)</t>
  </si>
  <si>
    <t>Pol30</t>
  </si>
  <si>
    <t>Certifikované měření hluku v chráněném vnitřním a venkovním prostředí stavby</t>
  </si>
  <si>
    <t>Pol31</t>
  </si>
  <si>
    <t>Vyzkoušení a zaregulování na projektované parametry (….% z D)</t>
  </si>
  <si>
    <t>Pol32</t>
  </si>
  <si>
    <t>Zpracování předávací dokumentace vč. vypracování PD skutečného provedení (….% z D)</t>
  </si>
  <si>
    <t>Pol50</t>
  </si>
  <si>
    <t>Montáž</t>
  </si>
  <si>
    <t>-557181308</t>
  </si>
  <si>
    <t>05 - rozvod chladu</t>
  </si>
  <si>
    <t>713463131</t>
  </si>
  <si>
    <t>Montáž izolace tepelné potrubí potrubními pouzdry bez úpravy slepenými 1x tl izolace do 25 mm</t>
  </si>
  <si>
    <t>718202380</t>
  </si>
  <si>
    <t>Montáž izolace tepelné potrubí potrubními pouzdry s Al fólií s přesahem Al páskou 1x D do 100 mm</t>
  </si>
  <si>
    <t>1243910978</t>
  </si>
  <si>
    <t>63154608</t>
  </si>
  <si>
    <t>pouzdro izolační potrubní z minerální vlny s Al fólií max. 250/100°C 89/50mm</t>
  </si>
  <si>
    <t>-1124319924</t>
  </si>
  <si>
    <t>713491111</t>
  </si>
  <si>
    <t>Montáž tepelné izolace oplechování pevné potrubí vnějšího obvodu do 500 mm</t>
  </si>
  <si>
    <t>1504811624</t>
  </si>
  <si>
    <t>Izolace potrubí chladu  32/13 0,034W/mK - DN 25</t>
  </si>
  <si>
    <t>192596838</t>
  </si>
  <si>
    <t>713.1</t>
  </si>
  <si>
    <t>Izolace potrubí chladu  40/13 0,034W/mK - DN 32</t>
  </si>
  <si>
    <t>-1049843486</t>
  </si>
  <si>
    <t>713.2</t>
  </si>
  <si>
    <t>Izolace potrubí chladu  40/13 0,034W/mK - DN 50</t>
  </si>
  <si>
    <t>586726262</t>
  </si>
  <si>
    <t>713.3</t>
  </si>
  <si>
    <t>Izolace potrubí chladu  76/13 0,034W/mK - DN 65</t>
  </si>
  <si>
    <t>-1914019584</t>
  </si>
  <si>
    <t>713.4</t>
  </si>
  <si>
    <t>D+M izolace závitových armatur  DN 32 - DN 50</t>
  </si>
  <si>
    <t>598423888</t>
  </si>
  <si>
    <t>713491211</t>
  </si>
  <si>
    <t>Montáž tepelné izolace oplechování pevné potrubí vnějšího obvodu přes 500 mm</t>
  </si>
  <si>
    <t>-2115639531</t>
  </si>
  <si>
    <t>13756620</t>
  </si>
  <si>
    <t>plech nerezový tl 0,5mm tabule</t>
  </si>
  <si>
    <t>118317434</t>
  </si>
  <si>
    <t>998713203</t>
  </si>
  <si>
    <t>Přesun hmot procentní pro izolace tepelné v objektech v do 24 m</t>
  </si>
  <si>
    <t>-678405683</t>
  </si>
  <si>
    <t>Protipožární manžeta D 75 mm z jedné strany dělící konstrukce požární odolnost EI 90</t>
  </si>
  <si>
    <t>1374826375</t>
  </si>
  <si>
    <t>732331107</t>
  </si>
  <si>
    <t>Nádoba tlaková expanzní pro solární, topnou a chladící soustavu s membránou závitové připojení PN 1,0 o objemu 80 l</t>
  </si>
  <si>
    <t>1104563762</t>
  </si>
  <si>
    <t>73111</t>
  </si>
  <si>
    <t>D+M Výrobník chladu výkon 41,3 kW, voda 7/12,el. příkon 15 kW, integovaný hydraulický modul, H = 16,5 mvs, nízkohlučné provedení, protimrazová ohcrana,závitové protikusy</t>
  </si>
  <si>
    <t>sbr</t>
  </si>
  <si>
    <t>1776460075</t>
  </si>
  <si>
    <t>73233.1</t>
  </si>
  <si>
    <t>Montáž chladiče na střechu výšky 15 m</t>
  </si>
  <si>
    <t>-2075345349</t>
  </si>
  <si>
    <t>73222</t>
  </si>
  <si>
    <t>D+M Zařízení pro přípravu a plnění glykolových směsí, rozměr 530x900x800,objem nádrže 100 litrů, příkon 0,55 kW, 400 Vč el. ovládání</t>
  </si>
  <si>
    <t>-1567983258</t>
  </si>
  <si>
    <t>73233</t>
  </si>
  <si>
    <t>D+M Nemrznoucí směs pro chladící okruh do teploty -25 st, objem vody v potrubí   400 l,glykol 30%</t>
  </si>
  <si>
    <t>l</t>
  </si>
  <si>
    <t>2118054902</t>
  </si>
  <si>
    <t>732331778</t>
  </si>
  <si>
    <t>Příslušenství k expanzním nádobám bezpečnostní uzávěr G 1 k měření tlaku</t>
  </si>
  <si>
    <t>-12786739</t>
  </si>
  <si>
    <t>Přesun hmot procentní pro strojovny v objektech v do 12 m</t>
  </si>
  <si>
    <t>-639464031</t>
  </si>
  <si>
    <t>733111125</t>
  </si>
  <si>
    <t>Potrubí ocelové závitové černé bezešvé běžné středotlaké DN 25</t>
  </si>
  <si>
    <t>50736398</t>
  </si>
  <si>
    <t>733111126</t>
  </si>
  <si>
    <t>Potrubí ocelové závitové černé bezešvé běžné středotlaké DN 32</t>
  </si>
  <si>
    <t>-797401736</t>
  </si>
  <si>
    <t>733111128</t>
  </si>
  <si>
    <t>Potrubí ocelové závitové černé bezešvé běžné středotlaké DN 50</t>
  </si>
  <si>
    <t>1249479826</t>
  </si>
  <si>
    <t>733113116</t>
  </si>
  <si>
    <t>Příplatek k potrubí z trubek ocelových černých závitových za zhotovení závitové ocelové přípojky DN 32</t>
  </si>
  <si>
    <t>1026627200</t>
  </si>
  <si>
    <t>733113118</t>
  </si>
  <si>
    <t>Příplatek k potrubí z trubek ocelových černých závitových za zhotovení závitové ocelové přípojky DN 50</t>
  </si>
  <si>
    <t>-1162412481</t>
  </si>
  <si>
    <t>733121162</t>
  </si>
  <si>
    <t>Potrubí ocelové hladké bezešvé středotlaké spojované svařováním D 76x3,2</t>
  </si>
  <si>
    <t>249953002</t>
  </si>
  <si>
    <t>733124119</t>
  </si>
  <si>
    <t>Příplatek k potrubí ocelovému hladkému za zhotovení přechodů z trubek hladkých kováním DN 65/50</t>
  </si>
  <si>
    <t>-1321214385</t>
  </si>
  <si>
    <t>733131107</t>
  </si>
  <si>
    <t>Kompenzátor pro ocelové potrubí pryžový G 2 PN 16 do 100°C závitový - glykol</t>
  </si>
  <si>
    <t>2048997969</t>
  </si>
  <si>
    <t>Odvzdušňovací nádoba z trubek ocelových do DN 50</t>
  </si>
  <si>
    <t>-449116</t>
  </si>
  <si>
    <t>733190107</t>
  </si>
  <si>
    <t>Zkouška těsnosti potrubí ocelové závitové do DN 40</t>
  </si>
  <si>
    <t>-396373818</t>
  </si>
  <si>
    <t>Zkouška těsnosti potrubí ocelové závitové do DN 50</t>
  </si>
  <si>
    <t>-270184268</t>
  </si>
  <si>
    <t>Zkouška těsnosti potrubí ocelové hladké přes D 60,3x2,9 do D 89x5,0</t>
  </si>
  <si>
    <t>385106670</t>
  </si>
  <si>
    <t>998733203</t>
  </si>
  <si>
    <t>Přesun hmot procentní pro rozvody potrubí v objektech v do 24 m</t>
  </si>
  <si>
    <t>1729949577</t>
  </si>
  <si>
    <t>Montáž armatury závitové s třemi závity G 5/4</t>
  </si>
  <si>
    <t>866564133</t>
  </si>
  <si>
    <t>734209128</t>
  </si>
  <si>
    <t>Montáž armatury závitové s třemi závity G 2</t>
  </si>
  <si>
    <t>1623421707</t>
  </si>
  <si>
    <t>Ventil závitový odvzdušňovací G 1/2 PN 14 do 120°C automatický se zpětnou klapkou otopných těles</t>
  </si>
  <si>
    <t>1156204735</t>
  </si>
  <si>
    <t>Ventil závitový regulační přímý G 5/4 PN 20 do 100°C vyvažovací</t>
  </si>
  <si>
    <t>1643477726</t>
  </si>
  <si>
    <t>Ventil závitový regulační přímý G 2 PN 20 do 100°C vyvažovací</t>
  </si>
  <si>
    <t>922317162</t>
  </si>
  <si>
    <t>Ventil závitový zpětný přímý G 2 PN 16 do 110°C</t>
  </si>
  <si>
    <t>-435787730</t>
  </si>
  <si>
    <t>734251213</t>
  </si>
  <si>
    <t>Ventil závitový pojistný rohový G 1 provozní tlak od 2,5 do 6 barů</t>
  </si>
  <si>
    <t>-1536996016</t>
  </si>
  <si>
    <t>Šroubení topenářské přímé G 5/4 PN 16 do 120°C</t>
  </si>
  <si>
    <t>1275170739</t>
  </si>
  <si>
    <t>734261238</t>
  </si>
  <si>
    <t>Šroubení topenářské přímé G 2 PN 16 do 120°C</t>
  </si>
  <si>
    <t>-1698712539</t>
  </si>
  <si>
    <t>Kohout plnící a vypouštěcí G 1/2 PN 10 do 90°C závitový</t>
  </si>
  <si>
    <t>1611293765</t>
  </si>
  <si>
    <t>734291265</t>
  </si>
  <si>
    <t>Filtr závitový přímý G 1 1/4 PN 30 do 110°C s vnitřními závity</t>
  </si>
  <si>
    <t>1236457067</t>
  </si>
  <si>
    <t>734291267</t>
  </si>
  <si>
    <t>Filtr závitový přímý G 2 PN 30 do 110°C s vnitřními závity</t>
  </si>
  <si>
    <t>-1076583034</t>
  </si>
  <si>
    <t>Kohout kulový přímý G 1 PN 42 do 185°C vnitřní závit</t>
  </si>
  <si>
    <t>-638369511</t>
  </si>
  <si>
    <t>Kohout kulový přímý G 1 1/4 PN 42 do 185°C vnitřní závit</t>
  </si>
  <si>
    <t>1656845188</t>
  </si>
  <si>
    <t>Kohout kulový přímý G 2 PN 42 do 185°C vnitřní závit</t>
  </si>
  <si>
    <t>-50063424</t>
  </si>
  <si>
    <t>Teploměr technický s pevným stonkem a jímkou zadní připojení průměr 63 mm délky 50 mm</t>
  </si>
  <si>
    <t>1606190557</t>
  </si>
  <si>
    <t>734421102</t>
  </si>
  <si>
    <t>Tlakoměr s pevným stonkem a zpětnou klapkou tlak 0-16 bar průměr 63 mm spodní připojení</t>
  </si>
  <si>
    <t>154878568</t>
  </si>
  <si>
    <t>Kondenzační smyčka k přivaření zahnutá PN 250 do 300°C</t>
  </si>
  <si>
    <t>-2123018564</t>
  </si>
  <si>
    <t>734491103</t>
  </si>
  <si>
    <t>Ventil závitový regulační přímý G 5/4 PN 20 do 100°C měřící k vyvažovacímu ventilu</t>
  </si>
  <si>
    <t>1244172562</t>
  </si>
  <si>
    <t>Ventil závitový regulační přímý G 2 PN 20 do 100°C měřící k vyvažovacímu ventilu</t>
  </si>
  <si>
    <t>1432969697</t>
  </si>
  <si>
    <t>Návarek s trubkovým závitem G 1/2</t>
  </si>
  <si>
    <t>-1932005026</t>
  </si>
  <si>
    <t>998734203</t>
  </si>
  <si>
    <t>Přesun hmot procentní pro armatury v objektech v do 24 m</t>
  </si>
  <si>
    <t>-34801741</t>
  </si>
  <si>
    <t>Bezoplachové odrezivění potrubí DN do 50 mm</t>
  </si>
  <si>
    <t>-1134092001</t>
  </si>
  <si>
    <t>Bezoplachové odrezivění potrubí DN do 100 mm</t>
  </si>
  <si>
    <t>357263690</t>
  </si>
  <si>
    <t>783614551</t>
  </si>
  <si>
    <t>Základní jednonásobný syntetický nátěr potrubí DN do 50 mm</t>
  </si>
  <si>
    <t>-1812087374</t>
  </si>
  <si>
    <t>783614561</t>
  </si>
  <si>
    <t>Základní jednonásobný syntetický nátěr potrubí DN do 100 mm</t>
  </si>
  <si>
    <t>994047958</t>
  </si>
  <si>
    <t>783614651</t>
  </si>
  <si>
    <t>Základní antikorozní jednonásobný syntetický potrubí DN do 50 mm</t>
  </si>
  <si>
    <t>-1272055280</t>
  </si>
  <si>
    <t>783614661</t>
  </si>
  <si>
    <t>Základní antikorozní jednonásobný syntetický potrubí DN do 100 mm</t>
  </si>
  <si>
    <t>-243977279</t>
  </si>
  <si>
    <t>HZS2212</t>
  </si>
  <si>
    <t xml:space="preserve">uvedení do provozu, šéfmontáž, </t>
  </si>
  <si>
    <t>794249139</t>
  </si>
  <si>
    <t>vyregulování průtoků regulačních ventilů</t>
  </si>
  <si>
    <t>1955156071</t>
  </si>
  <si>
    <t>Hodinová zúčtovací sazba dělník zednických výpomocí</t>
  </si>
  <si>
    <t>1350518877</t>
  </si>
  <si>
    <t>06 - medicinální plyny</t>
  </si>
  <si>
    <t>M - Práce a dodávky M</t>
  </si>
  <si>
    <t xml:space="preserve">    23-M - Montáže potrubí - dodávka a montáž</t>
  </si>
  <si>
    <t>Práce a dodávky M</t>
  </si>
  <si>
    <t>23-M</t>
  </si>
  <si>
    <t>Montáže potrubí - dodávka a montáž</t>
  </si>
  <si>
    <t>Pol33</t>
  </si>
  <si>
    <t>měděná trubka 8x1</t>
  </si>
  <si>
    <t>Pol34</t>
  </si>
  <si>
    <t>měděná trubka 12x1</t>
  </si>
  <si>
    <t>Pol35</t>
  </si>
  <si>
    <t>měděná trubka 18x1</t>
  </si>
  <si>
    <t>Pol36</t>
  </si>
  <si>
    <t>měděná trubka 22x1</t>
  </si>
  <si>
    <t>Pol37</t>
  </si>
  <si>
    <t>prořez trubek 3%</t>
  </si>
  <si>
    <t>Pol38</t>
  </si>
  <si>
    <t>Ag pájka 45+pasta</t>
  </si>
  <si>
    <t>g</t>
  </si>
  <si>
    <t>Pol39</t>
  </si>
  <si>
    <t>chránička potrubí-oc.trubka 26.9x2.6 (0,5m)</t>
  </si>
  <si>
    <t>Pol40</t>
  </si>
  <si>
    <t>chránička potrubí-oc.trubka 31.8x2.6 (0,5m)</t>
  </si>
  <si>
    <t>Pol41</t>
  </si>
  <si>
    <t>chránička potrubí-oc.trubka 38x2.6 (0,5m)</t>
  </si>
  <si>
    <t>Pol42</t>
  </si>
  <si>
    <t>tvarovky Cu do pr.28</t>
  </si>
  <si>
    <t>Pol43</t>
  </si>
  <si>
    <t>konzole jednoduchá</t>
  </si>
  <si>
    <t>Pol44</t>
  </si>
  <si>
    <t>značení potrubí</t>
  </si>
  <si>
    <t>Pol45</t>
  </si>
  <si>
    <t>ochranný plyn pro pájení Cu trubek</t>
  </si>
  <si>
    <t>Pol46</t>
  </si>
  <si>
    <t>propláchnutí rozvodu dusíkem</t>
  </si>
  <si>
    <t>Pol47</t>
  </si>
  <si>
    <t>napojení na stávající rozvod</t>
  </si>
  <si>
    <t>Pol48</t>
  </si>
  <si>
    <t>odstavení části stávajícího rozvodu</t>
  </si>
  <si>
    <t>Pol49</t>
  </si>
  <si>
    <t>úseková tlaková zkouška</t>
  </si>
  <si>
    <t>Pol51</t>
  </si>
  <si>
    <t>závěrečná tlaková zkouška</t>
  </si>
  <si>
    <t>Pol52</t>
  </si>
  <si>
    <t>kulový kohout DN20 vč.šroubení</t>
  </si>
  <si>
    <t>Pol53</t>
  </si>
  <si>
    <t>lahvový uzavírací ventil</t>
  </si>
  <si>
    <t>Pol54</t>
  </si>
  <si>
    <t>manometr pr.60 rozsah 0-1MPa</t>
  </si>
  <si>
    <t>Pol55</t>
  </si>
  <si>
    <t>čidlo signalizace</t>
  </si>
  <si>
    <t>Pol56</t>
  </si>
  <si>
    <t>ventilová krabice pro 1 plyn kompletní do zdi (1xuzav.ventil,1xpřip.zálohy,1xčidlo snímání tlaku)</t>
  </si>
  <si>
    <t>Pol57</t>
  </si>
  <si>
    <t>monitorovací zařízení s dotyk.LCD displejem pro 12 vstupů do zdi, uživatelsky nastavitelné, příprava pro měření spotřeby plynu</t>
  </si>
  <si>
    <t>Pol58</t>
  </si>
  <si>
    <t>kabel signalizace</t>
  </si>
  <si>
    <t>Pol59</t>
  </si>
  <si>
    <t>lékařský nástěnný panel s terminální jednotkou do zdi</t>
  </si>
  <si>
    <t>Pol60</t>
  </si>
  <si>
    <t>nástěnná lůžková rampa dvoukanálová pro 1 lůžko, délka 650mm, výbava : 1x O2, 1x manometr, 3x zásuvka MDO, 2x zásuvka DO, 3x zásuvka ZIS, 2x datová zásuvka RJ45, 2x zdířka ochr.pospojení, 2x prázdné víčko, 1x příprava doroz.zařízení sestra/pacient, osvětlení přímé (spínané z rampy)</t>
  </si>
  <si>
    <t>Pol61</t>
  </si>
  <si>
    <t>nástěnná lůžková rampa jednokanálová pro 1 lůžko, délka 650mm, výbava : 2x zásuvka MDO, 2x zásuvka DO, 2x datová zásuvka RJ45, 2x zdířka ochr.pospojení, 2x prázdné víčko, 1x příprava doroz.zařízení sestra/pacient, osvětlení přímé (spínané z rampy)</t>
  </si>
  <si>
    <t>Pol62</t>
  </si>
  <si>
    <t>dokumentace skut.stavu (3x paré, 1x CD)</t>
  </si>
  <si>
    <t>Pol63</t>
  </si>
  <si>
    <t>zahájení,ukončení a předání</t>
  </si>
  <si>
    <t>Pol64</t>
  </si>
  <si>
    <t>přesun hmot</t>
  </si>
  <si>
    <t>Pol65</t>
  </si>
  <si>
    <t>zkoušky a revize plynových částí</t>
  </si>
  <si>
    <t>07 - elektroinstalace - silnoproud</t>
  </si>
  <si>
    <t>D1 - Specifikace materiálu – kabely</t>
  </si>
  <si>
    <t>D2 - Specifikace materiálu – svítidla</t>
  </si>
  <si>
    <t>D3 - Specifikace materiálu – žlaby, trubky, lišty</t>
  </si>
  <si>
    <t>D4 - Specifikace materiálu – krabice, nosné konstrukce, závěsy</t>
  </si>
  <si>
    <t>D5 - Specifikace materiálu – spínače, ovladače</t>
  </si>
  <si>
    <t>D6 - Specifikace materiálu – zásuvky</t>
  </si>
  <si>
    <t>D7 - Specifikace materiálu – ukončení kabelů</t>
  </si>
  <si>
    <t>D8 - Specifikace materiálu – rozvaděče</t>
  </si>
  <si>
    <t>D9 - Specifikace materiálu – ostatní</t>
  </si>
  <si>
    <t>D10 - Specifikace materiálu – hromosvod doplnění stáv jímací soustavy</t>
  </si>
  <si>
    <t>D11 - Práce HZS</t>
  </si>
  <si>
    <t>Specifikace materiálu – kabely</t>
  </si>
  <si>
    <t>Pol384</t>
  </si>
  <si>
    <t>Kabel CXKE-R 3Jx1,5 mm2</t>
  </si>
  <si>
    <t>Pol385</t>
  </si>
  <si>
    <t>Kabel CXKE-R 3Jx2,5 mm2</t>
  </si>
  <si>
    <t>Pol386</t>
  </si>
  <si>
    <t>Kabel CXKE-R 3Jx4 mm2</t>
  </si>
  <si>
    <t>Pol387</t>
  </si>
  <si>
    <t>Kabel CXKE-R 5Jx2,5 mm2</t>
  </si>
  <si>
    <t>Pol388</t>
  </si>
  <si>
    <t>Kabel CXKE-R 5Jx4 mm2</t>
  </si>
  <si>
    <t>Pol389</t>
  </si>
  <si>
    <t>Kabel CXKE-R 5Jx6 mm2</t>
  </si>
  <si>
    <t>Pol390</t>
  </si>
  <si>
    <t>Kabel CXKE-R 5Jx10 mm2</t>
  </si>
  <si>
    <t>Pol391</t>
  </si>
  <si>
    <t>Kabel CXKE-R 5Jx16 mm2</t>
  </si>
  <si>
    <t>Pol392</t>
  </si>
  <si>
    <t>Kabel CXKE-R 5Jx35 mm2</t>
  </si>
  <si>
    <t>Pol393</t>
  </si>
  <si>
    <t>Kabel CXKE-R 3x70+50 mm2</t>
  </si>
  <si>
    <t>Pol394</t>
  </si>
  <si>
    <t>Kabel CXKE-R 3x150+70 mm2</t>
  </si>
  <si>
    <t>Pol395</t>
  </si>
  <si>
    <t>Kabel CXKE-R 4x120</t>
  </si>
  <si>
    <t>Pol396</t>
  </si>
  <si>
    <t>Kabel s funkční schopností při požáru FE180/E180min-NHXH-J 2x1,5 mm2 (CXKH-V B2ca,s1,DO</t>
  </si>
  <si>
    <t>Pol397</t>
  </si>
  <si>
    <t>Kabel s funkční schopností při požáru FE180/E180min-NHXH-J 3x1,5 mm2 (CXKH-V B2ca,s1,DO</t>
  </si>
  <si>
    <t>Pol398</t>
  </si>
  <si>
    <t>Kabel s funkční schopností při požáru FE180/E180min-NHXH-J 12x1,5 mm2 (CXKH-V B2ca,s1,DO</t>
  </si>
  <si>
    <t>Pol399</t>
  </si>
  <si>
    <t>Kabel s funkční schopností při požáru FE180/E180min-NHXH-J 4x1,5 mm2 (CXKH-V B2ca,s1,DO</t>
  </si>
  <si>
    <t>Pol400</t>
  </si>
  <si>
    <t>Kabel s funkční schopností při požáru FE180/E180min-NHXH-J 5x1,5 mm2 (CXKH-V B2ca,s1,DO</t>
  </si>
  <si>
    <t>Pol401</t>
  </si>
  <si>
    <t>Kabel s funkční schopností při požáru FE180/E180min-NHXH-J 5x2,5 mm2 (CXKH-V B2ca,s1,DO</t>
  </si>
  <si>
    <t>Pol402</t>
  </si>
  <si>
    <t>Kabel s funkční schopností při požáru FE180/E180min-NHXH-J 5x10 mm2 (CXKH-V B2ca,s1,DO</t>
  </si>
  <si>
    <t>Pol403</t>
  </si>
  <si>
    <t>Kabel s funkční schopností při požáru FE180/E180min-NHXH-J 5x35 mm2 (CXKH-V B2ca,s1,DO</t>
  </si>
  <si>
    <t>Pol404</t>
  </si>
  <si>
    <t>Vodič 1CH-R 4 mm2 žlzel</t>
  </si>
  <si>
    <t>Pol405</t>
  </si>
  <si>
    <t>Vodič 1CH-R 6 mm2 žlzel</t>
  </si>
  <si>
    <t>Pol406</t>
  </si>
  <si>
    <t>Vodič 1CH-R 16 mm2 žlzel</t>
  </si>
  <si>
    <t>Pol407</t>
  </si>
  <si>
    <t>Vodič CYA 70 žl.zel.</t>
  </si>
  <si>
    <t>Pol408</t>
  </si>
  <si>
    <t>Vodič CY 6 mm2 žlzel</t>
  </si>
  <si>
    <t>Pol409</t>
  </si>
  <si>
    <t>Vodič CY 10 mm2 žlzel</t>
  </si>
  <si>
    <t>Pol410</t>
  </si>
  <si>
    <t>Vodič CY 16 mm2 žlzel</t>
  </si>
  <si>
    <t>Specifikace materiálu – svítidla</t>
  </si>
  <si>
    <t>Pol93</t>
  </si>
  <si>
    <t>A - LED svítidlo přisazené/vestavné M600, DI150232, 39W, 4K, IP40</t>
  </si>
  <si>
    <t>Pol94</t>
  </si>
  <si>
    <t>B - LED svítidlo přisazené/vestavné M600, DI150208, 33W, 4K, IP40, Ra90, UGR19</t>
  </si>
  <si>
    <t>Pol95</t>
  </si>
  <si>
    <t>C - LED svítidlo přisazené/závěsné , DI164734, 34W, 4K, IP66</t>
  </si>
  <si>
    <t>Pol96</t>
  </si>
  <si>
    <t>D - LED svítidlo vestavné , DI156470, 22W, 4K, IP54, Ra90</t>
  </si>
  <si>
    <t>Pol97</t>
  </si>
  <si>
    <t>E - LED svítidlo přisazené , OS59525, 29W, 4K, IP43</t>
  </si>
  <si>
    <t>Pol98</t>
  </si>
  <si>
    <t>EN - LED svítidlo přisazené , OS59525, 29W, 4K, IP43, EMG 1h</t>
  </si>
  <si>
    <t>Pol99</t>
  </si>
  <si>
    <t>F - LED svítidlo přisazené, PSP2566, 30W, 4K, IP55</t>
  </si>
  <si>
    <t>Pol100</t>
  </si>
  <si>
    <t>G - LED svítidlo přisazené, VY084086, 33W, 4K, IP67</t>
  </si>
  <si>
    <t>Pol101</t>
  </si>
  <si>
    <t>G - LED svítidlo vestvavné, DI530697, 1W, 4K, IP67</t>
  </si>
  <si>
    <t>Pol102</t>
  </si>
  <si>
    <t>Svítidlo LED nad kuchynskou linkou - 8W, IP21</t>
  </si>
  <si>
    <t>Pol103</t>
  </si>
  <si>
    <t>Ekopoplatek svítidla</t>
  </si>
  <si>
    <t>Pol104</t>
  </si>
  <si>
    <t>NO1 (BN1, BN2) - LED svítidlo vestavné nouzové , NR1019403, 3W, IP20, 1h</t>
  </si>
  <si>
    <t>Pol105</t>
  </si>
  <si>
    <t>NO2 (N1, N2) - LED svítidlo vestavné nouzové , NR1019403, 3W, IP20, 1h</t>
  </si>
  <si>
    <t>Pol106</t>
  </si>
  <si>
    <t>NO3 - LED svítidlo vestavné nouzové , NR1019602, 3W, IP20, 1h</t>
  </si>
  <si>
    <t>Pol107</t>
  </si>
  <si>
    <t>NP1 - LED svítidlo nouzové , NR1019309, 3W, IP65, 1h, piktogram</t>
  </si>
  <si>
    <t>Pol411</t>
  </si>
  <si>
    <t>Centrální baterie nouzového osvětlení v požárním zakrytí - boxu -řídící jednotka s dotykovým panelem, nabíjecí modul 500W 2A-216V, batery se CLT 18ks, 12V/12Ah (1300W/1hod), napájecí modul výstupních okruhů, podmíněně řízený přepínací modul 24V, monitoring sítě, kombinovaný monitorovací a spínací modul, Rozměry: 2000 x 800 x 600mm (V x Š x HL), hmotnost vč.bateií 232kg,</t>
  </si>
  <si>
    <t>Pol109</t>
  </si>
  <si>
    <t>Oživení, nastavení</t>
  </si>
  <si>
    <t>Pol110</t>
  </si>
  <si>
    <t>Ekopoplatek svítidla NO</t>
  </si>
  <si>
    <t>Specifikace materiálu – žlaby, trubky, lišty</t>
  </si>
  <si>
    <t>Pol412</t>
  </si>
  <si>
    <t>Kabelový žlab 300/100 – vč. víka příslušenství nosných prvků a tvarovek (komplet)</t>
  </si>
  <si>
    <t>Pol413</t>
  </si>
  <si>
    <t>Kabelový žlab 200/100 – vč. víka příslušenství nosných prvků a tvarovek (komplet)</t>
  </si>
  <si>
    <t>Pol414</t>
  </si>
  <si>
    <t>Kabelový žlab 100/100 – vč. víka příslušenství nosných prvků a tvarovek (komplet)</t>
  </si>
  <si>
    <t>Pol415</t>
  </si>
  <si>
    <t>Kabelový žlab 100/100 – vč. víka příslušenství nosných prvků a tvarovek (komplet) s požární odolností E180</t>
  </si>
  <si>
    <t>Pol115</t>
  </si>
  <si>
    <t>Atyp.nosná konstrukce pro kabel.žlab na střechu</t>
  </si>
  <si>
    <t>Pol116</t>
  </si>
  <si>
    <t>Atyp.nosná konstrukce pro kabel.žlab s požární odolností E180</t>
  </si>
  <si>
    <t>Pol117</t>
  </si>
  <si>
    <t>Závitová tyč (l=0,5m) pro kabelový žlab</t>
  </si>
  <si>
    <t>Pol118</t>
  </si>
  <si>
    <t>Úchyt do betonu pro kabelový žlab</t>
  </si>
  <si>
    <t>Pol119</t>
  </si>
  <si>
    <t>Závitová tyč (l=0,5m) pro kabelový žlab s požární odolností E180</t>
  </si>
  <si>
    <t>Pol416</t>
  </si>
  <si>
    <t>Trubka ohebná o16 bezhalogenové samozhášivé 750N</t>
  </si>
  <si>
    <t>Pol417</t>
  </si>
  <si>
    <t>Trubka ohebná o20 bezhalogenové samozhášivé 750N</t>
  </si>
  <si>
    <t>Pol418</t>
  </si>
  <si>
    <t>Trubka ohebná o25 bezhalogenové samozhášivé 750N</t>
  </si>
  <si>
    <t>Pol419</t>
  </si>
  <si>
    <t>Trubka ohebná o32 bezhalogenové samozhášivé 750N</t>
  </si>
  <si>
    <t>Pol420</t>
  </si>
  <si>
    <t>Trubka ohebná o40 bezhalogenové samozhášivé 750N</t>
  </si>
  <si>
    <t>Pol125</t>
  </si>
  <si>
    <t>Prostupy z kabelových žlabů - vývodka P16</t>
  </si>
  <si>
    <t>Pol126</t>
  </si>
  <si>
    <t>Prostupy z kabelových žlabů - vývodka P21</t>
  </si>
  <si>
    <t>Pol127</t>
  </si>
  <si>
    <t>Prostupy z kabelových žlabů - vývodka P29</t>
  </si>
  <si>
    <t>Pol128</t>
  </si>
  <si>
    <t>Příchytky 732/20 rozsah 20-22 E180</t>
  </si>
  <si>
    <t>Pol129</t>
  </si>
  <si>
    <t>Příchytky rozsah 22-24 E180</t>
  </si>
  <si>
    <t>Pol130</t>
  </si>
  <si>
    <t>Příchytky 732/20 rozsah 16,5-18 E180</t>
  </si>
  <si>
    <t>Pol131</t>
  </si>
  <si>
    <t>Příchytky pro 8 kabelů do podhledu</t>
  </si>
  <si>
    <t>Pol132</t>
  </si>
  <si>
    <t>Příchytky pro 15 kabelů do podhledu</t>
  </si>
  <si>
    <t>Pol133</t>
  </si>
  <si>
    <t>Příchytky pro 1 kabel do podhledu</t>
  </si>
  <si>
    <t>Specifikace materiálu – krabice, nosné konstrukce, závěsy</t>
  </si>
  <si>
    <t>Pol134</t>
  </si>
  <si>
    <t>Krabice povrchová rozvodná IP65</t>
  </si>
  <si>
    <t>Pol135</t>
  </si>
  <si>
    <t>Krabice rozvodná pod omítku d=97 s víčkem</t>
  </si>
  <si>
    <t>Pol136</t>
  </si>
  <si>
    <t>Krabice přístrojová pod omítku</t>
  </si>
  <si>
    <t>Pol137</t>
  </si>
  <si>
    <t>Krabice rozvodná do zdiva d=68mm 1903 s víčkem pod omítku</t>
  </si>
  <si>
    <t>Pol138</t>
  </si>
  <si>
    <t>Krabice odbočná do zdiva d=68mm 1902 s víčkem pod omítku</t>
  </si>
  <si>
    <t>Pol139</t>
  </si>
  <si>
    <t>Svorka na potrubí se spojovacím páskem 2 šrouby+třem</t>
  </si>
  <si>
    <t>Pol140</t>
  </si>
  <si>
    <t>Svorka pro připojení kovových konstrukcí</t>
  </si>
  <si>
    <t>Pol141</t>
  </si>
  <si>
    <t>Ekvipotenciální přípojnice k rozvaděčům</t>
  </si>
  <si>
    <t>Pol142</t>
  </si>
  <si>
    <t>Podružná ekvipotenciální přípojnice kr. 200x150 p.om. včetně přípojnnice PE a PA</t>
  </si>
  <si>
    <t>Pol143</t>
  </si>
  <si>
    <t>PA – svorkovnice</t>
  </si>
  <si>
    <t>Pol144</t>
  </si>
  <si>
    <t>EP – svorkovnice</t>
  </si>
  <si>
    <t>Specifikace materiálu – spínače, ovladače</t>
  </si>
  <si>
    <t>Pol145</t>
  </si>
  <si>
    <t>Spínač jednopólový velkoplošný – 230V/10A, p. om., bílý, komplet, IP20, antibakteriální provedení, s popisovým štítkem</t>
  </si>
  <si>
    <t>Pol146</t>
  </si>
  <si>
    <t>Spínač jednopólový velkoplošný – 230V/10A, p. om., bílý, komplet, IP44</t>
  </si>
  <si>
    <t>Pol147</t>
  </si>
  <si>
    <t>Přepínač řazení 6 velkoplošný – 230V/10A, pod omítku, bílý, komplet, IP20, antibakteriální provedení, s popisovým štítkem</t>
  </si>
  <si>
    <t>Pol148</t>
  </si>
  <si>
    <t>Přepínač řazení 6 velkoplošný – 230V/10A, pod omítku, bílý, komplet, IP44</t>
  </si>
  <si>
    <t>Pol149</t>
  </si>
  <si>
    <t>Přepínač řazení 5 velkoplošný – 230V/10A, pod omítku, bílý, komplet, IP20, antibakteriální provedení, s popisovým štítkem</t>
  </si>
  <si>
    <t>Pol150</t>
  </si>
  <si>
    <t>Přepínač řazení 5 velkoplošný – 230V/10A, pod omítku, bílý, komplet, IP44</t>
  </si>
  <si>
    <t>Pol151</t>
  </si>
  <si>
    <t>Žaluziový spínač, IP20, antibakteriální provedení, s popisovým štítkem</t>
  </si>
  <si>
    <t>Pol152</t>
  </si>
  <si>
    <t>Pohybové čidlo spínání osvětlení, IP20</t>
  </si>
  <si>
    <t>Pol153</t>
  </si>
  <si>
    <t>Tlačítkový ovladač s doutnavkou -230V/10A, pod omítku, IP20, antibakteriální provedení, s popisovým štítkem</t>
  </si>
  <si>
    <t>Pol154</t>
  </si>
  <si>
    <t>Tlačítko havarijního vypínání – centrál stop, total stop pod sklíčkem, IP43</t>
  </si>
  <si>
    <t>Specifikace materiálu – zásuvky</t>
  </si>
  <si>
    <t>Pol155</t>
  </si>
  <si>
    <t>Zásuvka jednonásobná 230V/16A, p.om., IP20 komplet vč.bakter.provedení (MDO,DO,VDO,ZIS), antibakteriální provedení, s popisovým štítkem</t>
  </si>
  <si>
    <t>Pol156</t>
  </si>
  <si>
    <t>Zásuvka jednonásobná 230V/16A, p.om., IP20 komplet vč.přepěťové ochrany III° (MDO,DO,VDO,vč.sign.stavu), antibakteriální provedení, s popisovým štítkem</t>
  </si>
  <si>
    <t>Pol157</t>
  </si>
  <si>
    <t>Zásuvka dvojitá 230V/16A, p.om., IP20 komplet, antibakteriální provedení, s popisovým štítkem</t>
  </si>
  <si>
    <t>Pol158</t>
  </si>
  <si>
    <t>Zásuvka průmyslová – 400V/16A nástěnná</t>
  </si>
  <si>
    <t>Specifikace materiálu – ukončení kabelů</t>
  </si>
  <si>
    <t>Pol159</t>
  </si>
  <si>
    <t>Ukončení vodičů v rozvaděči – do 3x2,5</t>
  </si>
  <si>
    <t>Pol160</t>
  </si>
  <si>
    <t>Ukončení vodičů v rozvaděči – do 3x6</t>
  </si>
  <si>
    <t>Pol161</t>
  </si>
  <si>
    <t>Ukončení vodičů v rozvaděči – do 5x4</t>
  </si>
  <si>
    <t>Pol162</t>
  </si>
  <si>
    <t>Ukončení vodičů v rozvaděči – do 5x6</t>
  </si>
  <si>
    <t>Pol163</t>
  </si>
  <si>
    <t>Ukončení vodičů v rozvaděči – do 5x16</t>
  </si>
  <si>
    <t>Pol164</t>
  </si>
  <si>
    <t>Ukončení vodičů v rozvaděči – do 5x35</t>
  </si>
  <si>
    <t>Pol165</t>
  </si>
  <si>
    <t>Ukončení vodičů v rozvaděči – do 4x120</t>
  </si>
  <si>
    <t>Pol166</t>
  </si>
  <si>
    <t>Ukončení vodičů v rozvaděči – do 4x240</t>
  </si>
  <si>
    <t>Specifikace materiálu – rozvaděče</t>
  </si>
  <si>
    <t>Pol167</t>
  </si>
  <si>
    <t>Rozvaděč RPO dle schéma</t>
  </si>
  <si>
    <t>celek</t>
  </si>
  <si>
    <t>Pol168</t>
  </si>
  <si>
    <t>1 POLE 600x2250x400, včetně jističů 3/250A a 3/80A - dozbrojení stav.rozvodny pav A</t>
  </si>
  <si>
    <t>Pol169</t>
  </si>
  <si>
    <t>Rozvaděč RH1-T13 - 2 pole, dle schéma, IP40/20</t>
  </si>
  <si>
    <t>Pol170</t>
  </si>
  <si>
    <t>Rozvaděč RH2-T13 - 1 pole, dle schéma, IP40/20</t>
  </si>
  <si>
    <t>Pol171</t>
  </si>
  <si>
    <t>Rozvaděč R1-T13 1+1 pole, EI30 DP1 S200 dle schéma, zapuštěný do niky</t>
  </si>
  <si>
    <t>Pol172</t>
  </si>
  <si>
    <t>Rozvaděč R2-T13 1+1 pole, EI30 DP1 S200 dle schéma, zapuštěný do niky</t>
  </si>
  <si>
    <t>Pol173</t>
  </si>
  <si>
    <t>Rozvaděč R3-T13 1+1 pole, EI30 DP1 S200 dle schéma, zapuštěný do niky</t>
  </si>
  <si>
    <t>Pol174</t>
  </si>
  <si>
    <t>Rozvaděč R4-T13 1+1 pole, EI30 DP1 S200 dle schéma, zapuštěný do niky</t>
  </si>
  <si>
    <t>D9</t>
  </si>
  <si>
    <t>Specifikace materiálu – ostatní</t>
  </si>
  <si>
    <t>Pol175</t>
  </si>
  <si>
    <t>Plast.rozv.krabice IP65 s průchodkou , vč.montážní lišty DIN a svorek 150x200</t>
  </si>
  <si>
    <t>Pol176</t>
  </si>
  <si>
    <t>Plast.rozv.krabice IP65 s průchodkou, vč.montážní lišty DIN a propoj.vodičů 450x300</t>
  </si>
  <si>
    <t>Pol421</t>
  </si>
  <si>
    <t>Protipožární ucpávky kabelových tras v místech přechodu do jiného PÚ</t>
  </si>
  <si>
    <t>Pol178</t>
  </si>
  <si>
    <t>Gumový koberec rozvodna</t>
  </si>
  <si>
    <t>Pol179</t>
  </si>
  <si>
    <t>Výstražné štítky</t>
  </si>
  <si>
    <t>Pol180</t>
  </si>
  <si>
    <t>Trafo 230/12V 200VA do podhledu včetně krabice, IP40</t>
  </si>
  <si>
    <t>Pol282</t>
  </si>
  <si>
    <t>Svodič přepětí B+C ochrana LPZ(přechod LPS-LPZ) (zařízení VZT, CHLAZENÍ, VO, NN), včetně krabice povrchové, IP43</t>
  </si>
  <si>
    <t>1335059710</t>
  </si>
  <si>
    <t>Pol182</t>
  </si>
  <si>
    <t>Hlavní ekvipotenciální přípojnice HOP-(přípojnicový systém), IP20</t>
  </si>
  <si>
    <t>D10</t>
  </si>
  <si>
    <t>Specifikace materiálu – hromosvod doplnění stáv jímací soustavy</t>
  </si>
  <si>
    <t>Pol422</t>
  </si>
  <si>
    <t>Vodič FeZn d=10mm (příslušenství)</t>
  </si>
  <si>
    <t>Pol423</t>
  </si>
  <si>
    <t>Vodič FeZn d=8mm (vč. Podpěr (v=40cm) a příslušenství)</t>
  </si>
  <si>
    <t>Pol185</t>
  </si>
  <si>
    <t>Podpěra vedení PV v=40cm</t>
  </si>
  <si>
    <t>Pol186</t>
  </si>
  <si>
    <t>Svorka spojovací SS</t>
  </si>
  <si>
    <t>Pol187</t>
  </si>
  <si>
    <t>Jímací tyč do 2m včetně podstavce a svorek</t>
  </si>
  <si>
    <t>D11</t>
  </si>
  <si>
    <t>Práce HZS</t>
  </si>
  <si>
    <t>Pol188</t>
  </si>
  <si>
    <t>Demontáže</t>
  </si>
  <si>
    <t>Pol189</t>
  </si>
  <si>
    <t>Koordinace se stávajícími rozvody</t>
  </si>
  <si>
    <t>Pol190</t>
  </si>
  <si>
    <t>Likvidace el.materiálů</t>
  </si>
  <si>
    <t>Pol191</t>
  </si>
  <si>
    <t>Stavební přípomoci (sekání, vrtání)</t>
  </si>
  <si>
    <t>Pol192</t>
  </si>
  <si>
    <t>Úprava stávajícího rozvaděče RH1-A</t>
  </si>
  <si>
    <t>Pol193</t>
  </si>
  <si>
    <t>Úprava stávajícího rozvaděče RH2-A</t>
  </si>
  <si>
    <t>Pol194</t>
  </si>
  <si>
    <t>Ochrana kabelových tras protipožárně</t>
  </si>
  <si>
    <t>Pol195</t>
  </si>
  <si>
    <t>Utěsnění požárních prostupů</t>
  </si>
  <si>
    <t>Pol196</t>
  </si>
  <si>
    <t>Koordinace se zdravotní technologií</t>
  </si>
  <si>
    <t>Pol197</t>
  </si>
  <si>
    <t>Koordinace s profesí VZT</t>
  </si>
  <si>
    <t>Pol198</t>
  </si>
  <si>
    <t>Koordinace s profesí MR</t>
  </si>
  <si>
    <t>Pol199</t>
  </si>
  <si>
    <t>Koordinace s profesí ÚT</t>
  </si>
  <si>
    <t>Pol200</t>
  </si>
  <si>
    <t>Koordinace s chlazením</t>
  </si>
  <si>
    <t>Pol201</t>
  </si>
  <si>
    <t>Koordinace s technologií výtahů</t>
  </si>
  <si>
    <t>Pol202</t>
  </si>
  <si>
    <t>Doplňující pospojování (PA-PE) dle skutečně intalovaných zařízení zdravotní technologie, zařizovacích předmětů a zařízení TZB</t>
  </si>
  <si>
    <t>Pol203</t>
  </si>
  <si>
    <t>Koordinace umístění prvků silnoproud-slaboproud</t>
  </si>
  <si>
    <t>Pol204</t>
  </si>
  <si>
    <t>Popis napájecích okruhů na instalační prvky</t>
  </si>
  <si>
    <t>Pol205</t>
  </si>
  <si>
    <t>Oznámení o zahájení prací dle vyhlášky č.73/2010 sb, stavonisko</t>
  </si>
  <si>
    <t>Pol206</t>
  </si>
  <si>
    <t>Koordinace s profesí SLP</t>
  </si>
  <si>
    <t>Pol207</t>
  </si>
  <si>
    <t>Koordinace s profesí medi.plyny</t>
  </si>
  <si>
    <t>Pol208</t>
  </si>
  <si>
    <t>Měření světelně-technických parametrů osvětlení včetně protokolu</t>
  </si>
  <si>
    <t>Pol209</t>
  </si>
  <si>
    <t>Výrobní projektová dokumentace</t>
  </si>
  <si>
    <t>Pol210</t>
  </si>
  <si>
    <t>Výchozí revize hromosvodů a uzemnění</t>
  </si>
  <si>
    <t>Pol211</t>
  </si>
  <si>
    <t>Výchozí revize elektorinstalace</t>
  </si>
  <si>
    <t>Pol212</t>
  </si>
  <si>
    <t>Podružný materiál, PPV</t>
  </si>
  <si>
    <t>-94104837</t>
  </si>
  <si>
    <t>08 - elektroinstalace - slaboproud</t>
  </si>
  <si>
    <t>D1 - Elektroinstalace</t>
  </si>
  <si>
    <t xml:space="preserve">    D2 - Technologie Poplachový tísňový zabezpečovací systém</t>
  </si>
  <si>
    <t xml:space="preserve">    D3 - Technologie přístupového systému</t>
  </si>
  <si>
    <t xml:space="preserve">    D4 - Technologie sestra - pacient</t>
  </si>
  <si>
    <t xml:space="preserve">    D5 - Společná televizní anténa</t>
  </si>
  <si>
    <t xml:space="preserve">    D6 - Kabeláž a kabelové trasy</t>
  </si>
  <si>
    <t xml:space="preserve">    D7 - Hodinová zúčtovací sazba</t>
  </si>
  <si>
    <t>Elektroinstalace</t>
  </si>
  <si>
    <t>Technologie Poplachový tísňový zabezpečovací systém</t>
  </si>
  <si>
    <t>Datový rozvaděč prosklené dveře 600x600 42U do servervovny 1.NP</t>
  </si>
  <si>
    <t>Pol213</t>
  </si>
  <si>
    <t>Kolečka pod datový rozvaděč</t>
  </si>
  <si>
    <t>Pol214</t>
  </si>
  <si>
    <t>Napájecí panel 8x 230V 19´´ / 1U s přepěťovou ochranou</t>
  </si>
  <si>
    <t>Pol215</t>
  </si>
  <si>
    <t>Chladící jednotka 1U 3 ventilítory s termostatem</t>
  </si>
  <si>
    <t>Pol216</t>
  </si>
  <si>
    <t>Telefonní patchpanel 50 portů cat 3</t>
  </si>
  <si>
    <t>Pol217</t>
  </si>
  <si>
    <t>Datový patchpanel cat 6 UTP 24 portů</t>
  </si>
  <si>
    <t>Pol218</t>
  </si>
  <si>
    <t>Optická vana pro 24 vláken, vybavená včetně kazet, pigtailů a spojek</t>
  </si>
  <si>
    <t>Pol219</t>
  </si>
  <si>
    <t>Box s krone pásky vybavený pro kapacitu 50 linek</t>
  </si>
  <si>
    <t>Pol220</t>
  </si>
  <si>
    <t>Vyvazovací panel</t>
  </si>
  <si>
    <t>Pol221</t>
  </si>
  <si>
    <t>Datová zásuvka 2x RJ45 k zapuštění, komplet</t>
  </si>
  <si>
    <t>Pol222</t>
  </si>
  <si>
    <t>Datová zásuvka 1x RJ45 k zapuštění, komplet</t>
  </si>
  <si>
    <t>Pol223</t>
  </si>
  <si>
    <t>Datová zásuvka 1x RJ45 nad podhled - příprava pro Wifi, kamery</t>
  </si>
  <si>
    <t>Pol224</t>
  </si>
  <si>
    <t>HDMI zásuvka k zapuštění, komplet</t>
  </si>
  <si>
    <t>Pol225</t>
  </si>
  <si>
    <t>HDMI kabel 15 metrů</t>
  </si>
  <si>
    <t>Pol226</t>
  </si>
  <si>
    <t>Zavaření optických vláken</t>
  </si>
  <si>
    <t>Pol227</t>
  </si>
  <si>
    <t>Měření optických vláken, včetně měřícího protokolu</t>
  </si>
  <si>
    <t>Pol228</t>
  </si>
  <si>
    <t>Měření metalických portů, včetně měřícího protokolu</t>
  </si>
  <si>
    <t>Pol229</t>
  </si>
  <si>
    <t>Patchkabel 2m cat 6</t>
  </si>
  <si>
    <t>Pol230</t>
  </si>
  <si>
    <t>Patchkabel 3m cat 6</t>
  </si>
  <si>
    <t>Pol231</t>
  </si>
  <si>
    <t>IP kamera 4MPx bullet, antivandal</t>
  </si>
  <si>
    <t>Pol232</t>
  </si>
  <si>
    <t>IP kamera 4MPx dome antivandal</t>
  </si>
  <si>
    <t>Pol233</t>
  </si>
  <si>
    <t>Výkonný síťový NVR záznam, 16 kamer (bez HDD), PoE 16ch</t>
  </si>
  <si>
    <t>Pol234</t>
  </si>
  <si>
    <t>HDD 6 TB pro kamerové systémy</t>
  </si>
  <si>
    <t>Technologie přístupového systému</t>
  </si>
  <si>
    <t>Pol66</t>
  </si>
  <si>
    <t>Interkom 4x tlačítko kompatibilní se stávajícím systémem</t>
  </si>
  <si>
    <t>Pol67</t>
  </si>
  <si>
    <t>Interkom 2x tlačítko kompatibilní se stávajícím systémem</t>
  </si>
  <si>
    <t>Pol237</t>
  </si>
  <si>
    <t>Řídící modul E</t>
  </si>
  <si>
    <t>Pol238</t>
  </si>
  <si>
    <t>Zálohovaný zdroj 5A pro řídící modul</t>
  </si>
  <si>
    <t>Pol239</t>
  </si>
  <si>
    <t>Baterie 12V /17 Ah</t>
  </si>
  <si>
    <t>Pol240</t>
  </si>
  <si>
    <t>Modul AX</t>
  </si>
  <si>
    <t>Pol241</t>
  </si>
  <si>
    <t>Modul AXS</t>
  </si>
  <si>
    <t>Pol242</t>
  </si>
  <si>
    <t>Box pro zapojení modulů AX/AXS</t>
  </si>
  <si>
    <t>Pol243</t>
  </si>
  <si>
    <t>Čtečka karet vnitřní</t>
  </si>
  <si>
    <t>Pol244</t>
  </si>
  <si>
    <t>Čtečka karet venkovní</t>
  </si>
  <si>
    <t>Pol245</t>
  </si>
  <si>
    <t>Krabice AK80 pod čtečku</t>
  </si>
  <si>
    <t>Pol246</t>
  </si>
  <si>
    <t>Štítek na čtečku</t>
  </si>
  <si>
    <t>Pol247</t>
  </si>
  <si>
    <t>Napájecí adaptér 12V 1A</t>
  </si>
  <si>
    <t>Pol248</t>
  </si>
  <si>
    <t>Zálohovaný napájecí zdroj 12V 1A</t>
  </si>
  <si>
    <t>Pol249</t>
  </si>
  <si>
    <t>Baterie 12V 7Ah</t>
  </si>
  <si>
    <t>Pol250</t>
  </si>
  <si>
    <t>Odchodové tlačítko</t>
  </si>
  <si>
    <t>Pol251</t>
  </si>
  <si>
    <t>Připojení zámků a posuvných dveří</t>
  </si>
  <si>
    <t>Pol252</t>
  </si>
  <si>
    <t>Připojení E modulu do LAN</t>
  </si>
  <si>
    <t>Technologie sestra - pacient</t>
  </si>
  <si>
    <t>Pol253</t>
  </si>
  <si>
    <t>Systémový switch</t>
  </si>
  <si>
    <t>Pol254</t>
  </si>
  <si>
    <t>Polička do 19´´ skříně</t>
  </si>
  <si>
    <t>Pol255</t>
  </si>
  <si>
    <t>Napájecí zdroj</t>
  </si>
  <si>
    <t>Pol256</t>
  </si>
  <si>
    <t>Nouzové tlačítko</t>
  </si>
  <si>
    <t>Pol257</t>
  </si>
  <si>
    <t>Pokojové světlo</t>
  </si>
  <si>
    <t>Pol258</t>
  </si>
  <si>
    <t>Sesterský terminál</t>
  </si>
  <si>
    <t>Pol259</t>
  </si>
  <si>
    <t>Pokojový komunikační terminál s optickou a akustickou signalizací</t>
  </si>
  <si>
    <t>Společná televizní anténa</t>
  </si>
  <si>
    <t>Pol260</t>
  </si>
  <si>
    <t>Zesilovač, včetně zdroje</t>
  </si>
  <si>
    <t>Pol261</t>
  </si>
  <si>
    <t>Průběžná účastnická zásuvka Tv-R</t>
  </si>
  <si>
    <t>Pol262</t>
  </si>
  <si>
    <t>Koncové zásuvky Tv-R</t>
  </si>
  <si>
    <t>Pol263</t>
  </si>
  <si>
    <t>Rozbočovač signálu</t>
  </si>
  <si>
    <t>Pol264</t>
  </si>
  <si>
    <t>Uzamykatelná skříň 300x300</t>
  </si>
  <si>
    <t>Pol265</t>
  </si>
  <si>
    <t>Drobný materiál (relé,…)</t>
  </si>
  <si>
    <t>Pol68</t>
  </si>
  <si>
    <t>Kabeláž a kabelové trasy</t>
  </si>
  <si>
    <t>Pol267</t>
  </si>
  <si>
    <t>Telefonní kabel 50 párů dle požárních norem</t>
  </si>
  <si>
    <t>Pol268</t>
  </si>
  <si>
    <t>Optický kabel SM 12 vláken LSOH</t>
  </si>
  <si>
    <t>Pol269</t>
  </si>
  <si>
    <t>Praflacom 5x2x0,5 pro blokaci dveří</t>
  </si>
  <si>
    <t>Pol270</t>
  </si>
  <si>
    <t>Praflacom 2x2x0,8 pro přístupový systém</t>
  </si>
  <si>
    <t>Pol271</t>
  </si>
  <si>
    <t>Kabel UTP cat 6, dle požárních norem</t>
  </si>
  <si>
    <t>Pol272</t>
  </si>
  <si>
    <t>Koaxiální kabel LSOH</t>
  </si>
  <si>
    <t>Pol273</t>
  </si>
  <si>
    <t>Trubka ohebná 25mm k zasekání</t>
  </si>
  <si>
    <t>Pol274</t>
  </si>
  <si>
    <t>Trubka ohebná 20mm k zasekání</t>
  </si>
  <si>
    <t>Pol275</t>
  </si>
  <si>
    <t>Datový kabel UTP cat 5e LSOH</t>
  </si>
  <si>
    <t>Pol276</t>
  </si>
  <si>
    <t>Drátěný žlab 100x 50mm, včetně spojek, uchycení</t>
  </si>
  <si>
    <t>Pol277</t>
  </si>
  <si>
    <t>Kabelový žebřík do stoupacího vedení včetně kotvení, příchytek kabelů a dalšího příslušenství</t>
  </si>
  <si>
    <t>Pol278</t>
  </si>
  <si>
    <t>Stropní kabelové příchytky</t>
  </si>
  <si>
    <t>Pol279</t>
  </si>
  <si>
    <t>Instalační krabice</t>
  </si>
  <si>
    <t>Pol280</t>
  </si>
  <si>
    <t>Drobný materiál (sádra, …)</t>
  </si>
  <si>
    <t>Pol69</t>
  </si>
  <si>
    <t>Hodinová zúčtovací sazba</t>
  </si>
  <si>
    <t>Měření strukturované kabeláže včetně protokolu</t>
  </si>
  <si>
    <t>Pol283</t>
  </si>
  <si>
    <t>Měření optických vláken včetně protokolu</t>
  </si>
  <si>
    <t>Pol284</t>
  </si>
  <si>
    <t>Úpravy ve stávajících datových rozvaděčích</t>
  </si>
  <si>
    <t>Pol285</t>
  </si>
  <si>
    <t>Programování bodů do přístupového systému</t>
  </si>
  <si>
    <t>Pol286</t>
  </si>
  <si>
    <t>Programování systému sestra pacient</t>
  </si>
  <si>
    <t>Pol287</t>
  </si>
  <si>
    <t>Popis datových zásuvek, panelů, rozvaděčů</t>
  </si>
  <si>
    <t>Pol288</t>
  </si>
  <si>
    <t>Měření účastnických zásuvek STA</t>
  </si>
  <si>
    <t>Pol289</t>
  </si>
  <si>
    <t>Drobné stavební úpravy včetně začistění</t>
  </si>
  <si>
    <t>Pol290</t>
  </si>
  <si>
    <t>Finální odzkoušení všech systémů</t>
  </si>
  <si>
    <t>Pol291</t>
  </si>
  <si>
    <t>Kompletní dokladová část pro provoz systému</t>
  </si>
  <si>
    <t>Pol292</t>
  </si>
  <si>
    <t>Zaškolení obsluhy, předání návodů na obsluhu zařízení</t>
  </si>
  <si>
    <t>Pol293</t>
  </si>
  <si>
    <t>Požární utěsnění prostupů</t>
  </si>
  <si>
    <t>Pol294</t>
  </si>
  <si>
    <t>Celkové režijní náklady ( služby, doprava... )</t>
  </si>
  <si>
    <t>09 - měření a regulace</t>
  </si>
  <si>
    <t>1. VZT 1 - Lůžková č - 1. VZT 1 - Lůžková část 2.NP a 3.NP</t>
  </si>
  <si>
    <t>2. VZT 2 - Společné - 2. VZT 2 - Společné prostory 1.NP,  2.NP a 3.NP</t>
  </si>
  <si>
    <t>3. VZT 3 - Šatny a z - 3. VZT 3 - Šatny a zázemí personálu 1.NP</t>
  </si>
  <si>
    <t>4. VZT 5 - Chlazení - 4. VZT 5 - Chlazení rozv. EI m.č.006, rozv. SLP m.č.026, rozv. SLP m.č.137 a 138</t>
  </si>
  <si>
    <t>5. VZT 6 - Dveřní cl - 5. VZT 6 - Dveřní clona</t>
  </si>
  <si>
    <t>6. ÚT - Předávací st - 6. ÚT - Předávací stanice</t>
  </si>
  <si>
    <t>7. ÚT Doplnění do st - 7. ÚT Doplnění do stávající VS v budově "A"</t>
  </si>
  <si>
    <t>8. Chlazení - 8. Chlazení</t>
  </si>
  <si>
    <t>9. Monitorování EI - 9. Monitorování EI</t>
  </si>
  <si>
    <t>10. Řídící systém - 10. Řídící systém</t>
  </si>
  <si>
    <t>11. Nadřazená řídící - 11. Nadřazená řídící centrála</t>
  </si>
  <si>
    <t>12. Rozvaděče MaR - 12. Rozvaděče MaR</t>
  </si>
  <si>
    <t>13. Montážní materiá - 13. Montážní materiál, montážní práce</t>
  </si>
  <si>
    <t>14. Ostatní služby a - 14. Ostatní služby a výkony</t>
  </si>
  <si>
    <t>1. VZT 1 - Lůžková č</t>
  </si>
  <si>
    <t>1. VZT 1 - Lůžková část 2.NP a 3.NP</t>
  </si>
  <si>
    <t>T1.1, T1.2 T1.3, T1.</t>
  </si>
  <si>
    <t>ODPOROVÝ SNĺMAČ TEPLOTY DO POTRUBÍ; DÉLKA 120 mm; TŘĺDA PŘESNOSTI 'B'; NI 1000/6180; KRYTĺ IP 65; TEPLOTA OKOLÍ -30/+70°C</t>
  </si>
  <si>
    <t>Pol295</t>
  </si>
  <si>
    <t>DRŽÁK STŘEDOVÝ; MATERIÁL NEREZ</t>
  </si>
  <si>
    <t>T1.5</t>
  </si>
  <si>
    <t>Ponorné čidlo teploty Ni 1000/6180, ponor 200 mm, rozsah -30 až +180°C, dvouvodičové zapojení, délka kabelu 2 m, IP 65, průměr pouzdra 4 mm; připojovací závit R1/4"</t>
  </si>
  <si>
    <t>TA1.1</t>
  </si>
  <si>
    <t>Regulátor teploty protimrazový, -10..15°C, Xsd pevná, 6m</t>
  </si>
  <si>
    <t>P1.1, P1.2, P1.3, P1</t>
  </si>
  <si>
    <t>Snímač tlakové diference se 7 volitelnými rozsahy: (0-100; 0-250; 0-500; 0-1000; 0-1500; 0-2000; 0-2500) Pa; výstup 0-10 V (4-20 mA); Krytí IP65; teplota okolí -10/+50°C; včetně odběrů a PVC hadičky 2,5 m a impulzního potrubí - materiál plast</t>
  </si>
  <si>
    <t>PA1.1 PA1.2 PA1.3</t>
  </si>
  <si>
    <t>Regulátor tlakové diference; rozsah 0,02-0,3 kPa / 0,2-3 mbar; Krytí IP54 včetně krytu, držáku a připojovací sady</t>
  </si>
  <si>
    <t>Y1.1, Y1.2</t>
  </si>
  <si>
    <t>Servopohon 7 Nm s pruž. pro zp. chod (90°=90s), 2P, 24V~,24…48V= krytí IP54 svislá montáž</t>
  </si>
  <si>
    <t>Y1.3</t>
  </si>
  <si>
    <t>Servopohon 10 Nm, (90°=60/120s), SUT, 24V~ krytí IP54</t>
  </si>
  <si>
    <t>Y1.4</t>
  </si>
  <si>
    <t>Ventil trojcestný, PN16, DN15, kvs=4.0, 8mm, =% Médium: Otopná voda 80/60 °C</t>
  </si>
  <si>
    <t>Pol296</t>
  </si>
  <si>
    <t>Pohon ventilu 500N, 8mm=60/120s, SUT, 24V~</t>
  </si>
  <si>
    <t>Y1.5</t>
  </si>
  <si>
    <t>Ventil trojcestný, PN16, DN32, kvs=16, 8mm, =%, Médium: Glykol</t>
  </si>
  <si>
    <t>M1.1, M1.2</t>
  </si>
  <si>
    <t>El. připojení ventilátoru 400 VAC do cca 4 kW; EC motor; včetně připojení signálů řízení a monitorování</t>
  </si>
  <si>
    <t>M1.3</t>
  </si>
  <si>
    <t>El. připojení čerpadla 230 VAC, do 1 kW</t>
  </si>
  <si>
    <t>RP1.xx viz schéma Ma</t>
  </si>
  <si>
    <t>Regulátor průtoku vzduchu ovládání 0-10 V, zpětná vazba skutečný průtok 0-10 V; napájení 24 VAC; Krytí IP54</t>
  </si>
  <si>
    <t>Poznámka k položce:_x000D_
Regulátor je součástí dodávky VZT. MaR zajistí pouze připojení.</t>
  </si>
  <si>
    <t>Připojení signálu z ústředny EPS</t>
  </si>
  <si>
    <t>PK1.xx viz schéma Ma</t>
  </si>
  <si>
    <t>Připojení signálu z požárních klapek</t>
  </si>
  <si>
    <t>2. VZT 2 - Společné</t>
  </si>
  <si>
    <t>2. VZT 2 - Společné prostory 1.NP,  2.NP a 3.NP</t>
  </si>
  <si>
    <t>T2.1, T2.2 T2.3, T2.</t>
  </si>
  <si>
    <t>T2.5</t>
  </si>
  <si>
    <t>TA2.1</t>
  </si>
  <si>
    <t>P2.1, P2.2, P2.3, P2</t>
  </si>
  <si>
    <t>PA2.1 PA2.2 PA2.3</t>
  </si>
  <si>
    <t>Y2.1, Y2.2</t>
  </si>
  <si>
    <t>Y2.4</t>
  </si>
  <si>
    <t>Ventil trojcestný, PN16, DN20, kvs=6.3, 8mm, =%, Médium: Otopná voda 80/60 °C</t>
  </si>
  <si>
    <t>Y2.5</t>
  </si>
  <si>
    <t>Ventil trojcestný, PN16, DN50, kvs=40, 8mm, lin. Médium: Glykol</t>
  </si>
  <si>
    <t>Pol297</t>
  </si>
  <si>
    <t>Pohon ventilu 1000N, 8mm, 0…10V SUT, 24V~</t>
  </si>
  <si>
    <t>M2.1, M2.2</t>
  </si>
  <si>
    <t>M2.3</t>
  </si>
  <si>
    <t>M2.4</t>
  </si>
  <si>
    <t>Připojení signálů z jednotky rekuperačního systému.</t>
  </si>
  <si>
    <t>M2.4.1</t>
  </si>
  <si>
    <t>Silové el. připojení řídící jednotky rekuperačního systému; 400 VAC; do cca 1 kW; trojfázový silový vývod z rozvaděče jištěný jističem 10 A</t>
  </si>
  <si>
    <t>RP2.xx viz schéma Ma</t>
  </si>
  <si>
    <t>PK2.xx viz schéma Ma</t>
  </si>
  <si>
    <t>3. VZT 3 - Šatny a z</t>
  </si>
  <si>
    <t>3. VZT 3 - Šatny a zázemí personálu 1.NP</t>
  </si>
  <si>
    <t>T3.1, T3.2 T3.3, T3.</t>
  </si>
  <si>
    <t>T3.5</t>
  </si>
  <si>
    <t>TA3.1</t>
  </si>
  <si>
    <t>P3.1, P3.2, P3.3, P3</t>
  </si>
  <si>
    <t>PA3.1 PA3.2 PA3.3</t>
  </si>
  <si>
    <t>Y3.1, Y3.2</t>
  </si>
  <si>
    <t>Y3.3</t>
  </si>
  <si>
    <t>Y3.4</t>
  </si>
  <si>
    <t>Ventil trojcestný, PN16, DN15, kvs=1.6, 8mm, =%, Médium: Otopná voda 80/60 °C</t>
  </si>
  <si>
    <t>M3.1, M3.2</t>
  </si>
  <si>
    <t>El. připojení ventilátoru 230 VAC do cca 1,1 kW; EC motor; včetně připojení signálů řízení a monitorování</t>
  </si>
  <si>
    <t>M3.3</t>
  </si>
  <si>
    <t>PK3.xx viz schéma Ma</t>
  </si>
  <si>
    <t>4. VZT 5 - Chlazení</t>
  </si>
  <si>
    <t>4. VZT 5 - Chlazení rozv. EI m.č.006, rozv. SLP m.č.026, rozv. SLP m.č.137 a 138</t>
  </si>
  <si>
    <t>T006, T026, T137, T1</t>
  </si>
  <si>
    <t>ODPOROVÝ SNĺMAČ TEPLOTY DO MÍSTNOSTI; TŘĺDA PŘESNOSTI 'B'; NI 1000/6180; KRYTĺ IP 30; TEPLOTA OKOLÍ 5-55°C</t>
  </si>
  <si>
    <t>5. VZT 6 - Dveřní cl</t>
  </si>
  <si>
    <t>5. VZT 6 - Dveřní clona</t>
  </si>
  <si>
    <t>DC1</t>
  </si>
  <si>
    <t>Připojení signálů (chod+porucha) z modulu dveřní clony. Dodávka modulu zajištěna profesí VZT. Silové napájení clony zajištěno profesí EI včetně kabelového propojení s ovládací jednotkou a dveřním kontaktem.</t>
  </si>
  <si>
    <t>6. ÚT - Předávací st</t>
  </si>
  <si>
    <t>6. ÚT - Předávací stanice</t>
  </si>
  <si>
    <t>T1, T2,  T4.1, T4.2</t>
  </si>
  <si>
    <t>Čidlo teploty tyčové, L= 120mm, Ni 1000/DIN 43760; krytí IP42</t>
  </si>
  <si>
    <t>Pol298</t>
  </si>
  <si>
    <t>Ochranná jímka LW 7, nerez, G 1/2A, 120 mm</t>
  </si>
  <si>
    <t>T11, T12</t>
  </si>
  <si>
    <t>Čidlo venkovní teploty Ni 1000/DIN 43760</t>
  </si>
  <si>
    <t>TA13</t>
  </si>
  <si>
    <t>TERMOSTAT PROSTOROVÝ; ROZSAH 20-60 °C; KRYTÍ IP33</t>
  </si>
  <si>
    <t>Pol299</t>
  </si>
  <si>
    <t>KRYT IP55 PRO PRESOSTATY A TERMOSTATY KP</t>
  </si>
  <si>
    <t>TA4.1</t>
  </si>
  <si>
    <t>TERMOSTAT KAPILÁROVÝ; ROZSAH 30-90 °C; DÉLKA KAPILÁRY 2m</t>
  </si>
  <si>
    <t>Pol300</t>
  </si>
  <si>
    <t>JÍMKA PRO TERMOSTAT KP, VNITŘNÍ PRŮMĚR 9,6 mm; VNĚJŠÍ PŘIPOJENÍ G1/2; DÉLKA 112 mm; MATERIÁL MOSAZ</t>
  </si>
  <si>
    <t>LA14</t>
  </si>
  <si>
    <t>Elektrodové zařízení, 230V,50Hz, vč. 2ks elektrod</t>
  </si>
  <si>
    <t>PA15</t>
  </si>
  <si>
    <t>PRESOSTAT VLNOVCOVÝ; ROZSAH -0,2 až 8 bar; PŘIPOJENÍ G 1/4A</t>
  </si>
  <si>
    <t>Pol301</t>
  </si>
  <si>
    <t>REDUKČNÍ ŠROUBENÍ G1/4A / G1/2</t>
  </si>
  <si>
    <t>Pol302</t>
  </si>
  <si>
    <t>Ventil tlakoměrový zkušební; vstup M20x1,5; výstup manometrické šroubení M20x1,5 LH / G1/2</t>
  </si>
  <si>
    <t>Pol303</t>
  </si>
  <si>
    <t>Kondenzační smyčka; přivařovací; M 20x1.5; PN 250</t>
  </si>
  <si>
    <t>Y1</t>
  </si>
  <si>
    <t>Ventil trojcestný, PN16, DN32, kvs=16, 8mm, =%, Médium: Otopná voda 80/60 °C</t>
  </si>
  <si>
    <t>Y2</t>
  </si>
  <si>
    <t>Y4.1, Y4.2</t>
  </si>
  <si>
    <t>Uzavírací kulový kohout dvoucestný DN32, PN16 průtokový součinitel Kv=32 m3/h materiál MOSAZ, těsnění PTFE Médium: topná voda 80/60 °C</t>
  </si>
  <si>
    <t>Pol304</t>
  </si>
  <si>
    <t>Servopohon otočný kroutící moment 20 Nm řízení otevřeno/zavřeno napájení 24 VAC/DC; Krytí IP54</t>
  </si>
  <si>
    <t>M1, M2, M3, M4.1, M4</t>
  </si>
  <si>
    <t>El. připojení čerpadla do cca 1 kW / 230 VAC</t>
  </si>
  <si>
    <t>ZS1, ZS2</t>
  </si>
  <si>
    <t>ZÁSUVKA V KRABICI; 10 A; 230 V, 50 Hz PRO PŘIPOJENÍ ÚPRAVNY VODY. SILOVÝ VÝVOD Z ROZVADĚČE DT2 S PROUDOVÝM CHRÁNIČEM 30 mA.</t>
  </si>
  <si>
    <t>7. ÚT Doplnění do st</t>
  </si>
  <si>
    <t>7. ÚT Doplnění do stávající VS v budově "A"</t>
  </si>
  <si>
    <t>M4-T13</t>
  </si>
  <si>
    <t>8. Chlazení</t>
  </si>
  <si>
    <t>T21.1, T21.2</t>
  </si>
  <si>
    <t>Pol305</t>
  </si>
  <si>
    <t>JĺMKA SE ZÁVITEM G 1/2''; DÉLKA JĺMKY 100 mm; MATERIÁL: NEREZ</t>
  </si>
  <si>
    <t>PA21</t>
  </si>
  <si>
    <t>M23 Dopl.zařízení gl</t>
  </si>
  <si>
    <t>Zařízení pro přípravu a doplňování glykolu - silové připojení do cca 1 kw, 400VAC, včetně připojení signálů provozu a poruchy zařízení.</t>
  </si>
  <si>
    <t>M21, M22 Chl. Jednot</t>
  </si>
  <si>
    <t>Připojení signálů z řídícího modulu chladící jednotky. Modul je součástí dodávky chladící jednotky.</t>
  </si>
  <si>
    <t>FV4/xx</t>
  </si>
  <si>
    <t>Svodič bleskových proudů kombinovaný s hrubou a jemnou přepěťovou ochranou pro čtyřvodičové vedení na rozhraní zón LPZ0 a LPZ1; ST1+2+3; jmenovité napětí 24 VDC</t>
  </si>
  <si>
    <t>FV2/xx</t>
  </si>
  <si>
    <t>Svodič bleskových proudů kombinovaný s hrubou a jemnou přepěťovou ochranou pro dvě dvouvodičová vedení na rozhraní zón LPZ0 a LPZ1; ST1+2+3; jmenovité napětí 24 VDC</t>
  </si>
  <si>
    <t>Pol306</t>
  </si>
  <si>
    <t>Svorkovací krabice se svorkami a průchodkami; krytí IP65 pro umístění přepěťových ochran.</t>
  </si>
  <si>
    <t>9. Monitorování EI</t>
  </si>
  <si>
    <t>MDO, DA</t>
  </si>
  <si>
    <t>Připojení signálů z hlavního jističe rozvaděče.</t>
  </si>
  <si>
    <t>MDO DA</t>
  </si>
  <si>
    <t>Připojení komunikace Modbus RTU do komunikačního modulu multifunkčního měřidla elektrické energie. Dodávka modulu zajištěna profesí EI.</t>
  </si>
  <si>
    <t>10. Řídící systém</t>
  </si>
  <si>
    <t>Automatizační stanice modu525, 230V, 26-154 I/O, BACnet/IP, Web server</t>
  </si>
  <si>
    <t>Pol307</t>
  </si>
  <si>
    <t>Sada pro montáž do rozvaděče, 4 pozice</t>
  </si>
  <si>
    <t>Pol308</t>
  </si>
  <si>
    <t>Adaptér pro EY-OP840</t>
  </si>
  <si>
    <t>Modul vstupů/výstupů modu571, 16 DI / DO (digitální)</t>
  </si>
  <si>
    <t>Modul vstupů/výstupů modu572, 8 UI / 3 DI / 4 AO (univ./digit. /analog.)</t>
  </si>
  <si>
    <t>Software pro řídící systém</t>
  </si>
  <si>
    <t>Industrial Ethernet Switch 5*10/100 MBIT/ RJ45; napájení 24 VAC/VDC; -40 až +70 °C</t>
  </si>
  <si>
    <t>Přepěťová ochrana pro Ethernet Cat.5e; na rozhraní zón LPZ2 a LPZ3, ST3</t>
  </si>
  <si>
    <t>5.1</t>
  </si>
  <si>
    <t>Software pro řídící systém Úprava stávajícího SW v rozvaděči DT2, PLC 1 ve výměníkové stanici objektu "A".</t>
  </si>
  <si>
    <t>11. Nadřazená řídící</t>
  </si>
  <si>
    <t>11. Nadřazená řídící centrála</t>
  </si>
  <si>
    <t>Poznámka k položce:_x000D_
Nadřazená řídící centrála musí zajistit zasílání poruchových stavů a hlášení pracovníkům odpovědným za provoz systému (GSM modemem SMS zprávami, příp. e-mailem)</t>
  </si>
  <si>
    <t>12. Rozvaděče MaR</t>
  </si>
  <si>
    <t>DT1.1 DT1.2</t>
  </si>
  <si>
    <t>ocelová rozvodnice, š.800, v.2000, hl.400/mm/, odnímatelný horní díl, odnímatelná zadní stěna, dveře: 2mm lakovaný plech, úprava RAL 7032, montážní deska: 3 mm pozinkovaný plech, nastavitelná hloubka po 25 mm, bočnice 1,5 mm lakovaný plech, vč.přístrojové náplně</t>
  </si>
  <si>
    <t>Pol309</t>
  </si>
  <si>
    <t>Projektová dokumentace - svorkové zapojení skříňového rozváděče.</t>
  </si>
  <si>
    <t>DT2</t>
  </si>
  <si>
    <t>ocelová rozvodnice, š.800, v.1200, hl.300/mm/, odnímatelný horní díl, odnímatelná zadní stěna, dveře: 2mm lakovaný plech, úprava RAL 7032, montážní deska: 3 mm pozinkovaný plech, nastavitelná hloubka po 25 mm, bočnice 1,5 mm lakovaný plech, vč.přístrojové náplně</t>
  </si>
  <si>
    <t>Pol310</t>
  </si>
  <si>
    <t>Projektová dokumentace - svorkové zapojení nástěnného rozváděče.</t>
  </si>
  <si>
    <t>DT2 stávající ve VS</t>
  </si>
  <si>
    <t>Úprava zapojení stávajícího rozvaděče včetně příslušného materiálu.</t>
  </si>
  <si>
    <t>DT2 stávající ve V.1</t>
  </si>
  <si>
    <t>Projektová dokumentace - Úprava svorkového zapojení stávajícího nástěnného rozváděče.</t>
  </si>
  <si>
    <t>13. Montážní materiá</t>
  </si>
  <si>
    <t>13. Montážní materiál, montážní práce</t>
  </si>
  <si>
    <t>Kabel JXFE-R B2ca,s1d0, a1 UV; 1x2x0,8</t>
  </si>
  <si>
    <t>Kabel JXFE-R B2ca,s1d0, a1 UV; 2x2x0,8</t>
  </si>
  <si>
    <t>Kabel JXFE-R B2ca,s1d0, a1 UV; 5x2x0,8</t>
  </si>
  <si>
    <t>Kabel 1-CXKE-R B2ca,s1d0, a1 UV; 3Jx1,5</t>
  </si>
  <si>
    <t>5.2</t>
  </si>
  <si>
    <t>Kabel 1-CXKE-R B2ca,s1d0, a1 UV; 5Jx1,5</t>
  </si>
  <si>
    <t>Kabel 1-CXKE-R B2ca,s1d0, a1 UV; 4Jx1,5</t>
  </si>
  <si>
    <t>7.1</t>
  </si>
  <si>
    <t>Bezhalogenový datový kabel 4*2*0,8; B2ca,s1d0</t>
  </si>
  <si>
    <t>8.1</t>
  </si>
  <si>
    <t>Bezhalogenový ochranný vodič CH-R 6 mm2; B2ca,s1d0 BARVA ZELENOŽLUTÁ</t>
  </si>
  <si>
    <t>Bezhalogenový ochranný vodič CH-R 10 mm2; B2ca,s1d0 BARVA ZELENOŽLUTÁ</t>
  </si>
  <si>
    <t>Bezhalogenový ochranný vodič CH-R 16 mm2; B2ca,s1d0 BARVA ZELENOŽLUTÁ</t>
  </si>
  <si>
    <t>DOPLŇUJÍCÍ POSPOJOVÁNÍ V SOULADU S ČSN 33 2000-4-41 ed.2; VODIČEM CY - BARVA ZELENOŽLUTÁ.</t>
  </si>
  <si>
    <t>DRÁTĚNÝ KABELOVY ŽLAB POZINKOVANÝ 50/50 mm; VČETNĚ NOSNÝCH KONSTRUKCÍ A SPOJOVACÍHO MATERIÁLU</t>
  </si>
  <si>
    <t>DRÁTĚNÝ KABELOVY ŽLAB POZINKOVANÝ 150/50 mm; VČETNĚ NOSNÝCH KONSTRUKCÍ A SPOJOVACÍHO MATERIÁLU</t>
  </si>
  <si>
    <t>DRÁTĚNÝ KABELOVY ŽLAB POZINKOVANÝ 150/100 mm; VČETNĚ NOSNÝCH KONSTRUKCÍ A SPOJOVACÍHO MATERIÁLU</t>
  </si>
  <si>
    <t>DRÁTĚNÝ KABELOVY ŽLAB POZINKOVANÝ 100/100 mm; VČETNĚ NOSNÝCH KONSTRUKCÍ A SPOJOVACÍHO MATERIÁLU</t>
  </si>
  <si>
    <t>NEPERFOROVANÝ KABELOVY ŽLAB 62/50 mm; VČETNĚ VÍKA A NOSNÝCH KONSTRUKCÍ</t>
  </si>
  <si>
    <t>Ohebná elektroinstalační trubka pr. 20 mm, Bezhalogenová; vč. úchytného materiálu</t>
  </si>
  <si>
    <t>Pol311</t>
  </si>
  <si>
    <t>Elektroinstalační trubka průměr 20 mm, Bezhalogenová;včetně kolen vývodek a úchytného materiálu</t>
  </si>
  <si>
    <t>Protipožární ucpávka kabelové trasy PROMASTOP do průměru 100 mm</t>
  </si>
  <si>
    <t>Protipožární ucpávka kabelové trasy PROMASTOP do průměru 200 mm</t>
  </si>
  <si>
    <t>Požárně ochranná stěrková hmota PROMASTOP typ P, 12,5kg / bal</t>
  </si>
  <si>
    <t>bal</t>
  </si>
  <si>
    <t>Pomocný montážní materiál (kotvy, šrouby, hmožděnky, apod…)</t>
  </si>
  <si>
    <t>Drobné stavební práce spojené s instalací kabelových tras a prostupů</t>
  </si>
  <si>
    <t>14. Ostatní služby a</t>
  </si>
  <si>
    <t>14. Ostatní služby a výkony</t>
  </si>
  <si>
    <t>Doprava materiálu</t>
  </si>
  <si>
    <t>Montáž zařízení M+R</t>
  </si>
  <si>
    <t>Montáž kabelů a kabelových tras včetně lešení (zdvihací plošiny)</t>
  </si>
  <si>
    <t>5.3</t>
  </si>
  <si>
    <t>6.2</t>
  </si>
  <si>
    <t>Oživení, uvedení do provozu vč. testu 1:1, protokolární předání díla</t>
  </si>
  <si>
    <t>7.2</t>
  </si>
  <si>
    <t>Likvidace odpadů dle příslušného zákona včetně úklidu staveniště.</t>
  </si>
  <si>
    <t>8.2</t>
  </si>
  <si>
    <t>Výchozí revize el.zařízení</t>
  </si>
  <si>
    <t>9.1</t>
  </si>
  <si>
    <t>Zaškolení personálu obsluhy a údržby</t>
  </si>
  <si>
    <t>10.1</t>
  </si>
  <si>
    <t>Projektová dokumentace skutečného provedení stavby</t>
  </si>
  <si>
    <t>11.1</t>
  </si>
  <si>
    <t>Vypracování dokumentace řídících algoritmů a návodů pro obsluhu a údržbu zařízení MaR</t>
  </si>
  <si>
    <t>12.1</t>
  </si>
  <si>
    <t>Vedlejší rozpočtové náklady 5%</t>
  </si>
  <si>
    <t>10 - EPS</t>
  </si>
  <si>
    <t>D1 - TZB_01.01: EPS a evakuační rozhlas</t>
  </si>
  <si>
    <t xml:space="preserve">    D2 - TZB_01.01-02: Elektrická požární signalizace</t>
  </si>
  <si>
    <t xml:space="preserve">    D3 - TZB_01.01-03: Evakuační rozhlas</t>
  </si>
  <si>
    <t xml:space="preserve">    D4 - TZB_01.01-04: Rozvody</t>
  </si>
  <si>
    <t xml:space="preserve">    D5 - TZB_01.01-12: Další náklady</t>
  </si>
  <si>
    <t>TZB_01.01: EPS a evakuační rozhlas</t>
  </si>
  <si>
    <t>TZB_01.01-02: Elektrická požární signalizace</t>
  </si>
  <si>
    <t>Pol70</t>
  </si>
  <si>
    <t>Akumulátor 12V DC/17Ah</t>
  </si>
  <si>
    <t>Pol71</t>
  </si>
  <si>
    <t>Pol72</t>
  </si>
  <si>
    <t>výměnné popisné pole na ovládací panel - česky</t>
  </si>
  <si>
    <t>Pol73</t>
  </si>
  <si>
    <t>karta univerzálního seriového rozhraní (RS232, RS422, RS485), pro kompaktní ústředny</t>
  </si>
  <si>
    <t>Pol74</t>
  </si>
  <si>
    <t>Pol75</t>
  </si>
  <si>
    <t>externí plnohodnotný ovládací panel v plastovém krytu, redundantní sběrnice, bez výměnného popisného pole</t>
  </si>
  <si>
    <t>Pol76</t>
  </si>
  <si>
    <t>multisenzorový hlásič, integrovaný zkratový izolátor, autodetekce znečistění, IP44</t>
  </si>
  <si>
    <t>Pol77</t>
  </si>
  <si>
    <t>multisenzorový hlásič, integrovaný zkratový izolátor, autodetekce znečistění, siréna IP44</t>
  </si>
  <si>
    <t>Pol78</t>
  </si>
  <si>
    <t>hlásičová patice základní provedení</t>
  </si>
  <si>
    <t>Pol79</t>
  </si>
  <si>
    <t>tlačítkový hlásič typu A, červený, IP24 (vnitřní), integrovaný zkratový izolátor, se základnou pro povrchovou montáž</t>
  </si>
  <si>
    <t>Pol80</t>
  </si>
  <si>
    <t>výstupní reléový modul, 4 reléové bistabilní výstupy 230V/2A/60W s programovatelnou funkcí fail-safe, integrovaný zkratový izolátor</t>
  </si>
  <si>
    <t>Pol81</t>
  </si>
  <si>
    <t>vstupně/výstupní modul, 2 reléové bistabilní výstupy 230V/2A/60W s programovatelnou funkcí fail-safe, 4 monitorované vstupy pro připojení bezpotenciálových kontaktů, integrovaný zkratový izolátor</t>
  </si>
  <si>
    <t>Pol82</t>
  </si>
  <si>
    <t>paralelní optický indikátor, červený</t>
  </si>
  <si>
    <t>Pol83</t>
  </si>
  <si>
    <t>krabice pro paralelní optický indikátor</t>
  </si>
  <si>
    <t>Pol84</t>
  </si>
  <si>
    <t>SD katra 4GB pro B8-MCU/B9-BCU</t>
  </si>
  <si>
    <t>Pol85</t>
  </si>
  <si>
    <t>krabice pro moduly IP66 / rozměry: 130 x 94 x 57 mm</t>
  </si>
  <si>
    <t>Pol86</t>
  </si>
  <si>
    <t>záslepka PG 16</t>
  </si>
  <si>
    <t>Pol87</t>
  </si>
  <si>
    <t>Popocný zdroj 24V 3A</t>
  </si>
  <si>
    <t>Pol88</t>
  </si>
  <si>
    <t>Vstupně výstupní prvek 2/2 (odblokování zámku u hydrantů)</t>
  </si>
  <si>
    <t>Pol89</t>
  </si>
  <si>
    <t>Přídržný magnet včetně příslušenství a tlačítka (odblokování zámku u hydrantů)</t>
  </si>
  <si>
    <t>Pol90</t>
  </si>
  <si>
    <t>Provozní kniha EPS</t>
  </si>
  <si>
    <t>Pol91</t>
  </si>
  <si>
    <t>TZB_01.01-03: Evakuační rozhlas</t>
  </si>
  <si>
    <t>Pol92</t>
  </si>
  <si>
    <t>baterie 12 V / 24 Ah</t>
  </si>
  <si>
    <t>Pol108</t>
  </si>
  <si>
    <t>karta vstupu externího audio zdroje</t>
  </si>
  <si>
    <t>Pol111</t>
  </si>
  <si>
    <t>modul pro připojení digitálních mikrofonních stanic, 2 linky</t>
  </si>
  <si>
    <t>Pol112</t>
  </si>
  <si>
    <t>karta hlasových zpráv, max. 30 MP3 souborů</t>
  </si>
  <si>
    <t>Pol113</t>
  </si>
  <si>
    <t>karta 8 monitorovaných vstupů pro externí ovládání (EPS)</t>
  </si>
  <si>
    <t>Pol114</t>
  </si>
  <si>
    <t>karta procesoru systému, EN54-16</t>
  </si>
  <si>
    <t>Pol120</t>
  </si>
  <si>
    <t>karta dohledu systémových prvků a funkcí systému, EN54-16</t>
  </si>
  <si>
    <t>Pol121</t>
  </si>
  <si>
    <t>modul směrovače s monitorováním pro 16 reproduktorových linek, 8 vstupů pro zesilovač, architektura 1:2, metoda dohledu bez koncových desek bez přerušení reprodukce, EN54-16</t>
  </si>
  <si>
    <t>Pol122</t>
  </si>
  <si>
    <t>digitální koncový zesilovač, třída D, 4x 200W, DSP procesor pro každý zesilovací kanál, ekvalizace signálů, individuální nastavení více úrovní hlasitosti pro jednotlivé kanály, EN54-16</t>
  </si>
  <si>
    <t>Pol123</t>
  </si>
  <si>
    <t>digitální mikrofonní stanice s 16 funkčními tlačítky, EN54-16</t>
  </si>
  <si>
    <t>Pol124</t>
  </si>
  <si>
    <t>záložní bateriový blok 48VDC/24Ah, 19", bez baterií</t>
  </si>
  <si>
    <t>Pol177</t>
  </si>
  <si>
    <t>programovací kabel RS-232, 3 m</t>
  </si>
  <si>
    <t>Pol181</t>
  </si>
  <si>
    <t>Power cable 0.5m straight black</t>
  </si>
  <si>
    <t>Pol183</t>
  </si>
  <si>
    <t>sběrnicový kabel 2HU</t>
  </si>
  <si>
    <t>Pol184</t>
  </si>
  <si>
    <t>19" systémová vana pro systémová funkční moduly</t>
  </si>
  <si>
    <t>Pol235</t>
  </si>
  <si>
    <t>19" úchyt modulů 3U</t>
  </si>
  <si>
    <t>Pol236</t>
  </si>
  <si>
    <t>19" úchyt modulů 2U</t>
  </si>
  <si>
    <t>Pol266</t>
  </si>
  <si>
    <t>čelní zaslepovací panel systémové modulové vany</t>
  </si>
  <si>
    <t>Pol281</t>
  </si>
  <si>
    <t>zadní zaslepovací panel systémové modulové vany</t>
  </si>
  <si>
    <t>Pol312</t>
  </si>
  <si>
    <t>6W podhledový reproduktor, 100V, 6/3/1,5W, plast, IP21, keram. svorkovnice, EN54</t>
  </si>
  <si>
    <t>Pol313</t>
  </si>
  <si>
    <t>6W nástěnný reproduktor, 100V, 6/3/1,5W, MDF, IP54, keram. svorkovnice, EN54</t>
  </si>
  <si>
    <t>Pol314</t>
  </si>
  <si>
    <t>Datový rozvaděč 600x600 výška 42U</t>
  </si>
  <si>
    <t>Pol315</t>
  </si>
  <si>
    <t>Provozní kniha ERO</t>
  </si>
  <si>
    <t>Pol316</t>
  </si>
  <si>
    <t>TZB_01.01-04: Rozvody</t>
  </si>
  <si>
    <t>Pol317</t>
  </si>
  <si>
    <t>SHKFH–R B2ca s1d1 1x2x0,8</t>
  </si>
  <si>
    <t>Pol318</t>
  </si>
  <si>
    <t>SSKFH–V180 P90-R, PS90, E90, P75090-R B2ca s1d1 2x2x0,8</t>
  </si>
  <si>
    <t>Pol319</t>
  </si>
  <si>
    <t>SSKFH–V180 P90-R, PS90, E90, P75090-R B2ca s1d1 4x2x0,8</t>
  </si>
  <si>
    <t>Pol320</t>
  </si>
  <si>
    <t>Prafladur B2ca s1d1 2x2,5</t>
  </si>
  <si>
    <t>Pol321</t>
  </si>
  <si>
    <t>Trubka ohebná 25mm</t>
  </si>
  <si>
    <t>Pol322</t>
  </si>
  <si>
    <t>Kabelové požární příchtky s požární odolností včetně šroubu a hmoždinky</t>
  </si>
  <si>
    <t>Pol323</t>
  </si>
  <si>
    <t>UTP cat 6 B2ca s1d0</t>
  </si>
  <si>
    <t>Pol324</t>
  </si>
  <si>
    <t>TZB_01.01-12: Další náklady</t>
  </si>
  <si>
    <t>Pol325</t>
  </si>
  <si>
    <t>Koordinace kabelových tras a ostatních profesí</t>
  </si>
  <si>
    <t>Pol326</t>
  </si>
  <si>
    <t>Koordinace s VZT, ÚT, MR, ZI, Chlazení</t>
  </si>
  <si>
    <t>Pol327</t>
  </si>
  <si>
    <t>Popis prvků EPS</t>
  </si>
  <si>
    <t>Pol328</t>
  </si>
  <si>
    <t>Napojení zařízení VZT, ÚT, MAR, ZTI, SOZ, ZOTK, apod (připojení kabelových přívodů na svorky zařízení – dodavatelé zaríření musí dodat instalační manuály</t>
  </si>
  <si>
    <t>Pol329</t>
  </si>
  <si>
    <t>Vrtání prostupů do průměru 25</t>
  </si>
  <si>
    <t>Pol330</t>
  </si>
  <si>
    <t>Vrtání prostupů do průměru 150</t>
  </si>
  <si>
    <t>Pol331</t>
  </si>
  <si>
    <t>Vysekání drážek pro kabeláž včetně zapravení</t>
  </si>
  <si>
    <t>Pol332</t>
  </si>
  <si>
    <t>Naprogramování ústředny a prvků EPS</t>
  </si>
  <si>
    <t>Pol333</t>
  </si>
  <si>
    <t>Naprogramování Evakuačního rozhlasu</t>
  </si>
  <si>
    <t>Pol334</t>
  </si>
  <si>
    <t>Výchozí funkční zkouška EPS</t>
  </si>
  <si>
    <t>Pol335</t>
  </si>
  <si>
    <t>Výchozí funkční zkouška ERO, včetně měření srozumitenosti</t>
  </si>
  <si>
    <t>Pol336</t>
  </si>
  <si>
    <t>Pol337</t>
  </si>
  <si>
    <t>Koordinační zkouška požárněbezpečnostních zařízení</t>
  </si>
  <si>
    <t>Pol338</t>
  </si>
  <si>
    <t>Celkové režijní náklady ( montážní plošiny, lešení, služby, ... )</t>
  </si>
  <si>
    <t>Pol339</t>
  </si>
  <si>
    <t>Kompletní dokladová část pro zahájení užívání stavby (zkušební provoz, kolaudace)</t>
  </si>
  <si>
    <t>11 - výtah</t>
  </si>
  <si>
    <t xml:space="preserve">    33-M - Montáže dopr.zaříz.,sklad. zař. a váh</t>
  </si>
  <si>
    <t>-516013410</t>
  </si>
  <si>
    <t>982823019</t>
  </si>
  <si>
    <t>17116086</t>
  </si>
  <si>
    <t>16*0,01 'Přepočtené koeficientem množství</t>
  </si>
  <si>
    <t>1863145302</t>
  </si>
  <si>
    <t>268928332</t>
  </si>
  <si>
    <t>998018003</t>
  </si>
  <si>
    <t>Přesun hmot pro budovy občanské výstavby, bydlení, výrobu a služby ruční - bez užití mechanizace vodorovná dopravní vzdálenost do 100 m pro budovy s jakoukoliv nosnou konstrukcí výšky přes 12 do 24 m</t>
  </si>
  <si>
    <t>-755955217</t>
  </si>
  <si>
    <t>https://podminky.urs.cz/item/CS_URS_2023_01/998018003</t>
  </si>
  <si>
    <t>767001001</t>
  </si>
  <si>
    <t>Dodávka a osazení ocelového uzamykatelného poklopu požeráku s rámem, povrchová úprava žárovým zinkováním</t>
  </si>
  <si>
    <t>1353732510</t>
  </si>
  <si>
    <t>75+56</t>
  </si>
  <si>
    <t>-153901767</t>
  </si>
  <si>
    <t>2*2,1*17,9*0,001</t>
  </si>
  <si>
    <t>-996122480</t>
  </si>
  <si>
    <t>0,8*0,4*80*1,1*0,001*2</t>
  </si>
  <si>
    <t>1113211682</t>
  </si>
  <si>
    <t>998767181</t>
  </si>
  <si>
    <t>Přesun hmot pro zámečnické konstrukce stanovený z hmotnosti přesunovaného materiálu Příplatek k cenám za přesun prováděný bez použití mechanizace pro jakoukoliv výšku objektu</t>
  </si>
  <si>
    <t>-1178626230</t>
  </si>
  <si>
    <t>https://podminky.urs.cz/item/CS_URS_2023_01/998767181</t>
  </si>
  <si>
    <t>33-M</t>
  </si>
  <si>
    <t>Montáže dopr.zaříz.,sklad. zař. a váh</t>
  </si>
  <si>
    <t>33-M-01</t>
  </si>
  <si>
    <t>Dodávka a montáž výtahu V1 včetně stavebních přípomocí</t>
  </si>
  <si>
    <t>-2030611276</t>
  </si>
  <si>
    <t>Poznámka k položce:_x000D_
- výroba zařízení_x000D_
- dodávka na místo instalace_x000D_
- montáž a instalace dle platných technických norem a předpisů_x000D_
- osvětlení výtahové šachty_x000D_
- likvidace odpadu_x000D_
- žebřík do prohlubně vš_x000D_
- technická dokumentace_x000D_
- UDZ+GSM - univerzální dorozumívací zařízení GSM bránu_x000D_
- demontáž a likvidace stávajícího výtahu_x000D_
- automatický sjezd výtahu při výpadku hlavního napětí do nejbližší stanice a otevření dveří_x000D_
- napojení výtahu na záložní zdroj_x000D_
- montážní závěsy - ks_x000D_
- montážní lešení_x000D_
- pořární odolnost dvířek rozvaděče výtahu EI 30 DP1 S200_x000D_
- stavební přípomoce</t>
  </si>
  <si>
    <t>SO 02 - zpevněné plochy</t>
  </si>
  <si>
    <t xml:space="preserve">    5 - Komunikace pozemní</t>
  </si>
  <si>
    <t>113106187</t>
  </si>
  <si>
    <t>Rozebrání dlažeb vozovek a ploch s přemístěním hmot na skládku na vzdálenost do 3 m nebo s naložením na dopravní prostředek, s jakoukoliv výplní spár strojně plochy jednotlivě do 50 m2 ze zámkové dlažby s ložem z kameniva</t>
  </si>
  <si>
    <t>114102596</t>
  </si>
  <si>
    <t>https://podminky.urs.cz/item/CS_URS_2023_01/113106187</t>
  </si>
  <si>
    <t>(8+2+2)*0,2"výkres číslo C.2</t>
  </si>
  <si>
    <t>113107223</t>
  </si>
  <si>
    <t>Odstranění podkladů nebo krytů strojně plochy jednotlivě přes 200 m2 s přemístěním hmot na skládku na vzdálenost do 20 m nebo s naložením na dopravní prostředek z kameniva hrubého drceného, o tl. vrstvy přes 200 do 300 mm</t>
  </si>
  <si>
    <t>729296275</t>
  </si>
  <si>
    <t>https://podminky.urs.cz/item/CS_URS_2023_01/113107223</t>
  </si>
  <si>
    <t>9+223+85"výkres číslo C.2</t>
  </si>
  <si>
    <t>113107242</t>
  </si>
  <si>
    <t>Odstranění podkladů nebo krytů strojně plochy jednotlivě přes 200 m2 s přemístěním hmot na skládku na vzdálenost do 20 m nebo s naložením na dopravní prostředek živičných, o tl. vrstvy přes 50 do 100 mm</t>
  </si>
  <si>
    <t>724553257</t>
  </si>
  <si>
    <t>https://podminky.urs.cz/item/CS_URS_2023_01/113107242</t>
  </si>
  <si>
    <t>113107313</t>
  </si>
  <si>
    <t>Odstranění podkladů nebo krytů strojně plochy jednotlivě do 50 m2 s přemístěním hmot na skládku na vzdálenost do 3 m nebo s naložením na dopravní prostředek z kameniva těženého, o tl. vrstvy přes 200 do 300 mm</t>
  </si>
  <si>
    <t>-1704813848</t>
  </si>
  <si>
    <t>https://podminky.urs.cz/item/CS_URS_2023_01/113107313</t>
  </si>
  <si>
    <t>2+11+16"výkres číslo C.2</t>
  </si>
  <si>
    <t>113202111</t>
  </si>
  <si>
    <t>Vytrhání obrub s vybouráním lože, s přemístěním hmot na skládku na vzdálenost do 3 m nebo s naložením na dopravní prostředek z krajníků nebo obrubníků stojatých</t>
  </si>
  <si>
    <t>-889772812</t>
  </si>
  <si>
    <t>https://podminky.urs.cz/item/CS_URS_2023_01/113202111</t>
  </si>
  <si>
    <t>3+10+32"výkres číslo C.2</t>
  </si>
  <si>
    <t>113204111</t>
  </si>
  <si>
    <t>Vytrhání obrub s vybouráním lože, s přemístěním hmot na skládku na vzdálenost do 3 m nebo s naložením na dopravní prostředek záhonových</t>
  </si>
  <si>
    <t>-1023992551</t>
  </si>
  <si>
    <t>https://podminky.urs.cz/item/CS_URS_2023_01/113204111</t>
  </si>
  <si>
    <t>4+33"výkres číslo C.2</t>
  </si>
  <si>
    <t>121151115</t>
  </si>
  <si>
    <t>Sejmutí ornice strojně při souvislé ploše přes 100 do 500 m2, tl. vrstvy přes 250 do 300 mm</t>
  </si>
  <si>
    <t>1652189686</t>
  </si>
  <si>
    <t>https://podminky.urs.cz/item/CS_URS_2023_01/121151115</t>
  </si>
  <si>
    <t>125"výkres číslo C.2</t>
  </si>
  <si>
    <t>806183488</t>
  </si>
  <si>
    <t>125*0,3"na mezideponii</t>
  </si>
  <si>
    <t>125*0,3"z mezideponii ke stavbě</t>
  </si>
  <si>
    <t>167151101</t>
  </si>
  <si>
    <t>Nakládání, skládání a překládání neulehlého výkopku nebo sypaniny strojně nakládání, množství do 100 m3, z horniny třídy těžitelnosti I, skupiny 1 až 3</t>
  </si>
  <si>
    <t>160373966</t>
  </si>
  <si>
    <t>https://podminky.urs.cz/item/CS_URS_2023_01/167151101</t>
  </si>
  <si>
    <t>181111111</t>
  </si>
  <si>
    <t>Plošná úprava terénu v zemině skupiny 1 až 4 s urovnáním povrchu bez doplnění ornice souvislé plochy do 500 m2 při nerovnostech terénu přes 50 do 100 mm v rovině nebo na svahu do 1:5</t>
  </si>
  <si>
    <t>-1244704795</t>
  </si>
  <si>
    <t>https://podminky.urs.cz/item/CS_URS_2023_01/181111111</t>
  </si>
  <si>
    <t>67,000"výkres číslo C.2</t>
  </si>
  <si>
    <t>181351006</t>
  </si>
  <si>
    <t>Rozprostření a urovnání ornice v rovině nebo ve svahu sklonu do 1:5 strojně při souvislé ploše do 100 m2, tl. vrstvy přes 300 do 400 mm</t>
  </si>
  <si>
    <t>-865502821</t>
  </si>
  <si>
    <t>https://podminky.urs.cz/item/CS_URS_2023_01/181351006</t>
  </si>
  <si>
    <t>67"výkres číslo C.2</t>
  </si>
  <si>
    <t>181411131</t>
  </si>
  <si>
    <t>Založení trávníku na půdě předem připravené plochy do 1000 m2 výsevem včetně utažení parkového v rovině nebo na svahu do 1:5</t>
  </si>
  <si>
    <t>-2111104657</t>
  </si>
  <si>
    <t>https://podminky.urs.cz/item/CS_URS_2023_01/181411131</t>
  </si>
  <si>
    <t>00572420</t>
  </si>
  <si>
    <t>osivo směs travní parková okrasná</t>
  </si>
  <si>
    <t>1377416944</t>
  </si>
  <si>
    <t>67*0,02 'Přepočtené koeficientem množství</t>
  </si>
  <si>
    <t>181951111</t>
  </si>
  <si>
    <t>Úprava pláně vyrovnáním výškových rozdílů strojně v hornině třídy těžitelnosti I, skupiny 1 až 3 bez zhutnění</t>
  </si>
  <si>
    <t>-761909946</t>
  </si>
  <si>
    <t>https://podminky.urs.cz/item/CS_URS_2023_01/181951111</t>
  </si>
  <si>
    <t>-839266380</t>
  </si>
  <si>
    <t>9+100+80+67+2+5+74"výkres číslo C.2</t>
  </si>
  <si>
    <t>(26+2+2)*0,2"výkres číslo C.2</t>
  </si>
  <si>
    <t>182303111</t>
  </si>
  <si>
    <t>Doplnění zeminy nebo substrátu na travnatých plochách tloušťky do 50 mm v rovině nebo na svahu do 1:5</t>
  </si>
  <si>
    <t>2076277661</t>
  </si>
  <si>
    <t>https://podminky.urs.cz/item/CS_URS_2023_01/182303111</t>
  </si>
  <si>
    <t>10371500</t>
  </si>
  <si>
    <t>substrát pro trávníky VL</t>
  </si>
  <si>
    <t>1687078324</t>
  </si>
  <si>
    <t>67*0,051 'Přepočtené koeficientem množství</t>
  </si>
  <si>
    <t>Komunikace pozemní</t>
  </si>
  <si>
    <t>564750001</t>
  </si>
  <si>
    <t>Podklad nebo kryt z kameniva hrubého drceného vel. 8-16 mm s rozprostřením a zhutněním plochy jednotlivě do 100 m2, po zhutnění tl. 150 mm</t>
  </si>
  <si>
    <t>-31479257</t>
  </si>
  <si>
    <t>https://podminky.urs.cz/item/CS_URS_2023_01/564750001</t>
  </si>
  <si>
    <t>2+5+74"výkres číslo C.2</t>
  </si>
  <si>
    <t>564760001</t>
  </si>
  <si>
    <t>Podklad nebo kryt z kameniva hrubého drceného vel. 8-16 mm s rozprostřením a zhutněním plochy jednotlivě do 100 m2, po zhutnění tl. 200 mm</t>
  </si>
  <si>
    <t>-1401378588</t>
  </si>
  <si>
    <t>https://podminky.urs.cz/item/CS_URS_2023_01/564760001</t>
  </si>
  <si>
    <t>9+100+80"výkres číslo C.2</t>
  </si>
  <si>
    <t>564831011</t>
  </si>
  <si>
    <t>Podklad ze štěrkodrti ŠD s rozprostřením a zhutněním plochy jednotlivě do 100 m2, po zhutnění tl. 100 mm</t>
  </si>
  <si>
    <t>-1420996455</t>
  </si>
  <si>
    <t>https://podminky.urs.cz/item/CS_URS_2023_01/564831011</t>
  </si>
  <si>
    <t>571908111</t>
  </si>
  <si>
    <t>Kryt vymývaným dekoračním kamenivem (kačírkem) tl. 200 mm</t>
  </si>
  <si>
    <t>1574489394</t>
  </si>
  <si>
    <t>https://podminky.urs.cz/item/CS_URS_2023_01/571908111</t>
  </si>
  <si>
    <t>573211112</t>
  </si>
  <si>
    <t>Postřik spojovací PS bez posypu kamenivem z asfaltu silničního, v množství 0,70 kg/m2</t>
  </si>
  <si>
    <t>809343623</t>
  </si>
  <si>
    <t>https://podminky.urs.cz/item/CS_URS_2023_01/573211112</t>
  </si>
  <si>
    <t>577134221</t>
  </si>
  <si>
    <t>Asfaltový beton vrstva obrusná ACO 11 (ABS) s rozprostřením a se zhutněním z nemodifikovaného asfaltu v pruhu šířky přes 3 m tř. II, po zhutnění tl. 40 mm</t>
  </si>
  <si>
    <t>1782092452</t>
  </si>
  <si>
    <t>https://podminky.urs.cz/item/CS_URS_2023_01/577134221</t>
  </si>
  <si>
    <t>577156121</t>
  </si>
  <si>
    <t>Asfaltový beton vrstva ložní ACL 22 (ABVH) s rozprostřením a zhutněním z nemodifikovaného asfaltu v pruhu šířky přes 3 m, po zhutnění tl. 60 mm</t>
  </si>
  <si>
    <t>-1151127356</t>
  </si>
  <si>
    <t>https://podminky.urs.cz/item/CS_URS_2023_01/577156121</t>
  </si>
  <si>
    <t>596211120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</si>
  <si>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do 50 m2</t>
  </si>
  <si>
    <t>-1206167038</t>
  </si>
  <si>
    <t>https://podminky.urs.cz/item/CS_URS_2023_01/596211120</t>
  </si>
  <si>
    <t>59245020</t>
  </si>
  <si>
    <t>dlažba tvar obdélník betonová 200x100x80mm přírodní</t>
  </si>
  <si>
    <t>-288131754</t>
  </si>
  <si>
    <t>6*1,03 'Přepočtené koeficientem množství</t>
  </si>
  <si>
    <t>916131213</t>
  </si>
  <si>
    <t>Osazení silničního obrubníku betonového se zřízením lože, s vyplněním a zatřením spár cementovou maltou stojatého s boční opěrou z betonu prostého, do lože z betonu prostého</t>
  </si>
  <si>
    <t>-475871315</t>
  </si>
  <si>
    <t>https://podminky.urs.cz/item/CS_URS_2023_01/916131213</t>
  </si>
  <si>
    <t>59217031</t>
  </si>
  <si>
    <t>obrubník betonový silniční 1000x150x250mm</t>
  </si>
  <si>
    <t>343740382</t>
  </si>
  <si>
    <t>45*1,02 'Přepočtené koeficientem množství</t>
  </si>
  <si>
    <t>916331112</t>
  </si>
  <si>
    <t>Osazení zahradního obrubníku betonového s ložem tl. od 50 do 100 mm z betonu prostého tř. C 12/15 s boční opěrou z betonu prostého tř. C 12/15</t>
  </si>
  <si>
    <t>588507922</t>
  </si>
  <si>
    <t>https://podminky.urs.cz/item/CS_URS_2023_01/916331112</t>
  </si>
  <si>
    <t>4+40"výkres číslo C.2</t>
  </si>
  <si>
    <t>59217001</t>
  </si>
  <si>
    <t>obrubník betonový zahradní 1000x50x250mm</t>
  </si>
  <si>
    <t>-1904235921</t>
  </si>
  <si>
    <t>44*1,05 'Přepočtené koeficientem množství</t>
  </si>
  <si>
    <t>916991121</t>
  </si>
  <si>
    <t>Lože pod obrubníky, krajníky nebo obruby z dlažebních kostek z betonu prostého</t>
  </si>
  <si>
    <t>-59255900</t>
  </si>
  <si>
    <t>https://podminky.urs.cz/item/CS_URS_2023_01/916991121</t>
  </si>
  <si>
    <t>(3+10+32)*0,5*0,3"výkres číslo C.2</t>
  </si>
  <si>
    <t>919732211</t>
  </si>
  <si>
    <t>Styčná pracovní spára při napojení nového živičného povrchu na stávající se zalitím za tepla modifikovanou asfaltovou hmotou s posypem vápenným hydrátem šířky do 15 mm, hloubky do 25 mm včetně prořezání spáry</t>
  </si>
  <si>
    <t>-652139210</t>
  </si>
  <si>
    <t>https://podminky.urs.cz/item/CS_URS_2023_01/919732211</t>
  </si>
  <si>
    <t>9+28+30"výkres číslo C.2</t>
  </si>
  <si>
    <t>919735112</t>
  </si>
  <si>
    <t>Řezání stávajícího živičného krytu nebo podkladu hloubky přes 50 do 100 mm</t>
  </si>
  <si>
    <t>949124882</t>
  </si>
  <si>
    <t>https://podminky.urs.cz/item/CS_URS_2023_01/919735112</t>
  </si>
  <si>
    <t>997221551</t>
  </si>
  <si>
    <t>Vodorovná doprava suti bez naložení, ale se složením a s hrubým urovnáním ze sypkých materiálů, na vzdálenost do 1 km</t>
  </si>
  <si>
    <t>-915873079</t>
  </si>
  <si>
    <t>https://podminky.urs.cz/item/CS_URS_2023_01/997221551</t>
  </si>
  <si>
    <t>997221559</t>
  </si>
  <si>
    <t>Vodorovná doprava suti bez naložení, ale se složením a s hrubým urovnáním Příplatek k ceně za každý další i započatý 1 km přes 1 km</t>
  </si>
  <si>
    <t>-548525054</t>
  </si>
  <si>
    <t>https://podminky.urs.cz/item/CS_URS_2023_01/997221559</t>
  </si>
  <si>
    <t>236,333*18 'Přepočtené koeficientem množství</t>
  </si>
  <si>
    <t>997221611</t>
  </si>
  <si>
    <t>Nakládání na dopravní prostředky pro vodorovnou dopravu suti</t>
  </si>
  <si>
    <t>550250231</t>
  </si>
  <si>
    <t>https://podminky.urs.cz/item/CS_URS_2023_01/997221611</t>
  </si>
  <si>
    <t>997221615</t>
  </si>
  <si>
    <t>Poplatek za uložení stavebního odpadu na skládce (skládkovné) z prostého betonu zatříděného do Katalogu odpadů pod kódem 17 01 01</t>
  </si>
  <si>
    <t>-1119282024</t>
  </si>
  <si>
    <t>https://podminky.urs.cz/item/CS_URS_2023_01/997221615</t>
  </si>
  <si>
    <t>0,708+9,225+1,48</t>
  </si>
  <si>
    <t>997221645</t>
  </si>
  <si>
    <t>Poplatek za uložení stavebního odpadu na skládce (skládkovné) asfaltového bez obsahu dehtu zatříděného do Katalogu odpadů pod kódem 17 03 02</t>
  </si>
  <si>
    <t>-1959894813</t>
  </si>
  <si>
    <t>https://podminky.urs.cz/item/CS_URS_2023_01/997221645</t>
  </si>
  <si>
    <t>997221655</t>
  </si>
  <si>
    <t>-1601579313</t>
  </si>
  <si>
    <t>https://podminky.urs.cz/item/CS_URS_2023_01/997221655</t>
  </si>
  <si>
    <t>139,48+15,7</t>
  </si>
  <si>
    <t>998225111</t>
  </si>
  <si>
    <t>Přesun hmot pro komunikace s krytem z kameniva, monolitickým betonovým nebo živičným dopravní vzdálenost do 200 m jakékoliv délky objektu</t>
  </si>
  <si>
    <t>-2050755047</t>
  </si>
  <si>
    <t>https://podminky.urs.cz/item/CS_URS_2023_01/998225111</t>
  </si>
  <si>
    <t>VON - vedlejší a ostatní náklady</t>
  </si>
  <si>
    <t xml:space="preserve">    VRN3 - Zařízení staveniště</t>
  </si>
  <si>
    <t xml:space="preserve">    VRN7 - Provozní vlivy</t>
  </si>
  <si>
    <t>012203000</t>
  </si>
  <si>
    <t>Geodetické práce při provádění stavby - pravidelná kontrola nivelety stávajícího objektu</t>
  </si>
  <si>
    <t>…</t>
  </si>
  <si>
    <t>-208492464</t>
  </si>
  <si>
    <t>https://podminky.urs.cz/item/CS_URS_2023_01/012203000</t>
  </si>
  <si>
    <t>012303000</t>
  </si>
  <si>
    <t>Geodetické práce po výstavbě</t>
  </si>
  <si>
    <t>858879693</t>
  </si>
  <si>
    <t>https://podminky.urs.cz/item/CS_URS_2023_01/012303000</t>
  </si>
  <si>
    <t>013203000</t>
  </si>
  <si>
    <t>Dokumentace stavby - konstrukční část realizační a dílenská</t>
  </si>
  <si>
    <t>-1700197093</t>
  </si>
  <si>
    <t>https://podminky.urs.cz/item/CS_URS_2023_01/013203000</t>
  </si>
  <si>
    <t>013254001</t>
  </si>
  <si>
    <t>Dokumentace skutečného provedení stavby prováděna dle vyhlášky č.499/2006 sb. příloha č.7- 3x tištěné paré, 1x elektronicky na CD</t>
  </si>
  <si>
    <t>464184838</t>
  </si>
  <si>
    <t>013254002</t>
  </si>
  <si>
    <t>Vytýčení stávajících podzemních sítí a vedení příslušnými správci</t>
  </si>
  <si>
    <t>-1344040337</t>
  </si>
  <si>
    <t>VRN3</t>
  </si>
  <si>
    <t>032103000</t>
  </si>
  <si>
    <t>Náklady na stavební buňky</t>
  </si>
  <si>
    <t>-1721328824</t>
  </si>
  <si>
    <t>https://podminky.urs.cz/item/CS_URS_2023_01/032103000</t>
  </si>
  <si>
    <t>032303000</t>
  </si>
  <si>
    <t>Zřízení počítačové sítě, WIFI apod.</t>
  </si>
  <si>
    <t>1044783454</t>
  </si>
  <si>
    <t>https://podminky.urs.cz/item/CS_URS_2023_01/032303000</t>
  </si>
  <si>
    <t>032503000</t>
  </si>
  <si>
    <t>Skládky na staveništi</t>
  </si>
  <si>
    <t>-534987754</t>
  </si>
  <si>
    <t>https://podminky.urs.cz/item/CS_URS_2023_01/032503000</t>
  </si>
  <si>
    <t>032903000</t>
  </si>
  <si>
    <t>Náklady na provoz a údržbu vybavení staveniště</t>
  </si>
  <si>
    <t>909617225</t>
  </si>
  <si>
    <t>https://podminky.urs.cz/item/CS_URS_2023_01/032903000</t>
  </si>
  <si>
    <t>033103000</t>
  </si>
  <si>
    <t>Připojení energií</t>
  </si>
  <si>
    <t>-1684903792</t>
  </si>
  <si>
    <t>https://podminky.urs.cz/item/CS_URS_2023_01/033103000</t>
  </si>
  <si>
    <t>033203000</t>
  </si>
  <si>
    <t>Energie pro zařízení staveniště</t>
  </si>
  <si>
    <t>532255335</t>
  </si>
  <si>
    <t>https://podminky.urs.cz/item/CS_URS_2023_01/033203000</t>
  </si>
  <si>
    <t>034103000</t>
  </si>
  <si>
    <t>Oplocení staveniště</t>
  </si>
  <si>
    <t>-943446826</t>
  </si>
  <si>
    <t>https://podminky.urs.cz/item/CS_URS_2023_01/034103000</t>
  </si>
  <si>
    <t>034503000</t>
  </si>
  <si>
    <t>Informační tabule na staveništi</t>
  </si>
  <si>
    <t>-84136707</t>
  </si>
  <si>
    <t>https://podminky.urs.cz/item/CS_URS_2023_01/034503000</t>
  </si>
  <si>
    <t>039103000</t>
  </si>
  <si>
    <t>Rozebrání, bourání a odvoz zařízení staveniště</t>
  </si>
  <si>
    <t>-1796882101</t>
  </si>
  <si>
    <t>https://podminky.urs.cz/item/CS_URS_2023_01/039103000</t>
  </si>
  <si>
    <t>039203000</t>
  </si>
  <si>
    <t>Úprava terénu po zrušení zařízení staveniště</t>
  </si>
  <si>
    <t>1592687023</t>
  </si>
  <si>
    <t>https://podminky.urs.cz/item/CS_URS_2023_01/039203000</t>
  </si>
  <si>
    <t>VRN7</t>
  </si>
  <si>
    <t>Provozní vlivy</t>
  </si>
  <si>
    <t>072002001</t>
  </si>
  <si>
    <t>Silniční provoz - dopravně-inženýrské opatření, dočasné dopravní značení, čištění mechanizace před vjezdem na komunkaci, čištění komunikací, zajištění přístupu a obslužnosti (návrh, vyřízení, realizace)</t>
  </si>
  <si>
    <t>263179501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</si>
  <si>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</si>
  <si>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</si>
  <si>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</si>
  <si>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</si>
  <si>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</si>
  <si>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</si>
  <si>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</si>
  <si>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</si>
  <si>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</si>
  <si>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</si>
  <si>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</si>
  <si>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</si>
  <si>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</si>
  <si>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</si>
  <si>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</si>
  <si>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</si>
  <si>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</si>
  <si>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</si>
  <si>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</si>
  <si>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</si>
  <si>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</si>
  <si>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</si>
  <si>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</si>
  <si>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</si>
  <si>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</si>
  <si>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</si>
  <si>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</si>
  <si>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</si>
  <si>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</si>
  <si>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</si>
  <si>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</si>
  <si>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</si>
  <si>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</si>
  <si>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</si>
  <si>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</si>
  <si>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</si>
  <si>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</si>
  <si>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</si>
  <si>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</si>
  <si>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</si>
  <si>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</si>
  <si>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</si>
  <si>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</si>
  <si>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</si>
  <si>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</si>
  <si>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</si>
  <si>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</si>
  <si>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</si>
  <si>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</si>
  <si>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</si>
  <si>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</si>
  <si>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</si>
  <si>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</si>
  <si>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</si>
  <si>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</si>
  <si>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</si>
  <si>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</si>
  <si>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</si>
  <si>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</si>
  <si>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</si>
  <si>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</si>
  <si>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</si>
  <si>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</si>
  <si>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</si>
  <si>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</si>
  <si>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</si>
  <si>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</si>
  <si>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</si>
  <si>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</si>
  <si>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</si>
  <si>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</si>
  <si>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</si>
  <si>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</si>
  <si>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</si>
  <si>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</si>
  <si>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</si>
  <si>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</si>
  <si>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</si>
  <si>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</si>
  <si>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</si>
  <si>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</si>
  <si>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</si>
  <si>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</si>
  <si>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</si>
  <si>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</si>
  <si>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</si>
  <si>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</si>
  <si>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</si>
  <si>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</si>
  <si>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</si>
  <si>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</si>
  <si>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</si>
  <si>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</si>
  <si>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</si>
  <si>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</si>
  <si>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</si>
  <si>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</si>
  <si>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</si>
  <si>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</si>
  <si>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</si>
  <si>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</si>
  <si>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</si>
  <si>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</si>
  <si>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</si>
  <si>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</si>
  <si>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</si>
  <si>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</si>
  <si>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</si>
  <si>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</si>
  <si>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</si>
  <si>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</si>
  <si>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</si>
  <si>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</si>
  <si>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</si>
  <si>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</si>
  <si>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</si>
  <si>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</si>
  <si>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</si>
  <si>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</si>
  <si>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</si>
  <si>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</si>
  <si>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</si>
  <si>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</si>
  <si>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</si>
  <si>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</si>
  <si>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</si>
  <si>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</si>
  <si>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</si>
  <si>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</si>
  <si>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</si>
  <si>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</si>
  <si>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</si>
  <si>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</si>
  <si>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</si>
  <si>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</si>
  <si>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</si>
  <si>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</si>
  <si>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</si>
  <si>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</si>
  <si>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</si>
  <si>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</si>
  <si>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</si>
  <si>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</si>
  <si>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</si>
  <si>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</si>
  <si>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</si>
  <si>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</si>
  <si>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</si>
  <si>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</si>
  <si>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</si>
  <si>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</si>
  <si>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</si>
  <si>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</si>
  <si>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</si>
  <si>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</si>
  <si>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</si>
  <si>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</si>
  <si>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</si>
  <si>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</si>
  <si>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</si>
  <si>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</si>
  <si>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</si>
  <si>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</si>
  <si>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</si>
  <si>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</si>
  <si>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</si>
  <si>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</si>
  <si>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</si>
  <si>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</si>
  <si>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</si>
  <si>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</si>
  <si>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</si>
  <si>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</si>
  <si>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</si>
  <si>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</si>
  <si>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</si>
  <si>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</si>
  <si>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</si>
  <si>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</si>
  <si>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</si>
  <si>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{5b8d2eef-8873-4846-811d-2d361272b7bb}</t>
  </si>
  <si>
    <t>307.1 - Stavební úpravy objektu T 13  - ústřední vytápění</t>
  </si>
  <si>
    <t>J. PRinc</t>
  </si>
  <si>
    <t>J. Princ</t>
  </si>
  <si>
    <t>Zpracovatel</t>
  </si>
  <si>
    <t>Datum a podpis:</t>
  </si>
  <si>
    <t>Razítko</t>
  </si>
  <si>
    <t>Objednavatel</t>
  </si>
  <si>
    <t>Náklady ze soupisu prací</t>
  </si>
  <si>
    <t>Odstranění izolace tepelné potrubí pásy nebo rohožemi bez úpravy staženými drátem tl do 50 mm</t>
  </si>
  <si>
    <t>1547825195</t>
  </si>
  <si>
    <t>Montáž izolace tepelné potrubí potrubními pouzdry s Al fólií s přesahem Al páskou 1x D do 50 mm</t>
  </si>
  <si>
    <t>-2145147933</t>
  </si>
  <si>
    <t>-422585742</t>
  </si>
  <si>
    <t>-448121167</t>
  </si>
  <si>
    <t>85774162</t>
  </si>
  <si>
    <t>495867932</t>
  </si>
  <si>
    <t>-860555920</t>
  </si>
  <si>
    <t>-1780630236</t>
  </si>
  <si>
    <t>-135216161</t>
  </si>
  <si>
    <t>-188911153</t>
  </si>
  <si>
    <t>-1256741415</t>
  </si>
  <si>
    <t>-636049478</t>
  </si>
  <si>
    <t>Přesun hmot procentní pro izolace tepelné v objektech v do 12 m</t>
  </si>
  <si>
    <t>-42089173</t>
  </si>
  <si>
    <t>Protipožární manžeta do  D 32 mm z jedné strany dělící konstrukce požární odolnost EI 90</t>
  </si>
  <si>
    <t>-154631974</t>
  </si>
  <si>
    <t>Protipožární manžeta D 40 mm z jedné strany dělící konstrukce požární odolnost EI 90</t>
  </si>
  <si>
    <t>-783923995</t>
  </si>
  <si>
    <t>Protipožární manžeta D 50 mm z jedné strany dělící konstrukce požární odolnost EI 90</t>
  </si>
  <si>
    <t>202921862</t>
  </si>
  <si>
    <t>-813517611</t>
  </si>
  <si>
    <t>Tělesa rozdělovačů a sběračů DN 100 z trub ocelových bezešvých</t>
  </si>
  <si>
    <t>1849359880</t>
  </si>
  <si>
    <t>Příplatek k rozdělovačům a sběračům za každých dalších 0,5 m tělesa DN 100</t>
  </si>
  <si>
    <t>-642636347</t>
  </si>
  <si>
    <t>Trubková hrdla rozdělovačů a sběračů bez přírub DN 20</t>
  </si>
  <si>
    <t>-1930203597</t>
  </si>
  <si>
    <t>Trubková hrdla rozdělovačů a sběračů bez přírub DN 40</t>
  </si>
  <si>
    <t>1232945753</t>
  </si>
  <si>
    <t>Trubková hrdla rozdělovačů a sběračů bez přírub DN 50</t>
  </si>
  <si>
    <t>22382398</t>
  </si>
  <si>
    <t>Trubková hrdla rozdělovačů a sběračů bez přírub DN 65</t>
  </si>
  <si>
    <t>1737022911</t>
  </si>
  <si>
    <t>Montáž orientačních štítků</t>
  </si>
  <si>
    <t>-2138506411</t>
  </si>
  <si>
    <t>418991478</t>
  </si>
  <si>
    <t>-403385800</t>
  </si>
  <si>
    <t>-246993312</t>
  </si>
  <si>
    <t>-796517527</t>
  </si>
  <si>
    <t>-1042305682</t>
  </si>
  <si>
    <t>1206582875</t>
  </si>
  <si>
    <t>-1286352980</t>
  </si>
  <si>
    <t>-963752924</t>
  </si>
  <si>
    <t>992440562</t>
  </si>
  <si>
    <t>-1300939601</t>
  </si>
  <si>
    <t>732331625.RFX</t>
  </si>
  <si>
    <t>Nádoba tlaková expanzní s membránou Reflex N závitové připojení PN 0,6 o objemu 400 l</t>
  </si>
  <si>
    <t>1015963700</t>
  </si>
  <si>
    <t>-865382773</t>
  </si>
  <si>
    <t>-724460454</t>
  </si>
  <si>
    <t>Demontáž potrubí ocelového závitového do DN 50</t>
  </si>
  <si>
    <t>-120766282</t>
  </si>
  <si>
    <t>Potrubí ocelové závitové černé bezešvé běžné nízkotlaké DN 40</t>
  </si>
  <si>
    <t>-1828491381</t>
  </si>
  <si>
    <t>Potrubí ocelové závitové černé bezešvé běžné nízkotlaké DN 50</t>
  </si>
  <si>
    <t>639963682</t>
  </si>
  <si>
    <t>Potrubí ocelové hladké bezešvé v kotelnách nebo strojovnách spojované svařováním D 76x3,2</t>
  </si>
  <si>
    <t>-1871905094</t>
  </si>
  <si>
    <t>852004797</t>
  </si>
  <si>
    <t>96861577</t>
  </si>
  <si>
    <t>-1506385452</t>
  </si>
  <si>
    <t>-629937234</t>
  </si>
  <si>
    <t>Odřezání objímky dvojité do DN 50</t>
  </si>
  <si>
    <t>-926211405</t>
  </si>
  <si>
    <t>Potrubí měděné tvrdé spojované měkkým pájením D 15x1 mm</t>
  </si>
  <si>
    <t>-1581576732</t>
  </si>
  <si>
    <t>Potrubí měděné tvrdé spojované měkkým pájením D 18x1 mm</t>
  </si>
  <si>
    <t>-1729754787</t>
  </si>
  <si>
    <t>Potrubí měděné tvrdé spojované měkkým pájením D 22x1 mm</t>
  </si>
  <si>
    <t>1295907458</t>
  </si>
  <si>
    <t>Potrubí měděné tvrdé spojované měkkým pájením D 28x1,5 mm</t>
  </si>
  <si>
    <t>-518354558</t>
  </si>
  <si>
    <t>Potrubí měděné tvrdé spojované měkkým pájením D 35x1,5 mm</t>
  </si>
  <si>
    <t>279713452</t>
  </si>
  <si>
    <t>Příplatek k potrubí měděnému za zhotovení přípojky z trubek měděných do D 12x1 mm</t>
  </si>
  <si>
    <t>-1371050576</t>
  </si>
  <si>
    <t>Příplatek k potrubí měděnému za zhotovení přípojky z trubek měděných D 22x1 mm</t>
  </si>
  <si>
    <t>1973373114</t>
  </si>
  <si>
    <t>Příplatek k potrubí měděnému za zhotovení přípojky z trubek měděných D 28x1,5 mm</t>
  </si>
  <si>
    <t>315338896</t>
  </si>
  <si>
    <t>Příplatek k potrubí měděnému za zhotovení přípojky z trubek měděných D 35x1,5 mm</t>
  </si>
  <si>
    <t>-2088311938</t>
  </si>
  <si>
    <t>Demontáž potrubí měděného do D 35x1,5 mm</t>
  </si>
  <si>
    <t>2098508721</t>
  </si>
  <si>
    <t>Zkouška těsnosti potrubí měděné do D 35x1,5</t>
  </si>
  <si>
    <t>-771537036</t>
  </si>
  <si>
    <t>Přemístění potrubí demontovaného vodorovně do 100 m v objektech výšky přes 6 do 24 m</t>
  </si>
  <si>
    <t>850341627</t>
  </si>
  <si>
    <t>Přesun hmot procentní pro rozvody potrubí v objektech v do 12 m</t>
  </si>
  <si>
    <t>1854103801</t>
  </si>
  <si>
    <t>Ventil přírubový zpětný samočinný přímý DN 65 PN 16 do 300°C do svislého potrubí</t>
  </si>
  <si>
    <t>-418878095</t>
  </si>
  <si>
    <t>Filtr DN 65 PN 16 do 300°C z uhlíkové oceli s vypouštěcí zátkou</t>
  </si>
  <si>
    <t>1474258932</t>
  </si>
  <si>
    <t>Spoj přírubový PN 6/I do 200°C DN 65</t>
  </si>
  <si>
    <t>-524229971</t>
  </si>
  <si>
    <t>Klapka mezipřírubová uzavírací DN 65 PN 16 do 120°C disk nerezová ocel</t>
  </si>
  <si>
    <t>480463766</t>
  </si>
  <si>
    <t>Montáž armatury závitové s třemi závity G 1/2</t>
  </si>
  <si>
    <t>100443748</t>
  </si>
  <si>
    <t>Montáž armatury závitové s třemi závity G 3/4</t>
  </si>
  <si>
    <t>1234343763</t>
  </si>
  <si>
    <t>Montáž armatury závitové s třemi závity G 1</t>
  </si>
  <si>
    <t>-917609940</t>
  </si>
  <si>
    <t>182268636</t>
  </si>
  <si>
    <t>-1515244734</t>
  </si>
  <si>
    <t>Ventil závitový regulační přímý G 3/4 PN 20 do 100°C vyvažovací</t>
  </si>
  <si>
    <t>-1126190740</t>
  </si>
  <si>
    <t>Ventil závitový regulační přímý G 1 PN 20 do 100°C vyvažovací</t>
  </si>
  <si>
    <t>-701767086</t>
  </si>
  <si>
    <t>-1220441946</t>
  </si>
  <si>
    <t>Ventil závitový regulační přímý G 6/4 PN 20 do 100°C vyvažovací</t>
  </si>
  <si>
    <t>-1675101133</t>
  </si>
  <si>
    <t>1846329736</t>
  </si>
  <si>
    <t>-563486658</t>
  </si>
  <si>
    <t>Ventil závitový termostatický přímý G 1/2 PN 16 do 110°C s ruční hlavou chromovaný</t>
  </si>
  <si>
    <t>-669226892</t>
  </si>
  <si>
    <t>320572495</t>
  </si>
  <si>
    <t>Ventil závitový zpětný přímý G 3/4 PN 16 do 110°C</t>
  </si>
  <si>
    <t>-1209447940</t>
  </si>
  <si>
    <t>Ventil závitový zpětný přímý G 1 PN 16 do 110°C</t>
  </si>
  <si>
    <t>-1839611495</t>
  </si>
  <si>
    <t>Ventil závitový zpětný přímý G 5/4 PN 16 do 110°C</t>
  </si>
  <si>
    <t>870270106</t>
  </si>
  <si>
    <t>Ventil závitový zpětný přímý G 6/4 PN 16 do 110°C</t>
  </si>
  <si>
    <t>-1499487328</t>
  </si>
  <si>
    <t>-1671928737</t>
  </si>
  <si>
    <t>-554415476</t>
  </si>
  <si>
    <t>Šroubení topenářské přímé G 3/4 PN 16 do 120°C</t>
  </si>
  <si>
    <t>-53712815</t>
  </si>
  <si>
    <t>Šroubení topenářské přímé G 1 PN 16 do 120°C</t>
  </si>
  <si>
    <t>-1827567436</t>
  </si>
  <si>
    <t>-444696122</t>
  </si>
  <si>
    <t>Armatura připojovací rohová G 1/2x18 PN 10 do 110°C radiátorů typu VK</t>
  </si>
  <si>
    <t>995204034</t>
  </si>
  <si>
    <t>Šroubení regulační radiátorové přímé G 1/2 s vypouštěním</t>
  </si>
  <si>
    <t>1473215541</t>
  </si>
  <si>
    <t>-1605584501</t>
  </si>
  <si>
    <t>Filtr závitový přímý G 3/4 PN 30 do 110°C s vnitřními závity a integrovaným magnetem</t>
  </si>
  <si>
    <t>-1824899478</t>
  </si>
  <si>
    <t>Filtr závitový přímý G 1 PN 30 do 110°C s vnitřními závity a integrovaným magnetem</t>
  </si>
  <si>
    <t>-1420496460</t>
  </si>
  <si>
    <t>Filtr závitový přímý G 1 1/4 PN 30 do 110°C s vnitřními závity a integrovaným magnetem</t>
  </si>
  <si>
    <t>-1153333518</t>
  </si>
  <si>
    <t>Filtr závitový přímý G 1 1/2 PN 30 do 110°C s vnitřními závity a integrovaným magnetem</t>
  </si>
  <si>
    <t>-1679039559</t>
  </si>
  <si>
    <t>Filtr závitový přímý G 2 PN 30 do 110°C s vnitřními závity a integrovaným magnetem</t>
  </si>
  <si>
    <t>-716181512</t>
  </si>
  <si>
    <t>Kohout kulový přímý G 1/2 PN 42 do 185°C vnitřní závit</t>
  </si>
  <si>
    <t>-347762876</t>
  </si>
  <si>
    <t>Kohout kulový přímý G 3/4 PN 42 do 185°C vnitřní závit</t>
  </si>
  <si>
    <t>-1182542985</t>
  </si>
  <si>
    <t>1082487705</t>
  </si>
  <si>
    <t>1189839993</t>
  </si>
  <si>
    <t>Kohout kulový přímý G 1 1/2 PN 42 do 185°C vnitřní závit</t>
  </si>
  <si>
    <t>1542391439</t>
  </si>
  <si>
    <t>1470723029</t>
  </si>
  <si>
    <t>1462962511</t>
  </si>
  <si>
    <t>Tlakoměr s pevným stonkem a zpětnou klapkou tlak 0-16 bar průměr 50 mm spodní připojení</t>
  </si>
  <si>
    <t>-1024800929</t>
  </si>
  <si>
    <t>1469856968</t>
  </si>
  <si>
    <t>Ventil závitový regulační přímý G 3/4 PN 20 do 100°C měřící k vyvažovacímu ventilu</t>
  </si>
  <si>
    <t>-979754103</t>
  </si>
  <si>
    <t>Ventil závitový regulační přímý G 1 PN 20 do 100°C měřící k vyvažovacímu ventilu</t>
  </si>
  <si>
    <t>99023291</t>
  </si>
  <si>
    <t>Ventil závitový regulační přímý G 6/4 PN 20 do 100°C měřící k vyvažovacímu ventilu</t>
  </si>
  <si>
    <t>1629387418</t>
  </si>
  <si>
    <t>723022021</t>
  </si>
  <si>
    <t>-1002802965</t>
  </si>
  <si>
    <t>Přesun hmot procentní pro armatury v objektech v do 12 m</t>
  </si>
  <si>
    <t>2022487987</t>
  </si>
  <si>
    <t>Vyregulování ventilu nebo kohoutu dvojregulačního s termostatickým ovládáním</t>
  </si>
  <si>
    <t>-785267544</t>
  </si>
  <si>
    <t>735151292.KRD</t>
  </si>
  <si>
    <t>1443092555</t>
  </si>
  <si>
    <t>735151296.KRD</t>
  </si>
  <si>
    <t>-1060325149</t>
  </si>
  <si>
    <t>735151472.KRD</t>
  </si>
  <si>
    <t>1123235561</t>
  </si>
  <si>
    <t>735151474.KRD</t>
  </si>
  <si>
    <t>-407413265</t>
  </si>
  <si>
    <t>735151476.KRD</t>
  </si>
  <si>
    <t>-1151309952</t>
  </si>
  <si>
    <t>735151477.KRD</t>
  </si>
  <si>
    <t>106215504</t>
  </si>
  <si>
    <t>735151492.KRD</t>
  </si>
  <si>
    <t>1672243623</t>
  </si>
  <si>
    <t>735151497.KRD</t>
  </si>
  <si>
    <t>-1743668192</t>
  </si>
  <si>
    <t>735151540.KRD</t>
  </si>
  <si>
    <t>1625900717</t>
  </si>
  <si>
    <t>735151572.KRD</t>
  </si>
  <si>
    <t>-2132035014</t>
  </si>
  <si>
    <t>735151577.KRD</t>
  </si>
  <si>
    <t>-149894764</t>
  </si>
  <si>
    <t>735151592.KRD</t>
  </si>
  <si>
    <t>-1764583385</t>
  </si>
  <si>
    <t>735151594.KRD</t>
  </si>
  <si>
    <t>492571395</t>
  </si>
  <si>
    <t>735151595.KRD</t>
  </si>
  <si>
    <t>-1175425756</t>
  </si>
  <si>
    <t>735151596.KRD</t>
  </si>
  <si>
    <t>-534632103</t>
  </si>
  <si>
    <t>735151597.KRD</t>
  </si>
  <si>
    <t>-1032851325</t>
  </si>
  <si>
    <t>735151697.KRD</t>
  </si>
  <si>
    <t>-1964594817</t>
  </si>
  <si>
    <t>735151698</t>
  </si>
  <si>
    <t>Otopné těleso panelové třídeskové 3 přídavné přestupní plochy výška/délka 700/1100 mm výkon 3661 W</t>
  </si>
  <si>
    <t>705849189</t>
  </si>
  <si>
    <t>Demontáž otopného tělesa panelového dvouřadého délka do 1500 mm</t>
  </si>
  <si>
    <t>951108339</t>
  </si>
  <si>
    <t>735152181.KRD</t>
  </si>
  <si>
    <t>1938876212</t>
  </si>
  <si>
    <t>735152191.KRD</t>
  </si>
  <si>
    <t>-850490892</t>
  </si>
  <si>
    <t>735152194.KRD</t>
  </si>
  <si>
    <t>1722079189</t>
  </si>
  <si>
    <t>735152199.KRD</t>
  </si>
  <si>
    <t>362600296</t>
  </si>
  <si>
    <t>735152201</t>
  </si>
  <si>
    <t>Otopné těleso panel VK jednodeskové bez přídavné přestupní plochy výška/délka 900/1600 mm výkon 1400W</t>
  </si>
  <si>
    <t>1052060309</t>
  </si>
  <si>
    <t>735152201.KRD</t>
  </si>
  <si>
    <t>473534519</t>
  </si>
  <si>
    <t>735152274.KRD</t>
  </si>
  <si>
    <t>-1292235016</t>
  </si>
  <si>
    <t>735152294.KRD</t>
  </si>
  <si>
    <t>432163854</t>
  </si>
  <si>
    <t>735152471.KRD</t>
  </si>
  <si>
    <t>1880504909</t>
  </si>
  <si>
    <t>735152472.KRD</t>
  </si>
  <si>
    <t>-1939523953</t>
  </si>
  <si>
    <t>735152473.KRD</t>
  </si>
  <si>
    <t>1962321467</t>
  </si>
  <si>
    <t>735152474.KRD</t>
  </si>
  <si>
    <t>-544437825</t>
  </si>
  <si>
    <t>735152475.KRD</t>
  </si>
  <si>
    <t>555167886</t>
  </si>
  <si>
    <t>735152476.KRD</t>
  </si>
  <si>
    <t>2137003616</t>
  </si>
  <si>
    <t>735152479.KRD</t>
  </si>
  <si>
    <t>-320635140</t>
  </si>
  <si>
    <t>735152493.KRD</t>
  </si>
  <si>
    <t>-440468703</t>
  </si>
  <si>
    <t>735152494.KRD</t>
  </si>
  <si>
    <t>411819976</t>
  </si>
  <si>
    <t>735152574.KRD</t>
  </si>
  <si>
    <t>594159962</t>
  </si>
  <si>
    <t>735152575.KRD</t>
  </si>
  <si>
    <t>1144065416</t>
  </si>
  <si>
    <t>735152579.KRD</t>
  </si>
  <si>
    <t>928525849</t>
  </si>
  <si>
    <t>735152599.KRD</t>
  </si>
  <si>
    <t>-1067434041</t>
  </si>
  <si>
    <t>735152695.KRD</t>
  </si>
  <si>
    <t>1961986918</t>
  </si>
  <si>
    <t>735152698.KRD</t>
  </si>
  <si>
    <t>-1662192131</t>
  </si>
  <si>
    <t>Montáž otopných těles panelových třířadých délky do 1500 mm</t>
  </si>
  <si>
    <t>991744478</t>
  </si>
  <si>
    <t>-126463411</t>
  </si>
  <si>
    <t>-453992394</t>
  </si>
  <si>
    <t>1501193857</t>
  </si>
  <si>
    <t>-1308639966</t>
  </si>
  <si>
    <t>-1051921456</t>
  </si>
  <si>
    <t>-1729890510</t>
  </si>
  <si>
    <t>319637859</t>
  </si>
  <si>
    <t>Demontáž konzoly nebo držáku otopných těles, registrů nebo konvektorů do odpadu</t>
  </si>
  <si>
    <t>199176781</t>
  </si>
  <si>
    <t>Vypuštění vody z otopných těles</t>
  </si>
  <si>
    <t>2037941779</t>
  </si>
  <si>
    <t>Přesun hmot procentní pro otopná tělesa v objektech v do 12 m</t>
  </si>
  <si>
    <t>-756013687</t>
  </si>
  <si>
    <t>Základní antikorozní jednonásobný syntetický standardní nátěr zámečnických konstrukcí</t>
  </si>
  <si>
    <t>-2073200443</t>
  </si>
  <si>
    <t>Krycí jednonásobný syntetický standardní nátěr zámečnických konstrukcí</t>
  </si>
  <si>
    <t>1605454886</t>
  </si>
  <si>
    <t>1250434217</t>
  </si>
  <si>
    <t>1461872375</t>
  </si>
  <si>
    <t>Mezinátěr jednonásobný syntetický nátěr potrubí DN do 50 mm</t>
  </si>
  <si>
    <t>-1179399306</t>
  </si>
  <si>
    <t>Mezinátěr jednonásobný syntetický nátěr potrubí DN do 100 mm</t>
  </si>
  <si>
    <t>-1832960056</t>
  </si>
  <si>
    <t>Krycí dvojnásobný syntetický nátěr potrubí DN do 50 mm</t>
  </si>
  <si>
    <t>1886662750</t>
  </si>
  <si>
    <t>Krycí jednonásobný syntetický nátěr potrubí DN do 100 mm</t>
  </si>
  <si>
    <t>-1270910574</t>
  </si>
  <si>
    <t>tlaková a topná zkouška</t>
  </si>
  <si>
    <t>1518435162</t>
  </si>
  <si>
    <t>-313072149</t>
  </si>
  <si>
    <t>Hodinová zúčtovací sazba pomocný dělník PSV</t>
  </si>
  <si>
    <t>-1284168062</t>
  </si>
  <si>
    <t>-342194642</t>
  </si>
  <si>
    <t>Stavební úpravy objektu T 13 (2024)</t>
  </si>
  <si>
    <t>17. 12. 2024</t>
  </si>
  <si>
    <t>pouzdro izolační potrubní z minerální vlny s Al fólií max. 250/100°C 15/20mm</t>
  </si>
  <si>
    <t>Otopné těleso panelové jednodeskové 1 přídavná přestupní plocha, Klasik typ 11 výška/délka 900/500 mm výkon 697 W</t>
  </si>
  <si>
    <t>Otopné těleso panelové jednodeskové 1 přídavná přestupní plocha, Klasik typ 11 výška/délka 900/900 mm výkon 1255 W</t>
  </si>
  <si>
    <t>Otopné těleso panelové dvoudeskové 1 přídavná přestupní plocha, Klasik typ 21 výška/délka 600/500 mm výkon 644 W</t>
  </si>
  <si>
    <t>Otopné těleso panelové dvoudeskové 1 přídavná přestupní plocha, Klasik typ 21 výška/délka 600/700 mm výkon 902 W</t>
  </si>
  <si>
    <t>Otopné těleso panelové dvoudeskové 1 přídavná přestupní plocha, Klasik typ 21 výška/délka 600/900 mm výkon 1159 W</t>
  </si>
  <si>
    <t>Otopné těleso panelové dvoudeskové 1 přídavná přestupní plocha, Klasik typ 21 výška/délka 600/1000 mm výkon 1288 W</t>
  </si>
  <si>
    <t>Otopné těleso panelové dvoudeskové 1 přídavná přestupní plocha, Klasik typ 21 výška/délka 900/500 mm výkon 877 W</t>
  </si>
  <si>
    <t>Otopné těleso panelové dvoudeskové 1 přídavná přestupní plocha, Klasik typ 21 výška/délka 900/1000 mm výkon 1754 W</t>
  </si>
  <si>
    <t>Otopné těleso panelové dvoudeskové 2 přídavné přestupní plochy, Klasik typ 22 výška/délka 400/1400 mm výkon 1702 W</t>
  </si>
  <si>
    <t>Otopné těleso panelové dvoudeskové 2 přídavné přestupní plochy, Klasik typ 22 výška/délka 600/500 mm výkon 840 W</t>
  </si>
  <si>
    <t>Otopné těleso panelové dvoudeskové 2 přídavné přestupní plochy, Klasik typ 22 výška/délka 600/1000 mm výkon 1679 W</t>
  </si>
  <si>
    <t>Otopné těleso panelové dvoudeskové 2 přídavné přestupní plochy, Klasik typ 22 výška/délka 900/500 mm výkon 1157 W</t>
  </si>
  <si>
    <t>Otopné těleso panelové dvoudeskové 2 přídavné přestupní plochy, Klasik typ 22 výška/délka 900/700 mm výkon 1619 W</t>
  </si>
  <si>
    <t>Otopné těleso panelové dvoudeskové 2 přídavné přestupní plochy, Klasik typ 22 výška/délka 900/800 mm výkon 1850 W</t>
  </si>
  <si>
    <t>Otopné těleso panelové dvoudeskové 2 přídavné přestupní plochy, Klasik typ 22 výška/délka 900/900 mm výkon 2082 W</t>
  </si>
  <si>
    <t>Otopné těleso panelové dvoudeskové 2 přídavné přestupní plochy, Klasik typ 22 výška/délka 900/1000 mm výkon 2313 W</t>
  </si>
  <si>
    <t>Otopné těleso panelové třídeskové 3 přídavné přestupní plochy, Klasik typ 33 výška/délka 900/1000 mm výkon 3228 W</t>
  </si>
  <si>
    <t>Otopné těleso panel VK jednodeskové bez přídavné přestupní plochy, VK typ 10 výška/délka 600/1600 mm výkon 966 W</t>
  </si>
  <si>
    <t>Otopné těleso panel VK jednodeskové bez přídavné přestupní plochy, VK typ 10 výška/délka 900/400 mm výkon 350 W</t>
  </si>
  <si>
    <t>Otopné těleso panel VK jednodeskové bez přídavné přestupní plochy, VK typ 10 výška/délka 900/700 mm výkon 613 W</t>
  </si>
  <si>
    <t>Otopné těleso panel VK jednodeskové bez přídavné přestupní plochy, VK typ 10 výška/délka 900/1200 mm výkon 1050W</t>
  </si>
  <si>
    <t>Otopné těleso panel VK jednodeskové bez přídavné přestupní plochy, VK typ 10 výška/délka 900/1600 mm výkon 1400W</t>
  </si>
  <si>
    <t>Otopné těleso panelové VK jednodeskové 1 přídavná přestupní plocha, VK typ 11 výška/délka 600/700 mm výkon 701 W</t>
  </si>
  <si>
    <t>Otopné těleso panelové VK jednodeskové 1 přídavná přestupní plocha, VK typ 11 výška/délka 900/700 mm výkon 976 W</t>
  </si>
  <si>
    <t>Otopné těleso panelové VK dvoudeskové 1 přídavná přestupní plocha, VK typ 21 výška/délka 600/400 mm výkon 515 W</t>
  </si>
  <si>
    <t>Otopné těleso panelové VK dvoudeskové 1 přídavná přestupní plocha, VK typ 21 výška/délka 600/500 mm výkon 644 W</t>
  </si>
  <si>
    <t>Otopné těleso panelové VK dvoudeskové 1 přídavná přestupní plocha, VK typ 21 výška/délka 600/600 mm výkon 773 W</t>
  </si>
  <si>
    <t>Otopné těleso panelové VK dvoudeskové 1 přídavná přestupní plocha, VK typ 21 výška/délka 600/700 mm výkon 902 W</t>
  </si>
  <si>
    <t>Otopné těleso panelové VK dvoudeskové 1 přídavná přestupní plocha, VK typ 21 výška/délka 600/800 mm výkon 1030 W</t>
  </si>
  <si>
    <t>Otopné těleso panelové VK dvoudeskové 1 přídavná přestupní plocha, VK typ 21 výška/délka 600/900 mm výkon 1159 W</t>
  </si>
  <si>
    <t>Otopné těleso panelové VK dvoudeskové 1 přídavná přestupní plocha, VK typ 21 výška/délka 600/1200 mm výkon 1546 W</t>
  </si>
  <si>
    <t>Otopné těleso panelové VK dvoudeskové 1 přídavná přestupní plocha, VK typ 21 výška/délka 900/600 mm výkon 1052 W</t>
  </si>
  <si>
    <t>Otopné těleso panelové VK dvoudeskové 1 přídavná přestupní plocha, VK typ 21 výška/délka 900/700 mm výkon 1228 W</t>
  </si>
  <si>
    <t>Otopné těleso panelové VK dvoudeskové 2 přídavné přestupní plochy, VK typ 22 výška/délka 600/700 mm výkon 1175 W</t>
  </si>
  <si>
    <t>Otopné těleso panelové VK dvoudeskové 2 přídavné přestupní plochy, VK typ 22 výška/délka 600/800 mm výkon 1343 W</t>
  </si>
  <si>
    <t>Otopné těleso panelové VK dvoudeskové 2 přídavné přestupní plochy, VK typ 22 výška/délka 600/1200 mm výkon 2015 W</t>
  </si>
  <si>
    <t>Otopné těleso panelové VK dvoudeskové 2 přídavné přestupní plochy, VK typ 22 výška/délka 900/1200 mm výkon 2776 W</t>
  </si>
  <si>
    <t>Otopné těleso panelové VK třídeskové 3 přídavné přestupní plochy, VK typ 33 výška/délka 900/800 mm výkon 2662 W</t>
  </si>
  <si>
    <t>Otopné těleso panelové VK třídeskové 3 přídavné přestupní plochy, VK typ 33 výška/délka 700/1100 mm výkon 3661 W</t>
  </si>
  <si>
    <t>Deskové těleso pro mateřské školky  32 - 6070</t>
  </si>
  <si>
    <t>Deskové těleso pro mateřské školky  32 - 6060</t>
  </si>
  <si>
    <t>Deskové těleso pro mateřské školky  32 - 6080</t>
  </si>
  <si>
    <t>Deskové těleso pro mateřské školky  32 - 6090</t>
  </si>
  <si>
    <t>Deskové těleso pro mateřské školky  32 - 6110</t>
  </si>
  <si>
    <t>Deskové těleso pro mateřské školky  32 - 7090</t>
  </si>
  <si>
    <t>Deskové těleso pro mateřské školky  32 - 7110</t>
  </si>
  <si>
    <t>kompaktní ústředna EvoxX C základní verze včetně čelního ovládacího panelu, 2 kruhové linky, bluetooth servisní rozhraní, LAN port, interní zdroj 24V/4A - ústředna je uvedena jako zdroj standardu - může být použita jiná ve srovnatelné nebo vyšší kvalitě</t>
  </si>
  <si>
    <t>Jednotka místního ovládání MaR</t>
  </si>
  <si>
    <t>Komunikační modul Modbus/RTU (M)</t>
  </si>
  <si>
    <t>Rozšíření stávající licence - doplnění datových bodů pro vizualizaci - 850 bodů</t>
  </si>
  <si>
    <t>Uživatelský SW pro nadřazenou řídící centrálu. Rozšíření stávající vizualizace na centrálním velínu Nemocnice a.s., ČB.</t>
  </si>
  <si>
    <t>Kabel - kategorie_7_SXKD-7-SSTP-LSOH-CPD 4*2*0,56; B2ca,s1d0</t>
  </si>
  <si>
    <t>Vzduchotechnická jednotka ve vnitřním provedení v sestavě dle výkresové dokumentace s deskovým rekuperačním výměníkem, teplovodním ohřívačem a vodním chladičem. Filtrace na přívodu F7, na odvodu M5. Jednotka rozdělená na 3 montážní bloky. Atypické umístění výtlaku e2 (EHA). Jednotka ve standardu VZT jednotek FläktGroup, Systemair, Robatherm nebo vyšším.</t>
  </si>
  <si>
    <t>Vzduchotechnická jednotka ve vnitřním provedení v sestavě dle výkresové dokumentace s rotačním regeneračním výměníkem, teplovodním ohřívačem a vodním chladičem. Filtrace na přívodu M5, na odvodu M5. Jednotka rozdělená na 5 montážních bloků. Jednotka ve standardu VZT jednotek FläktGroup, Systemair, Robatherm nebo vyšším.</t>
  </si>
  <si>
    <t>Vzduchotechnická jednotka ve vnitřním provedení v sestavě dle výkresové dokumentace s deskovým rekuperačním výměníkem a teplovodním ohřívačem. Filtrace na přívodu i odvodu F7. Jednotka v kompaktním provedení s vlastní regulací. Jednotka ve standardu VZT jednotek FläktGroup, Systemair, Robatherm nebo vyšším.</t>
  </si>
  <si>
    <t>Venkovní VRF jednotka umístěná na střeše objektu. Ve standardu jednotek Mitsubishi, Daikin, LG nebo vyšším.</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</si>
</sst>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b/>
      <sz val="10"/>
      <color rgb="FF464646"/>
      <name val="Arial CE"/>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5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5" borderId="8" xfId="0"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Alignment="1">
      <alignment vertical="center"/>
    </xf>
    <xf numFmtId="166" fontId="27" fillId="0" borderId="0" xfId="0" applyNumberFormat="1" applyFont="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0" fontId="20"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4" fontId="23"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4" fontId="37" fillId="3"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0" fontId="38" fillId="0" borderId="4" xfId="0" applyFont="1" applyBorder="1" applyAlignment="1">
      <alignment vertical="center"/>
    </xf>
    <xf numFmtId="0" fontId="37" fillId="3" borderId="15" xfId="0" applyFont="1" applyFill="1" applyBorder="1" applyAlignment="1" applyProtection="1">
      <alignment horizontal="left" vertical="center"/>
      <protection locked="0"/>
    </xf>
    <xf numFmtId="0" fontId="37" fillId="0" borderId="0" xfId="0" applyFont="1" applyAlignment="1">
      <alignment horizontal="center"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9" fillId="0" borderId="0" xfId="0" applyFont="1" applyAlignment="1">
      <alignment vertical="center" wrapText="1"/>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167" fontId="21" fillId="3" borderId="23" xfId="0" applyNumberFormat="1" applyFont="1" applyFill="1" applyBorder="1" applyAlignment="1" applyProtection="1">
      <alignment vertical="center"/>
      <protection locked="0"/>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51" fillId="0" borderId="5" xfId="0" applyFont="1" applyBorder="1" applyAlignment="1">
      <alignment horizontal="left" vertical="center"/>
    </xf>
    <xf numFmtId="0" fontId="0" fillId="0" borderId="5" xfId="0"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horizontal="right" vertical="center"/>
    </xf>
    <xf numFmtId="0" fontId="21" fillId="5" borderId="0" xfId="0" applyFont="1" applyFill="1" applyAlignment="1">
      <alignment horizontal="center" vertical="center" wrapText="1"/>
    </xf>
    <xf numFmtId="0" fontId="8" fillId="0" borderId="1" xfId="0" applyFont="1" applyBorder="1"/>
    <xf numFmtId="166" fontId="8" fillId="0" borderId="1" xfId="0" applyNumberFormat="1" applyFont="1" applyBorder="1"/>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0" borderId="23" xfId="0" applyNumberFormat="1" applyFont="1" applyBorder="1" applyAlignment="1">
      <alignment vertical="center"/>
    </xf>
    <xf numFmtId="0" fontId="0" fillId="0" borderId="23" xfId="0" applyBorder="1" applyAlignment="1">
      <alignment vertical="center"/>
    </xf>
    <xf numFmtId="0" fontId="22" fillId="0" borderId="1" xfId="0" applyFont="1" applyBorder="1" applyAlignment="1">
      <alignment horizontal="center" vertical="center"/>
    </xf>
    <xf numFmtId="0" fontId="0" fillId="0" borderId="1" xfId="0" applyBorder="1" applyAlignment="1">
      <alignment vertical="center"/>
    </xf>
    <xf numFmtId="166" fontId="22" fillId="0" borderId="1" xfId="0" applyNumberFormat="1" applyFont="1" applyBorder="1" applyAlignment="1">
      <alignment vertical="center"/>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0" borderId="23" xfId="0" applyNumberFormat="1" applyFont="1" applyBorder="1" applyAlignment="1">
      <alignment vertical="center"/>
    </xf>
    <xf numFmtId="0" fontId="38" fillId="0" borderId="23" xfId="0" applyFont="1" applyBorder="1" applyAlignment="1">
      <alignment vertical="center"/>
    </xf>
    <xf numFmtId="0" fontId="37" fillId="0" borderId="1" xfId="0" applyFont="1" applyBorder="1" applyAlignment="1">
      <alignment horizontal="center" vertical="center"/>
    </xf>
    <xf numFmtId="4" fontId="26" fillId="0" borderId="0" xfId="0" applyNumberFormat="1" applyFont="1" applyAlignment="1">
      <alignment vertical="center"/>
    </xf>
    <xf numFmtId="0" fontId="26" fillId="0" borderId="0" xfId="0" applyFont="1" applyAlignment="1">
      <alignment vertical="center"/>
    </xf>
    <xf numFmtId="4" fontId="26"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4" fontId="23" fillId="0" borderId="0" xfId="0" applyNumberFormat="1" applyFont="1" applyAlignment="1">
      <alignment vertical="center"/>
    </xf>
    <xf numFmtId="0" fontId="13" fillId="2" borderId="0" xfId="0" applyFont="1" applyFill="1" applyAlignment="1">
      <alignment horizontal="center" vertical="center"/>
    </xf>
    <xf numFmtId="0" fontId="0" fillId="0" borderId="0" xfId="0"/>
    <xf numFmtId="0" fontId="21" fillId="5" borderId="8" xfId="0" applyFont="1" applyFill="1" applyBorder="1" applyAlignment="1">
      <alignment horizontal="right" vertical="center"/>
    </xf>
    <xf numFmtId="0" fontId="21" fillId="5" borderId="8" xfId="0" applyFont="1" applyFill="1" applyBorder="1" applyAlignment="1">
      <alignment horizontal="lef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8"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25" fillId="0" borderId="0" xfId="0" applyFont="1" applyAlignment="1">
      <alignment horizontal="left" vertical="center" wrapText="1"/>
    </xf>
    <xf numFmtId="0" fontId="29"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4" fontId="23" fillId="0" borderId="0" xfId="0" applyNumberFormat="1" applyFont="1" applyAlignment="1">
      <alignment horizontal="right" vertical="center"/>
    </xf>
    <xf numFmtId="0" fontId="21" fillId="5" borderId="8" xfId="0" applyFont="1" applyFill="1" applyBorder="1" applyAlignment="1">
      <alignment horizontal="center" vertical="center"/>
    </xf>
    <xf numFmtId="0" fontId="21" fillId="5" borderId="7"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3" fillId="0" borderId="1" xfId="0" applyFont="1" applyBorder="1" applyAlignment="1">
      <alignment horizontal="left" vertical="center" wrapText="1"/>
    </xf>
    <xf numFmtId="0" fontId="41" fillId="0" borderId="1" xfId="0" applyFont="1" applyBorder="1" applyAlignment="1">
      <alignment horizontal="center"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left" vertical="center"/>
    </xf>
    <xf numFmtId="0" fontId="42" fillId="0" borderId="29" xfId="0" applyFont="1" applyBorder="1" applyAlignment="1">
      <alignment horizontal="left"/>
    </xf>
    <xf numFmtId="0" fontId="39" fillId="0" borderId="1" xfId="0" applyFont="1" applyBorder="1" applyAlignment="1">
      <alignment vertical="center" wrapText="1"/>
    </xf>
    <xf numFmtId="0" fontId="6" fillId="0" borderId="1"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3_01/612131301" TargetMode="External"/><Relationship Id="rId299" Type="http://schemas.openxmlformats.org/officeDocument/2006/relationships/hyperlink" Target="https://podminky.urs.cz/item/CS_URS_2023_01/762083122" TargetMode="External"/><Relationship Id="rId21" Type="http://schemas.openxmlformats.org/officeDocument/2006/relationships/hyperlink" Target="https://podminky.urs.cz/item/CS_URS_2023_01/271572211" TargetMode="External"/><Relationship Id="rId63" Type="http://schemas.openxmlformats.org/officeDocument/2006/relationships/hyperlink" Target="https://podminky.urs.cz/item/CS_URS_2023_01/317944321" TargetMode="External"/><Relationship Id="rId159" Type="http://schemas.openxmlformats.org/officeDocument/2006/relationships/hyperlink" Target="https://podminky.urs.cz/item/CS_URS_2023_01/877265211" TargetMode="External"/><Relationship Id="rId324" Type="http://schemas.openxmlformats.org/officeDocument/2006/relationships/hyperlink" Target="https://podminky.urs.cz/item/CS_URS_2023_01/763172411" TargetMode="External"/><Relationship Id="rId366" Type="http://schemas.openxmlformats.org/officeDocument/2006/relationships/hyperlink" Target="https://podminky.urs.cz/item/CS_URS_2023_01/767881112" TargetMode="External"/><Relationship Id="rId170" Type="http://schemas.openxmlformats.org/officeDocument/2006/relationships/hyperlink" Target="https://podminky.urs.cz/item/CS_URS_2023_01/945412112" TargetMode="External"/><Relationship Id="rId226" Type="http://schemas.openxmlformats.org/officeDocument/2006/relationships/hyperlink" Target="https://podminky.urs.cz/item/CS_URS_2023_01/974031664" TargetMode="External"/><Relationship Id="rId268" Type="http://schemas.openxmlformats.org/officeDocument/2006/relationships/hyperlink" Target="https://podminky.urs.cz/item/CS_URS_2023_01/712363353" TargetMode="External"/><Relationship Id="rId32" Type="http://schemas.openxmlformats.org/officeDocument/2006/relationships/hyperlink" Target="https://podminky.urs.cz/item/CS_URS_2023_01/274351122" TargetMode="External"/><Relationship Id="rId74" Type="http://schemas.openxmlformats.org/officeDocument/2006/relationships/hyperlink" Target="https://podminky.urs.cz/item/CS_URS_2023_01/340271031" TargetMode="External"/><Relationship Id="rId128" Type="http://schemas.openxmlformats.org/officeDocument/2006/relationships/hyperlink" Target="https://podminky.urs.cz/item/CS_URS_2023_01/619991011" TargetMode="External"/><Relationship Id="rId335" Type="http://schemas.openxmlformats.org/officeDocument/2006/relationships/hyperlink" Target="https://podminky.urs.cz/item/CS_URS_2023_01/764011447" TargetMode="External"/><Relationship Id="rId377" Type="http://schemas.openxmlformats.org/officeDocument/2006/relationships/hyperlink" Target="https://podminky.urs.cz/item/CS_URS_2023_01/771574263" TargetMode="External"/><Relationship Id="rId5" Type="http://schemas.openxmlformats.org/officeDocument/2006/relationships/hyperlink" Target="https://podminky.urs.cz/item/CS_URS_2023_01/132212131" TargetMode="External"/><Relationship Id="rId181" Type="http://schemas.openxmlformats.org/officeDocument/2006/relationships/hyperlink" Target="https://podminky.urs.cz/item/CS_URS_2023_01/949311112" TargetMode="External"/><Relationship Id="rId237" Type="http://schemas.openxmlformats.org/officeDocument/2006/relationships/hyperlink" Target="https://podminky.urs.cz/item/CS_URS_2023_01/985131211" TargetMode="External"/><Relationship Id="rId402" Type="http://schemas.openxmlformats.org/officeDocument/2006/relationships/hyperlink" Target="https://podminky.urs.cz/item/CS_URS_2023_01/998781103" TargetMode="External"/><Relationship Id="rId258" Type="http://schemas.openxmlformats.org/officeDocument/2006/relationships/hyperlink" Target="https://podminky.urs.cz/item/CS_URS_2023_01/711491172" TargetMode="External"/><Relationship Id="rId279" Type="http://schemas.openxmlformats.org/officeDocument/2006/relationships/hyperlink" Target="https://podminky.urs.cz/item/CS_URS_2023_01/713121111" TargetMode="External"/><Relationship Id="rId22" Type="http://schemas.openxmlformats.org/officeDocument/2006/relationships/hyperlink" Target="https://podminky.urs.cz/item/CS_URS_2023_01/273321511" TargetMode="External"/><Relationship Id="rId43" Type="http://schemas.openxmlformats.org/officeDocument/2006/relationships/hyperlink" Target="https://podminky.urs.cz/item/CS_URS_2023_01/279361821" TargetMode="External"/><Relationship Id="rId64" Type="http://schemas.openxmlformats.org/officeDocument/2006/relationships/hyperlink" Target="https://podminky.urs.cz/item/CS_URS_2023_01/317944323" TargetMode="External"/><Relationship Id="rId118" Type="http://schemas.openxmlformats.org/officeDocument/2006/relationships/hyperlink" Target="https://podminky.urs.cz/item/CS_URS_2023_01/612142001" TargetMode="External"/><Relationship Id="rId139" Type="http://schemas.openxmlformats.org/officeDocument/2006/relationships/hyperlink" Target="https://podminky.urs.cz/item/CS_URS_2023_01/622211021" TargetMode="External"/><Relationship Id="rId290" Type="http://schemas.openxmlformats.org/officeDocument/2006/relationships/hyperlink" Target="https://podminky.urs.cz/item/CS_URS_2023_01/998713103" TargetMode="External"/><Relationship Id="rId304" Type="http://schemas.openxmlformats.org/officeDocument/2006/relationships/hyperlink" Target="https://podminky.urs.cz/item/CS_URS_2023_01/762395000" TargetMode="External"/><Relationship Id="rId325" Type="http://schemas.openxmlformats.org/officeDocument/2006/relationships/hyperlink" Target="https://podminky.urs.cz/item/CS_URS_2023_01/763172415" TargetMode="External"/><Relationship Id="rId346" Type="http://schemas.openxmlformats.org/officeDocument/2006/relationships/hyperlink" Target="https://podminky.urs.cz/item/CS_URS_2023_01/764331414" TargetMode="External"/><Relationship Id="rId367" Type="http://schemas.openxmlformats.org/officeDocument/2006/relationships/hyperlink" Target="https://podminky.urs.cz/item/CS_URS_2023_01/767881151" TargetMode="External"/><Relationship Id="rId388" Type="http://schemas.openxmlformats.org/officeDocument/2006/relationships/hyperlink" Target="https://podminky.urs.cz/item/CS_URS_2023_01/777611161" TargetMode="External"/><Relationship Id="rId85" Type="http://schemas.openxmlformats.org/officeDocument/2006/relationships/hyperlink" Target="https://podminky.urs.cz/item/CS_URS_2023_01/411351012" TargetMode="External"/><Relationship Id="rId150" Type="http://schemas.openxmlformats.org/officeDocument/2006/relationships/hyperlink" Target="https://podminky.urs.cz/item/CS_URS_2023_01/631311116" TargetMode="External"/><Relationship Id="rId171" Type="http://schemas.openxmlformats.org/officeDocument/2006/relationships/hyperlink" Target="https://podminky.urs.cz/item/CS_URS_2023_01/946111117" TargetMode="External"/><Relationship Id="rId192" Type="http://schemas.openxmlformats.org/officeDocument/2006/relationships/hyperlink" Target="https://podminky.urs.cz/item/CS_URS_2023_01/963013530" TargetMode="External"/><Relationship Id="rId206" Type="http://schemas.openxmlformats.org/officeDocument/2006/relationships/hyperlink" Target="https://podminky.urs.cz/item/CS_URS_2023_01/968082016" TargetMode="External"/><Relationship Id="rId227" Type="http://schemas.openxmlformats.org/officeDocument/2006/relationships/hyperlink" Target="https://podminky.urs.cz/item/CS_URS_2023_01/974031666" TargetMode="External"/><Relationship Id="rId413" Type="http://schemas.openxmlformats.org/officeDocument/2006/relationships/hyperlink" Target="https://podminky.urs.cz/item/CS_URS_2023_01/786624121" TargetMode="External"/><Relationship Id="rId248" Type="http://schemas.openxmlformats.org/officeDocument/2006/relationships/hyperlink" Target="https://podminky.urs.cz/item/CS_URS_2023_01/997013813" TargetMode="External"/><Relationship Id="rId269" Type="http://schemas.openxmlformats.org/officeDocument/2006/relationships/hyperlink" Target="https://podminky.urs.cz/item/CS_URS_2023_01/712363354" TargetMode="External"/><Relationship Id="rId12" Type="http://schemas.openxmlformats.org/officeDocument/2006/relationships/hyperlink" Target="https://podminky.urs.cz/item/CS_URS_2023_01/171251201" TargetMode="External"/><Relationship Id="rId33" Type="http://schemas.openxmlformats.org/officeDocument/2006/relationships/hyperlink" Target="https://podminky.urs.cz/item/CS_URS_2023_01/275321511" TargetMode="External"/><Relationship Id="rId108" Type="http://schemas.openxmlformats.org/officeDocument/2006/relationships/hyperlink" Target="https://podminky.urs.cz/item/CS_URS_2023_01/611131301" TargetMode="External"/><Relationship Id="rId129" Type="http://schemas.openxmlformats.org/officeDocument/2006/relationships/hyperlink" Target="https://podminky.urs.cz/item/CS_URS_2023_01/621151011" TargetMode="External"/><Relationship Id="rId280" Type="http://schemas.openxmlformats.org/officeDocument/2006/relationships/hyperlink" Target="https://podminky.urs.cz/item/CS_URS_2023_01/713121111" TargetMode="External"/><Relationship Id="rId315" Type="http://schemas.openxmlformats.org/officeDocument/2006/relationships/hyperlink" Target="https://podminky.urs.cz/item/CS_URS_2023_01/763131451" TargetMode="External"/><Relationship Id="rId336" Type="http://schemas.openxmlformats.org/officeDocument/2006/relationships/hyperlink" Target="https://podminky.urs.cz/item/CS_URS_2023_01/764031421" TargetMode="External"/><Relationship Id="rId357" Type="http://schemas.openxmlformats.org/officeDocument/2006/relationships/hyperlink" Target="https://podminky.urs.cz/item/CS_URS_2023_01/766660739" TargetMode="External"/><Relationship Id="rId54" Type="http://schemas.openxmlformats.org/officeDocument/2006/relationships/hyperlink" Target="https://podminky.urs.cz/item/CS_URS_2023_01/317144116" TargetMode="External"/><Relationship Id="rId75" Type="http://schemas.openxmlformats.org/officeDocument/2006/relationships/hyperlink" Target="https://podminky.urs.cz/item/CS_URS_2023_01/340271035" TargetMode="External"/><Relationship Id="rId96" Type="http://schemas.openxmlformats.org/officeDocument/2006/relationships/hyperlink" Target="https://podminky.urs.cz/item/CS_URS_2023_01/413351111" TargetMode="External"/><Relationship Id="rId140" Type="http://schemas.openxmlformats.org/officeDocument/2006/relationships/hyperlink" Target="https://podminky.urs.cz/item/CS_URS_2023_01/622211031" TargetMode="External"/><Relationship Id="rId161" Type="http://schemas.openxmlformats.org/officeDocument/2006/relationships/hyperlink" Target="https://podminky.urs.cz/item/CS_URS_2023_01/941211112" TargetMode="External"/><Relationship Id="rId182" Type="http://schemas.openxmlformats.org/officeDocument/2006/relationships/hyperlink" Target="https://podminky.urs.cz/item/CS_URS_2023_01/949311211" TargetMode="External"/><Relationship Id="rId217" Type="http://schemas.openxmlformats.org/officeDocument/2006/relationships/hyperlink" Target="https://podminky.urs.cz/item/CS_URS_2023_01/973031812" TargetMode="External"/><Relationship Id="rId378" Type="http://schemas.openxmlformats.org/officeDocument/2006/relationships/hyperlink" Target="https://podminky.urs.cz/item/CS_URS_2023_01/771577111" TargetMode="External"/><Relationship Id="rId399" Type="http://schemas.openxmlformats.org/officeDocument/2006/relationships/hyperlink" Target="https://podminky.urs.cz/item/CS_URS_2023_01/781491011" TargetMode="External"/><Relationship Id="rId403" Type="http://schemas.openxmlformats.org/officeDocument/2006/relationships/hyperlink" Target="https://podminky.urs.cz/item/CS_URS_2023_01/783315101" TargetMode="External"/><Relationship Id="rId6" Type="http://schemas.openxmlformats.org/officeDocument/2006/relationships/hyperlink" Target="https://podminky.urs.cz/item/CS_URS_2023_01/132251101" TargetMode="External"/><Relationship Id="rId238" Type="http://schemas.openxmlformats.org/officeDocument/2006/relationships/hyperlink" Target="https://podminky.urs.cz/item/CS_URS_2023_01/985331212" TargetMode="External"/><Relationship Id="rId259" Type="http://schemas.openxmlformats.org/officeDocument/2006/relationships/hyperlink" Target="https://podminky.urs.cz/item/CS_URS_2023_01/711491271" TargetMode="External"/><Relationship Id="rId23" Type="http://schemas.openxmlformats.org/officeDocument/2006/relationships/hyperlink" Target="https://podminky.urs.cz/item/CS_URS_2023_01/273322611" TargetMode="External"/><Relationship Id="rId119" Type="http://schemas.openxmlformats.org/officeDocument/2006/relationships/hyperlink" Target="https://podminky.urs.cz/item/CS_URS_2023_01/612321131" TargetMode="External"/><Relationship Id="rId270" Type="http://schemas.openxmlformats.org/officeDocument/2006/relationships/hyperlink" Target="https://podminky.urs.cz/item/CS_URS_2023_01/712363357" TargetMode="External"/><Relationship Id="rId291" Type="http://schemas.openxmlformats.org/officeDocument/2006/relationships/hyperlink" Target="https://podminky.urs.cz/item/CS_URS_2023_01/725291642" TargetMode="External"/><Relationship Id="rId305" Type="http://schemas.openxmlformats.org/officeDocument/2006/relationships/hyperlink" Target="https://podminky.urs.cz/item/CS_URS_2023_01/762511171" TargetMode="External"/><Relationship Id="rId326" Type="http://schemas.openxmlformats.org/officeDocument/2006/relationships/hyperlink" Target="https://podminky.urs.cz/item/CS_URS_2023_01/763172416" TargetMode="External"/><Relationship Id="rId347" Type="http://schemas.openxmlformats.org/officeDocument/2006/relationships/hyperlink" Target="https://podminky.urs.cz/item/CS_URS_2023_01/764531404" TargetMode="External"/><Relationship Id="rId44" Type="http://schemas.openxmlformats.org/officeDocument/2006/relationships/hyperlink" Target="https://podminky.urs.cz/item/CS_URS_2023_01/310231021" TargetMode="External"/><Relationship Id="rId65" Type="http://schemas.openxmlformats.org/officeDocument/2006/relationships/hyperlink" Target="https://podminky.urs.cz/item/CS_URS_2023_01/317998131" TargetMode="External"/><Relationship Id="rId86" Type="http://schemas.openxmlformats.org/officeDocument/2006/relationships/hyperlink" Target="https://podminky.urs.cz/item/CS_URS_2023_01/411351021" TargetMode="External"/><Relationship Id="rId130" Type="http://schemas.openxmlformats.org/officeDocument/2006/relationships/hyperlink" Target="https://podminky.urs.cz/item/CS_URS_2023_01/621211021" TargetMode="External"/><Relationship Id="rId151" Type="http://schemas.openxmlformats.org/officeDocument/2006/relationships/hyperlink" Target="https://podminky.urs.cz/item/CS_URS_2023_01/631319011" TargetMode="External"/><Relationship Id="rId368" Type="http://schemas.openxmlformats.org/officeDocument/2006/relationships/hyperlink" Target="https://podminky.urs.cz/item/CS_URS_2023_01/767881153" TargetMode="External"/><Relationship Id="rId389" Type="http://schemas.openxmlformats.org/officeDocument/2006/relationships/hyperlink" Target="https://podminky.urs.cz/item/CS_URS_2023_01/777621121" TargetMode="External"/><Relationship Id="rId172" Type="http://schemas.openxmlformats.org/officeDocument/2006/relationships/hyperlink" Target="https://podminky.urs.cz/item/CS_URS_2023_01/946111217" TargetMode="External"/><Relationship Id="rId193" Type="http://schemas.openxmlformats.org/officeDocument/2006/relationships/hyperlink" Target="https://podminky.urs.cz/item/CS_URS_2023_01/965042241" TargetMode="External"/><Relationship Id="rId207" Type="http://schemas.openxmlformats.org/officeDocument/2006/relationships/hyperlink" Target="https://podminky.urs.cz/item/CS_URS_2023_01/968082018" TargetMode="External"/><Relationship Id="rId228" Type="http://schemas.openxmlformats.org/officeDocument/2006/relationships/hyperlink" Target="https://podminky.urs.cz/item/CS_URS_2023_01/975021411" TargetMode="External"/><Relationship Id="rId249" Type="http://schemas.openxmlformats.org/officeDocument/2006/relationships/hyperlink" Target="https://podminky.urs.cz/item/CS_URS_2023_01/997013814" TargetMode="External"/><Relationship Id="rId414" Type="http://schemas.openxmlformats.org/officeDocument/2006/relationships/hyperlink" Target="https://podminky.urs.cz/item/CS_URS_2023_01/998786103" TargetMode="External"/><Relationship Id="rId13" Type="http://schemas.openxmlformats.org/officeDocument/2006/relationships/hyperlink" Target="https://podminky.urs.cz/item/CS_URS_2023_01/174111101" TargetMode="External"/><Relationship Id="rId109" Type="http://schemas.openxmlformats.org/officeDocument/2006/relationships/hyperlink" Target="https://podminky.urs.cz/item/CS_URS_2023_01/611131305" TargetMode="External"/><Relationship Id="rId260" Type="http://schemas.openxmlformats.org/officeDocument/2006/relationships/hyperlink" Target="https://podminky.urs.cz/item/CS_URS_2023_01/711491272" TargetMode="External"/><Relationship Id="rId281" Type="http://schemas.openxmlformats.org/officeDocument/2006/relationships/hyperlink" Target="https://podminky.urs.cz/item/CS_URS_2023_01/713121121" TargetMode="External"/><Relationship Id="rId316" Type="http://schemas.openxmlformats.org/officeDocument/2006/relationships/hyperlink" Target="https://podminky.urs.cz/item/CS_URS_2023_01/763131557" TargetMode="External"/><Relationship Id="rId337" Type="http://schemas.openxmlformats.org/officeDocument/2006/relationships/hyperlink" Target="https://podminky.urs.cz/item/CS_URS_2023_01/764231466" TargetMode="External"/><Relationship Id="rId34" Type="http://schemas.openxmlformats.org/officeDocument/2006/relationships/hyperlink" Target="https://podminky.urs.cz/item/CS_URS_2023_01/275322611" TargetMode="External"/><Relationship Id="rId55" Type="http://schemas.openxmlformats.org/officeDocument/2006/relationships/hyperlink" Target="https://podminky.urs.cz/item/CS_URS_2023_01/317168022" TargetMode="External"/><Relationship Id="rId76" Type="http://schemas.openxmlformats.org/officeDocument/2006/relationships/hyperlink" Target="https://podminky.urs.cz/item/CS_URS_2023_01/342272205" TargetMode="External"/><Relationship Id="rId97" Type="http://schemas.openxmlformats.org/officeDocument/2006/relationships/hyperlink" Target="https://podminky.urs.cz/item/CS_URS_2023_01/413351112" TargetMode="External"/><Relationship Id="rId120" Type="http://schemas.openxmlformats.org/officeDocument/2006/relationships/hyperlink" Target="https://podminky.urs.cz/item/CS_URS_2023_01/612321321" TargetMode="External"/><Relationship Id="rId141" Type="http://schemas.openxmlformats.org/officeDocument/2006/relationships/hyperlink" Target="https://podminky.urs.cz/item/CS_URS_2023_01/622221021" TargetMode="External"/><Relationship Id="rId358" Type="http://schemas.openxmlformats.org/officeDocument/2006/relationships/hyperlink" Target="https://podminky.urs.cz/item/CS_URS_2022_02/766694111" TargetMode="External"/><Relationship Id="rId379" Type="http://schemas.openxmlformats.org/officeDocument/2006/relationships/hyperlink" Target="https://podminky.urs.cz/item/CS_URS_2023_01/771591112" TargetMode="External"/><Relationship Id="rId7" Type="http://schemas.openxmlformats.org/officeDocument/2006/relationships/hyperlink" Target="https://podminky.urs.cz/item/CS_URS_2023_01/132251251" TargetMode="External"/><Relationship Id="rId162" Type="http://schemas.openxmlformats.org/officeDocument/2006/relationships/hyperlink" Target="https://podminky.urs.cz/item/CS_URS_2023_01/941211211" TargetMode="External"/><Relationship Id="rId183" Type="http://schemas.openxmlformats.org/officeDocument/2006/relationships/hyperlink" Target="https://podminky.urs.cz/item/CS_URS_2023_01/949311812" TargetMode="External"/><Relationship Id="rId218" Type="http://schemas.openxmlformats.org/officeDocument/2006/relationships/hyperlink" Target="https://podminky.urs.cz/item/CS_URS_2023_01/973031813" TargetMode="External"/><Relationship Id="rId239" Type="http://schemas.openxmlformats.org/officeDocument/2006/relationships/hyperlink" Target="https://podminky.urs.cz/item/CS_URS_2023_01/997013155" TargetMode="External"/><Relationship Id="rId390" Type="http://schemas.openxmlformats.org/officeDocument/2006/relationships/hyperlink" Target="https://podminky.urs.cz/item/CS_URS_2023_01/777622101" TargetMode="External"/><Relationship Id="rId404" Type="http://schemas.openxmlformats.org/officeDocument/2006/relationships/hyperlink" Target="https://podminky.urs.cz/item/CS_URS_2023_01/783317101" TargetMode="External"/><Relationship Id="rId250" Type="http://schemas.openxmlformats.org/officeDocument/2006/relationships/hyperlink" Target="https://podminky.urs.cz/item/CS_URS_2023_01/998017003" TargetMode="External"/><Relationship Id="rId271" Type="http://schemas.openxmlformats.org/officeDocument/2006/relationships/hyperlink" Target="https://podminky.urs.cz/item/CS_URS_2023_01/712363358" TargetMode="External"/><Relationship Id="rId292" Type="http://schemas.openxmlformats.org/officeDocument/2006/relationships/hyperlink" Target="https://podminky.urs.cz/item/CS_URS_2023_01/725291706" TargetMode="External"/><Relationship Id="rId306" Type="http://schemas.openxmlformats.org/officeDocument/2006/relationships/hyperlink" Target="https://podminky.urs.cz/item/CS_URS_2023_01/762512255" TargetMode="External"/><Relationship Id="rId24" Type="http://schemas.openxmlformats.org/officeDocument/2006/relationships/hyperlink" Target="https://podminky.urs.cz/item/CS_URS_2023_01/273313611" TargetMode="External"/><Relationship Id="rId45" Type="http://schemas.openxmlformats.org/officeDocument/2006/relationships/hyperlink" Target="https://podminky.urs.cz/item/CS_URS_2023_01/310231055" TargetMode="External"/><Relationship Id="rId66" Type="http://schemas.openxmlformats.org/officeDocument/2006/relationships/hyperlink" Target="https://podminky.urs.cz/item/CS_URS_2023_01/330321410" TargetMode="External"/><Relationship Id="rId87" Type="http://schemas.openxmlformats.org/officeDocument/2006/relationships/hyperlink" Target="https://podminky.urs.cz/item/CS_URS_2023_01/411351022" TargetMode="External"/><Relationship Id="rId110" Type="http://schemas.openxmlformats.org/officeDocument/2006/relationships/hyperlink" Target="https://podminky.urs.cz/item/CS_URS_2023_01/611321341" TargetMode="External"/><Relationship Id="rId131" Type="http://schemas.openxmlformats.org/officeDocument/2006/relationships/hyperlink" Target="https://podminky.urs.cz/item/CS_URS_2023_01/621221031" TargetMode="External"/><Relationship Id="rId327" Type="http://schemas.openxmlformats.org/officeDocument/2006/relationships/hyperlink" Target="https://podminky.urs.cz/item/CS_URS_2023_01/763172453" TargetMode="External"/><Relationship Id="rId348" Type="http://schemas.openxmlformats.org/officeDocument/2006/relationships/hyperlink" Target="https://podminky.urs.cz/item/CS_URS_2023_01/764531444" TargetMode="External"/><Relationship Id="rId369" Type="http://schemas.openxmlformats.org/officeDocument/2006/relationships/hyperlink" Target="https://podminky.urs.cz/item/CS_URS_2023_01/767881161" TargetMode="External"/><Relationship Id="rId152" Type="http://schemas.openxmlformats.org/officeDocument/2006/relationships/hyperlink" Target="https://podminky.urs.cz/item/CS_URS_2023_01/631319171" TargetMode="External"/><Relationship Id="rId173" Type="http://schemas.openxmlformats.org/officeDocument/2006/relationships/hyperlink" Target="https://podminky.urs.cz/item/CS_URS_2023_01/946111817" TargetMode="External"/><Relationship Id="rId194" Type="http://schemas.openxmlformats.org/officeDocument/2006/relationships/hyperlink" Target="https://podminky.urs.cz/item/CS_URS_2023_01/965043341" TargetMode="External"/><Relationship Id="rId208" Type="http://schemas.openxmlformats.org/officeDocument/2006/relationships/hyperlink" Target="https://podminky.urs.cz/item/CS_URS_2023_01/971033341" TargetMode="External"/><Relationship Id="rId229" Type="http://schemas.openxmlformats.org/officeDocument/2006/relationships/hyperlink" Target="https://podminky.urs.cz/item/CS_URS_2023_01/975043121" TargetMode="External"/><Relationship Id="rId380" Type="http://schemas.openxmlformats.org/officeDocument/2006/relationships/hyperlink" Target="https://podminky.urs.cz/item/CS_URS_2023_01/771591264" TargetMode="External"/><Relationship Id="rId415" Type="http://schemas.openxmlformats.org/officeDocument/2006/relationships/hyperlink" Target="https://podminky.urs.cz/item/CS_URS_2023_01/HZS1292" TargetMode="External"/><Relationship Id="rId240" Type="http://schemas.openxmlformats.org/officeDocument/2006/relationships/hyperlink" Target="https://podminky.urs.cz/item/CS_URS_2023_01/997013509" TargetMode="External"/><Relationship Id="rId261" Type="http://schemas.openxmlformats.org/officeDocument/2006/relationships/hyperlink" Target="https://podminky.urs.cz/item/CS_URS_2023_01/998711103" TargetMode="External"/><Relationship Id="rId14" Type="http://schemas.openxmlformats.org/officeDocument/2006/relationships/hyperlink" Target="https://podminky.urs.cz/item/CS_URS_2023_01/174151101" TargetMode="External"/><Relationship Id="rId35" Type="http://schemas.openxmlformats.org/officeDocument/2006/relationships/hyperlink" Target="https://podminky.urs.cz/item/CS_URS_2023_01/275351121" TargetMode="External"/><Relationship Id="rId56" Type="http://schemas.openxmlformats.org/officeDocument/2006/relationships/hyperlink" Target="https://podminky.urs.cz/item/CS_URS_2023_01/317168032" TargetMode="External"/><Relationship Id="rId77" Type="http://schemas.openxmlformats.org/officeDocument/2006/relationships/hyperlink" Target="https://podminky.urs.cz/item/CS_URS_2023_01/342272225" TargetMode="External"/><Relationship Id="rId100" Type="http://schemas.openxmlformats.org/officeDocument/2006/relationships/hyperlink" Target="https://podminky.urs.cz/item/CS_URS_2023_01/413361821" TargetMode="External"/><Relationship Id="rId282" Type="http://schemas.openxmlformats.org/officeDocument/2006/relationships/hyperlink" Target="https://podminky.urs.cz/item/CS_URS_2023_01/713131143" TargetMode="External"/><Relationship Id="rId317" Type="http://schemas.openxmlformats.org/officeDocument/2006/relationships/hyperlink" Target="https://podminky.urs.cz/item/CS_URS_2023_01/763131714" TargetMode="External"/><Relationship Id="rId338" Type="http://schemas.openxmlformats.org/officeDocument/2006/relationships/hyperlink" Target="https://podminky.urs.cz/item/CS_URS_2023_01/764236445" TargetMode="External"/><Relationship Id="rId359" Type="http://schemas.openxmlformats.org/officeDocument/2006/relationships/hyperlink" Target="https://podminky.urs.cz/item/CS_URS_2023_01/998766103" TargetMode="External"/><Relationship Id="rId8" Type="http://schemas.openxmlformats.org/officeDocument/2006/relationships/hyperlink" Target="https://podminky.urs.cz/item/CS_URS_2023_01/162351103" TargetMode="External"/><Relationship Id="rId98" Type="http://schemas.openxmlformats.org/officeDocument/2006/relationships/hyperlink" Target="https://podminky.urs.cz/item/CS_URS_2023_01/413352111" TargetMode="External"/><Relationship Id="rId121" Type="http://schemas.openxmlformats.org/officeDocument/2006/relationships/hyperlink" Target="https://podminky.urs.cz/item/CS_URS_2023_01/612321341" TargetMode="External"/><Relationship Id="rId142" Type="http://schemas.openxmlformats.org/officeDocument/2006/relationships/hyperlink" Target="https://podminky.urs.cz/item/CS_URS_2023_01/622221031" TargetMode="External"/><Relationship Id="rId163" Type="http://schemas.openxmlformats.org/officeDocument/2006/relationships/hyperlink" Target="https://podminky.urs.cz/item/CS_URS_2023_01/941211812" TargetMode="External"/><Relationship Id="rId184" Type="http://schemas.openxmlformats.org/officeDocument/2006/relationships/hyperlink" Target="https://podminky.urs.cz/item/CS_URS_2023_01/952901111" TargetMode="External"/><Relationship Id="rId219" Type="http://schemas.openxmlformats.org/officeDocument/2006/relationships/hyperlink" Target="https://podminky.urs.cz/item/CS_URS_2023_01/973031824" TargetMode="External"/><Relationship Id="rId370" Type="http://schemas.openxmlformats.org/officeDocument/2006/relationships/hyperlink" Target="https://podminky.urs.cz/item/CS_URS_2023_01/767996705" TargetMode="External"/><Relationship Id="rId391" Type="http://schemas.openxmlformats.org/officeDocument/2006/relationships/hyperlink" Target="https://podminky.urs.cz/item/CS_URS_2023_01/998777103" TargetMode="External"/><Relationship Id="rId405" Type="http://schemas.openxmlformats.org/officeDocument/2006/relationships/hyperlink" Target="https://podminky.urs.cz/item/CS_URS_2023_01/783932171" TargetMode="External"/><Relationship Id="rId230" Type="http://schemas.openxmlformats.org/officeDocument/2006/relationships/hyperlink" Target="https://podminky.urs.cz/item/CS_URS_2023_01/975048121" TargetMode="External"/><Relationship Id="rId251" Type="http://schemas.openxmlformats.org/officeDocument/2006/relationships/hyperlink" Target="https://podminky.urs.cz/item/CS_URS_2023_01/711112001" TargetMode="External"/><Relationship Id="rId25" Type="http://schemas.openxmlformats.org/officeDocument/2006/relationships/hyperlink" Target="https://podminky.urs.cz/item/CS_URS_2023_01/273321411" TargetMode="External"/><Relationship Id="rId46" Type="http://schemas.openxmlformats.org/officeDocument/2006/relationships/hyperlink" Target="https://podminky.urs.cz/item/CS_URS_2023_01/310238211" TargetMode="External"/><Relationship Id="rId67" Type="http://schemas.openxmlformats.org/officeDocument/2006/relationships/hyperlink" Target="https://podminky.urs.cz/item/CS_URS_2023_01/331351121" TargetMode="External"/><Relationship Id="rId272" Type="http://schemas.openxmlformats.org/officeDocument/2006/relationships/hyperlink" Target="https://podminky.urs.cz/item/CS_URS_2023_01/712363604" TargetMode="External"/><Relationship Id="rId293" Type="http://schemas.openxmlformats.org/officeDocument/2006/relationships/hyperlink" Target="https://podminky.urs.cz/item/CS_URS_2023_01/725291711" TargetMode="External"/><Relationship Id="rId307" Type="http://schemas.openxmlformats.org/officeDocument/2006/relationships/hyperlink" Target="https://podminky.urs.cz/item/CS_URS_2023_01/762512255" TargetMode="External"/><Relationship Id="rId328" Type="http://schemas.openxmlformats.org/officeDocument/2006/relationships/hyperlink" Target="https://podminky.urs.cz/item/CS_URS_2023_01/763431001" TargetMode="External"/><Relationship Id="rId349" Type="http://schemas.openxmlformats.org/officeDocument/2006/relationships/hyperlink" Target="https://podminky.urs.cz/item/CS_URS_2023_01/764538422" TargetMode="External"/><Relationship Id="rId88" Type="http://schemas.openxmlformats.org/officeDocument/2006/relationships/hyperlink" Target="https://podminky.urs.cz/item/CS_URS_2023_01/411354313" TargetMode="External"/><Relationship Id="rId111" Type="http://schemas.openxmlformats.org/officeDocument/2006/relationships/hyperlink" Target="https://podminky.urs.cz/item/CS_URS_2023_01/611321345" TargetMode="External"/><Relationship Id="rId132" Type="http://schemas.openxmlformats.org/officeDocument/2006/relationships/hyperlink" Target="https://podminky.urs.cz/item/CS_URS_2023_01/621531012" TargetMode="External"/><Relationship Id="rId153" Type="http://schemas.openxmlformats.org/officeDocument/2006/relationships/hyperlink" Target="https://podminky.urs.cz/item/CS_URS_2023_01/631362021" TargetMode="External"/><Relationship Id="rId174" Type="http://schemas.openxmlformats.org/officeDocument/2006/relationships/hyperlink" Target="https://podminky.urs.cz/item/CS_URS_2023_01/949101112" TargetMode="External"/><Relationship Id="rId195" Type="http://schemas.openxmlformats.org/officeDocument/2006/relationships/hyperlink" Target="https://podminky.urs.cz/item/CS_URS_2023_01/965043441" TargetMode="External"/><Relationship Id="rId209" Type="http://schemas.openxmlformats.org/officeDocument/2006/relationships/hyperlink" Target="https://podminky.urs.cz/item/CS_URS_2023_01/971033371" TargetMode="External"/><Relationship Id="rId360" Type="http://schemas.openxmlformats.org/officeDocument/2006/relationships/hyperlink" Target="https://podminky.urs.cz/item/CS_URS_2023_01/767330111" TargetMode="External"/><Relationship Id="rId381" Type="http://schemas.openxmlformats.org/officeDocument/2006/relationships/hyperlink" Target="https://podminky.urs.cz/item/CS_URS_2023_01/998771103" TargetMode="External"/><Relationship Id="rId416" Type="http://schemas.openxmlformats.org/officeDocument/2006/relationships/hyperlink" Target="https://podminky.urs.cz/item/CS_URS_2023_01/HZS1301" TargetMode="External"/><Relationship Id="rId220" Type="http://schemas.openxmlformats.org/officeDocument/2006/relationships/hyperlink" Target="https://podminky.urs.cz/item/CS_URS_2023_01/974031133" TargetMode="External"/><Relationship Id="rId241" Type="http://schemas.openxmlformats.org/officeDocument/2006/relationships/hyperlink" Target="https://podminky.urs.cz/item/CS_URS_2023_01/997013511" TargetMode="External"/><Relationship Id="rId15" Type="http://schemas.openxmlformats.org/officeDocument/2006/relationships/hyperlink" Target="https://podminky.urs.cz/item/CS_URS_2023_01/174151101" TargetMode="External"/><Relationship Id="rId36" Type="http://schemas.openxmlformats.org/officeDocument/2006/relationships/hyperlink" Target="https://podminky.urs.cz/item/CS_URS_2023_01/275351122" TargetMode="External"/><Relationship Id="rId57" Type="http://schemas.openxmlformats.org/officeDocument/2006/relationships/hyperlink" Target="https://podminky.urs.cz/item/CS_URS_2023_01/317168052" TargetMode="External"/><Relationship Id="rId262" Type="http://schemas.openxmlformats.org/officeDocument/2006/relationships/hyperlink" Target="https://podminky.urs.cz/item/CS_URS_2023_01/712300854" TargetMode="External"/><Relationship Id="rId283" Type="http://schemas.openxmlformats.org/officeDocument/2006/relationships/hyperlink" Target="https://podminky.urs.cz/item/CS_URS_2023_01/713140833" TargetMode="External"/><Relationship Id="rId318" Type="http://schemas.openxmlformats.org/officeDocument/2006/relationships/hyperlink" Target="https://podminky.urs.cz/item/CS_URS_2023_01/763131722" TargetMode="External"/><Relationship Id="rId339" Type="http://schemas.openxmlformats.org/officeDocument/2006/relationships/hyperlink" Target="https://podminky.urs.cz/item/CS_URS_2023_01/764236465" TargetMode="External"/><Relationship Id="rId78" Type="http://schemas.openxmlformats.org/officeDocument/2006/relationships/hyperlink" Target="https://podminky.urs.cz/item/CS_URS_2023_01/342272235" TargetMode="External"/><Relationship Id="rId99" Type="http://schemas.openxmlformats.org/officeDocument/2006/relationships/hyperlink" Target="https://podminky.urs.cz/item/CS_URS_2023_01/413352112" TargetMode="External"/><Relationship Id="rId101" Type="http://schemas.openxmlformats.org/officeDocument/2006/relationships/hyperlink" Target="https://podminky.urs.cz/item/CS_URS_2023_01/413941123" TargetMode="External"/><Relationship Id="rId122" Type="http://schemas.openxmlformats.org/officeDocument/2006/relationships/hyperlink" Target="https://podminky.urs.cz/item/CS_URS_2023_01/612321391" TargetMode="External"/><Relationship Id="rId143" Type="http://schemas.openxmlformats.org/officeDocument/2006/relationships/hyperlink" Target="https://podminky.urs.cz/item/CS_URS_2023_01/622221041" TargetMode="External"/><Relationship Id="rId164" Type="http://schemas.openxmlformats.org/officeDocument/2006/relationships/hyperlink" Target="https://podminky.urs.cz/item/CS_URS_2023_01/943111111" TargetMode="External"/><Relationship Id="rId185" Type="http://schemas.openxmlformats.org/officeDocument/2006/relationships/hyperlink" Target="https://podminky.urs.cz/item/CS_URS_2023_01/953943211" TargetMode="External"/><Relationship Id="rId350" Type="http://schemas.openxmlformats.org/officeDocument/2006/relationships/hyperlink" Target="https://podminky.urs.cz/item/CS_URS_2023_01/998764103" TargetMode="External"/><Relationship Id="rId371" Type="http://schemas.openxmlformats.org/officeDocument/2006/relationships/hyperlink" Target="https://podminky.urs.cz/item/CS_URS_2023_01/998767103" TargetMode="External"/><Relationship Id="rId406" Type="http://schemas.openxmlformats.org/officeDocument/2006/relationships/hyperlink" Target="https://podminky.urs.cz/item/CS_URS_2023_01/783932181" TargetMode="External"/><Relationship Id="rId9" Type="http://schemas.openxmlformats.org/officeDocument/2006/relationships/hyperlink" Target="https://podminky.urs.cz/item/CS_URS_2023_01/162751117" TargetMode="External"/><Relationship Id="rId210" Type="http://schemas.openxmlformats.org/officeDocument/2006/relationships/hyperlink" Target="https://podminky.urs.cz/item/CS_URS_2023_01/971033471" TargetMode="External"/><Relationship Id="rId392" Type="http://schemas.openxmlformats.org/officeDocument/2006/relationships/hyperlink" Target="https://podminky.urs.cz/item/CS_URS_2023_01/781121011" TargetMode="External"/><Relationship Id="rId26" Type="http://schemas.openxmlformats.org/officeDocument/2006/relationships/hyperlink" Target="https://podminky.urs.cz/item/CS_URS_2023_01/273351121" TargetMode="External"/><Relationship Id="rId231" Type="http://schemas.openxmlformats.org/officeDocument/2006/relationships/hyperlink" Target="https://podminky.urs.cz/item/CS_URS_2023_01/977151125" TargetMode="External"/><Relationship Id="rId252" Type="http://schemas.openxmlformats.org/officeDocument/2006/relationships/hyperlink" Target="https://podminky.urs.cz/item/CS_URS_2023_01/711131811" TargetMode="External"/><Relationship Id="rId273" Type="http://schemas.openxmlformats.org/officeDocument/2006/relationships/hyperlink" Target="https://podminky.urs.cz/item/CS_URS_2023_01/712363803" TargetMode="External"/><Relationship Id="rId294" Type="http://schemas.openxmlformats.org/officeDocument/2006/relationships/hyperlink" Target="https://podminky.urs.cz/item/CS_URS_2023_01/725291712" TargetMode="External"/><Relationship Id="rId308" Type="http://schemas.openxmlformats.org/officeDocument/2006/relationships/hyperlink" Target="https://podminky.urs.cz/item/CS_URS_2023_01/762595001" TargetMode="External"/><Relationship Id="rId329" Type="http://schemas.openxmlformats.org/officeDocument/2006/relationships/hyperlink" Target="https://podminky.urs.cz/item/CS_URS_2023_01/763431801" TargetMode="External"/><Relationship Id="rId47" Type="http://schemas.openxmlformats.org/officeDocument/2006/relationships/hyperlink" Target="https://podminky.urs.cz/item/CS_URS_2023_01/310239211" TargetMode="External"/><Relationship Id="rId68" Type="http://schemas.openxmlformats.org/officeDocument/2006/relationships/hyperlink" Target="https://podminky.urs.cz/item/CS_URS_2023_01/331351122" TargetMode="External"/><Relationship Id="rId89" Type="http://schemas.openxmlformats.org/officeDocument/2006/relationships/hyperlink" Target="https://podminky.urs.cz/item/CS_URS_2023_01/411354314" TargetMode="External"/><Relationship Id="rId112" Type="http://schemas.openxmlformats.org/officeDocument/2006/relationships/hyperlink" Target="https://podminky.urs.cz/item/CS_URS_2023_01/611321391" TargetMode="External"/><Relationship Id="rId133" Type="http://schemas.openxmlformats.org/officeDocument/2006/relationships/hyperlink" Target="https://podminky.urs.cz/item/CS_URS_2023_01/622131121" TargetMode="External"/><Relationship Id="rId154" Type="http://schemas.openxmlformats.org/officeDocument/2006/relationships/hyperlink" Target="https://podminky.urs.cz/item/CS_URS_2023_01/632450124" TargetMode="External"/><Relationship Id="rId175" Type="http://schemas.openxmlformats.org/officeDocument/2006/relationships/hyperlink" Target="https://podminky.urs.cz/item/CS_URS_2023_01/949211111" TargetMode="External"/><Relationship Id="rId340" Type="http://schemas.openxmlformats.org/officeDocument/2006/relationships/hyperlink" Target="https://podminky.urs.cz/item/CS_URS_2023_01/764244308" TargetMode="External"/><Relationship Id="rId361" Type="http://schemas.openxmlformats.org/officeDocument/2006/relationships/hyperlink" Target="https://podminky.urs.cz/item/CS_URS_2023_01/767330122" TargetMode="External"/><Relationship Id="rId196" Type="http://schemas.openxmlformats.org/officeDocument/2006/relationships/hyperlink" Target="https://podminky.urs.cz/item/CS_URS_2023_01/965046111" TargetMode="External"/><Relationship Id="rId200" Type="http://schemas.openxmlformats.org/officeDocument/2006/relationships/hyperlink" Target="https://podminky.urs.cz/item/CS_URS_2023_01/967031132" TargetMode="External"/><Relationship Id="rId382" Type="http://schemas.openxmlformats.org/officeDocument/2006/relationships/hyperlink" Target="https://podminky.urs.cz/item/CS_URS_2023_01/776111311" TargetMode="External"/><Relationship Id="rId417" Type="http://schemas.openxmlformats.org/officeDocument/2006/relationships/hyperlink" Target="https://podminky.urs.cz/item/CS_URS_2023_01/HZS2131" TargetMode="External"/><Relationship Id="rId16" Type="http://schemas.openxmlformats.org/officeDocument/2006/relationships/hyperlink" Target="https://podminky.urs.cz/item/CS_URS_2023_01/181951112" TargetMode="External"/><Relationship Id="rId221" Type="http://schemas.openxmlformats.org/officeDocument/2006/relationships/hyperlink" Target="https://podminky.urs.cz/item/CS_URS_2023_01/974031153" TargetMode="External"/><Relationship Id="rId242" Type="http://schemas.openxmlformats.org/officeDocument/2006/relationships/hyperlink" Target="https://podminky.urs.cz/item/CS_URS_2023_01/997013602" TargetMode="External"/><Relationship Id="rId263" Type="http://schemas.openxmlformats.org/officeDocument/2006/relationships/hyperlink" Target="https://podminky.urs.cz/item/CS_URS_2023_01/712311101" TargetMode="External"/><Relationship Id="rId284" Type="http://schemas.openxmlformats.org/officeDocument/2006/relationships/hyperlink" Target="https://podminky.urs.cz/item/CS_URS_2023_01/713141152" TargetMode="External"/><Relationship Id="rId319" Type="http://schemas.openxmlformats.org/officeDocument/2006/relationships/hyperlink" Target="https://podminky.urs.cz/item/CS_URS_2023_01/763131751" TargetMode="External"/><Relationship Id="rId37" Type="http://schemas.openxmlformats.org/officeDocument/2006/relationships/hyperlink" Target="https://podminky.urs.cz/item/CS_URS_2023_01/275361821" TargetMode="External"/><Relationship Id="rId58" Type="http://schemas.openxmlformats.org/officeDocument/2006/relationships/hyperlink" Target="https://podminky.urs.cz/item/CS_URS_2023_01/317168053" TargetMode="External"/><Relationship Id="rId79" Type="http://schemas.openxmlformats.org/officeDocument/2006/relationships/hyperlink" Target="https://podminky.urs.cz/item/CS_URS_2023_01/346244381" TargetMode="External"/><Relationship Id="rId102" Type="http://schemas.openxmlformats.org/officeDocument/2006/relationships/hyperlink" Target="https://podminky.urs.cz/item/CS_URS_2023_01/413941125" TargetMode="External"/><Relationship Id="rId123" Type="http://schemas.openxmlformats.org/officeDocument/2006/relationships/hyperlink" Target="https://podminky.urs.cz/item/CS_URS_2023_01/612325302" TargetMode="External"/><Relationship Id="rId144" Type="http://schemas.openxmlformats.org/officeDocument/2006/relationships/hyperlink" Target="https://podminky.urs.cz/item/CS_URS_2023_01/622222051" TargetMode="External"/><Relationship Id="rId330" Type="http://schemas.openxmlformats.org/officeDocument/2006/relationships/hyperlink" Target="https://podminky.urs.cz/item/CS_URS_2023_01/998763303" TargetMode="External"/><Relationship Id="rId90" Type="http://schemas.openxmlformats.org/officeDocument/2006/relationships/hyperlink" Target="https://podminky.urs.cz/item/CS_URS_2023_01/411354315" TargetMode="External"/><Relationship Id="rId165" Type="http://schemas.openxmlformats.org/officeDocument/2006/relationships/hyperlink" Target="https://podminky.urs.cz/item/CS_URS_2023_01/943111211" TargetMode="External"/><Relationship Id="rId186" Type="http://schemas.openxmlformats.org/officeDocument/2006/relationships/hyperlink" Target="https://podminky.urs.cz/item/CS_URS_2023_01/953961114" TargetMode="External"/><Relationship Id="rId351" Type="http://schemas.openxmlformats.org/officeDocument/2006/relationships/hyperlink" Target="https://podminky.urs.cz/item/CS_URS_2023_01/765114211" TargetMode="External"/><Relationship Id="rId372" Type="http://schemas.openxmlformats.org/officeDocument/2006/relationships/hyperlink" Target="https://podminky.urs.cz/item/CS_URS_2023_01/771121011" TargetMode="External"/><Relationship Id="rId393" Type="http://schemas.openxmlformats.org/officeDocument/2006/relationships/hyperlink" Target="https://podminky.urs.cz/item/CS_URS_2023_01/781131112" TargetMode="External"/><Relationship Id="rId407" Type="http://schemas.openxmlformats.org/officeDocument/2006/relationships/hyperlink" Target="https://podminky.urs.cz/item/CS_URS_2023_01/783943161" TargetMode="External"/><Relationship Id="rId211" Type="http://schemas.openxmlformats.org/officeDocument/2006/relationships/hyperlink" Target="https://podminky.urs.cz/item/CS_URS_2023_01/971033581" TargetMode="External"/><Relationship Id="rId232" Type="http://schemas.openxmlformats.org/officeDocument/2006/relationships/hyperlink" Target="https://podminky.urs.cz/item/CS_URS_2023_01/977151218" TargetMode="External"/><Relationship Id="rId253" Type="http://schemas.openxmlformats.org/officeDocument/2006/relationships/hyperlink" Target="https://podminky.urs.cz/item/CS_URS_2023_01/711142559" TargetMode="External"/><Relationship Id="rId274" Type="http://schemas.openxmlformats.org/officeDocument/2006/relationships/hyperlink" Target="https://podminky.urs.cz/item/CS_URS_2023_01/712391171" TargetMode="External"/><Relationship Id="rId295" Type="http://schemas.openxmlformats.org/officeDocument/2006/relationships/hyperlink" Target="https://podminky.urs.cz/item/CS_URS_2023_01/725291722" TargetMode="External"/><Relationship Id="rId309" Type="http://schemas.openxmlformats.org/officeDocument/2006/relationships/hyperlink" Target="https://podminky.urs.cz/item/CS_URS_2023_01/998762103" TargetMode="External"/><Relationship Id="rId27" Type="http://schemas.openxmlformats.org/officeDocument/2006/relationships/hyperlink" Target="https://podminky.urs.cz/item/CS_URS_2023_01/273351122" TargetMode="External"/><Relationship Id="rId48" Type="http://schemas.openxmlformats.org/officeDocument/2006/relationships/hyperlink" Target="https://podminky.urs.cz/item/CS_URS_2023_01/311235121" TargetMode="External"/><Relationship Id="rId69" Type="http://schemas.openxmlformats.org/officeDocument/2006/relationships/hyperlink" Target="https://podminky.urs.cz/item/CS_URS_2023_01/331351321" TargetMode="External"/><Relationship Id="rId113" Type="http://schemas.openxmlformats.org/officeDocument/2006/relationships/hyperlink" Target="https://podminky.urs.cz/item/CS_URS_2023_01/611321395" TargetMode="External"/><Relationship Id="rId134" Type="http://schemas.openxmlformats.org/officeDocument/2006/relationships/hyperlink" Target="https://podminky.urs.cz/item/CS_URS_2023_01/622142001" TargetMode="External"/><Relationship Id="rId320" Type="http://schemas.openxmlformats.org/officeDocument/2006/relationships/hyperlink" Target="https://podminky.urs.cz/item/CS_URS_2023_01/763131752" TargetMode="External"/><Relationship Id="rId80" Type="http://schemas.openxmlformats.org/officeDocument/2006/relationships/hyperlink" Target="https://podminky.urs.cz/item/CS_URS_2023_01/346272226" TargetMode="External"/><Relationship Id="rId155" Type="http://schemas.openxmlformats.org/officeDocument/2006/relationships/hyperlink" Target="https://podminky.urs.cz/item/CS_URS_2023_01/632450134" TargetMode="External"/><Relationship Id="rId176" Type="http://schemas.openxmlformats.org/officeDocument/2006/relationships/hyperlink" Target="https://podminky.urs.cz/item/CS_URS_2023_01/949211132" TargetMode="External"/><Relationship Id="rId197" Type="http://schemas.openxmlformats.org/officeDocument/2006/relationships/hyperlink" Target="https://podminky.urs.cz/item/CS_URS_2023_01/965046119" TargetMode="External"/><Relationship Id="rId341" Type="http://schemas.openxmlformats.org/officeDocument/2006/relationships/hyperlink" Target="https://podminky.urs.cz/item/CS_URS_2023_01/764245307" TargetMode="External"/><Relationship Id="rId362" Type="http://schemas.openxmlformats.org/officeDocument/2006/relationships/hyperlink" Target="https://podminky.urs.cz/item/CS_URS_2023_01/767330132" TargetMode="External"/><Relationship Id="rId383" Type="http://schemas.openxmlformats.org/officeDocument/2006/relationships/hyperlink" Target="https://podminky.urs.cz/item/CS_URS_2023_01/776121321" TargetMode="External"/><Relationship Id="rId418" Type="http://schemas.openxmlformats.org/officeDocument/2006/relationships/hyperlink" Target="https://podminky.urs.cz/item/CS_URS_2023_01/HZS2491" TargetMode="External"/><Relationship Id="rId201" Type="http://schemas.openxmlformats.org/officeDocument/2006/relationships/hyperlink" Target="https://podminky.urs.cz/item/CS_URS_2023_01/967031733" TargetMode="External"/><Relationship Id="rId222" Type="http://schemas.openxmlformats.org/officeDocument/2006/relationships/hyperlink" Target="https://podminky.urs.cz/item/CS_URS_2023_01/974031155" TargetMode="External"/><Relationship Id="rId243" Type="http://schemas.openxmlformats.org/officeDocument/2006/relationships/hyperlink" Target="https://podminky.urs.cz/item/CS_URS_2023_01/997013603" TargetMode="External"/><Relationship Id="rId264" Type="http://schemas.openxmlformats.org/officeDocument/2006/relationships/hyperlink" Target="https://podminky.urs.cz/item/CS_URS_2023_01/712340831" TargetMode="External"/><Relationship Id="rId285" Type="http://schemas.openxmlformats.org/officeDocument/2006/relationships/hyperlink" Target="https://podminky.urs.cz/item/CS_URS_2023_01/713141263" TargetMode="External"/><Relationship Id="rId17" Type="http://schemas.openxmlformats.org/officeDocument/2006/relationships/hyperlink" Target="https://podminky.urs.cz/item/CS_URS_2023_01/211971121" TargetMode="External"/><Relationship Id="rId38" Type="http://schemas.openxmlformats.org/officeDocument/2006/relationships/hyperlink" Target="https://podminky.urs.cz/item/CS_URS_2023_01/279113154" TargetMode="External"/><Relationship Id="rId59" Type="http://schemas.openxmlformats.org/officeDocument/2006/relationships/hyperlink" Target="https://podminky.urs.cz/item/CS_URS_2023_01/317168054" TargetMode="External"/><Relationship Id="rId103" Type="http://schemas.openxmlformats.org/officeDocument/2006/relationships/hyperlink" Target="https://podminky.urs.cz/item/CS_URS_2023_01/417351115" TargetMode="External"/><Relationship Id="rId124" Type="http://schemas.openxmlformats.org/officeDocument/2006/relationships/hyperlink" Target="https://podminky.urs.cz/item/CS_URS_2023_01/615142012" TargetMode="External"/><Relationship Id="rId310" Type="http://schemas.openxmlformats.org/officeDocument/2006/relationships/hyperlink" Target="https://podminky.urs.cz/item/CS_URS_2023_01/763111323" TargetMode="External"/><Relationship Id="rId70" Type="http://schemas.openxmlformats.org/officeDocument/2006/relationships/hyperlink" Target="https://podminky.urs.cz/item/CS_URS_2023_01/331351322" TargetMode="External"/><Relationship Id="rId91" Type="http://schemas.openxmlformats.org/officeDocument/2006/relationships/hyperlink" Target="https://podminky.urs.cz/item/CS_URS_2023_01/411354316" TargetMode="External"/><Relationship Id="rId145" Type="http://schemas.openxmlformats.org/officeDocument/2006/relationships/hyperlink" Target="https://podminky.urs.cz/item/CS_URS_2023_01/622252001" TargetMode="External"/><Relationship Id="rId166" Type="http://schemas.openxmlformats.org/officeDocument/2006/relationships/hyperlink" Target="https://podminky.urs.cz/item/CS_URS_2023_01/943111811" TargetMode="External"/><Relationship Id="rId187" Type="http://schemas.openxmlformats.org/officeDocument/2006/relationships/hyperlink" Target="https://podminky.urs.cz/item/CS_URS_2023_01/953965131" TargetMode="External"/><Relationship Id="rId331" Type="http://schemas.openxmlformats.org/officeDocument/2006/relationships/hyperlink" Target="https://podminky.urs.cz/item/CS_URS_2023_01/764002841" TargetMode="External"/><Relationship Id="rId352" Type="http://schemas.openxmlformats.org/officeDocument/2006/relationships/hyperlink" Target="https://podminky.urs.cz/item/CS_URS_2023_01/765114311" TargetMode="External"/><Relationship Id="rId373" Type="http://schemas.openxmlformats.org/officeDocument/2006/relationships/hyperlink" Target="https://podminky.urs.cz/item/CS_URS_2023_01/771151012" TargetMode="External"/><Relationship Id="rId394" Type="http://schemas.openxmlformats.org/officeDocument/2006/relationships/hyperlink" Target="https://podminky.urs.cz/item/CS_URS_2023_01/781131232" TargetMode="External"/><Relationship Id="rId408" Type="http://schemas.openxmlformats.org/officeDocument/2006/relationships/hyperlink" Target="https://podminky.urs.cz/item/CS_URS_2023_01/783947161" TargetMode="External"/><Relationship Id="rId1" Type="http://schemas.openxmlformats.org/officeDocument/2006/relationships/hyperlink" Target="https://podminky.urs.cz/item/CS_URS_2023_01/122251101" TargetMode="External"/><Relationship Id="rId212" Type="http://schemas.openxmlformats.org/officeDocument/2006/relationships/hyperlink" Target="https://podminky.urs.cz/item/CS_URS_2023_01/971033641" TargetMode="External"/><Relationship Id="rId233" Type="http://schemas.openxmlformats.org/officeDocument/2006/relationships/hyperlink" Target="https://podminky.urs.cz/item/CS_URS_2023_01/977151223" TargetMode="External"/><Relationship Id="rId254" Type="http://schemas.openxmlformats.org/officeDocument/2006/relationships/hyperlink" Target="https://podminky.urs.cz/item/CS_URS_2023_01/711161222" TargetMode="External"/><Relationship Id="rId28" Type="http://schemas.openxmlformats.org/officeDocument/2006/relationships/hyperlink" Target="https://podminky.urs.cz/item/CS_URS_2023_01/273362021" TargetMode="External"/><Relationship Id="rId49" Type="http://schemas.openxmlformats.org/officeDocument/2006/relationships/hyperlink" Target="https://podminky.urs.cz/item/CS_URS_2023_01/311235161" TargetMode="External"/><Relationship Id="rId114" Type="http://schemas.openxmlformats.org/officeDocument/2006/relationships/hyperlink" Target="https://podminky.urs.cz/item/CS_URS_2023_01/611331141" TargetMode="External"/><Relationship Id="rId275" Type="http://schemas.openxmlformats.org/officeDocument/2006/relationships/hyperlink" Target="https://podminky.urs.cz/item/CS_URS_2023_01/998712103" TargetMode="External"/><Relationship Id="rId296" Type="http://schemas.openxmlformats.org/officeDocument/2006/relationships/hyperlink" Target="https://podminky.urs.cz/item/CS_URS_2023_01/998725103" TargetMode="External"/><Relationship Id="rId300" Type="http://schemas.openxmlformats.org/officeDocument/2006/relationships/hyperlink" Target="https://podminky.urs.cz/item/CS_URS_2023_01/762111811" TargetMode="External"/><Relationship Id="rId60" Type="http://schemas.openxmlformats.org/officeDocument/2006/relationships/hyperlink" Target="https://podminky.urs.cz/item/CS_URS_2023_01/317168055" TargetMode="External"/><Relationship Id="rId81" Type="http://schemas.openxmlformats.org/officeDocument/2006/relationships/hyperlink" Target="https://podminky.urs.cz/item/CS_URS_2023_01/346272246" TargetMode="External"/><Relationship Id="rId135" Type="http://schemas.openxmlformats.org/officeDocument/2006/relationships/hyperlink" Target="https://podminky.urs.cz/item/CS_URS_2023_01/622143003" TargetMode="External"/><Relationship Id="rId156" Type="http://schemas.openxmlformats.org/officeDocument/2006/relationships/hyperlink" Target="https://podminky.urs.cz/item/CS_URS_2023_01/632451024" TargetMode="External"/><Relationship Id="rId177" Type="http://schemas.openxmlformats.org/officeDocument/2006/relationships/hyperlink" Target="https://podminky.urs.cz/item/CS_URS_2023_01/949211211" TargetMode="External"/><Relationship Id="rId198" Type="http://schemas.openxmlformats.org/officeDocument/2006/relationships/hyperlink" Target="https://podminky.urs.cz/item/CS_URS_2023_01/965049111" TargetMode="External"/><Relationship Id="rId321" Type="http://schemas.openxmlformats.org/officeDocument/2006/relationships/hyperlink" Target="https://podminky.urs.cz/item/CS_URS_2023_01/763131821" TargetMode="External"/><Relationship Id="rId342" Type="http://schemas.openxmlformats.org/officeDocument/2006/relationships/hyperlink" Target="https://podminky.urs.cz/item/CS_URS_2023_01/764245346" TargetMode="External"/><Relationship Id="rId363" Type="http://schemas.openxmlformats.org/officeDocument/2006/relationships/hyperlink" Target="https://podminky.urs.cz/item/CS_URS_2023_01/767531111" TargetMode="External"/><Relationship Id="rId384" Type="http://schemas.openxmlformats.org/officeDocument/2006/relationships/hyperlink" Target="https://podminky.urs.cz/item/CS_URS_2023_01/776141112" TargetMode="External"/><Relationship Id="rId419" Type="http://schemas.openxmlformats.org/officeDocument/2006/relationships/drawing" Target="../drawings/drawing2.xml"/><Relationship Id="rId202" Type="http://schemas.openxmlformats.org/officeDocument/2006/relationships/hyperlink" Target="https://podminky.urs.cz/item/CS_URS_2023_01/967031734" TargetMode="External"/><Relationship Id="rId223" Type="http://schemas.openxmlformats.org/officeDocument/2006/relationships/hyperlink" Target="https://podminky.urs.cz/item/CS_URS_2023_01/974031157" TargetMode="External"/><Relationship Id="rId244" Type="http://schemas.openxmlformats.org/officeDocument/2006/relationships/hyperlink" Target="https://podminky.urs.cz/item/CS_URS_2023_01/997013607" TargetMode="External"/><Relationship Id="rId18" Type="http://schemas.openxmlformats.org/officeDocument/2006/relationships/hyperlink" Target="https://podminky.urs.cz/item/CS_URS_2023_01/212750101" TargetMode="External"/><Relationship Id="rId39" Type="http://schemas.openxmlformats.org/officeDocument/2006/relationships/hyperlink" Target="https://podminky.urs.cz/item/CS_URS_2023_01/279113155" TargetMode="External"/><Relationship Id="rId265" Type="http://schemas.openxmlformats.org/officeDocument/2006/relationships/hyperlink" Target="https://podminky.urs.cz/item/CS_URS_2023_01/712341559" TargetMode="External"/><Relationship Id="rId286" Type="http://schemas.openxmlformats.org/officeDocument/2006/relationships/hyperlink" Target="https://podminky.urs.cz/item/CS_URS_2023_01/713141336" TargetMode="External"/><Relationship Id="rId50" Type="http://schemas.openxmlformats.org/officeDocument/2006/relationships/hyperlink" Target="https://podminky.urs.cz/item/CS_URS_2023_01/311236301" TargetMode="External"/><Relationship Id="rId104" Type="http://schemas.openxmlformats.org/officeDocument/2006/relationships/hyperlink" Target="https://podminky.urs.cz/item/CS_URS_2023_01/417351116" TargetMode="External"/><Relationship Id="rId125" Type="http://schemas.openxmlformats.org/officeDocument/2006/relationships/hyperlink" Target="https://podminky.urs.cz/item/CS_URS_2023_01/617131101" TargetMode="External"/><Relationship Id="rId146" Type="http://schemas.openxmlformats.org/officeDocument/2006/relationships/hyperlink" Target="https://podminky.urs.cz/item/CS_URS_2023_01/622252002" TargetMode="External"/><Relationship Id="rId167" Type="http://schemas.openxmlformats.org/officeDocument/2006/relationships/hyperlink" Target="https://podminky.urs.cz/item/CS_URS_2023_01/944511111" TargetMode="External"/><Relationship Id="rId188" Type="http://schemas.openxmlformats.org/officeDocument/2006/relationships/hyperlink" Target="https://podminky.urs.cz/item/CS_URS_2023_01/953965132" TargetMode="External"/><Relationship Id="rId311" Type="http://schemas.openxmlformats.org/officeDocument/2006/relationships/hyperlink" Target="https://podminky.urs.cz/item/CS_URS_2023_01/763111717" TargetMode="External"/><Relationship Id="rId332" Type="http://schemas.openxmlformats.org/officeDocument/2006/relationships/hyperlink" Target="https://podminky.urs.cz/item/CS_URS_2023_01/764002851" TargetMode="External"/><Relationship Id="rId353" Type="http://schemas.openxmlformats.org/officeDocument/2006/relationships/hyperlink" Target="https://podminky.urs.cz/item/CS_URS_2023_01/766441811" TargetMode="External"/><Relationship Id="rId374" Type="http://schemas.openxmlformats.org/officeDocument/2006/relationships/hyperlink" Target="https://podminky.urs.cz/item/CS_URS_2023_01/771471810" TargetMode="External"/><Relationship Id="rId395" Type="http://schemas.openxmlformats.org/officeDocument/2006/relationships/hyperlink" Target="https://podminky.urs.cz/item/CS_URS_2023_01/781151031" TargetMode="External"/><Relationship Id="rId409" Type="http://schemas.openxmlformats.org/officeDocument/2006/relationships/hyperlink" Target="https://podminky.urs.cz/item/CS_URS_2023_01/784181003" TargetMode="External"/><Relationship Id="rId71" Type="http://schemas.openxmlformats.org/officeDocument/2006/relationships/hyperlink" Target="https://podminky.urs.cz/item/CS_URS_2023_01/331351325" TargetMode="External"/><Relationship Id="rId92" Type="http://schemas.openxmlformats.org/officeDocument/2006/relationships/hyperlink" Target="https://podminky.urs.cz/item/CS_URS_2023_01/411361821" TargetMode="External"/><Relationship Id="rId213" Type="http://schemas.openxmlformats.org/officeDocument/2006/relationships/hyperlink" Target="https://podminky.urs.cz/item/CS_URS_2023_01/971033651" TargetMode="External"/><Relationship Id="rId234" Type="http://schemas.openxmlformats.org/officeDocument/2006/relationships/hyperlink" Target="https://podminky.urs.cz/item/CS_URS_2023_01/978011191" TargetMode="External"/><Relationship Id="rId2" Type="http://schemas.openxmlformats.org/officeDocument/2006/relationships/hyperlink" Target="https://podminky.urs.cz/item/CS_URS_2023_01/122251104" TargetMode="External"/><Relationship Id="rId29" Type="http://schemas.openxmlformats.org/officeDocument/2006/relationships/hyperlink" Target="https://podminky.urs.cz/item/CS_URS_2023_01/274313711" TargetMode="External"/><Relationship Id="rId255" Type="http://schemas.openxmlformats.org/officeDocument/2006/relationships/hyperlink" Target="https://podminky.urs.cz/item/CS_URS_2023_01/711471051" TargetMode="External"/><Relationship Id="rId276" Type="http://schemas.openxmlformats.org/officeDocument/2006/relationships/hyperlink" Target="https://podminky.urs.cz/item/CS_URS_2023_01/713111111" TargetMode="External"/><Relationship Id="rId297" Type="http://schemas.openxmlformats.org/officeDocument/2006/relationships/hyperlink" Target="https://podminky.urs.cz/item/CS_URS_2023_01/727213202" TargetMode="External"/><Relationship Id="rId40" Type="http://schemas.openxmlformats.org/officeDocument/2006/relationships/hyperlink" Target="https://podminky.urs.cz/item/CS_URS_2023_01/279322511" TargetMode="External"/><Relationship Id="rId115" Type="http://schemas.openxmlformats.org/officeDocument/2006/relationships/hyperlink" Target="https://podminky.urs.cz/item/CS_URS_2023_01/611331191" TargetMode="External"/><Relationship Id="rId136" Type="http://schemas.openxmlformats.org/officeDocument/2006/relationships/hyperlink" Target="https://podminky.urs.cz/item/CS_URS_2023_01/622143004" TargetMode="External"/><Relationship Id="rId157" Type="http://schemas.openxmlformats.org/officeDocument/2006/relationships/hyperlink" Target="https://podminky.urs.cz/item/CS_URS_2023_01/632451105" TargetMode="External"/><Relationship Id="rId178" Type="http://schemas.openxmlformats.org/officeDocument/2006/relationships/hyperlink" Target="https://podminky.urs.cz/item/CS_URS_2023_01/949211231" TargetMode="External"/><Relationship Id="rId301" Type="http://schemas.openxmlformats.org/officeDocument/2006/relationships/hyperlink" Target="https://podminky.urs.cz/item/CS_URS_2023_01/762131811" TargetMode="External"/><Relationship Id="rId322" Type="http://schemas.openxmlformats.org/officeDocument/2006/relationships/hyperlink" Target="https://podminky.urs.cz/item/CS_URS_2023_01/763164638" TargetMode="External"/><Relationship Id="rId343" Type="http://schemas.openxmlformats.org/officeDocument/2006/relationships/hyperlink" Target="https://podminky.urs.cz/item/CS_URS_2023_01/764246345" TargetMode="External"/><Relationship Id="rId364" Type="http://schemas.openxmlformats.org/officeDocument/2006/relationships/hyperlink" Target="https://podminky.urs.cz/item/CS_URS_2023_01/767531121" TargetMode="External"/><Relationship Id="rId61" Type="http://schemas.openxmlformats.org/officeDocument/2006/relationships/hyperlink" Target="https://podminky.urs.cz/item/CS_URS_2023_01/317234410" TargetMode="External"/><Relationship Id="rId82" Type="http://schemas.openxmlformats.org/officeDocument/2006/relationships/hyperlink" Target="https://podminky.urs.cz/item/CS_URS_2023_01/349231821" TargetMode="External"/><Relationship Id="rId199" Type="http://schemas.openxmlformats.org/officeDocument/2006/relationships/hyperlink" Target="https://podminky.urs.cz/item/CS_URS_2023_01/965049112" TargetMode="External"/><Relationship Id="rId203" Type="http://schemas.openxmlformats.org/officeDocument/2006/relationships/hyperlink" Target="https://podminky.urs.cz/item/CS_URS_2023_01/968072455" TargetMode="External"/><Relationship Id="rId385" Type="http://schemas.openxmlformats.org/officeDocument/2006/relationships/hyperlink" Target="https://podminky.urs.cz/item/CS_URS_2023_01/998776103" TargetMode="External"/><Relationship Id="rId19" Type="http://schemas.openxmlformats.org/officeDocument/2006/relationships/hyperlink" Target="https://podminky.urs.cz/item/CS_URS_2023_01/271532212" TargetMode="External"/><Relationship Id="rId224" Type="http://schemas.openxmlformats.org/officeDocument/2006/relationships/hyperlink" Target="https://podminky.urs.cz/item/CS_URS_2023_01/974031164" TargetMode="External"/><Relationship Id="rId245" Type="http://schemas.openxmlformats.org/officeDocument/2006/relationships/hyperlink" Target="https://podminky.urs.cz/item/CS_URS_2023_01/997013631" TargetMode="External"/><Relationship Id="rId266" Type="http://schemas.openxmlformats.org/officeDocument/2006/relationships/hyperlink" Target="https://podminky.urs.cz/item/CS_URS_2023_01/712363351" TargetMode="External"/><Relationship Id="rId287" Type="http://schemas.openxmlformats.org/officeDocument/2006/relationships/hyperlink" Target="https://podminky.urs.cz/item/CS_URS_2023_01/713141396" TargetMode="External"/><Relationship Id="rId410" Type="http://schemas.openxmlformats.org/officeDocument/2006/relationships/hyperlink" Target="https://podminky.urs.cz/item/CS_URS_2023_01/784181103" TargetMode="External"/><Relationship Id="rId30" Type="http://schemas.openxmlformats.org/officeDocument/2006/relationships/hyperlink" Target="https://podminky.urs.cz/item/CS_URS_2023_01/274321411" TargetMode="External"/><Relationship Id="rId105" Type="http://schemas.openxmlformats.org/officeDocument/2006/relationships/hyperlink" Target="https://podminky.urs.cz/item/CS_URS_2023_01/417388174" TargetMode="External"/><Relationship Id="rId126" Type="http://schemas.openxmlformats.org/officeDocument/2006/relationships/hyperlink" Target="https://podminky.urs.cz/item/CS_URS_2023_01/617331141" TargetMode="External"/><Relationship Id="rId147" Type="http://schemas.openxmlformats.org/officeDocument/2006/relationships/hyperlink" Target="https://podminky.urs.cz/item/CS_URS_2023_01/622511112" TargetMode="External"/><Relationship Id="rId168" Type="http://schemas.openxmlformats.org/officeDocument/2006/relationships/hyperlink" Target="https://podminky.urs.cz/item/CS_URS_2023_01/944511211" TargetMode="External"/><Relationship Id="rId312" Type="http://schemas.openxmlformats.org/officeDocument/2006/relationships/hyperlink" Target="https://podminky.urs.cz/item/CS_URS_2023_01/763121714" TargetMode="External"/><Relationship Id="rId333" Type="http://schemas.openxmlformats.org/officeDocument/2006/relationships/hyperlink" Target="https://podminky.urs.cz/item/CS_URS_2023_01/764002881" TargetMode="External"/><Relationship Id="rId354" Type="http://schemas.openxmlformats.org/officeDocument/2006/relationships/hyperlink" Target="https://podminky.urs.cz/item/CS_URS_2023_01/766441821" TargetMode="External"/><Relationship Id="rId51" Type="http://schemas.openxmlformats.org/officeDocument/2006/relationships/hyperlink" Target="https://podminky.urs.cz/item/CS_URS_2023_01/317142422" TargetMode="External"/><Relationship Id="rId72" Type="http://schemas.openxmlformats.org/officeDocument/2006/relationships/hyperlink" Target="https://podminky.urs.cz/item/CS_URS_2023_01/331351326" TargetMode="External"/><Relationship Id="rId93" Type="http://schemas.openxmlformats.org/officeDocument/2006/relationships/hyperlink" Target="https://podminky.urs.cz/item/CS_URS_2023_01/411362021" TargetMode="External"/><Relationship Id="rId189" Type="http://schemas.openxmlformats.org/officeDocument/2006/relationships/hyperlink" Target="https://podminky.urs.cz/item/CS_URS_2023_01/953993321" TargetMode="External"/><Relationship Id="rId375" Type="http://schemas.openxmlformats.org/officeDocument/2006/relationships/hyperlink" Target="https://podminky.urs.cz/item/CS_URS_2023_01/771474112" TargetMode="External"/><Relationship Id="rId396" Type="http://schemas.openxmlformats.org/officeDocument/2006/relationships/hyperlink" Target="https://podminky.urs.cz/item/CS_URS_2023_01/781471810" TargetMode="External"/><Relationship Id="rId3" Type="http://schemas.openxmlformats.org/officeDocument/2006/relationships/hyperlink" Target="https://podminky.urs.cz/item/CS_URS_2023_01/131251100" TargetMode="External"/><Relationship Id="rId214" Type="http://schemas.openxmlformats.org/officeDocument/2006/relationships/hyperlink" Target="https://podminky.urs.cz/item/CS_URS_2023_01/971033681" TargetMode="External"/><Relationship Id="rId235" Type="http://schemas.openxmlformats.org/officeDocument/2006/relationships/hyperlink" Target="https://podminky.urs.cz/item/CS_URS_2023_01/978013191" TargetMode="External"/><Relationship Id="rId256" Type="http://schemas.openxmlformats.org/officeDocument/2006/relationships/hyperlink" Target="https://podminky.urs.cz/item/CS_URS_2023_01/711472051" TargetMode="External"/><Relationship Id="rId277" Type="http://schemas.openxmlformats.org/officeDocument/2006/relationships/hyperlink" Target="https://podminky.urs.cz/item/CS_URS_2023_01/713120821" TargetMode="External"/><Relationship Id="rId298" Type="http://schemas.openxmlformats.org/officeDocument/2006/relationships/hyperlink" Target="https://podminky.urs.cz/item/CS_URS_2023_01/727213227" TargetMode="External"/><Relationship Id="rId400" Type="http://schemas.openxmlformats.org/officeDocument/2006/relationships/hyperlink" Target="https://podminky.urs.cz/item/CS_URS_2023_01/781494111" TargetMode="External"/><Relationship Id="rId116" Type="http://schemas.openxmlformats.org/officeDocument/2006/relationships/hyperlink" Target="https://podminky.urs.cz/item/CS_URS_2023_01/612131121" TargetMode="External"/><Relationship Id="rId137" Type="http://schemas.openxmlformats.org/officeDocument/2006/relationships/hyperlink" Target="https://podminky.urs.cz/item/CS_URS_2023_01/622151001" TargetMode="External"/><Relationship Id="rId158" Type="http://schemas.openxmlformats.org/officeDocument/2006/relationships/hyperlink" Target="https://podminky.urs.cz/item/CS_URS_2023_01/634112113" TargetMode="External"/><Relationship Id="rId302" Type="http://schemas.openxmlformats.org/officeDocument/2006/relationships/hyperlink" Target="https://podminky.urs.cz/item/CS_URS_2023_01/762335131" TargetMode="External"/><Relationship Id="rId323" Type="http://schemas.openxmlformats.org/officeDocument/2006/relationships/hyperlink" Target="https://podminky.urs.cz/item/CS_URS_2023_01/763164666" TargetMode="External"/><Relationship Id="rId344" Type="http://schemas.openxmlformats.org/officeDocument/2006/relationships/hyperlink" Target="https://podminky.urs.cz/item/CS_URS_2023_01/764246365" TargetMode="External"/><Relationship Id="rId20" Type="http://schemas.openxmlformats.org/officeDocument/2006/relationships/hyperlink" Target="https://podminky.urs.cz/item/CS_URS_2023_01/271542211" TargetMode="External"/><Relationship Id="rId41" Type="http://schemas.openxmlformats.org/officeDocument/2006/relationships/hyperlink" Target="https://podminky.urs.cz/item/CS_URS_2023_01/279351121" TargetMode="External"/><Relationship Id="rId62" Type="http://schemas.openxmlformats.org/officeDocument/2006/relationships/hyperlink" Target="https://podminky.urs.cz/item/CS_URS_2023_01/317941123" TargetMode="External"/><Relationship Id="rId83" Type="http://schemas.openxmlformats.org/officeDocument/2006/relationships/hyperlink" Target="https://podminky.urs.cz/item/CS_URS_2023_01/411321414" TargetMode="External"/><Relationship Id="rId179" Type="http://schemas.openxmlformats.org/officeDocument/2006/relationships/hyperlink" Target="https://podminky.urs.cz/item/CS_URS_2023_01/949211811" TargetMode="External"/><Relationship Id="rId365" Type="http://schemas.openxmlformats.org/officeDocument/2006/relationships/hyperlink" Target="https://podminky.urs.cz/item/CS_URS_2023_01/767661811" TargetMode="External"/><Relationship Id="rId386" Type="http://schemas.openxmlformats.org/officeDocument/2006/relationships/hyperlink" Target="https://podminky.urs.cz/item/CS_URS_2023_01/777131113" TargetMode="External"/><Relationship Id="rId190" Type="http://schemas.openxmlformats.org/officeDocument/2006/relationships/hyperlink" Target="https://podminky.urs.cz/item/CS_URS_2023_01/962032231" TargetMode="External"/><Relationship Id="rId204" Type="http://schemas.openxmlformats.org/officeDocument/2006/relationships/hyperlink" Target="https://podminky.urs.cz/item/CS_URS_2023_01/968072456" TargetMode="External"/><Relationship Id="rId225" Type="http://schemas.openxmlformats.org/officeDocument/2006/relationships/hyperlink" Target="https://podminky.urs.cz/item/CS_URS_2023_01/974031169" TargetMode="External"/><Relationship Id="rId246" Type="http://schemas.openxmlformats.org/officeDocument/2006/relationships/hyperlink" Target="https://podminky.urs.cz/item/CS_URS_2023_01/997013811" TargetMode="External"/><Relationship Id="rId267" Type="http://schemas.openxmlformats.org/officeDocument/2006/relationships/hyperlink" Target="https://podminky.urs.cz/item/CS_URS_2023_01/712363352" TargetMode="External"/><Relationship Id="rId288" Type="http://schemas.openxmlformats.org/officeDocument/2006/relationships/hyperlink" Target="https://podminky.urs.cz/item/CS_URS_2023_01/713191132" TargetMode="External"/><Relationship Id="rId411" Type="http://schemas.openxmlformats.org/officeDocument/2006/relationships/hyperlink" Target="https://podminky.urs.cz/item/CS_URS_2023_01/784211103" TargetMode="External"/><Relationship Id="rId106" Type="http://schemas.openxmlformats.org/officeDocument/2006/relationships/hyperlink" Target="https://podminky.urs.cz/item/CS_URS_2023_01/417388194" TargetMode="External"/><Relationship Id="rId127" Type="http://schemas.openxmlformats.org/officeDocument/2006/relationships/hyperlink" Target="https://podminky.urs.cz/item/CS_URS_2023_01/617331191" TargetMode="External"/><Relationship Id="rId313" Type="http://schemas.openxmlformats.org/officeDocument/2006/relationships/hyperlink" Target="https://podminky.urs.cz/item/CS_URS_2023_01/763122404" TargetMode="External"/><Relationship Id="rId10" Type="http://schemas.openxmlformats.org/officeDocument/2006/relationships/hyperlink" Target="https://podminky.urs.cz/item/CS_URS_2023_01/162751119" TargetMode="External"/><Relationship Id="rId31" Type="http://schemas.openxmlformats.org/officeDocument/2006/relationships/hyperlink" Target="https://podminky.urs.cz/item/CS_URS_2023_01/274351121" TargetMode="External"/><Relationship Id="rId52" Type="http://schemas.openxmlformats.org/officeDocument/2006/relationships/hyperlink" Target="https://podminky.urs.cz/item/CS_URS_2023_01/317142430" TargetMode="External"/><Relationship Id="rId73" Type="http://schemas.openxmlformats.org/officeDocument/2006/relationships/hyperlink" Target="https://podminky.urs.cz/item/CS_URS_2023_01/331361821" TargetMode="External"/><Relationship Id="rId94" Type="http://schemas.openxmlformats.org/officeDocument/2006/relationships/hyperlink" Target="https://podminky.urs.cz/item/CS_URS_2023_01/413232221" TargetMode="External"/><Relationship Id="rId148" Type="http://schemas.openxmlformats.org/officeDocument/2006/relationships/hyperlink" Target="https://podminky.urs.cz/item/CS_URS_2023_01/622531012" TargetMode="External"/><Relationship Id="rId169" Type="http://schemas.openxmlformats.org/officeDocument/2006/relationships/hyperlink" Target="https://podminky.urs.cz/item/CS_URS_2023_01/944511811" TargetMode="External"/><Relationship Id="rId334" Type="http://schemas.openxmlformats.org/officeDocument/2006/relationships/hyperlink" Target="https://podminky.urs.cz/item/CS_URS_2023_01/764011405" TargetMode="External"/><Relationship Id="rId355" Type="http://schemas.openxmlformats.org/officeDocument/2006/relationships/hyperlink" Target="https://podminky.urs.cz/item/CS_URS_2023_01/766629213" TargetMode="External"/><Relationship Id="rId376" Type="http://schemas.openxmlformats.org/officeDocument/2006/relationships/hyperlink" Target="https://podminky.urs.cz/item/CS_URS_2023_01/771571810" TargetMode="External"/><Relationship Id="rId397" Type="http://schemas.openxmlformats.org/officeDocument/2006/relationships/hyperlink" Target="https://podminky.urs.cz/item/CS_URS_2023_01/781474116" TargetMode="External"/><Relationship Id="rId4" Type="http://schemas.openxmlformats.org/officeDocument/2006/relationships/hyperlink" Target="https://podminky.urs.cz/item/CS_URS_2023_01/131251103" TargetMode="External"/><Relationship Id="rId180" Type="http://schemas.openxmlformats.org/officeDocument/2006/relationships/hyperlink" Target="https://podminky.urs.cz/item/CS_URS_2023_01/949211832" TargetMode="External"/><Relationship Id="rId215" Type="http://schemas.openxmlformats.org/officeDocument/2006/relationships/hyperlink" Target="https://podminky.urs.cz/item/CS_URS_2023_01/971033681" TargetMode="External"/><Relationship Id="rId236" Type="http://schemas.openxmlformats.org/officeDocument/2006/relationships/hyperlink" Target="https://podminky.urs.cz/item/CS_URS_2023_01/978015391" TargetMode="External"/><Relationship Id="rId257" Type="http://schemas.openxmlformats.org/officeDocument/2006/relationships/hyperlink" Target="https://podminky.urs.cz/item/CS_URS_2023_01/711491171" TargetMode="External"/><Relationship Id="rId278" Type="http://schemas.openxmlformats.org/officeDocument/2006/relationships/hyperlink" Target="https://podminky.urs.cz/item/CS_URS_2023_01/713120823" TargetMode="External"/><Relationship Id="rId401" Type="http://schemas.openxmlformats.org/officeDocument/2006/relationships/hyperlink" Target="https://podminky.urs.cz/item/CS_URS_2023_01/781494511" TargetMode="External"/><Relationship Id="rId303" Type="http://schemas.openxmlformats.org/officeDocument/2006/relationships/hyperlink" Target="https://podminky.urs.cz/item/CS_URS_2023_01/762361312" TargetMode="External"/><Relationship Id="rId42" Type="http://schemas.openxmlformats.org/officeDocument/2006/relationships/hyperlink" Target="https://podminky.urs.cz/item/CS_URS_2023_01/279351122" TargetMode="External"/><Relationship Id="rId84" Type="http://schemas.openxmlformats.org/officeDocument/2006/relationships/hyperlink" Target="https://podminky.urs.cz/item/CS_URS_2023_01/411351011" TargetMode="External"/><Relationship Id="rId138" Type="http://schemas.openxmlformats.org/officeDocument/2006/relationships/hyperlink" Target="https://podminky.urs.cz/item/CS_URS_2023_01/622151011" TargetMode="External"/><Relationship Id="rId345" Type="http://schemas.openxmlformats.org/officeDocument/2006/relationships/hyperlink" Target="https://podminky.urs.cz/item/CS_URS_2023_01/764314612" TargetMode="External"/><Relationship Id="rId387" Type="http://schemas.openxmlformats.org/officeDocument/2006/relationships/hyperlink" Target="https://podminky.urs.cz/item/CS_URS_2023_01/777521105" TargetMode="External"/><Relationship Id="rId191" Type="http://schemas.openxmlformats.org/officeDocument/2006/relationships/hyperlink" Target="https://podminky.urs.cz/item/CS_URS_2023_01/962032631" TargetMode="External"/><Relationship Id="rId205" Type="http://schemas.openxmlformats.org/officeDocument/2006/relationships/hyperlink" Target="https://podminky.urs.cz/item/CS_URS_2023_01/968082015" TargetMode="External"/><Relationship Id="rId247" Type="http://schemas.openxmlformats.org/officeDocument/2006/relationships/hyperlink" Target="https://podminky.urs.cz/item/CS_URS_2023_01/997013812" TargetMode="External"/><Relationship Id="rId412" Type="http://schemas.openxmlformats.org/officeDocument/2006/relationships/hyperlink" Target="https://podminky.urs.cz/item/CS_URS_2023_01/784211161" TargetMode="External"/><Relationship Id="rId107" Type="http://schemas.openxmlformats.org/officeDocument/2006/relationships/hyperlink" Target="https://podminky.urs.cz/item/CS_URS_2023_01/611131101" TargetMode="External"/><Relationship Id="rId289" Type="http://schemas.openxmlformats.org/officeDocument/2006/relationships/hyperlink" Target="https://podminky.urs.cz/item/CS_URS_2023_01/713411121" TargetMode="External"/><Relationship Id="rId11" Type="http://schemas.openxmlformats.org/officeDocument/2006/relationships/hyperlink" Target="https://podminky.urs.cz/item/CS_URS_2023_01/171201221" TargetMode="External"/><Relationship Id="rId53" Type="http://schemas.openxmlformats.org/officeDocument/2006/relationships/hyperlink" Target="https://podminky.urs.cz/item/CS_URS_2023_01/317142432" TargetMode="External"/><Relationship Id="rId149" Type="http://schemas.openxmlformats.org/officeDocument/2006/relationships/hyperlink" Target="https://podminky.urs.cz/item/CS_URS_2023_01/629991011" TargetMode="External"/><Relationship Id="rId314" Type="http://schemas.openxmlformats.org/officeDocument/2006/relationships/hyperlink" Target="https://podminky.urs.cz/item/CS_URS_2023_01/763131432" TargetMode="External"/><Relationship Id="rId356" Type="http://schemas.openxmlformats.org/officeDocument/2006/relationships/hyperlink" Target="https://podminky.urs.cz/item/CS_URS_2023_01/766629214" TargetMode="External"/><Relationship Id="rId398" Type="http://schemas.openxmlformats.org/officeDocument/2006/relationships/hyperlink" Target="https://podminky.urs.cz/item/CS_URS_2023_01/781477111" TargetMode="External"/><Relationship Id="rId95" Type="http://schemas.openxmlformats.org/officeDocument/2006/relationships/hyperlink" Target="https://podminky.urs.cz/item/CS_URS_2023_01/413321414" TargetMode="External"/><Relationship Id="rId160" Type="http://schemas.openxmlformats.org/officeDocument/2006/relationships/hyperlink" Target="https://podminky.urs.cz/item/CS_URS_2023_01/877265231" TargetMode="External"/><Relationship Id="rId216" Type="http://schemas.openxmlformats.org/officeDocument/2006/relationships/hyperlink" Target="https://podminky.urs.cz/item/CS_URS_2023_01/973031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odminky.urs.cz/item/CS_URS_2022_02/725244904" TargetMode="External"/><Relationship Id="rId2" Type="http://schemas.openxmlformats.org/officeDocument/2006/relationships/hyperlink" Target="https://podminky.urs.cz/item/CS_URS_2022_02/725244813" TargetMode="External"/><Relationship Id="rId1" Type="http://schemas.openxmlformats.org/officeDocument/2006/relationships/hyperlink" Target="https://podminky.urs.cz/item/CS_URS_2022_02/725244523"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hyperlink" Target="https://podminky.urs.cz/item/CS_URS_2023_01/998018003" TargetMode="External"/><Relationship Id="rId2" Type="http://schemas.openxmlformats.org/officeDocument/2006/relationships/hyperlink" Target="https://podminky.urs.cz/item/CS_URS_2023_01/953965131" TargetMode="External"/><Relationship Id="rId1" Type="http://schemas.openxmlformats.org/officeDocument/2006/relationships/hyperlink" Target="https://podminky.urs.cz/item/CS_URS_2023_01/953961114" TargetMode="External"/><Relationship Id="rId6" Type="http://schemas.openxmlformats.org/officeDocument/2006/relationships/drawing" Target="../drawings/drawing11.xml"/><Relationship Id="rId5" Type="http://schemas.openxmlformats.org/officeDocument/2006/relationships/hyperlink" Target="https://podminky.urs.cz/item/CS_URS_2023_01/998767181" TargetMode="External"/><Relationship Id="rId4" Type="http://schemas.openxmlformats.org/officeDocument/2006/relationships/hyperlink" Target="https://podminky.urs.cz/item/CS_URS_2023_01/998767103"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1/162351103" TargetMode="External"/><Relationship Id="rId13" Type="http://schemas.openxmlformats.org/officeDocument/2006/relationships/hyperlink" Target="https://podminky.urs.cz/item/CS_URS_2023_01/181951111" TargetMode="External"/><Relationship Id="rId18" Type="http://schemas.openxmlformats.org/officeDocument/2006/relationships/hyperlink" Target="https://podminky.urs.cz/item/CS_URS_2023_01/564831011" TargetMode="External"/><Relationship Id="rId26" Type="http://schemas.openxmlformats.org/officeDocument/2006/relationships/hyperlink" Target="https://podminky.urs.cz/item/CS_URS_2023_01/916991121" TargetMode="External"/><Relationship Id="rId3" Type="http://schemas.openxmlformats.org/officeDocument/2006/relationships/hyperlink" Target="https://podminky.urs.cz/item/CS_URS_2023_01/113107242" TargetMode="External"/><Relationship Id="rId21" Type="http://schemas.openxmlformats.org/officeDocument/2006/relationships/hyperlink" Target="https://podminky.urs.cz/item/CS_URS_2023_01/577134221" TargetMode="External"/><Relationship Id="rId34" Type="http://schemas.openxmlformats.org/officeDocument/2006/relationships/hyperlink" Target="https://podminky.urs.cz/item/CS_URS_2023_01/997221655" TargetMode="External"/><Relationship Id="rId7" Type="http://schemas.openxmlformats.org/officeDocument/2006/relationships/hyperlink" Target="https://podminky.urs.cz/item/CS_URS_2023_01/121151115" TargetMode="External"/><Relationship Id="rId12" Type="http://schemas.openxmlformats.org/officeDocument/2006/relationships/hyperlink" Target="https://podminky.urs.cz/item/CS_URS_2023_01/181411131" TargetMode="External"/><Relationship Id="rId17" Type="http://schemas.openxmlformats.org/officeDocument/2006/relationships/hyperlink" Target="https://podminky.urs.cz/item/CS_URS_2023_01/564760001" TargetMode="External"/><Relationship Id="rId25" Type="http://schemas.openxmlformats.org/officeDocument/2006/relationships/hyperlink" Target="https://podminky.urs.cz/item/CS_URS_2023_01/916331112" TargetMode="External"/><Relationship Id="rId33" Type="http://schemas.openxmlformats.org/officeDocument/2006/relationships/hyperlink" Target="https://podminky.urs.cz/item/CS_URS_2023_01/997221645" TargetMode="External"/><Relationship Id="rId2" Type="http://schemas.openxmlformats.org/officeDocument/2006/relationships/hyperlink" Target="https://podminky.urs.cz/item/CS_URS_2023_01/113107223" TargetMode="External"/><Relationship Id="rId16" Type="http://schemas.openxmlformats.org/officeDocument/2006/relationships/hyperlink" Target="https://podminky.urs.cz/item/CS_URS_2023_01/564750001" TargetMode="External"/><Relationship Id="rId20" Type="http://schemas.openxmlformats.org/officeDocument/2006/relationships/hyperlink" Target="https://podminky.urs.cz/item/CS_URS_2023_01/573211112" TargetMode="External"/><Relationship Id="rId29" Type="http://schemas.openxmlformats.org/officeDocument/2006/relationships/hyperlink" Target="https://podminky.urs.cz/item/CS_URS_2023_01/997221551" TargetMode="External"/><Relationship Id="rId1" Type="http://schemas.openxmlformats.org/officeDocument/2006/relationships/hyperlink" Target="https://podminky.urs.cz/item/CS_URS_2023_01/113106187" TargetMode="External"/><Relationship Id="rId6" Type="http://schemas.openxmlformats.org/officeDocument/2006/relationships/hyperlink" Target="https://podminky.urs.cz/item/CS_URS_2023_01/113204111" TargetMode="External"/><Relationship Id="rId11" Type="http://schemas.openxmlformats.org/officeDocument/2006/relationships/hyperlink" Target="https://podminky.urs.cz/item/CS_URS_2023_01/181351006" TargetMode="External"/><Relationship Id="rId24" Type="http://schemas.openxmlformats.org/officeDocument/2006/relationships/hyperlink" Target="https://podminky.urs.cz/item/CS_URS_2023_01/916131213" TargetMode="External"/><Relationship Id="rId32" Type="http://schemas.openxmlformats.org/officeDocument/2006/relationships/hyperlink" Target="https://podminky.urs.cz/item/CS_URS_2023_01/997221615" TargetMode="External"/><Relationship Id="rId5" Type="http://schemas.openxmlformats.org/officeDocument/2006/relationships/hyperlink" Target="https://podminky.urs.cz/item/CS_URS_2023_01/113202111" TargetMode="External"/><Relationship Id="rId15" Type="http://schemas.openxmlformats.org/officeDocument/2006/relationships/hyperlink" Target="https://podminky.urs.cz/item/CS_URS_2023_01/182303111" TargetMode="External"/><Relationship Id="rId23" Type="http://schemas.openxmlformats.org/officeDocument/2006/relationships/hyperlink" Target="https://podminky.urs.cz/item/CS_URS_2023_01/596211120" TargetMode="External"/><Relationship Id="rId28" Type="http://schemas.openxmlformats.org/officeDocument/2006/relationships/hyperlink" Target="https://podminky.urs.cz/item/CS_URS_2023_01/919735112" TargetMode="External"/><Relationship Id="rId36" Type="http://schemas.openxmlformats.org/officeDocument/2006/relationships/drawing" Target="../drawings/drawing12.xml"/><Relationship Id="rId10" Type="http://schemas.openxmlformats.org/officeDocument/2006/relationships/hyperlink" Target="https://podminky.urs.cz/item/CS_URS_2023_01/181111111" TargetMode="External"/><Relationship Id="rId19" Type="http://schemas.openxmlformats.org/officeDocument/2006/relationships/hyperlink" Target="https://podminky.urs.cz/item/CS_URS_2023_01/571908111" TargetMode="External"/><Relationship Id="rId31" Type="http://schemas.openxmlformats.org/officeDocument/2006/relationships/hyperlink" Target="https://podminky.urs.cz/item/CS_URS_2023_01/997221611" TargetMode="External"/><Relationship Id="rId4" Type="http://schemas.openxmlformats.org/officeDocument/2006/relationships/hyperlink" Target="https://podminky.urs.cz/item/CS_URS_2023_01/113107313" TargetMode="External"/><Relationship Id="rId9" Type="http://schemas.openxmlformats.org/officeDocument/2006/relationships/hyperlink" Target="https://podminky.urs.cz/item/CS_URS_2023_01/167151101" TargetMode="External"/><Relationship Id="rId14" Type="http://schemas.openxmlformats.org/officeDocument/2006/relationships/hyperlink" Target="https://podminky.urs.cz/item/CS_URS_2023_01/181951112" TargetMode="External"/><Relationship Id="rId22" Type="http://schemas.openxmlformats.org/officeDocument/2006/relationships/hyperlink" Target="https://podminky.urs.cz/item/CS_URS_2023_01/577156121" TargetMode="External"/><Relationship Id="rId27" Type="http://schemas.openxmlformats.org/officeDocument/2006/relationships/hyperlink" Target="https://podminky.urs.cz/item/CS_URS_2023_01/919732211" TargetMode="External"/><Relationship Id="rId30" Type="http://schemas.openxmlformats.org/officeDocument/2006/relationships/hyperlink" Target="https://podminky.urs.cz/item/CS_URS_2023_01/997221559" TargetMode="External"/><Relationship Id="rId35" Type="http://schemas.openxmlformats.org/officeDocument/2006/relationships/hyperlink" Target="https://podminky.urs.cz/item/CS_URS_2023_01/9982251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3_01/033103000" TargetMode="External"/><Relationship Id="rId13" Type="http://schemas.openxmlformats.org/officeDocument/2006/relationships/hyperlink" Target="https://podminky.urs.cz/item/CS_URS_2023_01/039203000" TargetMode="External"/><Relationship Id="rId3" Type="http://schemas.openxmlformats.org/officeDocument/2006/relationships/hyperlink" Target="https://podminky.urs.cz/item/CS_URS_2023_01/013203000" TargetMode="External"/><Relationship Id="rId7" Type="http://schemas.openxmlformats.org/officeDocument/2006/relationships/hyperlink" Target="https://podminky.urs.cz/item/CS_URS_2023_01/032903000" TargetMode="External"/><Relationship Id="rId12" Type="http://schemas.openxmlformats.org/officeDocument/2006/relationships/hyperlink" Target="https://podminky.urs.cz/item/CS_URS_2023_01/039103000" TargetMode="External"/><Relationship Id="rId2" Type="http://schemas.openxmlformats.org/officeDocument/2006/relationships/hyperlink" Target="https://podminky.urs.cz/item/CS_URS_2023_01/012303000" TargetMode="External"/><Relationship Id="rId1" Type="http://schemas.openxmlformats.org/officeDocument/2006/relationships/hyperlink" Target="https://podminky.urs.cz/item/CS_URS_2023_01/012203000" TargetMode="External"/><Relationship Id="rId6" Type="http://schemas.openxmlformats.org/officeDocument/2006/relationships/hyperlink" Target="https://podminky.urs.cz/item/CS_URS_2023_01/032503000" TargetMode="External"/><Relationship Id="rId11" Type="http://schemas.openxmlformats.org/officeDocument/2006/relationships/hyperlink" Target="https://podminky.urs.cz/item/CS_URS_2023_01/034503000" TargetMode="External"/><Relationship Id="rId5" Type="http://schemas.openxmlformats.org/officeDocument/2006/relationships/hyperlink" Target="https://podminky.urs.cz/item/CS_URS_2023_01/032303000" TargetMode="External"/><Relationship Id="rId10" Type="http://schemas.openxmlformats.org/officeDocument/2006/relationships/hyperlink" Target="https://podminky.urs.cz/item/CS_URS_2023_01/034103000" TargetMode="External"/><Relationship Id="rId4" Type="http://schemas.openxmlformats.org/officeDocument/2006/relationships/hyperlink" Target="https://podminky.urs.cz/item/CS_URS_2023_01/032103000" TargetMode="External"/><Relationship Id="rId9" Type="http://schemas.openxmlformats.org/officeDocument/2006/relationships/hyperlink" Target="https://podminky.urs.cz/item/CS_URS_2023_01/033203000" TargetMode="External"/><Relationship Id="rId1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71"/>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5" width="54" hidden="1" customWidth="1"/>
    <col min="46" max="46" width="12" hidden="1" customWidth="1"/>
    <col min="47" max="47" width="14.6640625" hidden="1" customWidth="1"/>
    <col min="48" max="48" width="17.6640625" hidden="1" customWidth="1"/>
    <col min="49" max="49" width="17.5" hidden="1" customWidth="1"/>
    <col min="50" max="50" width="21.83203125" hidden="1" customWidth="1"/>
    <col min="51" max="51" width="21.6640625" hidden="1" customWidth="1"/>
    <col min="52" max="52" width="12.1640625" hidden="1" customWidth="1"/>
    <col min="53" max="53" width="12" hidden="1" customWidth="1"/>
    <col min="54" max="54" width="18.6640625" hidden="1" customWidth="1"/>
    <col min="55" max="55" width="18.83203125" hidden="1" customWidth="1"/>
    <col min="56" max="56" width="12" hidden="1" customWidth="1"/>
    <col min="57" max="57" width="65.6640625" bestFit="1"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308" t="s">
        <v>6</v>
      </c>
      <c r="AS2" s="309"/>
      <c r="AT2" s="309"/>
      <c r="AU2" s="309"/>
      <c r="AV2" s="309"/>
      <c r="AW2" s="309"/>
      <c r="AX2" s="309"/>
      <c r="AY2" s="309"/>
      <c r="AZ2" s="309"/>
      <c r="BA2" s="309"/>
      <c r="BB2" s="309"/>
      <c r="BC2" s="309"/>
      <c r="BD2" s="309"/>
      <c r="BE2" s="309"/>
      <c r="BS2" s="17" t="s">
        <v>7</v>
      </c>
      <c r="BT2" s="17" t="s">
        <v>8</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ht="24.95" customHeight="1">
      <c r="B4" s="20"/>
      <c r="D4" s="21" t="s">
        <v>10</v>
      </c>
      <c r="AR4" s="20"/>
      <c r="AS4" s="22" t="s">
        <v>11</v>
      </c>
      <c r="BE4" s="23" t="s">
        <v>12</v>
      </c>
      <c r="BS4" s="17" t="s">
        <v>13</v>
      </c>
    </row>
    <row r="5" spans="1:74" ht="12" customHeight="1">
      <c r="B5" s="20"/>
      <c r="D5" s="24" t="s">
        <v>14</v>
      </c>
      <c r="K5" s="325" t="s">
        <v>15</v>
      </c>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R5" s="20"/>
      <c r="BE5" s="322" t="s">
        <v>16</v>
      </c>
      <c r="BS5" s="17" t="s">
        <v>7</v>
      </c>
    </row>
    <row r="6" spans="1:74" ht="36.950000000000003" customHeight="1">
      <c r="B6" s="20"/>
      <c r="D6" s="26" t="s">
        <v>17</v>
      </c>
      <c r="K6" s="326" t="s">
        <v>18</v>
      </c>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R6" s="20"/>
      <c r="BE6" s="323"/>
      <c r="BS6" s="17" t="s">
        <v>7</v>
      </c>
    </row>
    <row r="7" spans="1:74" ht="12" customHeight="1">
      <c r="B7" s="20"/>
      <c r="D7" s="27" t="s">
        <v>19</v>
      </c>
      <c r="K7" s="25" t="s">
        <v>20</v>
      </c>
      <c r="AK7" s="27" t="s">
        <v>21</v>
      </c>
      <c r="AN7" s="25" t="s">
        <v>3</v>
      </c>
      <c r="AR7" s="20"/>
      <c r="BE7" s="323"/>
      <c r="BS7" s="17" t="s">
        <v>7</v>
      </c>
    </row>
    <row r="8" spans="1:74" ht="12" customHeight="1">
      <c r="B8" s="20"/>
      <c r="D8" s="27" t="s">
        <v>22</v>
      </c>
      <c r="K8" s="25" t="s">
        <v>23</v>
      </c>
      <c r="AK8" s="27" t="s">
        <v>24</v>
      </c>
      <c r="AN8" s="28" t="s">
        <v>25</v>
      </c>
      <c r="AR8" s="20"/>
      <c r="BE8" s="323"/>
      <c r="BS8" s="17" t="s">
        <v>7</v>
      </c>
    </row>
    <row r="9" spans="1:74" ht="14.45" customHeight="1">
      <c r="B9" s="20"/>
      <c r="AR9" s="20"/>
      <c r="BE9" s="323"/>
      <c r="BS9" s="17" t="s">
        <v>7</v>
      </c>
    </row>
    <row r="10" spans="1:74" ht="12" customHeight="1">
      <c r="B10" s="20"/>
      <c r="D10" s="27" t="s">
        <v>26</v>
      </c>
      <c r="AK10" s="27" t="s">
        <v>27</v>
      </c>
      <c r="AN10" s="25" t="s">
        <v>3</v>
      </c>
      <c r="AR10" s="20"/>
      <c r="BE10" s="323"/>
      <c r="BS10" s="17" t="s">
        <v>7</v>
      </c>
    </row>
    <row r="11" spans="1:74" ht="18.399999999999999" customHeight="1">
      <c r="B11" s="20"/>
      <c r="E11" s="25" t="s">
        <v>28</v>
      </c>
      <c r="AK11" s="27" t="s">
        <v>29</v>
      </c>
      <c r="AN11" s="25" t="s">
        <v>3</v>
      </c>
      <c r="AR11" s="20"/>
      <c r="BE11" s="323"/>
      <c r="BS11" s="17" t="s">
        <v>7</v>
      </c>
    </row>
    <row r="12" spans="1:74" ht="6.95" customHeight="1">
      <c r="B12" s="20"/>
      <c r="AR12" s="20"/>
      <c r="BE12" s="323"/>
      <c r="BS12" s="17" t="s">
        <v>7</v>
      </c>
    </row>
    <row r="13" spans="1:74" ht="12" customHeight="1">
      <c r="B13" s="20"/>
      <c r="D13" s="27" t="s">
        <v>30</v>
      </c>
      <c r="AK13" s="27" t="s">
        <v>27</v>
      </c>
      <c r="AN13" s="29" t="s">
        <v>31</v>
      </c>
      <c r="AR13" s="20"/>
      <c r="BE13" s="323"/>
      <c r="BS13" s="17" t="s">
        <v>7</v>
      </c>
    </row>
    <row r="14" spans="1:74" ht="12.75">
      <c r="B14" s="20"/>
      <c r="E14" s="327" t="s">
        <v>31</v>
      </c>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27" t="s">
        <v>29</v>
      </c>
      <c r="AN14" s="29" t="s">
        <v>31</v>
      </c>
      <c r="AR14" s="20"/>
      <c r="BE14" s="323"/>
      <c r="BS14" s="17" t="s">
        <v>7</v>
      </c>
    </row>
    <row r="15" spans="1:74" ht="6.95" customHeight="1">
      <c r="B15" s="20"/>
      <c r="AR15" s="20"/>
      <c r="BE15" s="323"/>
      <c r="BS15" s="17" t="s">
        <v>4</v>
      </c>
    </row>
    <row r="16" spans="1:74" ht="12" customHeight="1">
      <c r="B16" s="20"/>
      <c r="D16" s="27" t="s">
        <v>32</v>
      </c>
      <c r="AK16" s="27" t="s">
        <v>27</v>
      </c>
      <c r="AN16" s="25" t="s">
        <v>3</v>
      </c>
      <c r="AR16" s="20"/>
      <c r="BE16" s="323"/>
      <c r="BS16" s="17" t="s">
        <v>4</v>
      </c>
    </row>
    <row r="17" spans="2:71" ht="18.399999999999999" customHeight="1">
      <c r="B17" s="20"/>
      <c r="E17" s="25" t="s">
        <v>33</v>
      </c>
      <c r="AK17" s="27" t="s">
        <v>29</v>
      </c>
      <c r="AN17" s="25" t="s">
        <v>3</v>
      </c>
      <c r="AR17" s="20"/>
      <c r="BE17" s="323"/>
      <c r="BS17" s="17" t="s">
        <v>34</v>
      </c>
    </row>
    <row r="18" spans="2:71" ht="6.95" customHeight="1">
      <c r="B18" s="20"/>
      <c r="AR18" s="20"/>
      <c r="BE18" s="323"/>
      <c r="BS18" s="17" t="s">
        <v>7</v>
      </c>
    </row>
    <row r="19" spans="2:71" ht="12" customHeight="1">
      <c r="B19" s="20"/>
      <c r="D19" s="27" t="s">
        <v>35</v>
      </c>
      <c r="AK19" s="27" t="s">
        <v>27</v>
      </c>
      <c r="AN19" s="25" t="s">
        <v>3</v>
      </c>
      <c r="AR19" s="20"/>
      <c r="BE19" s="323"/>
      <c r="BS19" s="17" t="s">
        <v>7</v>
      </c>
    </row>
    <row r="20" spans="2:71" ht="18.399999999999999" customHeight="1">
      <c r="B20" s="20"/>
      <c r="E20" s="25" t="s">
        <v>28</v>
      </c>
      <c r="AK20" s="27" t="s">
        <v>29</v>
      </c>
      <c r="AN20" s="25" t="s">
        <v>3</v>
      </c>
      <c r="AR20" s="20"/>
      <c r="BE20" s="323"/>
      <c r="BS20" s="17" t="s">
        <v>4</v>
      </c>
    </row>
    <row r="21" spans="2:71" ht="6.95" customHeight="1">
      <c r="B21" s="20"/>
      <c r="AR21" s="20"/>
      <c r="BE21" s="323"/>
    </row>
    <row r="22" spans="2:71" ht="12" customHeight="1">
      <c r="B22" s="20"/>
      <c r="D22" s="27" t="s">
        <v>36</v>
      </c>
      <c r="AR22" s="20"/>
      <c r="BE22" s="323"/>
    </row>
    <row r="23" spans="2:71" ht="47.25" customHeight="1">
      <c r="B23" s="20"/>
      <c r="E23" s="329" t="s">
        <v>37</v>
      </c>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R23" s="20"/>
      <c r="BE23" s="323"/>
    </row>
    <row r="24" spans="2:71" ht="6.95" customHeight="1">
      <c r="B24" s="20"/>
      <c r="AR24" s="20"/>
      <c r="BE24" s="323"/>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323"/>
    </row>
    <row r="26" spans="2:71" s="1" customFormat="1" ht="25.9" customHeight="1">
      <c r="B26" s="32"/>
      <c r="D26" s="33" t="s">
        <v>38</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30">
        <f>ROUND(AG54,2)</f>
        <v>0</v>
      </c>
      <c r="AL26" s="331"/>
      <c r="AM26" s="331"/>
      <c r="AN26" s="331"/>
      <c r="AO26" s="331"/>
      <c r="AR26" s="32"/>
      <c r="BE26" s="323"/>
    </row>
    <row r="27" spans="2:71" s="1" customFormat="1" ht="6.95" customHeight="1">
      <c r="B27" s="32"/>
      <c r="AR27" s="32"/>
      <c r="BE27" s="323"/>
    </row>
    <row r="28" spans="2:71" s="1" customFormat="1" ht="12.75">
      <c r="B28" s="32"/>
      <c r="L28" s="332" t="s">
        <v>39</v>
      </c>
      <c r="M28" s="332"/>
      <c r="N28" s="332"/>
      <c r="O28" s="332"/>
      <c r="P28" s="332"/>
      <c r="W28" s="332" t="s">
        <v>40</v>
      </c>
      <c r="X28" s="332"/>
      <c r="Y28" s="332"/>
      <c r="Z28" s="332"/>
      <c r="AA28" s="332"/>
      <c r="AB28" s="332"/>
      <c r="AC28" s="332"/>
      <c r="AD28" s="332"/>
      <c r="AE28" s="332"/>
      <c r="AK28" s="332" t="s">
        <v>41</v>
      </c>
      <c r="AL28" s="332"/>
      <c r="AM28" s="332"/>
      <c r="AN28" s="332"/>
      <c r="AO28" s="332"/>
      <c r="AR28" s="32"/>
      <c r="BE28" s="323"/>
    </row>
    <row r="29" spans="2:71" s="2" customFormat="1" ht="14.45" customHeight="1">
      <c r="B29" s="36"/>
      <c r="D29" s="27" t="s">
        <v>42</v>
      </c>
      <c r="F29" s="27" t="s">
        <v>43</v>
      </c>
      <c r="L29" s="315">
        <v>0.21</v>
      </c>
      <c r="M29" s="316"/>
      <c r="N29" s="316"/>
      <c r="O29" s="316"/>
      <c r="P29" s="316"/>
      <c r="W29" s="317">
        <f>ROUND(AZ54, 2)</f>
        <v>0</v>
      </c>
      <c r="X29" s="316"/>
      <c r="Y29" s="316"/>
      <c r="Z29" s="316"/>
      <c r="AA29" s="316"/>
      <c r="AB29" s="316"/>
      <c r="AC29" s="316"/>
      <c r="AD29" s="316"/>
      <c r="AE29" s="316"/>
      <c r="AK29" s="317">
        <f>ROUND(AV54, 2)</f>
        <v>0</v>
      </c>
      <c r="AL29" s="316"/>
      <c r="AM29" s="316"/>
      <c r="AN29" s="316"/>
      <c r="AO29" s="316"/>
      <c r="AR29" s="36"/>
      <c r="BE29" s="324"/>
    </row>
    <row r="30" spans="2:71" s="2" customFormat="1" ht="14.45" customHeight="1">
      <c r="B30" s="36"/>
      <c r="F30" s="27" t="s">
        <v>44</v>
      </c>
      <c r="L30" s="315">
        <v>0.15</v>
      </c>
      <c r="M30" s="316"/>
      <c r="N30" s="316"/>
      <c r="O30" s="316"/>
      <c r="P30" s="316"/>
      <c r="W30" s="317">
        <f>ROUND(BA54, 2)</f>
        <v>0</v>
      </c>
      <c r="X30" s="316"/>
      <c r="Y30" s="316"/>
      <c r="Z30" s="316"/>
      <c r="AA30" s="316"/>
      <c r="AB30" s="316"/>
      <c r="AC30" s="316"/>
      <c r="AD30" s="316"/>
      <c r="AE30" s="316"/>
      <c r="AK30" s="317">
        <f>ROUND(AW54, 2)</f>
        <v>0</v>
      </c>
      <c r="AL30" s="316"/>
      <c r="AM30" s="316"/>
      <c r="AN30" s="316"/>
      <c r="AO30" s="316"/>
      <c r="AR30" s="36"/>
      <c r="BE30" s="324"/>
    </row>
    <row r="31" spans="2:71" s="2" customFormat="1" ht="14.45" hidden="1" customHeight="1">
      <c r="B31" s="36"/>
      <c r="F31" s="27" t="s">
        <v>45</v>
      </c>
      <c r="L31" s="315">
        <v>0.21</v>
      </c>
      <c r="M31" s="316"/>
      <c r="N31" s="316"/>
      <c r="O31" s="316"/>
      <c r="P31" s="316"/>
      <c r="W31" s="317">
        <f>ROUND(BB54, 2)</f>
        <v>0</v>
      </c>
      <c r="X31" s="316"/>
      <c r="Y31" s="316"/>
      <c r="Z31" s="316"/>
      <c r="AA31" s="316"/>
      <c r="AB31" s="316"/>
      <c r="AC31" s="316"/>
      <c r="AD31" s="316"/>
      <c r="AE31" s="316"/>
      <c r="AK31" s="317">
        <v>0</v>
      </c>
      <c r="AL31" s="316"/>
      <c r="AM31" s="316"/>
      <c r="AN31" s="316"/>
      <c r="AO31" s="316"/>
      <c r="AR31" s="36"/>
      <c r="BE31" s="324"/>
    </row>
    <row r="32" spans="2:71" s="2" customFormat="1" ht="14.45" hidden="1" customHeight="1">
      <c r="B32" s="36"/>
      <c r="F32" s="27" t="s">
        <v>46</v>
      </c>
      <c r="L32" s="315">
        <v>0.15</v>
      </c>
      <c r="M32" s="316"/>
      <c r="N32" s="316"/>
      <c r="O32" s="316"/>
      <c r="P32" s="316"/>
      <c r="W32" s="317">
        <f>ROUND(BC54, 2)</f>
        <v>0</v>
      </c>
      <c r="X32" s="316"/>
      <c r="Y32" s="316"/>
      <c r="Z32" s="316"/>
      <c r="AA32" s="316"/>
      <c r="AB32" s="316"/>
      <c r="AC32" s="316"/>
      <c r="AD32" s="316"/>
      <c r="AE32" s="316"/>
      <c r="AK32" s="317">
        <v>0</v>
      </c>
      <c r="AL32" s="316"/>
      <c r="AM32" s="316"/>
      <c r="AN32" s="316"/>
      <c r="AO32" s="316"/>
      <c r="AR32" s="36"/>
      <c r="BE32" s="324"/>
    </row>
    <row r="33" spans="2:44" s="2" customFormat="1" ht="14.45" hidden="1" customHeight="1">
      <c r="B33" s="36"/>
      <c r="F33" s="27" t="s">
        <v>47</v>
      </c>
      <c r="L33" s="315">
        <v>0</v>
      </c>
      <c r="M33" s="316"/>
      <c r="N33" s="316"/>
      <c r="O33" s="316"/>
      <c r="P33" s="316"/>
      <c r="W33" s="317">
        <f>ROUND(BD54, 2)</f>
        <v>0</v>
      </c>
      <c r="X33" s="316"/>
      <c r="Y33" s="316"/>
      <c r="Z33" s="316"/>
      <c r="AA33" s="316"/>
      <c r="AB33" s="316"/>
      <c r="AC33" s="316"/>
      <c r="AD33" s="316"/>
      <c r="AE33" s="316"/>
      <c r="AK33" s="317">
        <v>0</v>
      </c>
      <c r="AL33" s="316"/>
      <c r="AM33" s="316"/>
      <c r="AN33" s="316"/>
      <c r="AO33" s="316"/>
      <c r="AR33" s="36"/>
    </row>
    <row r="34" spans="2:44" s="1" customFormat="1" ht="6.95" customHeight="1">
      <c r="B34" s="32"/>
      <c r="AR34" s="32"/>
    </row>
    <row r="35" spans="2:44" s="1" customFormat="1" ht="25.9" customHeight="1">
      <c r="B35" s="32"/>
      <c r="C35" s="37"/>
      <c r="D35" s="38" t="s">
        <v>48</v>
      </c>
      <c r="E35" s="39"/>
      <c r="F35" s="39"/>
      <c r="G35" s="39"/>
      <c r="H35" s="39"/>
      <c r="I35" s="39"/>
      <c r="J35" s="39"/>
      <c r="K35" s="39"/>
      <c r="L35" s="39"/>
      <c r="M35" s="39"/>
      <c r="N35" s="39"/>
      <c r="O35" s="39"/>
      <c r="P35" s="39"/>
      <c r="Q35" s="39"/>
      <c r="R35" s="39"/>
      <c r="S35" s="39"/>
      <c r="T35" s="40" t="s">
        <v>49</v>
      </c>
      <c r="U35" s="39"/>
      <c r="V35" s="39"/>
      <c r="W35" s="39"/>
      <c r="X35" s="321" t="s">
        <v>50</v>
      </c>
      <c r="Y35" s="319"/>
      <c r="Z35" s="319"/>
      <c r="AA35" s="319"/>
      <c r="AB35" s="319"/>
      <c r="AC35" s="39"/>
      <c r="AD35" s="39"/>
      <c r="AE35" s="39"/>
      <c r="AF35" s="39"/>
      <c r="AG35" s="39"/>
      <c r="AH35" s="39"/>
      <c r="AI35" s="39"/>
      <c r="AJ35" s="39"/>
      <c r="AK35" s="318">
        <f>SUM(AK26:AK33)</f>
        <v>0</v>
      </c>
      <c r="AL35" s="319"/>
      <c r="AM35" s="319"/>
      <c r="AN35" s="319"/>
      <c r="AO35" s="320"/>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51</v>
      </c>
      <c r="AR42" s="32"/>
    </row>
    <row r="43" spans="2:44" s="1" customFormat="1" ht="6.95" customHeight="1">
      <c r="B43" s="32"/>
      <c r="AR43" s="32"/>
    </row>
    <row r="44" spans="2:44" s="3" customFormat="1" ht="12" customHeight="1">
      <c r="B44" s="45"/>
      <c r="C44" s="27" t="s">
        <v>14</v>
      </c>
      <c r="L44" s="3" t="str">
        <f>K5</f>
        <v>23-0508</v>
      </c>
      <c r="AR44" s="45"/>
    </row>
    <row r="45" spans="2:44" s="4" customFormat="1" ht="36.950000000000003" customHeight="1">
      <c r="B45" s="46"/>
      <c r="C45" s="47" t="s">
        <v>17</v>
      </c>
      <c r="L45" s="335" t="str">
        <f>K6</f>
        <v>Stavební úpravy části objektu A (budovy T13) na dětskou psychiatrii Nemocnice České Budějovice</v>
      </c>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R45" s="46"/>
    </row>
    <row r="46" spans="2:44" s="1" customFormat="1" ht="6.95" customHeight="1">
      <c r="B46" s="32"/>
      <c r="AR46" s="32"/>
    </row>
    <row r="47" spans="2:44" s="1" customFormat="1" ht="12" customHeight="1">
      <c r="B47" s="32"/>
      <c r="C47" s="27" t="s">
        <v>22</v>
      </c>
      <c r="L47" s="48" t="str">
        <f>IF(K8="","",K8)</f>
        <v>České Budějovice</v>
      </c>
      <c r="AI47" s="27" t="s">
        <v>24</v>
      </c>
      <c r="AM47" s="312" t="str">
        <f>IF(AN8= "","",AN8)</f>
        <v>11. 5. 2023</v>
      </c>
      <c r="AN47" s="312"/>
      <c r="AR47" s="32"/>
    </row>
    <row r="48" spans="2:44" s="1" customFormat="1" ht="6.95" customHeight="1">
      <c r="B48" s="32"/>
      <c r="AR48" s="32"/>
    </row>
    <row r="49" spans="1:91" s="1" customFormat="1" ht="25.7" customHeight="1">
      <c r="B49" s="32"/>
      <c r="C49" s="27" t="s">
        <v>26</v>
      </c>
      <c r="L49" s="3" t="str">
        <f>IF(E11= "","",E11)</f>
        <v xml:space="preserve"> </v>
      </c>
      <c r="AI49" s="27" t="s">
        <v>32</v>
      </c>
      <c r="AM49" s="313" t="str">
        <f>IF(E17="","",E17)</f>
        <v>Atelier G+G s.r.o., Jindřichův Hradec</v>
      </c>
      <c r="AN49" s="314"/>
      <c r="AO49" s="314"/>
      <c r="AP49" s="314"/>
      <c r="AR49" s="32"/>
      <c r="AS49" s="303" t="s">
        <v>52</v>
      </c>
      <c r="AT49" s="304"/>
      <c r="AU49" s="50"/>
      <c r="AV49" s="50"/>
      <c r="AW49" s="50"/>
      <c r="AX49" s="50"/>
      <c r="AY49" s="50"/>
      <c r="AZ49" s="50"/>
      <c r="BA49" s="50"/>
      <c r="BB49" s="50"/>
      <c r="BC49" s="50"/>
      <c r="BD49" s="51"/>
    </row>
    <row r="50" spans="1:91" s="1" customFormat="1" ht="15.2" customHeight="1">
      <c r="B50" s="32"/>
      <c r="C50" s="27" t="s">
        <v>30</v>
      </c>
      <c r="L50" s="3" t="str">
        <f>IF(E14= "Vyplň údaj","",E14)</f>
        <v/>
      </c>
      <c r="AI50" s="27" t="s">
        <v>35</v>
      </c>
      <c r="AM50" s="313" t="str">
        <f>IF(E20="","",E20)</f>
        <v xml:space="preserve"> </v>
      </c>
      <c r="AN50" s="314"/>
      <c r="AO50" s="314"/>
      <c r="AP50" s="314"/>
      <c r="AR50" s="32"/>
      <c r="AS50" s="305"/>
      <c r="AT50" s="306"/>
      <c r="BD50" s="52"/>
    </row>
    <row r="51" spans="1:91" s="1" customFormat="1" ht="10.9" customHeight="1">
      <c r="B51" s="32"/>
      <c r="AR51" s="32"/>
      <c r="AS51" s="305"/>
      <c r="AT51" s="306"/>
      <c r="BD51" s="52"/>
    </row>
    <row r="52" spans="1:91" s="1" customFormat="1" ht="29.25" customHeight="1">
      <c r="B52" s="32"/>
      <c r="C52" s="339" t="s">
        <v>53</v>
      </c>
      <c r="D52" s="311"/>
      <c r="E52" s="311"/>
      <c r="F52" s="311"/>
      <c r="G52" s="311"/>
      <c r="H52" s="53"/>
      <c r="I52" s="338" t="s">
        <v>54</v>
      </c>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0" t="s">
        <v>55</v>
      </c>
      <c r="AH52" s="311"/>
      <c r="AI52" s="311"/>
      <c r="AJ52" s="311"/>
      <c r="AK52" s="311"/>
      <c r="AL52" s="311"/>
      <c r="AM52" s="311"/>
      <c r="AN52" s="338" t="s">
        <v>56</v>
      </c>
      <c r="AO52" s="311"/>
      <c r="AP52" s="311"/>
      <c r="AQ52" s="54" t="s">
        <v>57</v>
      </c>
      <c r="AR52" s="32"/>
      <c r="AS52" s="55" t="s">
        <v>58</v>
      </c>
      <c r="AT52" s="56" t="s">
        <v>59</v>
      </c>
      <c r="AU52" s="56" t="s">
        <v>60</v>
      </c>
      <c r="AV52" s="56" t="s">
        <v>61</v>
      </c>
      <c r="AW52" s="56" t="s">
        <v>62</v>
      </c>
      <c r="AX52" s="56" t="s">
        <v>63</v>
      </c>
      <c r="AY52" s="56" t="s">
        <v>64</v>
      </c>
      <c r="AZ52" s="56" t="s">
        <v>65</v>
      </c>
      <c r="BA52" s="56" t="s">
        <v>66</v>
      </c>
      <c r="BB52" s="56" t="s">
        <v>67</v>
      </c>
      <c r="BC52" s="56" t="s">
        <v>68</v>
      </c>
      <c r="BD52" s="57" t="s">
        <v>69</v>
      </c>
    </row>
    <row r="53" spans="1:91" s="1" customFormat="1" ht="10.9" customHeight="1">
      <c r="B53" s="32"/>
      <c r="AR53" s="32"/>
      <c r="AS53" s="58"/>
      <c r="AT53" s="50"/>
      <c r="AU53" s="50"/>
      <c r="AV53" s="50"/>
      <c r="AW53" s="50"/>
      <c r="AX53" s="50"/>
      <c r="AY53" s="50"/>
      <c r="AZ53" s="50"/>
      <c r="BA53" s="50"/>
      <c r="BB53" s="50"/>
      <c r="BC53" s="50"/>
      <c r="BD53" s="51"/>
    </row>
    <row r="54" spans="1:91" s="5" customFormat="1" ht="32.450000000000003" customHeight="1">
      <c r="B54" s="59"/>
      <c r="C54" s="60" t="s">
        <v>70</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337">
        <f>ROUND(AG55+AG67+AG69,2)</f>
        <v>0</v>
      </c>
      <c r="AH54" s="337"/>
      <c r="AI54" s="337"/>
      <c r="AJ54" s="337"/>
      <c r="AK54" s="337"/>
      <c r="AL54" s="337"/>
      <c r="AM54" s="337"/>
      <c r="AN54" s="307">
        <f t="shared" ref="AN54:AN69" si="0">SUM(AG54,AT54)</f>
        <v>0</v>
      </c>
      <c r="AO54" s="307"/>
      <c r="AP54" s="307"/>
      <c r="AQ54" s="63" t="s">
        <v>3</v>
      </c>
      <c r="AR54" s="59"/>
      <c r="AS54" s="64">
        <f>ROUND(AS55+AS67+AS69,2)</f>
        <v>0</v>
      </c>
      <c r="AT54" s="65">
        <f t="shared" ref="AT54:AT69" si="1">ROUND(SUM(AV54:AW54),2)</f>
        <v>0</v>
      </c>
      <c r="AU54" s="66">
        <f>ROUND(AU55+AU67+AU69,5)</f>
        <v>0</v>
      </c>
      <c r="AV54" s="65">
        <f>ROUND(AZ54*L29,2)</f>
        <v>0</v>
      </c>
      <c r="AW54" s="65">
        <f>ROUND(BA54*L30,2)</f>
        <v>0</v>
      </c>
      <c r="AX54" s="65">
        <f>ROUND(BB54*L29,2)</f>
        <v>0</v>
      </c>
      <c r="AY54" s="65">
        <f>ROUND(BC54*L30,2)</f>
        <v>0</v>
      </c>
      <c r="AZ54" s="65">
        <f>ROUND(AZ55+AZ67+AZ69,2)</f>
        <v>0</v>
      </c>
      <c r="BA54" s="65">
        <f>ROUND(BA55+BA67+BA69,2)</f>
        <v>0</v>
      </c>
      <c r="BB54" s="65">
        <f>ROUND(BB55+BB67+BB69,2)</f>
        <v>0</v>
      </c>
      <c r="BC54" s="65">
        <f>ROUND(BC55+BC67+BC69,2)</f>
        <v>0</v>
      </c>
      <c r="BD54" s="67">
        <f>ROUND(BD55+BD67+BD69,2)</f>
        <v>0</v>
      </c>
      <c r="BS54" s="68" t="s">
        <v>71</v>
      </c>
      <c r="BT54" s="68" t="s">
        <v>72</v>
      </c>
      <c r="BU54" s="69" t="s">
        <v>73</v>
      </c>
      <c r="BV54" s="68" t="s">
        <v>74</v>
      </c>
      <c r="BW54" s="68" t="s">
        <v>5</v>
      </c>
      <c r="BX54" s="68" t="s">
        <v>75</v>
      </c>
      <c r="CL54" s="68" t="s">
        <v>20</v>
      </c>
    </row>
    <row r="55" spans="1:91" s="6" customFormat="1" ht="16.5" customHeight="1">
      <c r="B55" s="70"/>
      <c r="C55" s="71"/>
      <c r="D55" s="333" t="s">
        <v>76</v>
      </c>
      <c r="E55" s="333"/>
      <c r="F55" s="333"/>
      <c r="G55" s="333"/>
      <c r="H55" s="333"/>
      <c r="I55" s="72"/>
      <c r="J55" s="333" t="s">
        <v>77</v>
      </c>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00">
        <f>ROUND(SUM(AG56:AG66),2)</f>
        <v>0</v>
      </c>
      <c r="AH55" s="299"/>
      <c r="AI55" s="299"/>
      <c r="AJ55" s="299"/>
      <c r="AK55" s="299"/>
      <c r="AL55" s="299"/>
      <c r="AM55" s="299"/>
      <c r="AN55" s="298">
        <f t="shared" si="0"/>
        <v>0</v>
      </c>
      <c r="AO55" s="299"/>
      <c r="AP55" s="299"/>
      <c r="AQ55" s="73" t="s">
        <v>78</v>
      </c>
      <c r="AR55" s="70"/>
      <c r="AS55" s="74">
        <f>ROUND(SUM(AS56:AS66),2)</f>
        <v>0</v>
      </c>
      <c r="AT55" s="75">
        <f t="shared" si="1"/>
        <v>0</v>
      </c>
      <c r="AU55" s="76">
        <f>ROUND(SUM(AU56:AU66),5)</f>
        <v>0</v>
      </c>
      <c r="AV55" s="75">
        <f>ROUND(AZ55*L29,2)</f>
        <v>0</v>
      </c>
      <c r="AW55" s="75">
        <f>ROUND(BA55*L30,2)</f>
        <v>0</v>
      </c>
      <c r="AX55" s="75">
        <f>ROUND(BB55*L29,2)</f>
        <v>0</v>
      </c>
      <c r="AY55" s="75">
        <f>ROUND(BC55*L30,2)</f>
        <v>0</v>
      </c>
      <c r="AZ55" s="75">
        <f>ROUND(SUM(AZ56:AZ66),2)</f>
        <v>0</v>
      </c>
      <c r="BA55" s="75">
        <f>ROUND(SUM(BA56:BA66),2)</f>
        <v>0</v>
      </c>
      <c r="BB55" s="75">
        <f>ROUND(SUM(BB56:BB66),2)</f>
        <v>0</v>
      </c>
      <c r="BC55" s="75">
        <f>ROUND(SUM(BC56:BC66),2)</f>
        <v>0</v>
      </c>
      <c r="BD55" s="77">
        <f>ROUND(SUM(BD56:BD66),2)</f>
        <v>0</v>
      </c>
      <c r="BS55" s="78" t="s">
        <v>71</v>
      </c>
      <c r="BT55" s="78" t="s">
        <v>79</v>
      </c>
      <c r="BU55" s="78" t="s">
        <v>73</v>
      </c>
      <c r="BV55" s="78" t="s">
        <v>74</v>
      </c>
      <c r="BW55" s="78" t="s">
        <v>80</v>
      </c>
      <c r="BX55" s="78" t="s">
        <v>5</v>
      </c>
      <c r="CL55" s="78" t="s">
        <v>20</v>
      </c>
      <c r="CM55" s="78" t="s">
        <v>81</v>
      </c>
    </row>
    <row r="56" spans="1:91" s="3" customFormat="1" ht="16.5" customHeight="1">
      <c r="A56" s="79" t="s">
        <v>82</v>
      </c>
      <c r="B56" s="45"/>
      <c r="C56" s="9"/>
      <c r="D56" s="9"/>
      <c r="E56" s="334" t="s">
        <v>83</v>
      </c>
      <c r="F56" s="334"/>
      <c r="G56" s="334"/>
      <c r="H56" s="334"/>
      <c r="I56" s="334"/>
      <c r="J56" s="9"/>
      <c r="K56" s="334" t="s">
        <v>84</v>
      </c>
      <c r="L56" s="334"/>
      <c r="M56" s="334"/>
      <c r="N56" s="334"/>
      <c r="O56" s="334"/>
      <c r="P56" s="334"/>
      <c r="Q56" s="334"/>
      <c r="R56" s="334"/>
      <c r="S56" s="334"/>
      <c r="T56" s="334"/>
      <c r="U56" s="334"/>
      <c r="V56" s="334"/>
      <c r="W56" s="334"/>
      <c r="X56" s="334"/>
      <c r="Y56" s="334"/>
      <c r="Z56" s="334"/>
      <c r="AA56" s="334"/>
      <c r="AB56" s="334"/>
      <c r="AC56" s="334"/>
      <c r="AD56" s="334"/>
      <c r="AE56" s="334"/>
      <c r="AF56" s="334"/>
      <c r="AG56" s="301">
        <f>'01 - stavební část'!J32</f>
        <v>0</v>
      </c>
      <c r="AH56" s="302"/>
      <c r="AI56" s="302"/>
      <c r="AJ56" s="302"/>
      <c r="AK56" s="302"/>
      <c r="AL56" s="302"/>
      <c r="AM56" s="302"/>
      <c r="AN56" s="301">
        <f t="shared" si="0"/>
        <v>0</v>
      </c>
      <c r="AO56" s="302"/>
      <c r="AP56" s="302"/>
      <c r="AQ56" s="80" t="s">
        <v>85</v>
      </c>
      <c r="AR56" s="45"/>
      <c r="AS56" s="81">
        <v>0</v>
      </c>
      <c r="AT56" s="82">
        <f t="shared" si="1"/>
        <v>0</v>
      </c>
      <c r="AU56" s="83">
        <f>'01 - stavební část'!P118</f>
        <v>0</v>
      </c>
      <c r="AV56" s="82">
        <f>'01 - stavební část'!J35</f>
        <v>0</v>
      </c>
      <c r="AW56" s="82">
        <f>'01 - stavební část'!J36</f>
        <v>0</v>
      </c>
      <c r="AX56" s="82">
        <f>'01 - stavební část'!J37</f>
        <v>0</v>
      </c>
      <c r="AY56" s="82">
        <f>'01 - stavební část'!J38</f>
        <v>0</v>
      </c>
      <c r="AZ56" s="82">
        <f>'01 - stavební část'!F35</f>
        <v>0</v>
      </c>
      <c r="BA56" s="82">
        <f>'01 - stavební část'!F36</f>
        <v>0</v>
      </c>
      <c r="BB56" s="82">
        <f>'01 - stavební část'!F37</f>
        <v>0</v>
      </c>
      <c r="BC56" s="82">
        <f>'01 - stavební část'!F38</f>
        <v>0</v>
      </c>
      <c r="BD56" s="84">
        <f>'01 - stavební část'!F39</f>
        <v>0</v>
      </c>
      <c r="BT56" s="25" t="s">
        <v>81</v>
      </c>
      <c r="BV56" s="25" t="s">
        <v>74</v>
      </c>
      <c r="BW56" s="25" t="s">
        <v>86</v>
      </c>
      <c r="BX56" s="25" t="s">
        <v>80</v>
      </c>
      <c r="CL56" s="25" t="s">
        <v>20</v>
      </c>
    </row>
    <row r="57" spans="1:91" s="3" customFormat="1" ht="16.5" customHeight="1">
      <c r="A57" s="79" t="s">
        <v>82</v>
      </c>
      <c r="B57" s="45"/>
      <c r="C57" s="9"/>
      <c r="D57" s="9"/>
      <c r="E57" s="334" t="s">
        <v>87</v>
      </c>
      <c r="F57" s="334"/>
      <c r="G57" s="334"/>
      <c r="H57" s="334"/>
      <c r="I57" s="334"/>
      <c r="J57" s="9"/>
      <c r="K57" s="334" t="s">
        <v>88</v>
      </c>
      <c r="L57" s="334"/>
      <c r="M57" s="334"/>
      <c r="N57" s="334"/>
      <c r="O57" s="334"/>
      <c r="P57" s="334"/>
      <c r="Q57" s="334"/>
      <c r="R57" s="334"/>
      <c r="S57" s="334"/>
      <c r="T57" s="334"/>
      <c r="U57" s="334"/>
      <c r="V57" s="334"/>
      <c r="W57" s="334"/>
      <c r="X57" s="334"/>
      <c r="Y57" s="334"/>
      <c r="Z57" s="334"/>
      <c r="AA57" s="334"/>
      <c r="AB57" s="334"/>
      <c r="AC57" s="334"/>
      <c r="AD57" s="334"/>
      <c r="AE57" s="334"/>
      <c r="AF57" s="334"/>
      <c r="AG57" s="301">
        <f>'02 - zdravotechnické inst...'!J32</f>
        <v>0</v>
      </c>
      <c r="AH57" s="302"/>
      <c r="AI57" s="302"/>
      <c r="AJ57" s="302"/>
      <c r="AK57" s="302"/>
      <c r="AL57" s="302"/>
      <c r="AM57" s="302"/>
      <c r="AN57" s="301">
        <f t="shared" si="0"/>
        <v>0</v>
      </c>
      <c r="AO57" s="302"/>
      <c r="AP57" s="302"/>
      <c r="AQ57" s="80" t="s">
        <v>85</v>
      </c>
      <c r="AR57" s="45"/>
      <c r="AS57" s="81">
        <v>0</v>
      </c>
      <c r="AT57" s="82">
        <f t="shared" si="1"/>
        <v>0</v>
      </c>
      <c r="AU57" s="83">
        <f>'02 - zdravotechnické inst...'!P101</f>
        <v>0</v>
      </c>
      <c r="AV57" s="82">
        <f>'02 - zdravotechnické inst...'!J35</f>
        <v>0</v>
      </c>
      <c r="AW57" s="82">
        <f>'02 - zdravotechnické inst...'!J36</f>
        <v>0</v>
      </c>
      <c r="AX57" s="82">
        <f>'02 - zdravotechnické inst...'!J37</f>
        <v>0</v>
      </c>
      <c r="AY57" s="82">
        <f>'02 - zdravotechnické inst...'!J38</f>
        <v>0</v>
      </c>
      <c r="AZ57" s="82">
        <f>'02 - zdravotechnické inst...'!F35</f>
        <v>0</v>
      </c>
      <c r="BA57" s="82">
        <f>'02 - zdravotechnické inst...'!F36</f>
        <v>0</v>
      </c>
      <c r="BB57" s="82">
        <f>'02 - zdravotechnické inst...'!F37</f>
        <v>0</v>
      </c>
      <c r="BC57" s="82">
        <f>'02 - zdravotechnické inst...'!F38</f>
        <v>0</v>
      </c>
      <c r="BD57" s="84">
        <f>'02 - zdravotechnické inst...'!F39</f>
        <v>0</v>
      </c>
      <c r="BT57" s="25" t="s">
        <v>81</v>
      </c>
      <c r="BV57" s="25" t="s">
        <v>74</v>
      </c>
      <c r="BW57" s="25" t="s">
        <v>89</v>
      </c>
      <c r="BX57" s="25" t="s">
        <v>80</v>
      </c>
      <c r="CL57" s="25" t="s">
        <v>3</v>
      </c>
    </row>
    <row r="58" spans="1:91" s="3" customFormat="1" ht="16.5" customHeight="1">
      <c r="A58" s="79" t="s">
        <v>82</v>
      </c>
      <c r="B58" s="45"/>
      <c r="C58" s="9"/>
      <c r="D58" s="9"/>
      <c r="E58" s="334" t="s">
        <v>90</v>
      </c>
      <c r="F58" s="334"/>
      <c r="G58" s="334"/>
      <c r="H58" s="334"/>
      <c r="I58" s="334"/>
      <c r="J58" s="9"/>
      <c r="K58" s="334" t="s">
        <v>91</v>
      </c>
      <c r="L58" s="334"/>
      <c r="M58" s="334"/>
      <c r="N58" s="334"/>
      <c r="O58" s="334"/>
      <c r="P58" s="334"/>
      <c r="Q58" s="334"/>
      <c r="R58" s="334"/>
      <c r="S58" s="334"/>
      <c r="T58" s="334"/>
      <c r="U58" s="334"/>
      <c r="V58" s="334"/>
      <c r="W58" s="334"/>
      <c r="X58" s="334"/>
      <c r="Y58" s="334"/>
      <c r="Z58" s="334"/>
      <c r="AA58" s="334"/>
      <c r="AB58" s="334"/>
      <c r="AC58" s="334"/>
      <c r="AD58" s="334"/>
      <c r="AE58" s="334"/>
      <c r="AF58" s="334"/>
      <c r="AG58" s="301">
        <f>'03-ústřední vytápění'!J30</f>
        <v>0</v>
      </c>
      <c r="AH58" s="302"/>
      <c r="AI58" s="302"/>
      <c r="AJ58" s="302"/>
      <c r="AK58" s="302"/>
      <c r="AL58" s="302"/>
      <c r="AM58" s="302"/>
      <c r="AN58" s="301">
        <f t="shared" si="0"/>
        <v>0</v>
      </c>
      <c r="AO58" s="302"/>
      <c r="AP58" s="302"/>
      <c r="AQ58" s="80" t="s">
        <v>85</v>
      </c>
      <c r="AR58" s="45"/>
      <c r="AS58" s="81">
        <v>0</v>
      </c>
      <c r="AT58" s="82">
        <f t="shared" si="1"/>
        <v>0</v>
      </c>
      <c r="AU58" s="83">
        <f>'03-ústřední vytápění'!P127</f>
        <v>0</v>
      </c>
      <c r="AV58" s="82">
        <f>'03-ústřední vytápění'!J33</f>
        <v>0</v>
      </c>
      <c r="AW58" s="82">
        <f>'03-ústřední vytápění'!J34</f>
        <v>0</v>
      </c>
      <c r="AX58" s="82">
        <f>'03-ústřední vytápění'!J35</f>
        <v>0</v>
      </c>
      <c r="AY58" s="82">
        <f>'03-ústřední vytápění'!J36</f>
        <v>0</v>
      </c>
      <c r="AZ58" s="82">
        <f>'03-ústřední vytápění'!F33</f>
        <v>0</v>
      </c>
      <c r="BA58" s="82">
        <f>'03-ústřední vytápění'!F34</f>
        <v>0</v>
      </c>
      <c r="BB58" s="82">
        <f>'03-ústřední vytápění'!F35</f>
        <v>0</v>
      </c>
      <c r="BC58" s="82">
        <f>'03-ústřední vytápění'!F36</f>
        <v>0</v>
      </c>
      <c r="BD58" s="84">
        <f>'03-ústřední vytápění'!F37</f>
        <v>0</v>
      </c>
      <c r="BT58" s="25" t="s">
        <v>81</v>
      </c>
      <c r="BV58" s="25" t="s">
        <v>74</v>
      </c>
      <c r="BW58" s="25" t="s">
        <v>92</v>
      </c>
      <c r="BX58" s="25" t="s">
        <v>80</v>
      </c>
      <c r="CL58" s="25" t="s">
        <v>3</v>
      </c>
    </row>
    <row r="59" spans="1:91" s="3" customFormat="1" ht="16.5" customHeight="1">
      <c r="A59" s="79" t="s">
        <v>82</v>
      </c>
      <c r="B59" s="45"/>
      <c r="C59" s="9"/>
      <c r="D59" s="9"/>
      <c r="E59" s="334" t="s">
        <v>93</v>
      </c>
      <c r="F59" s="334"/>
      <c r="G59" s="334"/>
      <c r="H59" s="334"/>
      <c r="I59" s="334"/>
      <c r="J59" s="9"/>
      <c r="K59" s="334" t="s">
        <v>94</v>
      </c>
      <c r="L59" s="334"/>
      <c r="M59" s="334"/>
      <c r="N59" s="334"/>
      <c r="O59" s="334"/>
      <c r="P59" s="334"/>
      <c r="Q59" s="334"/>
      <c r="R59" s="334"/>
      <c r="S59" s="334"/>
      <c r="T59" s="334"/>
      <c r="U59" s="334"/>
      <c r="V59" s="334"/>
      <c r="W59" s="334"/>
      <c r="X59" s="334"/>
      <c r="Y59" s="334"/>
      <c r="Z59" s="334"/>
      <c r="AA59" s="334"/>
      <c r="AB59" s="334"/>
      <c r="AC59" s="334"/>
      <c r="AD59" s="334"/>
      <c r="AE59" s="334"/>
      <c r="AF59" s="334"/>
      <c r="AG59" s="301">
        <f>'04 - vzduchotechnika'!J32</f>
        <v>0</v>
      </c>
      <c r="AH59" s="302"/>
      <c r="AI59" s="302"/>
      <c r="AJ59" s="302"/>
      <c r="AK59" s="302"/>
      <c r="AL59" s="302"/>
      <c r="AM59" s="302"/>
      <c r="AN59" s="301">
        <f t="shared" si="0"/>
        <v>0</v>
      </c>
      <c r="AO59" s="302"/>
      <c r="AP59" s="302"/>
      <c r="AQ59" s="80" t="s">
        <v>85</v>
      </c>
      <c r="AR59" s="45"/>
      <c r="AS59" s="81">
        <v>0</v>
      </c>
      <c r="AT59" s="82">
        <f t="shared" si="1"/>
        <v>0</v>
      </c>
      <c r="AU59" s="83">
        <f>'04 - vzduchotechnika'!P93</f>
        <v>0</v>
      </c>
      <c r="AV59" s="82">
        <f>'04 - vzduchotechnika'!J35</f>
        <v>0</v>
      </c>
      <c r="AW59" s="82">
        <f>'04 - vzduchotechnika'!J36</f>
        <v>0</v>
      </c>
      <c r="AX59" s="82">
        <f>'04 - vzduchotechnika'!J37</f>
        <v>0</v>
      </c>
      <c r="AY59" s="82">
        <f>'04 - vzduchotechnika'!J38</f>
        <v>0</v>
      </c>
      <c r="AZ59" s="82">
        <f>'04 - vzduchotechnika'!F35</f>
        <v>0</v>
      </c>
      <c r="BA59" s="82">
        <f>'04 - vzduchotechnika'!F36</f>
        <v>0</v>
      </c>
      <c r="BB59" s="82">
        <f>'04 - vzduchotechnika'!F37</f>
        <v>0</v>
      </c>
      <c r="BC59" s="82">
        <f>'04 - vzduchotechnika'!F38</f>
        <v>0</v>
      </c>
      <c r="BD59" s="84">
        <f>'04 - vzduchotechnika'!F39</f>
        <v>0</v>
      </c>
      <c r="BT59" s="25" t="s">
        <v>81</v>
      </c>
      <c r="BV59" s="25" t="s">
        <v>74</v>
      </c>
      <c r="BW59" s="25" t="s">
        <v>95</v>
      </c>
      <c r="BX59" s="25" t="s">
        <v>80</v>
      </c>
      <c r="CL59" s="25" t="s">
        <v>3</v>
      </c>
    </row>
    <row r="60" spans="1:91" s="3" customFormat="1" ht="16.5" customHeight="1">
      <c r="A60" s="79" t="s">
        <v>82</v>
      </c>
      <c r="B60" s="45"/>
      <c r="C60" s="9"/>
      <c r="D60" s="9"/>
      <c r="E60" s="334" t="s">
        <v>96</v>
      </c>
      <c r="F60" s="334"/>
      <c r="G60" s="334"/>
      <c r="H60" s="334"/>
      <c r="I60" s="334"/>
      <c r="J60" s="9"/>
      <c r="K60" s="334" t="s">
        <v>97</v>
      </c>
      <c r="L60" s="334"/>
      <c r="M60" s="334"/>
      <c r="N60" s="334"/>
      <c r="O60" s="334"/>
      <c r="P60" s="334"/>
      <c r="Q60" s="334"/>
      <c r="R60" s="334"/>
      <c r="S60" s="334"/>
      <c r="T60" s="334"/>
      <c r="U60" s="334"/>
      <c r="V60" s="334"/>
      <c r="W60" s="334"/>
      <c r="X60" s="334"/>
      <c r="Y60" s="334"/>
      <c r="Z60" s="334"/>
      <c r="AA60" s="334"/>
      <c r="AB60" s="334"/>
      <c r="AC60" s="334"/>
      <c r="AD60" s="334"/>
      <c r="AE60" s="334"/>
      <c r="AF60" s="334"/>
      <c r="AG60" s="301">
        <f>'05 - rozvod chladu'!J32</f>
        <v>0</v>
      </c>
      <c r="AH60" s="302"/>
      <c r="AI60" s="302"/>
      <c r="AJ60" s="302"/>
      <c r="AK60" s="302"/>
      <c r="AL60" s="302"/>
      <c r="AM60" s="302"/>
      <c r="AN60" s="301">
        <f t="shared" si="0"/>
        <v>0</v>
      </c>
      <c r="AO60" s="302"/>
      <c r="AP60" s="302"/>
      <c r="AQ60" s="80" t="s">
        <v>85</v>
      </c>
      <c r="AR60" s="45"/>
      <c r="AS60" s="81">
        <v>0</v>
      </c>
      <c r="AT60" s="82">
        <f t="shared" si="1"/>
        <v>0</v>
      </c>
      <c r="AU60" s="83">
        <f>'05 - rozvod chladu'!P93</f>
        <v>0</v>
      </c>
      <c r="AV60" s="82">
        <f>'05 - rozvod chladu'!J35</f>
        <v>0</v>
      </c>
      <c r="AW60" s="82">
        <f>'05 - rozvod chladu'!J36</f>
        <v>0</v>
      </c>
      <c r="AX60" s="82">
        <f>'05 - rozvod chladu'!J37</f>
        <v>0</v>
      </c>
      <c r="AY60" s="82">
        <f>'05 - rozvod chladu'!J38</f>
        <v>0</v>
      </c>
      <c r="AZ60" s="82">
        <f>'05 - rozvod chladu'!F35</f>
        <v>0</v>
      </c>
      <c r="BA60" s="82">
        <f>'05 - rozvod chladu'!F36</f>
        <v>0</v>
      </c>
      <c r="BB60" s="82">
        <f>'05 - rozvod chladu'!F37</f>
        <v>0</v>
      </c>
      <c r="BC60" s="82">
        <f>'05 - rozvod chladu'!F38</f>
        <v>0</v>
      </c>
      <c r="BD60" s="84">
        <f>'05 - rozvod chladu'!F39</f>
        <v>0</v>
      </c>
      <c r="BT60" s="25" t="s">
        <v>81</v>
      </c>
      <c r="BV60" s="25" t="s">
        <v>74</v>
      </c>
      <c r="BW60" s="25" t="s">
        <v>98</v>
      </c>
      <c r="BX60" s="25" t="s">
        <v>80</v>
      </c>
      <c r="CL60" s="25" t="s">
        <v>3</v>
      </c>
    </row>
    <row r="61" spans="1:91" s="3" customFormat="1" ht="16.5" customHeight="1">
      <c r="A61" s="79" t="s">
        <v>82</v>
      </c>
      <c r="B61" s="45"/>
      <c r="C61" s="9"/>
      <c r="D61" s="9"/>
      <c r="E61" s="334" t="s">
        <v>99</v>
      </c>
      <c r="F61" s="334"/>
      <c r="G61" s="334"/>
      <c r="H61" s="334"/>
      <c r="I61" s="334"/>
      <c r="J61" s="9"/>
      <c r="K61" s="334" t="s">
        <v>100</v>
      </c>
      <c r="L61" s="334"/>
      <c r="M61" s="334"/>
      <c r="N61" s="334"/>
      <c r="O61" s="334"/>
      <c r="P61" s="334"/>
      <c r="Q61" s="334"/>
      <c r="R61" s="334"/>
      <c r="S61" s="334"/>
      <c r="T61" s="334"/>
      <c r="U61" s="334"/>
      <c r="V61" s="334"/>
      <c r="W61" s="334"/>
      <c r="X61" s="334"/>
      <c r="Y61" s="334"/>
      <c r="Z61" s="334"/>
      <c r="AA61" s="334"/>
      <c r="AB61" s="334"/>
      <c r="AC61" s="334"/>
      <c r="AD61" s="334"/>
      <c r="AE61" s="334"/>
      <c r="AF61" s="334"/>
      <c r="AG61" s="301">
        <f>'06 - medicinální plyny'!J32</f>
        <v>0</v>
      </c>
      <c r="AH61" s="302"/>
      <c r="AI61" s="302"/>
      <c r="AJ61" s="302"/>
      <c r="AK61" s="302"/>
      <c r="AL61" s="302"/>
      <c r="AM61" s="302"/>
      <c r="AN61" s="301">
        <f t="shared" si="0"/>
        <v>0</v>
      </c>
      <c r="AO61" s="302"/>
      <c r="AP61" s="302"/>
      <c r="AQ61" s="80" t="s">
        <v>85</v>
      </c>
      <c r="AR61" s="45"/>
      <c r="AS61" s="81">
        <v>0</v>
      </c>
      <c r="AT61" s="82">
        <f t="shared" si="1"/>
        <v>0</v>
      </c>
      <c r="AU61" s="83">
        <f>'06 - medicinální plyny'!P87</f>
        <v>0</v>
      </c>
      <c r="AV61" s="82">
        <f>'06 - medicinální plyny'!J35</f>
        <v>0</v>
      </c>
      <c r="AW61" s="82">
        <f>'06 - medicinální plyny'!J36</f>
        <v>0</v>
      </c>
      <c r="AX61" s="82">
        <f>'06 - medicinální plyny'!J37</f>
        <v>0</v>
      </c>
      <c r="AY61" s="82">
        <f>'06 - medicinální plyny'!J38</f>
        <v>0</v>
      </c>
      <c r="AZ61" s="82">
        <f>'06 - medicinální plyny'!F35</f>
        <v>0</v>
      </c>
      <c r="BA61" s="82">
        <f>'06 - medicinální plyny'!F36</f>
        <v>0</v>
      </c>
      <c r="BB61" s="82">
        <f>'06 - medicinální plyny'!F37</f>
        <v>0</v>
      </c>
      <c r="BC61" s="82">
        <f>'06 - medicinální plyny'!F38</f>
        <v>0</v>
      </c>
      <c r="BD61" s="84">
        <f>'06 - medicinální plyny'!F39</f>
        <v>0</v>
      </c>
      <c r="BT61" s="25" t="s">
        <v>81</v>
      </c>
      <c r="BV61" s="25" t="s">
        <v>74</v>
      </c>
      <c r="BW61" s="25" t="s">
        <v>101</v>
      </c>
      <c r="BX61" s="25" t="s">
        <v>80</v>
      </c>
      <c r="CL61" s="25" t="s">
        <v>3</v>
      </c>
    </row>
    <row r="62" spans="1:91" s="3" customFormat="1" ht="16.5" customHeight="1">
      <c r="A62" s="79" t="s">
        <v>82</v>
      </c>
      <c r="B62" s="45"/>
      <c r="C62" s="9"/>
      <c r="D62" s="9"/>
      <c r="E62" s="334" t="s">
        <v>102</v>
      </c>
      <c r="F62" s="334"/>
      <c r="G62" s="334"/>
      <c r="H62" s="334"/>
      <c r="I62" s="334"/>
      <c r="J62" s="9"/>
      <c r="K62" s="334" t="s">
        <v>103</v>
      </c>
      <c r="L62" s="334"/>
      <c r="M62" s="334"/>
      <c r="N62" s="334"/>
      <c r="O62" s="334"/>
      <c r="P62" s="334"/>
      <c r="Q62" s="334"/>
      <c r="R62" s="334"/>
      <c r="S62" s="334"/>
      <c r="T62" s="334"/>
      <c r="U62" s="334"/>
      <c r="V62" s="334"/>
      <c r="W62" s="334"/>
      <c r="X62" s="334"/>
      <c r="Y62" s="334"/>
      <c r="Z62" s="334"/>
      <c r="AA62" s="334"/>
      <c r="AB62" s="334"/>
      <c r="AC62" s="334"/>
      <c r="AD62" s="334"/>
      <c r="AE62" s="334"/>
      <c r="AF62" s="334"/>
      <c r="AG62" s="301">
        <f>'07 - elektroinstalace - s...'!J32</f>
        <v>0</v>
      </c>
      <c r="AH62" s="302"/>
      <c r="AI62" s="302"/>
      <c r="AJ62" s="302"/>
      <c r="AK62" s="302"/>
      <c r="AL62" s="302"/>
      <c r="AM62" s="302"/>
      <c r="AN62" s="301">
        <f t="shared" si="0"/>
        <v>0</v>
      </c>
      <c r="AO62" s="302"/>
      <c r="AP62" s="302"/>
      <c r="AQ62" s="80" t="s">
        <v>85</v>
      </c>
      <c r="AR62" s="45"/>
      <c r="AS62" s="81">
        <v>0</v>
      </c>
      <c r="AT62" s="82">
        <f t="shared" si="1"/>
        <v>0</v>
      </c>
      <c r="AU62" s="83">
        <f>'07 - elektroinstalace - s...'!P96</f>
        <v>0</v>
      </c>
      <c r="AV62" s="82">
        <f>'07 - elektroinstalace - s...'!J35</f>
        <v>0</v>
      </c>
      <c r="AW62" s="82">
        <f>'07 - elektroinstalace - s...'!J36</f>
        <v>0</v>
      </c>
      <c r="AX62" s="82">
        <f>'07 - elektroinstalace - s...'!J37</f>
        <v>0</v>
      </c>
      <c r="AY62" s="82">
        <f>'07 - elektroinstalace - s...'!J38</f>
        <v>0</v>
      </c>
      <c r="AZ62" s="82">
        <f>'07 - elektroinstalace - s...'!F35</f>
        <v>0</v>
      </c>
      <c r="BA62" s="82">
        <f>'07 - elektroinstalace - s...'!F36</f>
        <v>0</v>
      </c>
      <c r="BB62" s="82">
        <f>'07 - elektroinstalace - s...'!F37</f>
        <v>0</v>
      </c>
      <c r="BC62" s="82">
        <f>'07 - elektroinstalace - s...'!F38</f>
        <v>0</v>
      </c>
      <c r="BD62" s="84">
        <f>'07 - elektroinstalace - s...'!F39</f>
        <v>0</v>
      </c>
      <c r="BT62" s="25" t="s">
        <v>81</v>
      </c>
      <c r="BV62" s="25" t="s">
        <v>74</v>
      </c>
      <c r="BW62" s="25" t="s">
        <v>104</v>
      </c>
      <c r="BX62" s="25" t="s">
        <v>80</v>
      </c>
      <c r="CL62" s="25" t="s">
        <v>3</v>
      </c>
    </row>
    <row r="63" spans="1:91" s="3" customFormat="1" ht="16.5" customHeight="1">
      <c r="A63" s="79" t="s">
        <v>82</v>
      </c>
      <c r="B63" s="45"/>
      <c r="C63" s="9"/>
      <c r="D63" s="9"/>
      <c r="E63" s="334" t="s">
        <v>105</v>
      </c>
      <c r="F63" s="334"/>
      <c r="G63" s="334"/>
      <c r="H63" s="334"/>
      <c r="I63" s="334"/>
      <c r="J63" s="9"/>
      <c r="K63" s="334" t="s">
        <v>106</v>
      </c>
      <c r="L63" s="334"/>
      <c r="M63" s="334"/>
      <c r="N63" s="334"/>
      <c r="O63" s="334"/>
      <c r="P63" s="334"/>
      <c r="Q63" s="334"/>
      <c r="R63" s="334"/>
      <c r="S63" s="334"/>
      <c r="T63" s="334"/>
      <c r="U63" s="334"/>
      <c r="V63" s="334"/>
      <c r="W63" s="334"/>
      <c r="X63" s="334"/>
      <c r="Y63" s="334"/>
      <c r="Z63" s="334"/>
      <c r="AA63" s="334"/>
      <c r="AB63" s="334"/>
      <c r="AC63" s="334"/>
      <c r="AD63" s="334"/>
      <c r="AE63" s="334"/>
      <c r="AF63" s="334"/>
      <c r="AG63" s="301">
        <f>'08 - elektroinstalace - s...'!J32</f>
        <v>0</v>
      </c>
      <c r="AH63" s="302"/>
      <c r="AI63" s="302"/>
      <c r="AJ63" s="302"/>
      <c r="AK63" s="302"/>
      <c r="AL63" s="302"/>
      <c r="AM63" s="302"/>
      <c r="AN63" s="301">
        <f t="shared" si="0"/>
        <v>0</v>
      </c>
      <c r="AO63" s="302"/>
      <c r="AP63" s="302"/>
      <c r="AQ63" s="80" t="s">
        <v>85</v>
      </c>
      <c r="AR63" s="45"/>
      <c r="AS63" s="81">
        <v>0</v>
      </c>
      <c r="AT63" s="82">
        <f t="shared" si="1"/>
        <v>0</v>
      </c>
      <c r="AU63" s="83">
        <f>'08 - elektroinstalace - s...'!P92</f>
        <v>0</v>
      </c>
      <c r="AV63" s="82">
        <f>'08 - elektroinstalace - s...'!J35</f>
        <v>0</v>
      </c>
      <c r="AW63" s="82">
        <f>'08 - elektroinstalace - s...'!J36</f>
        <v>0</v>
      </c>
      <c r="AX63" s="82">
        <f>'08 - elektroinstalace - s...'!J37</f>
        <v>0</v>
      </c>
      <c r="AY63" s="82">
        <f>'08 - elektroinstalace - s...'!J38</f>
        <v>0</v>
      </c>
      <c r="AZ63" s="82">
        <f>'08 - elektroinstalace - s...'!F35</f>
        <v>0</v>
      </c>
      <c r="BA63" s="82">
        <f>'08 - elektroinstalace - s...'!F36</f>
        <v>0</v>
      </c>
      <c r="BB63" s="82">
        <f>'08 - elektroinstalace - s...'!F37</f>
        <v>0</v>
      </c>
      <c r="BC63" s="82">
        <f>'08 - elektroinstalace - s...'!F38</f>
        <v>0</v>
      </c>
      <c r="BD63" s="84">
        <f>'08 - elektroinstalace - s...'!F39</f>
        <v>0</v>
      </c>
      <c r="BT63" s="25" t="s">
        <v>81</v>
      </c>
      <c r="BV63" s="25" t="s">
        <v>74</v>
      </c>
      <c r="BW63" s="25" t="s">
        <v>107</v>
      </c>
      <c r="BX63" s="25" t="s">
        <v>80</v>
      </c>
      <c r="CL63" s="25" t="s">
        <v>3</v>
      </c>
    </row>
    <row r="64" spans="1:91" s="3" customFormat="1" ht="16.5" customHeight="1">
      <c r="A64" s="79" t="s">
        <v>82</v>
      </c>
      <c r="B64" s="45"/>
      <c r="C64" s="9"/>
      <c r="D64" s="9"/>
      <c r="E64" s="334" t="s">
        <v>108</v>
      </c>
      <c r="F64" s="334"/>
      <c r="G64" s="334"/>
      <c r="H64" s="334"/>
      <c r="I64" s="334"/>
      <c r="J64" s="9"/>
      <c r="K64" s="334" t="s">
        <v>109</v>
      </c>
      <c r="L64" s="334"/>
      <c r="M64" s="334"/>
      <c r="N64" s="334"/>
      <c r="O64" s="334"/>
      <c r="P64" s="334"/>
      <c r="Q64" s="334"/>
      <c r="R64" s="334"/>
      <c r="S64" s="334"/>
      <c r="T64" s="334"/>
      <c r="U64" s="334"/>
      <c r="V64" s="334"/>
      <c r="W64" s="334"/>
      <c r="X64" s="334"/>
      <c r="Y64" s="334"/>
      <c r="Z64" s="334"/>
      <c r="AA64" s="334"/>
      <c r="AB64" s="334"/>
      <c r="AC64" s="334"/>
      <c r="AD64" s="334"/>
      <c r="AE64" s="334"/>
      <c r="AF64" s="334"/>
      <c r="AG64" s="301">
        <f>'09 - měření a regulace'!J32</f>
        <v>0</v>
      </c>
      <c r="AH64" s="302"/>
      <c r="AI64" s="302"/>
      <c r="AJ64" s="302"/>
      <c r="AK64" s="302"/>
      <c r="AL64" s="302"/>
      <c r="AM64" s="302"/>
      <c r="AN64" s="301">
        <f t="shared" si="0"/>
        <v>0</v>
      </c>
      <c r="AO64" s="302"/>
      <c r="AP64" s="302"/>
      <c r="AQ64" s="80" t="s">
        <v>85</v>
      </c>
      <c r="AR64" s="45"/>
      <c r="AS64" s="81">
        <v>0</v>
      </c>
      <c r="AT64" s="82">
        <f t="shared" si="1"/>
        <v>0</v>
      </c>
      <c r="AU64" s="83">
        <f>'09 - měření a regulace'!P99</f>
        <v>0</v>
      </c>
      <c r="AV64" s="82">
        <f>'09 - měření a regulace'!J35</f>
        <v>0</v>
      </c>
      <c r="AW64" s="82">
        <f>'09 - měření a regulace'!J36</f>
        <v>0</v>
      </c>
      <c r="AX64" s="82">
        <f>'09 - měření a regulace'!J37</f>
        <v>0</v>
      </c>
      <c r="AY64" s="82">
        <f>'09 - měření a regulace'!J38</f>
        <v>0</v>
      </c>
      <c r="AZ64" s="82">
        <f>'09 - měření a regulace'!F35</f>
        <v>0</v>
      </c>
      <c r="BA64" s="82">
        <f>'09 - měření a regulace'!F36</f>
        <v>0</v>
      </c>
      <c r="BB64" s="82">
        <f>'09 - měření a regulace'!F37</f>
        <v>0</v>
      </c>
      <c r="BC64" s="82">
        <f>'09 - měření a regulace'!F38</f>
        <v>0</v>
      </c>
      <c r="BD64" s="84">
        <f>'09 - měření a regulace'!F39</f>
        <v>0</v>
      </c>
      <c r="BT64" s="25" t="s">
        <v>81</v>
      </c>
      <c r="BV64" s="25" t="s">
        <v>74</v>
      </c>
      <c r="BW64" s="25" t="s">
        <v>110</v>
      </c>
      <c r="BX64" s="25" t="s">
        <v>80</v>
      </c>
      <c r="CL64" s="25" t="s">
        <v>3</v>
      </c>
    </row>
    <row r="65" spans="1:91" s="3" customFormat="1" ht="16.5" customHeight="1">
      <c r="A65" s="79" t="s">
        <v>82</v>
      </c>
      <c r="B65" s="45"/>
      <c r="C65" s="9"/>
      <c r="D65" s="9"/>
      <c r="E65" s="334" t="s">
        <v>111</v>
      </c>
      <c r="F65" s="334"/>
      <c r="G65" s="334"/>
      <c r="H65" s="334"/>
      <c r="I65" s="334"/>
      <c r="J65" s="9"/>
      <c r="K65" s="334" t="s">
        <v>112</v>
      </c>
      <c r="L65" s="334"/>
      <c r="M65" s="334"/>
      <c r="N65" s="334"/>
      <c r="O65" s="334"/>
      <c r="P65" s="334"/>
      <c r="Q65" s="334"/>
      <c r="R65" s="334"/>
      <c r="S65" s="334"/>
      <c r="T65" s="334"/>
      <c r="U65" s="334"/>
      <c r="V65" s="334"/>
      <c r="W65" s="334"/>
      <c r="X65" s="334"/>
      <c r="Y65" s="334"/>
      <c r="Z65" s="334"/>
      <c r="AA65" s="334"/>
      <c r="AB65" s="334"/>
      <c r="AC65" s="334"/>
      <c r="AD65" s="334"/>
      <c r="AE65" s="334"/>
      <c r="AF65" s="334"/>
      <c r="AG65" s="301">
        <f>'10 - EPS'!J32</f>
        <v>0</v>
      </c>
      <c r="AH65" s="302"/>
      <c r="AI65" s="302"/>
      <c r="AJ65" s="302"/>
      <c r="AK65" s="302"/>
      <c r="AL65" s="302"/>
      <c r="AM65" s="302"/>
      <c r="AN65" s="301">
        <f t="shared" si="0"/>
        <v>0</v>
      </c>
      <c r="AO65" s="302"/>
      <c r="AP65" s="302"/>
      <c r="AQ65" s="80" t="s">
        <v>85</v>
      </c>
      <c r="AR65" s="45"/>
      <c r="AS65" s="81">
        <v>0</v>
      </c>
      <c r="AT65" s="82">
        <f t="shared" si="1"/>
        <v>0</v>
      </c>
      <c r="AU65" s="83">
        <f>'10 - EPS'!P90</f>
        <v>0</v>
      </c>
      <c r="AV65" s="82">
        <f>'10 - EPS'!J35</f>
        <v>0</v>
      </c>
      <c r="AW65" s="82">
        <f>'10 - EPS'!J36</f>
        <v>0</v>
      </c>
      <c r="AX65" s="82">
        <f>'10 - EPS'!J37</f>
        <v>0</v>
      </c>
      <c r="AY65" s="82">
        <f>'10 - EPS'!J38</f>
        <v>0</v>
      </c>
      <c r="AZ65" s="82">
        <f>'10 - EPS'!F35</f>
        <v>0</v>
      </c>
      <c r="BA65" s="82">
        <f>'10 - EPS'!F36</f>
        <v>0</v>
      </c>
      <c r="BB65" s="82">
        <f>'10 - EPS'!F37</f>
        <v>0</v>
      </c>
      <c r="BC65" s="82">
        <f>'10 - EPS'!F38</f>
        <v>0</v>
      </c>
      <c r="BD65" s="84">
        <f>'10 - EPS'!F39</f>
        <v>0</v>
      </c>
      <c r="BT65" s="25" t="s">
        <v>81</v>
      </c>
      <c r="BV65" s="25" t="s">
        <v>74</v>
      </c>
      <c r="BW65" s="25" t="s">
        <v>113</v>
      </c>
      <c r="BX65" s="25" t="s">
        <v>80</v>
      </c>
      <c r="CL65" s="25" t="s">
        <v>3</v>
      </c>
    </row>
    <row r="66" spans="1:91" s="3" customFormat="1" ht="16.5" customHeight="1">
      <c r="A66" s="79" t="s">
        <v>82</v>
      </c>
      <c r="B66" s="45"/>
      <c r="C66" s="9"/>
      <c r="D66" s="9"/>
      <c r="E66" s="334" t="s">
        <v>114</v>
      </c>
      <c r="F66" s="334"/>
      <c r="G66" s="334"/>
      <c r="H66" s="334"/>
      <c r="I66" s="334"/>
      <c r="J66" s="9"/>
      <c r="K66" s="334" t="s">
        <v>115</v>
      </c>
      <c r="L66" s="334"/>
      <c r="M66" s="334"/>
      <c r="N66" s="334"/>
      <c r="O66" s="334"/>
      <c r="P66" s="334"/>
      <c r="Q66" s="334"/>
      <c r="R66" s="334"/>
      <c r="S66" s="334"/>
      <c r="T66" s="334"/>
      <c r="U66" s="334"/>
      <c r="V66" s="334"/>
      <c r="W66" s="334"/>
      <c r="X66" s="334"/>
      <c r="Y66" s="334"/>
      <c r="Z66" s="334"/>
      <c r="AA66" s="334"/>
      <c r="AB66" s="334"/>
      <c r="AC66" s="334"/>
      <c r="AD66" s="334"/>
      <c r="AE66" s="334"/>
      <c r="AF66" s="334"/>
      <c r="AG66" s="301">
        <f>'11 - výtah'!J32</f>
        <v>0</v>
      </c>
      <c r="AH66" s="302"/>
      <c r="AI66" s="302"/>
      <c r="AJ66" s="302"/>
      <c r="AK66" s="302"/>
      <c r="AL66" s="302"/>
      <c r="AM66" s="302"/>
      <c r="AN66" s="301">
        <f t="shared" si="0"/>
        <v>0</v>
      </c>
      <c r="AO66" s="302"/>
      <c r="AP66" s="302"/>
      <c r="AQ66" s="80" t="s">
        <v>85</v>
      </c>
      <c r="AR66" s="45"/>
      <c r="AS66" s="81">
        <v>0</v>
      </c>
      <c r="AT66" s="82">
        <f t="shared" si="1"/>
        <v>0</v>
      </c>
      <c r="AU66" s="83">
        <f>'11 - výtah'!P92</f>
        <v>0</v>
      </c>
      <c r="AV66" s="82">
        <f>'11 - výtah'!J35</f>
        <v>0</v>
      </c>
      <c r="AW66" s="82">
        <f>'11 - výtah'!J36</f>
        <v>0</v>
      </c>
      <c r="AX66" s="82">
        <f>'11 - výtah'!J37</f>
        <v>0</v>
      </c>
      <c r="AY66" s="82">
        <f>'11 - výtah'!J38</f>
        <v>0</v>
      </c>
      <c r="AZ66" s="82">
        <f>'11 - výtah'!F35</f>
        <v>0</v>
      </c>
      <c r="BA66" s="82">
        <f>'11 - výtah'!F36</f>
        <v>0</v>
      </c>
      <c r="BB66" s="82">
        <f>'11 - výtah'!F37</f>
        <v>0</v>
      </c>
      <c r="BC66" s="82">
        <f>'11 - výtah'!F38</f>
        <v>0</v>
      </c>
      <c r="BD66" s="84">
        <f>'11 - výtah'!F39</f>
        <v>0</v>
      </c>
      <c r="BT66" s="25" t="s">
        <v>81</v>
      </c>
      <c r="BV66" s="25" t="s">
        <v>74</v>
      </c>
      <c r="BW66" s="25" t="s">
        <v>116</v>
      </c>
      <c r="BX66" s="25" t="s">
        <v>80</v>
      </c>
      <c r="CL66" s="25" t="s">
        <v>3</v>
      </c>
    </row>
    <row r="67" spans="1:91" s="6" customFormat="1" ht="16.5" customHeight="1">
      <c r="B67" s="70"/>
      <c r="C67" s="71"/>
      <c r="D67" s="333" t="s">
        <v>117</v>
      </c>
      <c r="E67" s="333"/>
      <c r="F67" s="333"/>
      <c r="G67" s="333"/>
      <c r="H67" s="333"/>
      <c r="I67" s="72"/>
      <c r="J67" s="333" t="s">
        <v>118</v>
      </c>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00">
        <f>ROUND(AG68,2)</f>
        <v>0</v>
      </c>
      <c r="AH67" s="299"/>
      <c r="AI67" s="299"/>
      <c r="AJ67" s="299"/>
      <c r="AK67" s="299"/>
      <c r="AL67" s="299"/>
      <c r="AM67" s="299"/>
      <c r="AN67" s="298">
        <f t="shared" si="0"/>
        <v>0</v>
      </c>
      <c r="AO67" s="299"/>
      <c r="AP67" s="299"/>
      <c r="AQ67" s="73" t="s">
        <v>119</v>
      </c>
      <c r="AR67" s="70"/>
      <c r="AS67" s="74">
        <f>ROUND(AS68,2)</f>
        <v>0</v>
      </c>
      <c r="AT67" s="75">
        <f t="shared" si="1"/>
        <v>0</v>
      </c>
      <c r="AU67" s="76">
        <f>ROUND(AU68,5)</f>
        <v>0</v>
      </c>
      <c r="AV67" s="75">
        <f>ROUND(AZ67*L29,2)</f>
        <v>0</v>
      </c>
      <c r="AW67" s="75">
        <f>ROUND(BA67*L30,2)</f>
        <v>0</v>
      </c>
      <c r="AX67" s="75">
        <f>ROUND(BB67*L29,2)</f>
        <v>0</v>
      </c>
      <c r="AY67" s="75">
        <f>ROUND(BC67*L30,2)</f>
        <v>0</v>
      </c>
      <c r="AZ67" s="75">
        <f>ROUND(AZ68,2)</f>
        <v>0</v>
      </c>
      <c r="BA67" s="75">
        <f>ROUND(BA68,2)</f>
        <v>0</v>
      </c>
      <c r="BB67" s="75">
        <f>ROUND(BB68,2)</f>
        <v>0</v>
      </c>
      <c r="BC67" s="75">
        <f>ROUND(BC68,2)</f>
        <v>0</v>
      </c>
      <c r="BD67" s="77">
        <f>ROUND(BD68,2)</f>
        <v>0</v>
      </c>
      <c r="BS67" s="78" t="s">
        <v>71</v>
      </c>
      <c r="BT67" s="78" t="s">
        <v>79</v>
      </c>
      <c r="BU67" s="78" t="s">
        <v>73</v>
      </c>
      <c r="BV67" s="78" t="s">
        <v>74</v>
      </c>
      <c r="BW67" s="78" t="s">
        <v>120</v>
      </c>
      <c r="BX67" s="78" t="s">
        <v>5</v>
      </c>
      <c r="CL67" s="78" t="s">
        <v>20</v>
      </c>
      <c r="CM67" s="78" t="s">
        <v>81</v>
      </c>
    </row>
    <row r="68" spans="1:91" s="3" customFormat="1" ht="16.5" customHeight="1">
      <c r="A68" s="79" t="s">
        <v>82</v>
      </c>
      <c r="B68" s="45"/>
      <c r="C68" s="9"/>
      <c r="D68" s="9"/>
      <c r="E68" s="334" t="s">
        <v>83</v>
      </c>
      <c r="F68" s="334"/>
      <c r="G68" s="334"/>
      <c r="H68" s="334"/>
      <c r="I68" s="334"/>
      <c r="J68" s="9"/>
      <c r="K68" s="334" t="s">
        <v>84</v>
      </c>
      <c r="L68" s="334"/>
      <c r="M68" s="334"/>
      <c r="N68" s="334"/>
      <c r="O68" s="334"/>
      <c r="P68" s="334"/>
      <c r="Q68" s="334"/>
      <c r="R68" s="334"/>
      <c r="S68" s="334"/>
      <c r="T68" s="334"/>
      <c r="U68" s="334"/>
      <c r="V68" s="334"/>
      <c r="W68" s="334"/>
      <c r="X68" s="334"/>
      <c r="Y68" s="334"/>
      <c r="Z68" s="334"/>
      <c r="AA68" s="334"/>
      <c r="AB68" s="334"/>
      <c r="AC68" s="334"/>
      <c r="AD68" s="334"/>
      <c r="AE68" s="334"/>
      <c r="AF68" s="334"/>
      <c r="AG68" s="301">
        <f>'01 - stavební část_01'!J32</f>
        <v>0</v>
      </c>
      <c r="AH68" s="302"/>
      <c r="AI68" s="302"/>
      <c r="AJ68" s="302"/>
      <c r="AK68" s="302"/>
      <c r="AL68" s="302"/>
      <c r="AM68" s="302"/>
      <c r="AN68" s="301">
        <f t="shared" si="0"/>
        <v>0</v>
      </c>
      <c r="AO68" s="302"/>
      <c r="AP68" s="302"/>
      <c r="AQ68" s="80" t="s">
        <v>85</v>
      </c>
      <c r="AR68" s="45"/>
      <c r="AS68" s="81">
        <v>0</v>
      </c>
      <c r="AT68" s="82">
        <f t="shared" si="1"/>
        <v>0</v>
      </c>
      <c r="AU68" s="83">
        <f>'01 - stavební část_01'!P91</f>
        <v>0</v>
      </c>
      <c r="AV68" s="82">
        <f>'01 - stavební část_01'!J35</f>
        <v>0</v>
      </c>
      <c r="AW68" s="82">
        <f>'01 - stavební část_01'!J36</f>
        <v>0</v>
      </c>
      <c r="AX68" s="82">
        <f>'01 - stavební část_01'!J37</f>
        <v>0</v>
      </c>
      <c r="AY68" s="82">
        <f>'01 - stavební část_01'!J38</f>
        <v>0</v>
      </c>
      <c r="AZ68" s="82">
        <f>'01 - stavební část_01'!F35</f>
        <v>0</v>
      </c>
      <c r="BA68" s="82">
        <f>'01 - stavební část_01'!F36</f>
        <v>0</v>
      </c>
      <c r="BB68" s="82">
        <f>'01 - stavební část_01'!F37</f>
        <v>0</v>
      </c>
      <c r="BC68" s="82">
        <f>'01 - stavební část_01'!F38</f>
        <v>0</v>
      </c>
      <c r="BD68" s="84">
        <f>'01 - stavební část_01'!F39</f>
        <v>0</v>
      </c>
      <c r="BT68" s="25" t="s">
        <v>81</v>
      </c>
      <c r="BV68" s="25" t="s">
        <v>74</v>
      </c>
      <c r="BW68" s="25" t="s">
        <v>121</v>
      </c>
      <c r="BX68" s="25" t="s">
        <v>120</v>
      </c>
      <c r="CL68" s="25" t="s">
        <v>20</v>
      </c>
    </row>
    <row r="69" spans="1:91" s="6" customFormat="1" ht="16.5" customHeight="1">
      <c r="A69" s="79" t="s">
        <v>82</v>
      </c>
      <c r="B69" s="70"/>
      <c r="C69" s="71"/>
      <c r="D69" s="333" t="s">
        <v>122</v>
      </c>
      <c r="E69" s="333"/>
      <c r="F69" s="333"/>
      <c r="G69" s="333"/>
      <c r="H69" s="333"/>
      <c r="I69" s="72"/>
      <c r="J69" s="333" t="s">
        <v>123</v>
      </c>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298">
        <f>'VON - vedlejší a ostatní ...'!J30</f>
        <v>0</v>
      </c>
      <c r="AH69" s="299"/>
      <c r="AI69" s="299"/>
      <c r="AJ69" s="299"/>
      <c r="AK69" s="299"/>
      <c r="AL69" s="299"/>
      <c r="AM69" s="299"/>
      <c r="AN69" s="298">
        <f t="shared" si="0"/>
        <v>0</v>
      </c>
      <c r="AO69" s="299"/>
      <c r="AP69" s="299"/>
      <c r="AQ69" s="73" t="s">
        <v>122</v>
      </c>
      <c r="AR69" s="70"/>
      <c r="AS69" s="85">
        <v>0</v>
      </c>
      <c r="AT69" s="86">
        <f t="shared" si="1"/>
        <v>0</v>
      </c>
      <c r="AU69" s="87">
        <f>'VON - vedlejší a ostatní ...'!P83</f>
        <v>0</v>
      </c>
      <c r="AV69" s="86">
        <f>'VON - vedlejší a ostatní ...'!J33</f>
        <v>0</v>
      </c>
      <c r="AW69" s="86">
        <f>'VON - vedlejší a ostatní ...'!J34</f>
        <v>0</v>
      </c>
      <c r="AX69" s="86">
        <f>'VON - vedlejší a ostatní ...'!J35</f>
        <v>0</v>
      </c>
      <c r="AY69" s="86">
        <f>'VON - vedlejší a ostatní ...'!J36</f>
        <v>0</v>
      </c>
      <c r="AZ69" s="86">
        <f>'VON - vedlejší a ostatní ...'!F33</f>
        <v>0</v>
      </c>
      <c r="BA69" s="86">
        <f>'VON - vedlejší a ostatní ...'!F34</f>
        <v>0</v>
      </c>
      <c r="BB69" s="86">
        <f>'VON - vedlejší a ostatní ...'!F35</f>
        <v>0</v>
      </c>
      <c r="BC69" s="86">
        <f>'VON - vedlejší a ostatní ...'!F36</f>
        <v>0</v>
      </c>
      <c r="BD69" s="88">
        <f>'VON - vedlejší a ostatní ...'!F37</f>
        <v>0</v>
      </c>
      <c r="BT69" s="78" t="s">
        <v>79</v>
      </c>
      <c r="BV69" s="78" t="s">
        <v>74</v>
      </c>
      <c r="BW69" s="78" t="s">
        <v>124</v>
      </c>
      <c r="BX69" s="78" t="s">
        <v>5</v>
      </c>
      <c r="CL69" s="78" t="s">
        <v>20</v>
      </c>
      <c r="CM69" s="78" t="s">
        <v>81</v>
      </c>
    </row>
    <row r="70" spans="1:91" s="1" customFormat="1" ht="30" customHeight="1">
      <c r="B70" s="32"/>
      <c r="AR70" s="32"/>
    </row>
    <row r="71" spans="1:91" s="1" customFormat="1" ht="6.95" customHeight="1">
      <c r="B71" s="41"/>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32"/>
    </row>
  </sheetData>
  <mergeCells count="98">
    <mergeCell ref="C52:G52"/>
    <mergeCell ref="D55:H55"/>
    <mergeCell ref="E57:I57"/>
    <mergeCell ref="E64:I64"/>
    <mergeCell ref="E58:I58"/>
    <mergeCell ref="E63:I63"/>
    <mergeCell ref="E62:I62"/>
    <mergeCell ref="E61:I61"/>
    <mergeCell ref="E59:I59"/>
    <mergeCell ref="E60:I60"/>
    <mergeCell ref="E56:I56"/>
    <mergeCell ref="I52:AF52"/>
    <mergeCell ref="J55:AF55"/>
    <mergeCell ref="K56:AF56"/>
    <mergeCell ref="K64:AF64"/>
    <mergeCell ref="K60:AF60"/>
    <mergeCell ref="K57:AF57"/>
    <mergeCell ref="K61:AF61"/>
    <mergeCell ref="K62:AF62"/>
    <mergeCell ref="K63:AF63"/>
    <mergeCell ref="K59:AF59"/>
    <mergeCell ref="K58:AF58"/>
    <mergeCell ref="L45:AO45"/>
    <mergeCell ref="E65:I65"/>
    <mergeCell ref="K65:AF65"/>
    <mergeCell ref="E66:I66"/>
    <mergeCell ref="K66:AF66"/>
    <mergeCell ref="AG54:AM54"/>
    <mergeCell ref="AG64:AM64"/>
    <mergeCell ref="AN64:AP64"/>
    <mergeCell ref="AN56:AP56"/>
    <mergeCell ref="AN52:AP52"/>
    <mergeCell ref="AN61:AP61"/>
    <mergeCell ref="AN57:AP57"/>
    <mergeCell ref="AN60:AP60"/>
    <mergeCell ref="AN55:AP55"/>
    <mergeCell ref="AN62:AP62"/>
    <mergeCell ref="AN58:AP58"/>
    <mergeCell ref="D67:H67"/>
    <mergeCell ref="J67:AF67"/>
    <mergeCell ref="E68:I68"/>
    <mergeCell ref="K68:AF68"/>
    <mergeCell ref="D69:H69"/>
    <mergeCell ref="J69:AF69"/>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3:AM63"/>
    <mergeCell ref="AG62:AM62"/>
    <mergeCell ref="AG52:AM52"/>
    <mergeCell ref="AG60:AM60"/>
    <mergeCell ref="AG59:AM59"/>
    <mergeCell ref="AG56:AM56"/>
    <mergeCell ref="AG57:AM57"/>
    <mergeCell ref="AG58:AM58"/>
    <mergeCell ref="AG55:AM55"/>
    <mergeCell ref="AM47:AN47"/>
    <mergeCell ref="AM49:AP49"/>
    <mergeCell ref="AM50:AP50"/>
    <mergeCell ref="AN59:AP59"/>
    <mergeCell ref="AN63:AP63"/>
    <mergeCell ref="AS49:AT51"/>
    <mergeCell ref="AN65:AP65"/>
    <mergeCell ref="AG65:AM65"/>
    <mergeCell ref="AN66:AP66"/>
    <mergeCell ref="AG66:AM66"/>
    <mergeCell ref="AN54:AP54"/>
    <mergeCell ref="AN67:AP67"/>
    <mergeCell ref="AG67:AM67"/>
    <mergeCell ref="AN68:AP68"/>
    <mergeCell ref="AG68:AM68"/>
    <mergeCell ref="AN69:AP69"/>
    <mergeCell ref="AG69:AM69"/>
  </mergeCells>
  <hyperlinks>
    <hyperlink ref="A56" location="'01 - stavební část'!C2" display="/"/>
    <hyperlink ref="A57" location="'02 - zdravotechnické inst...'!C2" display="/"/>
    <hyperlink ref="A58" location="'03 - ústřední vytápění'!C2" display="/"/>
    <hyperlink ref="A59" location="'04 - vzduchotechnika'!C2" display="/"/>
    <hyperlink ref="A60" location="'05 - rozvod chladu'!C2" display="/"/>
    <hyperlink ref="A61" location="'06 - medicinální plyny'!C2" display="/"/>
    <hyperlink ref="A62" location="'07 - elektroinstalace - s...'!C2" display="/"/>
    <hyperlink ref="A63" location="'08 - elektroinstalace - s...'!C2" display="/"/>
    <hyperlink ref="A64" location="'09 - měření a regulace'!C2" display="/"/>
    <hyperlink ref="A65" location="'10 - EPS'!C2" display="/"/>
    <hyperlink ref="A66" location="'11 - výtah'!C2" display="/"/>
    <hyperlink ref="A68" location="'01 - stavební část_01'!C2" display="/"/>
    <hyperlink ref="A69"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B2:BM60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t="s">
        <v>6</v>
      </c>
      <c r="M2" s="309"/>
      <c r="N2" s="309"/>
      <c r="O2" s="309"/>
      <c r="P2" s="309"/>
      <c r="Q2" s="309"/>
      <c r="R2" s="309"/>
      <c r="S2" s="309"/>
      <c r="T2" s="309"/>
      <c r="U2" s="309"/>
      <c r="V2" s="309"/>
      <c r="AT2" s="17" t="s">
        <v>86</v>
      </c>
    </row>
    <row r="3" spans="2:46" ht="6.95" customHeight="1">
      <c r="B3" s="18"/>
      <c r="C3" s="19"/>
      <c r="D3" s="19"/>
      <c r="E3" s="19"/>
      <c r="F3" s="19"/>
      <c r="G3" s="19"/>
      <c r="H3" s="19"/>
      <c r="I3" s="19"/>
      <c r="J3" s="19"/>
      <c r="K3" s="19"/>
      <c r="L3" s="20"/>
      <c r="AT3" s="17" t="s">
        <v>81</v>
      </c>
    </row>
    <row r="4" spans="2:46" ht="24.95" customHeight="1">
      <c r="B4" s="20"/>
      <c r="D4" s="21" t="s">
        <v>125</v>
      </c>
      <c r="L4" s="20"/>
      <c r="M4" s="89" t="s">
        <v>11</v>
      </c>
      <c r="AT4" s="17" t="s">
        <v>4</v>
      </c>
    </row>
    <row r="5" spans="2:46" ht="6.95" customHeight="1">
      <c r="B5" s="20"/>
      <c r="L5" s="20"/>
    </row>
    <row r="6" spans="2:46" ht="12" customHeight="1">
      <c r="B6" s="20"/>
      <c r="D6" s="27" t="s">
        <v>17</v>
      </c>
      <c r="L6" s="20"/>
    </row>
    <row r="7" spans="2:46" ht="26.25" customHeight="1">
      <c r="B7" s="20"/>
      <c r="E7" s="341" t="str">
        <f>'Rekapitulace stavby'!K6</f>
        <v>Stavební úpravy části objektu A (budovy T13) na dětskou psychiatrii Nemocnice České Budějovice</v>
      </c>
      <c r="F7" s="342"/>
      <c r="G7" s="342"/>
      <c r="H7" s="342"/>
      <c r="L7" s="20"/>
    </row>
    <row r="8" spans="2:46" ht="12" customHeight="1">
      <c r="B8" s="20"/>
      <c r="D8" s="27" t="s">
        <v>126</v>
      </c>
      <c r="L8" s="20"/>
    </row>
    <row r="9" spans="2:46" s="1" customFormat="1" ht="16.5" customHeight="1">
      <c r="B9" s="32"/>
      <c r="E9" s="341" t="s">
        <v>127</v>
      </c>
      <c r="F9" s="340"/>
      <c r="G9" s="340"/>
      <c r="H9" s="340"/>
      <c r="L9" s="32"/>
    </row>
    <row r="10" spans="2:46" s="1" customFormat="1" ht="12" customHeight="1">
      <c r="B10" s="32"/>
      <c r="D10" s="27" t="s">
        <v>128</v>
      </c>
      <c r="L10" s="32"/>
    </row>
    <row r="11" spans="2:46" s="1" customFormat="1" ht="16.5" customHeight="1">
      <c r="B11" s="32"/>
      <c r="E11" s="335" t="s">
        <v>129</v>
      </c>
      <c r="F11" s="340"/>
      <c r="G11" s="340"/>
      <c r="H11" s="340"/>
      <c r="L11" s="32"/>
    </row>
    <row r="12" spans="2:46" s="1" customFormat="1">
      <c r="B12" s="32"/>
      <c r="L12" s="32"/>
    </row>
    <row r="13" spans="2:46" s="1" customFormat="1" ht="12" customHeight="1">
      <c r="B13" s="32"/>
      <c r="D13" s="27" t="s">
        <v>19</v>
      </c>
      <c r="F13" s="25" t="s">
        <v>20</v>
      </c>
      <c r="I13" s="27" t="s">
        <v>21</v>
      </c>
      <c r="J13" s="25" t="s">
        <v>3</v>
      </c>
      <c r="L13" s="32"/>
    </row>
    <row r="14" spans="2:46" s="1" customFormat="1" ht="12" customHeight="1">
      <c r="B14" s="32"/>
      <c r="D14" s="27" t="s">
        <v>22</v>
      </c>
      <c r="F14" s="25" t="s">
        <v>23</v>
      </c>
      <c r="I14" s="27" t="s">
        <v>24</v>
      </c>
      <c r="J14" s="49" t="str">
        <f>'Rekapitulace stavby'!AN8</f>
        <v>11. 5. 2023</v>
      </c>
      <c r="L14" s="32"/>
    </row>
    <row r="15" spans="2:46" s="1" customFormat="1" ht="10.9" customHeight="1">
      <c r="B15" s="32"/>
      <c r="L15" s="32"/>
    </row>
    <row r="16" spans="2:46" s="1" customFormat="1" ht="12" customHeight="1">
      <c r="B16" s="32"/>
      <c r="D16" s="27" t="s">
        <v>26</v>
      </c>
      <c r="I16" s="27" t="s">
        <v>27</v>
      </c>
      <c r="J16" s="25" t="str">
        <f>IF('Rekapitulace stavby'!AN10="","",'Rekapitulace stavby'!AN10)</f>
        <v/>
      </c>
      <c r="L16" s="32"/>
    </row>
    <row r="17" spans="2:12" s="1" customFormat="1" ht="18" customHeight="1">
      <c r="B17" s="32"/>
      <c r="E17" s="25" t="str">
        <f>IF('Rekapitulace stavby'!E11="","",'Rekapitulace stavby'!E11)</f>
        <v xml:space="preserve"> </v>
      </c>
      <c r="I17" s="27" t="s">
        <v>29</v>
      </c>
      <c r="J17" s="25" t="str">
        <f>IF('Rekapitulace stavby'!AN11="","",'Rekapitulace stavby'!AN11)</f>
        <v/>
      </c>
      <c r="L17" s="32"/>
    </row>
    <row r="18" spans="2:12" s="1" customFormat="1" ht="6.95" customHeight="1">
      <c r="B18" s="32"/>
      <c r="L18" s="32"/>
    </row>
    <row r="19" spans="2:12" s="1" customFormat="1" ht="12" customHeight="1">
      <c r="B19" s="32"/>
      <c r="D19" s="27" t="s">
        <v>30</v>
      </c>
      <c r="I19" s="27" t="s">
        <v>27</v>
      </c>
      <c r="J19" s="28" t="str">
        <f>'Rekapitulace stavby'!AN13</f>
        <v>Vyplň údaj</v>
      </c>
      <c r="L19" s="32"/>
    </row>
    <row r="20" spans="2:12" s="1" customFormat="1" ht="18" customHeight="1">
      <c r="B20" s="32"/>
      <c r="E20" s="343" t="str">
        <f>'Rekapitulace stavby'!E14</f>
        <v>Vyplň údaj</v>
      </c>
      <c r="F20" s="325"/>
      <c r="G20" s="325"/>
      <c r="H20" s="325"/>
      <c r="I20" s="27" t="s">
        <v>29</v>
      </c>
      <c r="J20" s="28" t="str">
        <f>'Rekapitulace stavby'!AN14</f>
        <v>Vyplň údaj</v>
      </c>
      <c r="L20" s="32"/>
    </row>
    <row r="21" spans="2:12" s="1" customFormat="1" ht="6.95" customHeight="1">
      <c r="B21" s="32"/>
      <c r="L21" s="32"/>
    </row>
    <row r="22" spans="2:12" s="1" customFormat="1" ht="12" customHeight="1">
      <c r="B22" s="32"/>
      <c r="D22" s="27" t="s">
        <v>32</v>
      </c>
      <c r="I22" s="27" t="s">
        <v>27</v>
      </c>
      <c r="J22" s="25" t="s">
        <v>3</v>
      </c>
      <c r="L22" s="32"/>
    </row>
    <row r="23" spans="2:12" s="1" customFormat="1" ht="18" customHeight="1">
      <c r="B23" s="32"/>
      <c r="E23" s="25" t="s">
        <v>33</v>
      </c>
      <c r="I23" s="27" t="s">
        <v>29</v>
      </c>
      <c r="J23" s="25" t="s">
        <v>3</v>
      </c>
      <c r="L23" s="32"/>
    </row>
    <row r="24" spans="2:12" s="1" customFormat="1" ht="6.95" customHeight="1">
      <c r="B24" s="32"/>
      <c r="L24" s="32"/>
    </row>
    <row r="25" spans="2:12" s="1" customFormat="1" ht="12" customHeight="1">
      <c r="B25" s="32"/>
      <c r="D25" s="27" t="s">
        <v>35</v>
      </c>
      <c r="I25" s="27" t="s">
        <v>27</v>
      </c>
      <c r="J25" s="25" t="str">
        <f>IF('Rekapitulace stavby'!AN19="","",'Rekapitulace stavby'!AN19)</f>
        <v/>
      </c>
      <c r="L25" s="32"/>
    </row>
    <row r="26" spans="2:12" s="1" customFormat="1" ht="18" customHeight="1">
      <c r="B26" s="32"/>
      <c r="E26" s="25" t="str">
        <f>IF('Rekapitulace stavby'!E20="","",'Rekapitulace stavby'!E20)</f>
        <v xml:space="preserve"> </v>
      </c>
      <c r="I26" s="27" t="s">
        <v>29</v>
      </c>
      <c r="J26" s="25" t="str">
        <f>IF('Rekapitulace stavby'!AN20="","",'Rekapitulace stavby'!AN20)</f>
        <v/>
      </c>
      <c r="L26" s="32"/>
    </row>
    <row r="27" spans="2:12" s="1" customFormat="1" ht="6.95" customHeight="1">
      <c r="B27" s="32"/>
      <c r="L27" s="32"/>
    </row>
    <row r="28" spans="2:12" s="1" customFormat="1" ht="12" customHeight="1">
      <c r="B28" s="32"/>
      <c r="D28" s="27" t="s">
        <v>36</v>
      </c>
      <c r="L28" s="32"/>
    </row>
    <row r="29" spans="2:12" s="7" customFormat="1" ht="71.25" customHeight="1">
      <c r="B29" s="90"/>
      <c r="E29" s="329" t="s">
        <v>37</v>
      </c>
      <c r="F29" s="329"/>
      <c r="G29" s="329"/>
      <c r="H29" s="329"/>
      <c r="L29" s="90"/>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1" t="s">
        <v>38</v>
      </c>
      <c r="J32" s="62">
        <f>ROUND(J118,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92" t="s">
        <v>42</v>
      </c>
      <c r="E35" s="27" t="s">
        <v>43</v>
      </c>
      <c r="F35" s="82">
        <f>ROUND((SUM(BE118:BE6035)),  2)</f>
        <v>0</v>
      </c>
      <c r="I35" s="93">
        <v>0.21</v>
      </c>
      <c r="J35" s="82">
        <f>ROUND(((SUM(BE118:BE6035))*I35),  2)</f>
        <v>0</v>
      </c>
      <c r="L35" s="32"/>
    </row>
    <row r="36" spans="2:12" s="1" customFormat="1" ht="14.45" customHeight="1">
      <c r="B36" s="32"/>
      <c r="E36" s="27" t="s">
        <v>44</v>
      </c>
      <c r="F36" s="82">
        <f>ROUND((SUM(BF118:BF6035)),  2)</f>
        <v>0</v>
      </c>
      <c r="I36" s="93">
        <v>0.15</v>
      </c>
      <c r="J36" s="82">
        <f>ROUND(((SUM(BF118:BF6035))*I36),  2)</f>
        <v>0</v>
      </c>
      <c r="L36" s="32"/>
    </row>
    <row r="37" spans="2:12" s="1" customFormat="1" ht="14.45" hidden="1" customHeight="1">
      <c r="B37" s="32"/>
      <c r="E37" s="27" t="s">
        <v>45</v>
      </c>
      <c r="F37" s="82">
        <f>ROUND((SUM(BG118:BG6035)),  2)</f>
        <v>0</v>
      </c>
      <c r="I37" s="93">
        <v>0.21</v>
      </c>
      <c r="J37" s="82">
        <f>0</f>
        <v>0</v>
      </c>
      <c r="L37" s="32"/>
    </row>
    <row r="38" spans="2:12" s="1" customFormat="1" ht="14.45" hidden="1" customHeight="1">
      <c r="B38" s="32"/>
      <c r="E38" s="27" t="s">
        <v>46</v>
      </c>
      <c r="F38" s="82">
        <f>ROUND((SUM(BH118:BH6035)),  2)</f>
        <v>0</v>
      </c>
      <c r="I38" s="93">
        <v>0.15</v>
      </c>
      <c r="J38" s="82">
        <f>0</f>
        <v>0</v>
      </c>
      <c r="L38" s="32"/>
    </row>
    <row r="39" spans="2:12" s="1" customFormat="1" ht="14.45" hidden="1" customHeight="1">
      <c r="B39" s="32"/>
      <c r="E39" s="27" t="s">
        <v>47</v>
      </c>
      <c r="F39" s="82">
        <f>ROUND((SUM(BI118:BI6035)),  2)</f>
        <v>0</v>
      </c>
      <c r="I39" s="93">
        <v>0</v>
      </c>
      <c r="J39" s="82">
        <f>0</f>
        <v>0</v>
      </c>
      <c r="L39" s="32"/>
    </row>
    <row r="40" spans="2:12" s="1" customFormat="1" ht="6.95" customHeight="1">
      <c r="B40" s="32"/>
      <c r="L40" s="32"/>
    </row>
    <row r="41" spans="2:12" s="1" customFormat="1" ht="25.35" customHeight="1">
      <c r="B41" s="32"/>
      <c r="C41" s="94"/>
      <c r="D41" s="95" t="s">
        <v>48</v>
      </c>
      <c r="E41" s="53"/>
      <c r="F41" s="53"/>
      <c r="G41" s="96" t="s">
        <v>49</v>
      </c>
      <c r="H41" s="97" t="s">
        <v>50</v>
      </c>
      <c r="I41" s="53"/>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130</v>
      </c>
      <c r="L47" s="32"/>
    </row>
    <row r="48" spans="2:12" s="1" customFormat="1" ht="6.95" customHeight="1">
      <c r="B48" s="32"/>
      <c r="L48" s="32"/>
    </row>
    <row r="49" spans="2:47" s="1" customFormat="1" ht="12" customHeight="1">
      <c r="B49" s="32"/>
      <c r="C49" s="27" t="s">
        <v>17</v>
      </c>
      <c r="L49" s="32"/>
    </row>
    <row r="50" spans="2:47" s="1" customFormat="1" ht="26.25" customHeight="1">
      <c r="B50" s="32"/>
      <c r="E50" s="341" t="str">
        <f>E7</f>
        <v>Stavební úpravy části objektu A (budovy T13) na dětskou psychiatrii Nemocnice České Budějovice</v>
      </c>
      <c r="F50" s="342"/>
      <c r="G50" s="342"/>
      <c r="H50" s="342"/>
      <c r="L50" s="32"/>
    </row>
    <row r="51" spans="2:47" ht="12" customHeight="1">
      <c r="B51" s="20"/>
      <c r="C51" s="27" t="s">
        <v>126</v>
      </c>
      <c r="L51" s="20"/>
    </row>
    <row r="52" spans="2:47" s="1" customFormat="1" ht="16.5" customHeight="1">
      <c r="B52" s="32"/>
      <c r="E52" s="341" t="s">
        <v>127</v>
      </c>
      <c r="F52" s="340"/>
      <c r="G52" s="340"/>
      <c r="H52" s="340"/>
      <c r="L52" s="32"/>
    </row>
    <row r="53" spans="2:47" s="1" customFormat="1" ht="12" customHeight="1">
      <c r="B53" s="32"/>
      <c r="C53" s="27" t="s">
        <v>128</v>
      </c>
      <c r="L53" s="32"/>
    </row>
    <row r="54" spans="2:47" s="1" customFormat="1" ht="16.5" customHeight="1">
      <c r="B54" s="32"/>
      <c r="E54" s="335" t="str">
        <f>E11</f>
        <v>01 - stavební část</v>
      </c>
      <c r="F54" s="340"/>
      <c r="G54" s="340"/>
      <c r="H54" s="340"/>
      <c r="L54" s="32"/>
    </row>
    <row r="55" spans="2:47" s="1" customFormat="1" ht="6.95" customHeight="1">
      <c r="B55" s="32"/>
      <c r="L55" s="32"/>
    </row>
    <row r="56" spans="2:47" s="1" customFormat="1" ht="12" customHeight="1">
      <c r="B56" s="32"/>
      <c r="C56" s="27" t="s">
        <v>22</v>
      </c>
      <c r="F56" s="25" t="str">
        <f>F14</f>
        <v>České Budějovice</v>
      </c>
      <c r="I56" s="27" t="s">
        <v>24</v>
      </c>
      <c r="J56" s="49" t="str">
        <f>IF(J14="","",J14)</f>
        <v>11. 5. 2023</v>
      </c>
      <c r="L56" s="32"/>
    </row>
    <row r="57" spans="2:47" s="1" customFormat="1" ht="6.95" customHeight="1">
      <c r="B57" s="32"/>
      <c r="L57" s="32"/>
    </row>
    <row r="58" spans="2:47" s="1" customFormat="1" ht="25.7" customHeight="1">
      <c r="B58" s="32"/>
      <c r="C58" s="27" t="s">
        <v>26</v>
      </c>
      <c r="F58" s="25" t="str">
        <f>E17</f>
        <v xml:space="preserve"> </v>
      </c>
      <c r="I58" s="27" t="s">
        <v>32</v>
      </c>
      <c r="J58" s="30" t="str">
        <f>E23</f>
        <v>Atelier G+G s.r.o., Jindřichův Hradec</v>
      </c>
      <c r="L58" s="32"/>
    </row>
    <row r="59" spans="2:47" s="1" customFormat="1" ht="15.2" customHeight="1">
      <c r="B59" s="32"/>
      <c r="C59" s="27" t="s">
        <v>30</v>
      </c>
      <c r="F59" s="25" t="str">
        <f>IF(E20="","",E20)</f>
        <v>Vyplň údaj</v>
      </c>
      <c r="I59" s="27" t="s">
        <v>35</v>
      </c>
      <c r="J59" s="30" t="str">
        <f>E26</f>
        <v xml:space="preserve"> </v>
      </c>
      <c r="L59" s="32"/>
    </row>
    <row r="60" spans="2:47" s="1" customFormat="1" ht="10.35" customHeight="1">
      <c r="B60" s="32"/>
      <c r="L60" s="32"/>
    </row>
    <row r="61" spans="2:47" s="1" customFormat="1" ht="29.25" customHeight="1">
      <c r="B61" s="32"/>
      <c r="C61" s="100" t="s">
        <v>131</v>
      </c>
      <c r="D61" s="94"/>
      <c r="E61" s="94"/>
      <c r="F61" s="94"/>
      <c r="G61" s="94"/>
      <c r="H61" s="94"/>
      <c r="I61" s="94"/>
      <c r="J61" s="101" t="s">
        <v>132</v>
      </c>
      <c r="K61" s="94"/>
      <c r="L61" s="32"/>
    </row>
    <row r="62" spans="2:47" s="1" customFormat="1" ht="10.35" customHeight="1">
      <c r="B62" s="32"/>
      <c r="L62" s="32"/>
    </row>
    <row r="63" spans="2:47" s="1" customFormat="1" ht="22.9" customHeight="1">
      <c r="B63" s="32"/>
      <c r="C63" s="102" t="s">
        <v>70</v>
      </c>
      <c r="J63" s="62">
        <f>J118</f>
        <v>0</v>
      </c>
      <c r="L63" s="32"/>
      <c r="AU63" s="17" t="s">
        <v>133</v>
      </c>
    </row>
    <row r="64" spans="2:47" s="8" customFormat="1" ht="24.95" customHeight="1">
      <c r="B64" s="103"/>
      <c r="D64" s="104" t="s">
        <v>134</v>
      </c>
      <c r="E64" s="105"/>
      <c r="F64" s="105"/>
      <c r="G64" s="105"/>
      <c r="H64" s="105"/>
      <c r="I64" s="105"/>
      <c r="J64" s="106">
        <f>J119</f>
        <v>0</v>
      </c>
      <c r="L64" s="103"/>
    </row>
    <row r="65" spans="2:12" s="9" customFormat="1" ht="19.899999999999999" customHeight="1">
      <c r="B65" s="107"/>
      <c r="D65" s="108" t="s">
        <v>135</v>
      </c>
      <c r="E65" s="109"/>
      <c r="F65" s="109"/>
      <c r="G65" s="109"/>
      <c r="H65" s="109"/>
      <c r="I65" s="109"/>
      <c r="J65" s="110">
        <f>J120</f>
        <v>0</v>
      </c>
      <c r="L65" s="107"/>
    </row>
    <row r="66" spans="2:12" s="9" customFormat="1" ht="19.899999999999999" customHeight="1">
      <c r="B66" s="107"/>
      <c r="D66" s="108" t="s">
        <v>136</v>
      </c>
      <c r="E66" s="109"/>
      <c r="F66" s="109"/>
      <c r="G66" s="109"/>
      <c r="H66" s="109"/>
      <c r="I66" s="109"/>
      <c r="J66" s="110">
        <f>J191</f>
        <v>0</v>
      </c>
      <c r="L66" s="107"/>
    </row>
    <row r="67" spans="2:12" s="9" customFormat="1" ht="19.899999999999999" customHeight="1">
      <c r="B67" s="107"/>
      <c r="D67" s="108" t="s">
        <v>137</v>
      </c>
      <c r="E67" s="109"/>
      <c r="F67" s="109"/>
      <c r="G67" s="109"/>
      <c r="H67" s="109"/>
      <c r="I67" s="109"/>
      <c r="J67" s="110">
        <f>J402</f>
        <v>0</v>
      </c>
      <c r="L67" s="107"/>
    </row>
    <row r="68" spans="2:12" s="9" customFormat="1" ht="19.899999999999999" customHeight="1">
      <c r="B68" s="107"/>
      <c r="D68" s="108" t="s">
        <v>138</v>
      </c>
      <c r="E68" s="109"/>
      <c r="F68" s="109"/>
      <c r="G68" s="109"/>
      <c r="H68" s="109"/>
      <c r="I68" s="109"/>
      <c r="J68" s="110">
        <f>J916</f>
        <v>0</v>
      </c>
      <c r="L68" s="107"/>
    </row>
    <row r="69" spans="2:12" s="9" customFormat="1" ht="19.899999999999999" customHeight="1">
      <c r="B69" s="107"/>
      <c r="D69" s="108" t="s">
        <v>139</v>
      </c>
      <c r="E69" s="109"/>
      <c r="F69" s="109"/>
      <c r="G69" s="109"/>
      <c r="H69" s="109"/>
      <c r="I69" s="109"/>
      <c r="J69" s="110">
        <f>J1436</f>
        <v>0</v>
      </c>
      <c r="L69" s="107"/>
    </row>
    <row r="70" spans="2:12" s="9" customFormat="1" ht="19.899999999999999" customHeight="1">
      <c r="B70" s="107"/>
      <c r="D70" s="108" t="s">
        <v>140</v>
      </c>
      <c r="E70" s="109"/>
      <c r="F70" s="109"/>
      <c r="G70" s="109"/>
      <c r="H70" s="109"/>
      <c r="I70" s="109"/>
      <c r="J70" s="110">
        <f>J3747</f>
        <v>0</v>
      </c>
      <c r="L70" s="107"/>
    </row>
    <row r="71" spans="2:12" s="9" customFormat="1" ht="19.899999999999999" customHeight="1">
      <c r="B71" s="107"/>
      <c r="D71" s="108" t="s">
        <v>141</v>
      </c>
      <c r="E71" s="109"/>
      <c r="F71" s="109"/>
      <c r="G71" s="109"/>
      <c r="H71" s="109"/>
      <c r="I71" s="109"/>
      <c r="J71" s="110">
        <f>J3758</f>
        <v>0</v>
      </c>
      <c r="L71" s="107"/>
    </row>
    <row r="72" spans="2:12" s="9" customFormat="1" ht="19.899999999999999" customHeight="1">
      <c r="B72" s="107"/>
      <c r="D72" s="108" t="s">
        <v>142</v>
      </c>
      <c r="E72" s="109"/>
      <c r="F72" s="109"/>
      <c r="G72" s="109"/>
      <c r="H72" s="109"/>
      <c r="I72" s="109"/>
      <c r="J72" s="110">
        <f>J4189</f>
        <v>0</v>
      </c>
      <c r="L72" s="107"/>
    </row>
    <row r="73" spans="2:12" s="9" customFormat="1" ht="19.899999999999999" customHeight="1">
      <c r="B73" s="107"/>
      <c r="D73" s="108" t="s">
        <v>143</v>
      </c>
      <c r="E73" s="109"/>
      <c r="F73" s="109"/>
      <c r="G73" s="109"/>
      <c r="H73" s="109"/>
      <c r="I73" s="109"/>
      <c r="J73" s="110">
        <f>J4221</f>
        <v>0</v>
      </c>
      <c r="L73" s="107"/>
    </row>
    <row r="74" spans="2:12" s="8" customFormat="1" ht="24.95" customHeight="1">
      <c r="B74" s="103"/>
      <c r="D74" s="104" t="s">
        <v>144</v>
      </c>
      <c r="E74" s="105"/>
      <c r="F74" s="105"/>
      <c r="G74" s="105"/>
      <c r="H74" s="105"/>
      <c r="I74" s="105"/>
      <c r="J74" s="106">
        <f>J4224</f>
        <v>0</v>
      </c>
      <c r="L74" s="103"/>
    </row>
    <row r="75" spans="2:12" s="9" customFormat="1" ht="19.899999999999999" customHeight="1">
      <c r="B75" s="107"/>
      <c r="D75" s="108" t="s">
        <v>145</v>
      </c>
      <c r="E75" s="109"/>
      <c r="F75" s="109"/>
      <c r="G75" s="109"/>
      <c r="H75" s="109"/>
      <c r="I75" s="109"/>
      <c r="J75" s="110">
        <f>J4225</f>
        <v>0</v>
      </c>
      <c r="L75" s="107"/>
    </row>
    <row r="76" spans="2:12" s="9" customFormat="1" ht="19.899999999999999" customHeight="1">
      <c r="B76" s="107"/>
      <c r="D76" s="108" t="s">
        <v>146</v>
      </c>
      <c r="E76" s="109"/>
      <c r="F76" s="109"/>
      <c r="G76" s="109"/>
      <c r="H76" s="109"/>
      <c r="I76" s="109"/>
      <c r="J76" s="110">
        <f>J4323</f>
        <v>0</v>
      </c>
      <c r="L76" s="107"/>
    </row>
    <row r="77" spans="2:12" s="9" customFormat="1" ht="19.899999999999999" customHeight="1">
      <c r="B77" s="107"/>
      <c r="D77" s="108" t="s">
        <v>147</v>
      </c>
      <c r="E77" s="109"/>
      <c r="F77" s="109"/>
      <c r="G77" s="109"/>
      <c r="H77" s="109"/>
      <c r="I77" s="109"/>
      <c r="J77" s="110">
        <f>J4417</f>
        <v>0</v>
      </c>
      <c r="L77" s="107"/>
    </row>
    <row r="78" spans="2:12" s="9" customFormat="1" ht="19.899999999999999" customHeight="1">
      <c r="B78" s="107"/>
      <c r="D78" s="108" t="s">
        <v>148</v>
      </c>
      <c r="E78" s="109"/>
      <c r="F78" s="109"/>
      <c r="G78" s="109"/>
      <c r="H78" s="109"/>
      <c r="I78" s="109"/>
      <c r="J78" s="110">
        <f>J4535</f>
        <v>0</v>
      </c>
      <c r="L78" s="107"/>
    </row>
    <row r="79" spans="2:12" s="9" customFormat="1" ht="19.899999999999999" customHeight="1">
      <c r="B79" s="107"/>
      <c r="D79" s="108" t="s">
        <v>149</v>
      </c>
      <c r="E79" s="109"/>
      <c r="F79" s="109"/>
      <c r="G79" s="109"/>
      <c r="H79" s="109"/>
      <c r="I79" s="109"/>
      <c r="J79" s="110">
        <f>J4540</f>
        <v>0</v>
      </c>
      <c r="L79" s="107"/>
    </row>
    <row r="80" spans="2:12" s="9" customFormat="1" ht="19.899999999999999" customHeight="1">
      <c r="B80" s="107"/>
      <c r="D80" s="108" t="s">
        <v>150</v>
      </c>
      <c r="E80" s="109"/>
      <c r="F80" s="109"/>
      <c r="G80" s="109"/>
      <c r="H80" s="109"/>
      <c r="I80" s="109"/>
      <c r="J80" s="110">
        <f>J4558</f>
        <v>0</v>
      </c>
      <c r="L80" s="107"/>
    </row>
    <row r="81" spans="2:12" s="9" customFormat="1" ht="19.899999999999999" customHeight="1">
      <c r="B81" s="107"/>
      <c r="D81" s="108" t="s">
        <v>151</v>
      </c>
      <c r="E81" s="109"/>
      <c r="F81" s="109"/>
      <c r="G81" s="109"/>
      <c r="H81" s="109"/>
      <c r="I81" s="109"/>
      <c r="J81" s="110">
        <f>J4586</f>
        <v>0</v>
      </c>
      <c r="L81" s="107"/>
    </row>
    <row r="82" spans="2:12" s="9" customFormat="1" ht="19.899999999999999" customHeight="1">
      <c r="B82" s="107"/>
      <c r="D82" s="108" t="s">
        <v>152</v>
      </c>
      <c r="E82" s="109"/>
      <c r="F82" s="109"/>
      <c r="G82" s="109"/>
      <c r="H82" s="109"/>
      <c r="I82" s="109"/>
      <c r="J82" s="110">
        <f>J4632</f>
        <v>0</v>
      </c>
      <c r="L82" s="107"/>
    </row>
    <row r="83" spans="2:12" s="9" customFormat="1" ht="19.899999999999999" customHeight="1">
      <c r="B83" s="107"/>
      <c r="D83" s="108" t="s">
        <v>153</v>
      </c>
      <c r="E83" s="109"/>
      <c r="F83" s="109"/>
      <c r="G83" s="109"/>
      <c r="H83" s="109"/>
      <c r="I83" s="109"/>
      <c r="J83" s="110">
        <f>J4791</f>
        <v>0</v>
      </c>
      <c r="L83" s="107"/>
    </row>
    <row r="84" spans="2:12" s="9" customFormat="1" ht="19.899999999999999" customHeight="1">
      <c r="B84" s="107"/>
      <c r="D84" s="108" t="s">
        <v>154</v>
      </c>
      <c r="E84" s="109"/>
      <c r="F84" s="109"/>
      <c r="G84" s="109"/>
      <c r="H84" s="109"/>
      <c r="I84" s="109"/>
      <c r="J84" s="110">
        <f>J4855</f>
        <v>0</v>
      </c>
      <c r="L84" s="107"/>
    </row>
    <row r="85" spans="2:12" s="9" customFormat="1" ht="19.899999999999999" customHeight="1">
      <c r="B85" s="107"/>
      <c r="D85" s="108" t="s">
        <v>155</v>
      </c>
      <c r="E85" s="109"/>
      <c r="F85" s="109"/>
      <c r="G85" s="109"/>
      <c r="H85" s="109"/>
      <c r="I85" s="109"/>
      <c r="J85" s="110">
        <f>J4866</f>
        <v>0</v>
      </c>
      <c r="L85" s="107"/>
    </row>
    <row r="86" spans="2:12" s="9" customFormat="1" ht="19.899999999999999" customHeight="1">
      <c r="B86" s="107"/>
      <c r="D86" s="108" t="s">
        <v>156</v>
      </c>
      <c r="E86" s="109"/>
      <c r="F86" s="109"/>
      <c r="G86" s="109"/>
      <c r="H86" s="109"/>
      <c r="I86" s="109"/>
      <c r="J86" s="110">
        <f>J5044</f>
        <v>0</v>
      </c>
      <c r="L86" s="107"/>
    </row>
    <row r="87" spans="2:12" s="9" customFormat="1" ht="19.899999999999999" customHeight="1">
      <c r="B87" s="107"/>
      <c r="D87" s="108" t="s">
        <v>157</v>
      </c>
      <c r="E87" s="109"/>
      <c r="F87" s="109"/>
      <c r="G87" s="109"/>
      <c r="H87" s="109"/>
      <c r="I87" s="109"/>
      <c r="J87" s="110">
        <f>J5168</f>
        <v>0</v>
      </c>
      <c r="L87" s="107"/>
    </row>
    <row r="88" spans="2:12" s="9" customFormat="1" ht="19.899999999999999" customHeight="1">
      <c r="B88" s="107"/>
      <c r="D88" s="108" t="s">
        <v>158</v>
      </c>
      <c r="E88" s="109"/>
      <c r="F88" s="109"/>
      <c r="G88" s="109"/>
      <c r="H88" s="109"/>
      <c r="I88" s="109"/>
      <c r="J88" s="110">
        <f>J5318</f>
        <v>0</v>
      </c>
      <c r="L88" s="107"/>
    </row>
    <row r="89" spans="2:12" s="9" customFormat="1" ht="19.899999999999999" customHeight="1">
      <c r="B89" s="107"/>
      <c r="D89" s="108" t="s">
        <v>159</v>
      </c>
      <c r="E89" s="109"/>
      <c r="F89" s="109"/>
      <c r="G89" s="109"/>
      <c r="H89" s="109"/>
      <c r="I89" s="109"/>
      <c r="J89" s="110">
        <f>J5355</f>
        <v>0</v>
      </c>
      <c r="L89" s="107"/>
    </row>
    <row r="90" spans="2:12" s="9" customFormat="1" ht="19.899999999999999" customHeight="1">
      <c r="B90" s="107"/>
      <c r="D90" s="108" t="s">
        <v>160</v>
      </c>
      <c r="E90" s="109"/>
      <c r="F90" s="109"/>
      <c r="G90" s="109"/>
      <c r="H90" s="109"/>
      <c r="I90" s="109"/>
      <c r="J90" s="110">
        <f>J5369</f>
        <v>0</v>
      </c>
      <c r="L90" s="107"/>
    </row>
    <row r="91" spans="2:12" s="9" customFormat="1" ht="19.899999999999999" customHeight="1">
      <c r="B91" s="107"/>
      <c r="D91" s="108" t="s">
        <v>161</v>
      </c>
      <c r="E91" s="109"/>
      <c r="F91" s="109"/>
      <c r="G91" s="109"/>
      <c r="H91" s="109"/>
      <c r="I91" s="109"/>
      <c r="J91" s="110">
        <f>J5825</f>
        <v>0</v>
      </c>
      <c r="L91" s="107"/>
    </row>
    <row r="92" spans="2:12" s="9" customFormat="1" ht="19.899999999999999" customHeight="1">
      <c r="B92" s="107"/>
      <c r="D92" s="108" t="s">
        <v>162</v>
      </c>
      <c r="E92" s="109"/>
      <c r="F92" s="109"/>
      <c r="G92" s="109"/>
      <c r="H92" s="109"/>
      <c r="I92" s="109"/>
      <c r="J92" s="110">
        <f>J5871</f>
        <v>0</v>
      </c>
      <c r="L92" s="107"/>
    </row>
    <row r="93" spans="2:12" s="9" customFormat="1" ht="19.899999999999999" customHeight="1">
      <c r="B93" s="107"/>
      <c r="D93" s="108" t="s">
        <v>163</v>
      </c>
      <c r="E93" s="109"/>
      <c r="F93" s="109"/>
      <c r="G93" s="109"/>
      <c r="H93" s="109"/>
      <c r="I93" s="109"/>
      <c r="J93" s="110">
        <f>J5978</f>
        <v>0</v>
      </c>
      <c r="L93" s="107"/>
    </row>
    <row r="94" spans="2:12" s="9" customFormat="1" ht="19.899999999999999" customHeight="1">
      <c r="B94" s="107"/>
      <c r="D94" s="108" t="s">
        <v>164</v>
      </c>
      <c r="E94" s="109"/>
      <c r="F94" s="109"/>
      <c r="G94" s="109"/>
      <c r="H94" s="109"/>
      <c r="I94" s="109"/>
      <c r="J94" s="110">
        <f>J6002</f>
        <v>0</v>
      </c>
      <c r="L94" s="107"/>
    </row>
    <row r="95" spans="2:12" s="8" customFormat="1" ht="24.95" customHeight="1">
      <c r="B95" s="103"/>
      <c r="D95" s="104" t="s">
        <v>165</v>
      </c>
      <c r="E95" s="105"/>
      <c r="F95" s="105"/>
      <c r="G95" s="105"/>
      <c r="H95" s="105"/>
      <c r="I95" s="105"/>
      <c r="J95" s="106">
        <f>J6015</f>
        <v>0</v>
      </c>
      <c r="L95" s="103"/>
    </row>
    <row r="96" spans="2:12" s="8" customFormat="1" ht="24.95" customHeight="1">
      <c r="B96" s="103"/>
      <c r="D96" s="104" t="s">
        <v>166</v>
      </c>
      <c r="E96" s="105"/>
      <c r="F96" s="105"/>
      <c r="G96" s="105"/>
      <c r="H96" s="105"/>
      <c r="I96" s="105"/>
      <c r="J96" s="106">
        <f>J6031</f>
        <v>0</v>
      </c>
      <c r="L96" s="103"/>
    </row>
    <row r="97" spans="2:12" s="1" customFormat="1" ht="21.75" customHeight="1">
      <c r="B97" s="32"/>
      <c r="L97" s="32"/>
    </row>
    <row r="98" spans="2:12" s="1" customFormat="1" ht="6.95" customHeight="1">
      <c r="B98" s="41"/>
      <c r="C98" s="42"/>
      <c r="D98" s="42"/>
      <c r="E98" s="42"/>
      <c r="F98" s="42"/>
      <c r="G98" s="42"/>
      <c r="H98" s="42"/>
      <c r="I98" s="42"/>
      <c r="J98" s="42"/>
      <c r="K98" s="42"/>
      <c r="L98" s="32"/>
    </row>
    <row r="102" spans="2:12" s="1" customFormat="1" ht="6.95" customHeight="1">
      <c r="B102" s="43"/>
      <c r="C102" s="44"/>
      <c r="D102" s="44"/>
      <c r="E102" s="44"/>
      <c r="F102" s="44"/>
      <c r="G102" s="44"/>
      <c r="H102" s="44"/>
      <c r="I102" s="44"/>
      <c r="J102" s="44"/>
      <c r="K102" s="44"/>
      <c r="L102" s="32"/>
    </row>
    <row r="103" spans="2:12" s="1" customFormat="1" ht="24.95" customHeight="1">
      <c r="B103" s="32"/>
      <c r="C103" s="21" t="s">
        <v>167</v>
      </c>
      <c r="L103" s="32"/>
    </row>
    <row r="104" spans="2:12" s="1" customFormat="1" ht="6.95" customHeight="1">
      <c r="B104" s="32"/>
      <c r="L104" s="32"/>
    </row>
    <row r="105" spans="2:12" s="1" customFormat="1" ht="12" customHeight="1">
      <c r="B105" s="32"/>
      <c r="C105" s="27" t="s">
        <v>17</v>
      </c>
      <c r="L105" s="32"/>
    </row>
    <row r="106" spans="2:12" s="1" customFormat="1" ht="26.25" customHeight="1">
      <c r="B106" s="32"/>
      <c r="E106" s="341" t="str">
        <f>E7</f>
        <v>Stavební úpravy části objektu A (budovy T13) na dětskou psychiatrii Nemocnice České Budějovice</v>
      </c>
      <c r="F106" s="342"/>
      <c r="G106" s="342"/>
      <c r="H106" s="342"/>
      <c r="L106" s="32"/>
    </row>
    <row r="107" spans="2:12" ht="12" customHeight="1">
      <c r="B107" s="20"/>
      <c r="C107" s="27" t="s">
        <v>126</v>
      </c>
      <c r="L107" s="20"/>
    </row>
    <row r="108" spans="2:12" s="1" customFormat="1" ht="16.5" customHeight="1">
      <c r="B108" s="32"/>
      <c r="E108" s="341" t="s">
        <v>127</v>
      </c>
      <c r="F108" s="340"/>
      <c r="G108" s="340"/>
      <c r="H108" s="340"/>
      <c r="L108" s="32"/>
    </row>
    <row r="109" spans="2:12" s="1" customFormat="1" ht="12" customHeight="1">
      <c r="B109" s="32"/>
      <c r="C109" s="27" t="s">
        <v>128</v>
      </c>
      <c r="L109" s="32"/>
    </row>
    <row r="110" spans="2:12" s="1" customFormat="1" ht="16.5" customHeight="1">
      <c r="B110" s="32"/>
      <c r="E110" s="335" t="str">
        <f>E11</f>
        <v>01 - stavební část</v>
      </c>
      <c r="F110" s="340"/>
      <c r="G110" s="340"/>
      <c r="H110" s="340"/>
      <c r="L110" s="32"/>
    </row>
    <row r="111" spans="2:12" s="1" customFormat="1" ht="6.95" customHeight="1">
      <c r="B111" s="32"/>
      <c r="L111" s="32"/>
    </row>
    <row r="112" spans="2:12" s="1" customFormat="1" ht="12" customHeight="1">
      <c r="B112" s="32"/>
      <c r="C112" s="27" t="s">
        <v>22</v>
      </c>
      <c r="F112" s="25" t="str">
        <f>F14</f>
        <v>České Budějovice</v>
      </c>
      <c r="I112" s="27" t="s">
        <v>24</v>
      </c>
      <c r="J112" s="49" t="str">
        <f>IF(J14="","",J14)</f>
        <v>11. 5. 2023</v>
      </c>
      <c r="L112" s="32"/>
    </row>
    <row r="113" spans="2:65" s="1" customFormat="1" ht="6.95" customHeight="1">
      <c r="B113" s="32"/>
      <c r="L113" s="32"/>
    </row>
    <row r="114" spans="2:65" s="1" customFormat="1" ht="25.7" customHeight="1">
      <c r="B114" s="32"/>
      <c r="C114" s="27" t="s">
        <v>26</v>
      </c>
      <c r="F114" s="25" t="str">
        <f>E17</f>
        <v xml:space="preserve"> </v>
      </c>
      <c r="I114" s="27" t="s">
        <v>32</v>
      </c>
      <c r="J114" s="30" t="str">
        <f>E23</f>
        <v>Atelier G+G s.r.o., Jindřichův Hradec</v>
      </c>
      <c r="L114" s="32"/>
    </row>
    <row r="115" spans="2:65" s="1" customFormat="1" ht="15.2" customHeight="1">
      <c r="B115" s="32"/>
      <c r="C115" s="27" t="s">
        <v>30</v>
      </c>
      <c r="F115" s="25" t="str">
        <f>IF(E20="","",E20)</f>
        <v>Vyplň údaj</v>
      </c>
      <c r="I115" s="27" t="s">
        <v>35</v>
      </c>
      <c r="J115" s="30" t="str">
        <f>E26</f>
        <v xml:space="preserve"> </v>
      </c>
      <c r="L115" s="32"/>
    </row>
    <row r="116" spans="2:65" s="1" customFormat="1" ht="10.35" customHeight="1">
      <c r="B116" s="32"/>
      <c r="L116" s="32"/>
    </row>
    <row r="117" spans="2:65" s="10" customFormat="1" ht="29.25" customHeight="1">
      <c r="B117" s="111"/>
      <c r="C117" s="112" t="s">
        <v>168</v>
      </c>
      <c r="D117" s="113" t="s">
        <v>57</v>
      </c>
      <c r="E117" s="113" t="s">
        <v>53</v>
      </c>
      <c r="F117" s="113" t="s">
        <v>54</v>
      </c>
      <c r="G117" s="113" t="s">
        <v>169</v>
      </c>
      <c r="H117" s="113" t="s">
        <v>170</v>
      </c>
      <c r="I117" s="113" t="s">
        <v>171</v>
      </c>
      <c r="J117" s="113" t="s">
        <v>132</v>
      </c>
      <c r="K117" s="114" t="s">
        <v>172</v>
      </c>
      <c r="L117" s="111"/>
      <c r="M117" s="55" t="s">
        <v>3</v>
      </c>
      <c r="N117" s="56" t="s">
        <v>42</v>
      </c>
      <c r="O117" s="56" t="s">
        <v>173</v>
      </c>
      <c r="P117" s="56" t="s">
        <v>174</v>
      </c>
      <c r="Q117" s="56" t="s">
        <v>175</v>
      </c>
      <c r="R117" s="56" t="s">
        <v>176</v>
      </c>
      <c r="S117" s="56" t="s">
        <v>177</v>
      </c>
      <c r="T117" s="57" t="s">
        <v>178</v>
      </c>
    </row>
    <row r="118" spans="2:65" s="1" customFormat="1" ht="22.9" customHeight="1">
      <c r="B118" s="32"/>
      <c r="C118" s="60" t="s">
        <v>179</v>
      </c>
      <c r="J118" s="115">
        <f>BK118</f>
        <v>0</v>
      </c>
      <c r="L118" s="32"/>
      <c r="M118" s="58"/>
      <c r="N118" s="50"/>
      <c r="O118" s="50"/>
      <c r="P118" s="116">
        <f>P119+P4224+P6015+P6031</f>
        <v>0</v>
      </c>
      <c r="Q118" s="50"/>
      <c r="R118" s="116">
        <f>R119+R4224+R6015+R6031</f>
        <v>3243.4753338399996</v>
      </c>
      <c r="S118" s="50"/>
      <c r="T118" s="117">
        <f>T119+T4224+T6015+T6031</f>
        <v>1366.9255175299998</v>
      </c>
      <c r="AT118" s="17" t="s">
        <v>71</v>
      </c>
      <c r="AU118" s="17" t="s">
        <v>133</v>
      </c>
      <c r="BK118" s="118">
        <f>BK119+BK4224+BK6015+BK6031</f>
        <v>0</v>
      </c>
    </row>
    <row r="119" spans="2:65" s="11" customFormat="1" ht="25.9" customHeight="1">
      <c r="B119" s="119"/>
      <c r="D119" s="120" t="s">
        <v>71</v>
      </c>
      <c r="E119" s="121" t="s">
        <v>180</v>
      </c>
      <c r="F119" s="121" t="s">
        <v>181</v>
      </c>
      <c r="I119" s="122"/>
      <c r="J119" s="123">
        <f>BK119</f>
        <v>0</v>
      </c>
      <c r="L119" s="119"/>
      <c r="M119" s="124"/>
      <c r="P119" s="125">
        <f>P120+P191+P402+P916+P1436+P3747+P3758+P4189+P4221</f>
        <v>0</v>
      </c>
      <c r="R119" s="125">
        <f>R120+R191+R402+R916+R1436+R3747+R3758+R4189+R4221</f>
        <v>3153.7382827099996</v>
      </c>
      <c r="T119" s="126">
        <f>T120+T191+T402+T916+T1436+T3747+T3758+T4189+T4221</f>
        <v>1213.7685239999998</v>
      </c>
      <c r="AR119" s="120" t="s">
        <v>79</v>
      </c>
      <c r="AT119" s="127" t="s">
        <v>71</v>
      </c>
      <c r="AU119" s="127" t="s">
        <v>72</v>
      </c>
      <c r="AY119" s="120" t="s">
        <v>182</v>
      </c>
      <c r="BK119" s="128">
        <f>BK120+BK191+BK402+BK916+BK1436+BK3747+BK3758+BK4189+BK4221</f>
        <v>0</v>
      </c>
    </row>
    <row r="120" spans="2:65" s="11" customFormat="1" ht="22.9" customHeight="1">
      <c r="B120" s="119"/>
      <c r="D120" s="120" t="s">
        <v>71</v>
      </c>
      <c r="E120" s="129" t="s">
        <v>79</v>
      </c>
      <c r="F120" s="129" t="s">
        <v>183</v>
      </c>
      <c r="I120" s="122"/>
      <c r="J120" s="130">
        <f>BK120</f>
        <v>0</v>
      </c>
      <c r="L120" s="119"/>
      <c r="M120" s="124"/>
      <c r="P120" s="125">
        <f>SUM(P121:P190)</f>
        <v>0</v>
      </c>
      <c r="R120" s="125">
        <f>SUM(R121:R190)</f>
        <v>221.88</v>
      </c>
      <c r="T120" s="126">
        <f>SUM(T121:T190)</f>
        <v>0</v>
      </c>
      <c r="AR120" s="120" t="s">
        <v>79</v>
      </c>
      <c r="AT120" s="127" t="s">
        <v>71</v>
      </c>
      <c r="AU120" s="127" t="s">
        <v>79</v>
      </c>
      <c r="AY120" s="120" t="s">
        <v>182</v>
      </c>
      <c r="BK120" s="128">
        <f>SUM(BK121:BK190)</f>
        <v>0</v>
      </c>
    </row>
    <row r="121" spans="2:65" s="1" customFormat="1" ht="24.2" customHeight="1">
      <c r="B121" s="131"/>
      <c r="C121" s="132" t="s">
        <v>79</v>
      </c>
      <c r="D121" s="132" t="s">
        <v>184</v>
      </c>
      <c r="E121" s="133" t="s">
        <v>185</v>
      </c>
      <c r="F121" s="134" t="s">
        <v>186</v>
      </c>
      <c r="G121" s="135" t="s">
        <v>187</v>
      </c>
      <c r="H121" s="136">
        <v>15.723000000000001</v>
      </c>
      <c r="I121" s="137"/>
      <c r="J121" s="138">
        <f>ROUND(I121*H121,2)</f>
        <v>0</v>
      </c>
      <c r="K121" s="134" t="s">
        <v>188</v>
      </c>
      <c r="L121" s="32"/>
      <c r="M121" s="139" t="s">
        <v>3</v>
      </c>
      <c r="N121" s="140" t="s">
        <v>43</v>
      </c>
      <c r="P121" s="141">
        <f>O121*H121</f>
        <v>0</v>
      </c>
      <c r="Q121" s="141">
        <v>0</v>
      </c>
      <c r="R121" s="141">
        <f>Q121*H121</f>
        <v>0</v>
      </c>
      <c r="S121" s="141">
        <v>0</v>
      </c>
      <c r="T121" s="142">
        <f>S121*H121</f>
        <v>0</v>
      </c>
      <c r="AR121" s="143" t="s">
        <v>189</v>
      </c>
      <c r="AT121" s="143" t="s">
        <v>184</v>
      </c>
      <c r="AU121" s="143" t="s">
        <v>81</v>
      </c>
      <c r="AY121" s="17" t="s">
        <v>182</v>
      </c>
      <c r="BE121" s="144">
        <f>IF(N121="základní",J121,0)</f>
        <v>0</v>
      </c>
      <c r="BF121" s="144">
        <f>IF(N121="snížená",J121,0)</f>
        <v>0</v>
      </c>
      <c r="BG121" s="144">
        <f>IF(N121="zákl. přenesená",J121,0)</f>
        <v>0</v>
      </c>
      <c r="BH121" s="144">
        <f>IF(N121="sníž. přenesená",J121,0)</f>
        <v>0</v>
      </c>
      <c r="BI121" s="144">
        <f>IF(N121="nulová",J121,0)</f>
        <v>0</v>
      </c>
      <c r="BJ121" s="17" t="s">
        <v>79</v>
      </c>
      <c r="BK121" s="144">
        <f>ROUND(I121*H121,2)</f>
        <v>0</v>
      </c>
      <c r="BL121" s="17" t="s">
        <v>189</v>
      </c>
      <c r="BM121" s="143" t="s">
        <v>190</v>
      </c>
    </row>
    <row r="122" spans="2:65" s="1" customFormat="1">
      <c r="B122" s="32"/>
      <c r="D122" s="145" t="s">
        <v>191</v>
      </c>
      <c r="F122" s="146" t="s">
        <v>192</v>
      </c>
      <c r="I122" s="147"/>
      <c r="L122" s="32"/>
      <c r="M122" s="148"/>
      <c r="T122" s="52"/>
      <c r="AT122" s="17" t="s">
        <v>191</v>
      </c>
      <c r="AU122" s="17" t="s">
        <v>81</v>
      </c>
    </row>
    <row r="123" spans="2:65" s="12" customFormat="1">
      <c r="B123" s="149"/>
      <c r="D123" s="150" t="s">
        <v>193</v>
      </c>
      <c r="E123" s="151" t="s">
        <v>3</v>
      </c>
      <c r="F123" s="152" t="s">
        <v>194</v>
      </c>
      <c r="H123" s="153">
        <v>15.723000000000001</v>
      </c>
      <c r="I123" s="154"/>
      <c r="L123" s="149"/>
      <c r="M123" s="155"/>
      <c r="T123" s="156"/>
      <c r="AT123" s="151" t="s">
        <v>193</v>
      </c>
      <c r="AU123" s="151" t="s">
        <v>81</v>
      </c>
      <c r="AV123" s="12" t="s">
        <v>81</v>
      </c>
      <c r="AW123" s="12" t="s">
        <v>34</v>
      </c>
      <c r="AX123" s="12" t="s">
        <v>79</v>
      </c>
      <c r="AY123" s="151" t="s">
        <v>182</v>
      </c>
    </row>
    <row r="124" spans="2:65" s="1" customFormat="1" ht="33" customHeight="1">
      <c r="B124" s="131"/>
      <c r="C124" s="132" t="s">
        <v>81</v>
      </c>
      <c r="D124" s="132" t="s">
        <v>184</v>
      </c>
      <c r="E124" s="133" t="s">
        <v>195</v>
      </c>
      <c r="F124" s="134" t="s">
        <v>196</v>
      </c>
      <c r="G124" s="135" t="s">
        <v>187</v>
      </c>
      <c r="H124" s="136">
        <v>349.971</v>
      </c>
      <c r="I124" s="137"/>
      <c r="J124" s="138">
        <f>ROUND(I124*H124,2)</f>
        <v>0</v>
      </c>
      <c r="K124" s="134" t="s">
        <v>188</v>
      </c>
      <c r="L124" s="32"/>
      <c r="M124" s="139" t="s">
        <v>3</v>
      </c>
      <c r="N124" s="140" t="s">
        <v>43</v>
      </c>
      <c r="P124" s="141">
        <f>O124*H124</f>
        <v>0</v>
      </c>
      <c r="Q124" s="141">
        <v>0</v>
      </c>
      <c r="R124" s="141">
        <f>Q124*H124</f>
        <v>0</v>
      </c>
      <c r="S124" s="141">
        <v>0</v>
      </c>
      <c r="T124" s="142">
        <f>S124*H124</f>
        <v>0</v>
      </c>
      <c r="AR124" s="143" t="s">
        <v>189</v>
      </c>
      <c r="AT124" s="143" t="s">
        <v>184</v>
      </c>
      <c r="AU124" s="143" t="s">
        <v>81</v>
      </c>
      <c r="AY124" s="17" t="s">
        <v>182</v>
      </c>
      <c r="BE124" s="144">
        <f>IF(N124="základní",J124,0)</f>
        <v>0</v>
      </c>
      <c r="BF124" s="144">
        <f>IF(N124="snížená",J124,0)</f>
        <v>0</v>
      </c>
      <c r="BG124" s="144">
        <f>IF(N124="zákl. přenesená",J124,0)</f>
        <v>0</v>
      </c>
      <c r="BH124" s="144">
        <f>IF(N124="sníž. přenesená",J124,0)</f>
        <v>0</v>
      </c>
      <c r="BI124" s="144">
        <f>IF(N124="nulová",J124,0)</f>
        <v>0</v>
      </c>
      <c r="BJ124" s="17" t="s">
        <v>79</v>
      </c>
      <c r="BK124" s="144">
        <f>ROUND(I124*H124,2)</f>
        <v>0</v>
      </c>
      <c r="BL124" s="17" t="s">
        <v>189</v>
      </c>
      <c r="BM124" s="143" t="s">
        <v>197</v>
      </c>
    </row>
    <row r="125" spans="2:65" s="1" customFormat="1">
      <c r="B125" s="32"/>
      <c r="D125" s="145" t="s">
        <v>191</v>
      </c>
      <c r="F125" s="146" t="s">
        <v>198</v>
      </c>
      <c r="I125" s="147"/>
      <c r="L125" s="32"/>
      <c r="M125" s="148"/>
      <c r="T125" s="52"/>
      <c r="AT125" s="17" t="s">
        <v>191</v>
      </c>
      <c r="AU125" s="17" t="s">
        <v>81</v>
      </c>
    </row>
    <row r="126" spans="2:65" s="12" customFormat="1">
      <c r="B126" s="149"/>
      <c r="D126" s="150" t="s">
        <v>193</v>
      </c>
      <c r="E126" s="151" t="s">
        <v>3</v>
      </c>
      <c r="F126" s="152" t="s">
        <v>199</v>
      </c>
      <c r="H126" s="153">
        <v>233.52</v>
      </c>
      <c r="I126" s="154"/>
      <c r="L126" s="149"/>
      <c r="M126" s="155"/>
      <c r="T126" s="156"/>
      <c r="AT126" s="151" t="s">
        <v>193</v>
      </c>
      <c r="AU126" s="151" t="s">
        <v>81</v>
      </c>
      <c r="AV126" s="12" t="s">
        <v>81</v>
      </c>
      <c r="AW126" s="12" t="s">
        <v>34</v>
      </c>
      <c r="AX126" s="12" t="s">
        <v>72</v>
      </c>
      <c r="AY126" s="151" t="s">
        <v>182</v>
      </c>
    </row>
    <row r="127" spans="2:65" s="12" customFormat="1" ht="22.5">
      <c r="B127" s="149"/>
      <c r="D127" s="150" t="s">
        <v>193</v>
      </c>
      <c r="E127" s="151" t="s">
        <v>3</v>
      </c>
      <c r="F127" s="152" t="s">
        <v>200</v>
      </c>
      <c r="H127" s="153">
        <v>116.45099999999999</v>
      </c>
      <c r="I127" s="154"/>
      <c r="L127" s="149"/>
      <c r="M127" s="155"/>
      <c r="T127" s="156"/>
      <c r="AT127" s="151" t="s">
        <v>193</v>
      </c>
      <c r="AU127" s="151" t="s">
        <v>81</v>
      </c>
      <c r="AV127" s="12" t="s">
        <v>81</v>
      </c>
      <c r="AW127" s="12" t="s">
        <v>34</v>
      </c>
      <c r="AX127" s="12" t="s">
        <v>72</v>
      </c>
      <c r="AY127" s="151" t="s">
        <v>182</v>
      </c>
    </row>
    <row r="128" spans="2:65" s="13" customFormat="1">
      <c r="B128" s="157"/>
      <c r="D128" s="150" t="s">
        <v>193</v>
      </c>
      <c r="E128" s="158" t="s">
        <v>3</v>
      </c>
      <c r="F128" s="159" t="s">
        <v>201</v>
      </c>
      <c r="H128" s="160">
        <v>349.971</v>
      </c>
      <c r="I128" s="161"/>
      <c r="L128" s="157"/>
      <c r="M128" s="162"/>
      <c r="T128" s="163"/>
      <c r="AT128" s="158" t="s">
        <v>193</v>
      </c>
      <c r="AU128" s="158" t="s">
        <v>81</v>
      </c>
      <c r="AV128" s="13" t="s">
        <v>189</v>
      </c>
      <c r="AW128" s="13" t="s">
        <v>34</v>
      </c>
      <c r="AX128" s="13" t="s">
        <v>79</v>
      </c>
      <c r="AY128" s="158" t="s">
        <v>182</v>
      </c>
    </row>
    <row r="129" spans="2:65" s="1" customFormat="1" ht="44.25" customHeight="1">
      <c r="B129" s="131"/>
      <c r="C129" s="132" t="s">
        <v>202</v>
      </c>
      <c r="D129" s="132" t="s">
        <v>184</v>
      </c>
      <c r="E129" s="133" t="s">
        <v>203</v>
      </c>
      <c r="F129" s="134" t="s">
        <v>204</v>
      </c>
      <c r="G129" s="135" t="s">
        <v>187</v>
      </c>
      <c r="H129" s="136">
        <v>244.41</v>
      </c>
      <c r="I129" s="137"/>
      <c r="J129" s="138">
        <f>ROUND(I129*H129,2)</f>
        <v>0</v>
      </c>
      <c r="K129" s="134" t="s">
        <v>188</v>
      </c>
      <c r="L129" s="32"/>
      <c r="M129" s="139" t="s">
        <v>3</v>
      </c>
      <c r="N129" s="140" t="s">
        <v>43</v>
      </c>
      <c r="P129" s="141">
        <f>O129*H129</f>
        <v>0</v>
      </c>
      <c r="Q129" s="141">
        <v>0</v>
      </c>
      <c r="R129" s="141">
        <f>Q129*H129</f>
        <v>0</v>
      </c>
      <c r="S129" s="141">
        <v>0</v>
      </c>
      <c r="T129" s="142">
        <f>S129*H129</f>
        <v>0</v>
      </c>
      <c r="AR129" s="143" t="s">
        <v>189</v>
      </c>
      <c r="AT129" s="143" t="s">
        <v>184</v>
      </c>
      <c r="AU129" s="143" t="s">
        <v>81</v>
      </c>
      <c r="AY129" s="17" t="s">
        <v>182</v>
      </c>
      <c r="BE129" s="144">
        <f>IF(N129="základní",J129,0)</f>
        <v>0</v>
      </c>
      <c r="BF129" s="144">
        <f>IF(N129="snížená",J129,0)</f>
        <v>0</v>
      </c>
      <c r="BG129" s="144">
        <f>IF(N129="zákl. přenesená",J129,0)</f>
        <v>0</v>
      </c>
      <c r="BH129" s="144">
        <f>IF(N129="sníž. přenesená",J129,0)</f>
        <v>0</v>
      </c>
      <c r="BI129" s="144">
        <f>IF(N129="nulová",J129,0)</f>
        <v>0</v>
      </c>
      <c r="BJ129" s="17" t="s">
        <v>79</v>
      </c>
      <c r="BK129" s="144">
        <f>ROUND(I129*H129,2)</f>
        <v>0</v>
      </c>
      <c r="BL129" s="17" t="s">
        <v>189</v>
      </c>
      <c r="BM129" s="143" t="s">
        <v>205</v>
      </c>
    </row>
    <row r="130" spans="2:65" s="1" customFormat="1">
      <c r="B130" s="32"/>
      <c r="D130" s="145" t="s">
        <v>191</v>
      </c>
      <c r="F130" s="146" t="s">
        <v>206</v>
      </c>
      <c r="I130" s="147"/>
      <c r="L130" s="32"/>
      <c r="M130" s="148"/>
      <c r="T130" s="52"/>
      <c r="AT130" s="17" t="s">
        <v>191</v>
      </c>
      <c r="AU130" s="17" t="s">
        <v>81</v>
      </c>
    </row>
    <row r="131" spans="2:65" s="12" customFormat="1">
      <c r="B131" s="149"/>
      <c r="D131" s="150" t="s">
        <v>193</v>
      </c>
      <c r="E131" s="151" t="s">
        <v>3</v>
      </c>
      <c r="F131" s="152" t="s">
        <v>207</v>
      </c>
      <c r="H131" s="153">
        <v>3.375</v>
      </c>
      <c r="I131" s="154"/>
      <c r="L131" s="149"/>
      <c r="M131" s="155"/>
      <c r="T131" s="156"/>
      <c r="AT131" s="151" t="s">
        <v>193</v>
      </c>
      <c r="AU131" s="151" t="s">
        <v>81</v>
      </c>
      <c r="AV131" s="12" t="s">
        <v>81</v>
      </c>
      <c r="AW131" s="12" t="s">
        <v>34</v>
      </c>
      <c r="AX131" s="12" t="s">
        <v>72</v>
      </c>
      <c r="AY131" s="151" t="s">
        <v>182</v>
      </c>
    </row>
    <row r="132" spans="2:65" s="12" customFormat="1">
      <c r="B132" s="149"/>
      <c r="D132" s="150" t="s">
        <v>193</v>
      </c>
      <c r="E132" s="151" t="s">
        <v>3</v>
      </c>
      <c r="F132" s="152" t="s">
        <v>208</v>
      </c>
      <c r="H132" s="153">
        <v>73.784999999999997</v>
      </c>
      <c r="I132" s="154"/>
      <c r="L132" s="149"/>
      <c r="M132" s="155"/>
      <c r="T132" s="156"/>
      <c r="AT132" s="151" t="s">
        <v>193</v>
      </c>
      <c r="AU132" s="151" t="s">
        <v>81</v>
      </c>
      <c r="AV132" s="12" t="s">
        <v>81</v>
      </c>
      <c r="AW132" s="12" t="s">
        <v>34</v>
      </c>
      <c r="AX132" s="12" t="s">
        <v>72</v>
      </c>
      <c r="AY132" s="151" t="s">
        <v>182</v>
      </c>
    </row>
    <row r="133" spans="2:65" s="12" customFormat="1">
      <c r="B133" s="149"/>
      <c r="D133" s="150" t="s">
        <v>193</v>
      </c>
      <c r="E133" s="151" t="s">
        <v>3</v>
      </c>
      <c r="F133" s="152" t="s">
        <v>209</v>
      </c>
      <c r="H133" s="153">
        <v>64</v>
      </c>
      <c r="I133" s="154"/>
      <c r="L133" s="149"/>
      <c r="M133" s="155"/>
      <c r="T133" s="156"/>
      <c r="AT133" s="151" t="s">
        <v>193</v>
      </c>
      <c r="AU133" s="151" t="s">
        <v>81</v>
      </c>
      <c r="AV133" s="12" t="s">
        <v>81</v>
      </c>
      <c r="AW133" s="12" t="s">
        <v>34</v>
      </c>
      <c r="AX133" s="12" t="s">
        <v>72</v>
      </c>
      <c r="AY133" s="151" t="s">
        <v>182</v>
      </c>
    </row>
    <row r="134" spans="2:65" s="12" customFormat="1">
      <c r="B134" s="149"/>
      <c r="D134" s="150" t="s">
        <v>193</v>
      </c>
      <c r="E134" s="151" t="s">
        <v>3</v>
      </c>
      <c r="F134" s="152" t="s">
        <v>210</v>
      </c>
      <c r="H134" s="153">
        <v>56</v>
      </c>
      <c r="I134" s="154"/>
      <c r="L134" s="149"/>
      <c r="M134" s="155"/>
      <c r="T134" s="156"/>
      <c r="AT134" s="151" t="s">
        <v>193</v>
      </c>
      <c r="AU134" s="151" t="s">
        <v>81</v>
      </c>
      <c r="AV134" s="12" t="s">
        <v>81</v>
      </c>
      <c r="AW134" s="12" t="s">
        <v>34</v>
      </c>
      <c r="AX134" s="12" t="s">
        <v>72</v>
      </c>
      <c r="AY134" s="151" t="s">
        <v>182</v>
      </c>
    </row>
    <row r="135" spans="2:65" s="12" customFormat="1">
      <c r="B135" s="149"/>
      <c r="D135" s="150" t="s">
        <v>193</v>
      </c>
      <c r="E135" s="151" t="s">
        <v>3</v>
      </c>
      <c r="F135" s="152" t="s">
        <v>211</v>
      </c>
      <c r="H135" s="153">
        <v>47.25</v>
      </c>
      <c r="I135" s="154"/>
      <c r="L135" s="149"/>
      <c r="M135" s="155"/>
      <c r="T135" s="156"/>
      <c r="AT135" s="151" t="s">
        <v>193</v>
      </c>
      <c r="AU135" s="151" t="s">
        <v>81</v>
      </c>
      <c r="AV135" s="12" t="s">
        <v>81</v>
      </c>
      <c r="AW135" s="12" t="s">
        <v>34</v>
      </c>
      <c r="AX135" s="12" t="s">
        <v>72</v>
      </c>
      <c r="AY135" s="151" t="s">
        <v>182</v>
      </c>
    </row>
    <row r="136" spans="2:65" s="13" customFormat="1">
      <c r="B136" s="157"/>
      <c r="D136" s="150" t="s">
        <v>193</v>
      </c>
      <c r="E136" s="158" t="s">
        <v>3</v>
      </c>
      <c r="F136" s="159" t="s">
        <v>212</v>
      </c>
      <c r="H136" s="160">
        <v>244.41</v>
      </c>
      <c r="I136" s="161"/>
      <c r="L136" s="157"/>
      <c r="M136" s="162"/>
      <c r="T136" s="163"/>
      <c r="AT136" s="158" t="s">
        <v>193</v>
      </c>
      <c r="AU136" s="158" t="s">
        <v>81</v>
      </c>
      <c r="AV136" s="13" t="s">
        <v>189</v>
      </c>
      <c r="AW136" s="13" t="s">
        <v>34</v>
      </c>
      <c r="AX136" s="13" t="s">
        <v>79</v>
      </c>
      <c r="AY136" s="158" t="s">
        <v>182</v>
      </c>
    </row>
    <row r="137" spans="2:65" s="1" customFormat="1" ht="44.25" customHeight="1">
      <c r="B137" s="131"/>
      <c r="C137" s="132" t="s">
        <v>189</v>
      </c>
      <c r="D137" s="132" t="s">
        <v>184</v>
      </c>
      <c r="E137" s="133" t="s">
        <v>213</v>
      </c>
      <c r="F137" s="134" t="s">
        <v>214</v>
      </c>
      <c r="G137" s="135" t="s">
        <v>187</v>
      </c>
      <c r="H137" s="136">
        <v>84.375</v>
      </c>
      <c r="I137" s="137"/>
      <c r="J137" s="138">
        <f>ROUND(I137*H137,2)</f>
        <v>0</v>
      </c>
      <c r="K137" s="134" t="s">
        <v>188</v>
      </c>
      <c r="L137" s="32"/>
      <c r="M137" s="139" t="s">
        <v>3</v>
      </c>
      <c r="N137" s="140" t="s">
        <v>43</v>
      </c>
      <c r="P137" s="141">
        <f>O137*H137</f>
        <v>0</v>
      </c>
      <c r="Q137" s="141">
        <v>0</v>
      </c>
      <c r="R137" s="141">
        <f>Q137*H137</f>
        <v>0</v>
      </c>
      <c r="S137" s="141">
        <v>0</v>
      </c>
      <c r="T137" s="142">
        <f>S137*H137</f>
        <v>0</v>
      </c>
      <c r="AR137" s="143" t="s">
        <v>189</v>
      </c>
      <c r="AT137" s="143" t="s">
        <v>184</v>
      </c>
      <c r="AU137" s="143" t="s">
        <v>81</v>
      </c>
      <c r="AY137" s="17" t="s">
        <v>182</v>
      </c>
      <c r="BE137" s="144">
        <f>IF(N137="základní",J137,0)</f>
        <v>0</v>
      </c>
      <c r="BF137" s="144">
        <f>IF(N137="snížená",J137,0)</f>
        <v>0</v>
      </c>
      <c r="BG137" s="144">
        <f>IF(N137="zákl. přenesená",J137,0)</f>
        <v>0</v>
      </c>
      <c r="BH137" s="144">
        <f>IF(N137="sníž. přenesená",J137,0)</f>
        <v>0</v>
      </c>
      <c r="BI137" s="144">
        <f>IF(N137="nulová",J137,0)</f>
        <v>0</v>
      </c>
      <c r="BJ137" s="17" t="s">
        <v>79</v>
      </c>
      <c r="BK137" s="144">
        <f>ROUND(I137*H137,2)</f>
        <v>0</v>
      </c>
      <c r="BL137" s="17" t="s">
        <v>189</v>
      </c>
      <c r="BM137" s="143" t="s">
        <v>215</v>
      </c>
    </row>
    <row r="138" spans="2:65" s="1" customFormat="1">
      <c r="B138" s="32"/>
      <c r="D138" s="145" t="s">
        <v>191</v>
      </c>
      <c r="F138" s="146" t="s">
        <v>216</v>
      </c>
      <c r="I138" s="147"/>
      <c r="L138" s="32"/>
      <c r="M138" s="148"/>
      <c r="T138" s="52"/>
      <c r="AT138" s="17" t="s">
        <v>191</v>
      </c>
      <c r="AU138" s="17" t="s">
        <v>81</v>
      </c>
    </row>
    <row r="139" spans="2:65" s="12" customFormat="1">
      <c r="B139" s="149"/>
      <c r="D139" s="150" t="s">
        <v>193</v>
      </c>
      <c r="E139" s="151" t="s">
        <v>3</v>
      </c>
      <c r="F139" s="152" t="s">
        <v>217</v>
      </c>
      <c r="H139" s="153">
        <v>84.375</v>
      </c>
      <c r="I139" s="154"/>
      <c r="L139" s="149"/>
      <c r="M139" s="155"/>
      <c r="T139" s="156"/>
      <c r="AT139" s="151" t="s">
        <v>193</v>
      </c>
      <c r="AU139" s="151" t="s">
        <v>81</v>
      </c>
      <c r="AV139" s="12" t="s">
        <v>81</v>
      </c>
      <c r="AW139" s="12" t="s">
        <v>34</v>
      </c>
      <c r="AX139" s="12" t="s">
        <v>79</v>
      </c>
      <c r="AY139" s="151" t="s">
        <v>182</v>
      </c>
    </row>
    <row r="140" spans="2:65" s="1" customFormat="1" ht="44.25" customHeight="1">
      <c r="B140" s="131"/>
      <c r="C140" s="132" t="s">
        <v>218</v>
      </c>
      <c r="D140" s="132" t="s">
        <v>184</v>
      </c>
      <c r="E140" s="133" t="s">
        <v>219</v>
      </c>
      <c r="F140" s="134" t="s">
        <v>220</v>
      </c>
      <c r="G140" s="135" t="s">
        <v>187</v>
      </c>
      <c r="H140" s="136">
        <v>18.387</v>
      </c>
      <c r="I140" s="137"/>
      <c r="J140" s="138">
        <f>ROUND(I140*H140,2)</f>
        <v>0</v>
      </c>
      <c r="K140" s="134" t="s">
        <v>188</v>
      </c>
      <c r="L140" s="32"/>
      <c r="M140" s="139" t="s">
        <v>3</v>
      </c>
      <c r="N140" s="140" t="s">
        <v>43</v>
      </c>
      <c r="P140" s="141">
        <f>O140*H140</f>
        <v>0</v>
      </c>
      <c r="Q140" s="141">
        <v>0</v>
      </c>
      <c r="R140" s="141">
        <f>Q140*H140</f>
        <v>0</v>
      </c>
      <c r="S140" s="141">
        <v>0</v>
      </c>
      <c r="T140" s="142">
        <f>S140*H140</f>
        <v>0</v>
      </c>
      <c r="AR140" s="143" t="s">
        <v>189</v>
      </c>
      <c r="AT140" s="143" t="s">
        <v>184</v>
      </c>
      <c r="AU140" s="143" t="s">
        <v>81</v>
      </c>
      <c r="AY140" s="17" t="s">
        <v>182</v>
      </c>
      <c r="BE140" s="144">
        <f>IF(N140="základní",J140,0)</f>
        <v>0</v>
      </c>
      <c r="BF140" s="144">
        <f>IF(N140="snížená",J140,0)</f>
        <v>0</v>
      </c>
      <c r="BG140" s="144">
        <f>IF(N140="zákl. přenesená",J140,0)</f>
        <v>0</v>
      </c>
      <c r="BH140" s="144">
        <f>IF(N140="sníž. přenesená",J140,0)</f>
        <v>0</v>
      </c>
      <c r="BI140" s="144">
        <f>IF(N140="nulová",J140,0)</f>
        <v>0</v>
      </c>
      <c r="BJ140" s="17" t="s">
        <v>79</v>
      </c>
      <c r="BK140" s="144">
        <f>ROUND(I140*H140,2)</f>
        <v>0</v>
      </c>
      <c r="BL140" s="17" t="s">
        <v>189</v>
      </c>
      <c r="BM140" s="143" t="s">
        <v>221</v>
      </c>
    </row>
    <row r="141" spans="2:65" s="1" customFormat="1">
      <c r="B141" s="32"/>
      <c r="D141" s="145" t="s">
        <v>191</v>
      </c>
      <c r="F141" s="146" t="s">
        <v>222</v>
      </c>
      <c r="I141" s="147"/>
      <c r="L141" s="32"/>
      <c r="M141" s="148"/>
      <c r="T141" s="52"/>
      <c r="AT141" s="17" t="s">
        <v>191</v>
      </c>
      <c r="AU141" s="17" t="s">
        <v>81</v>
      </c>
    </row>
    <row r="142" spans="2:65" s="12" customFormat="1">
      <c r="B142" s="149"/>
      <c r="D142" s="150" t="s">
        <v>193</v>
      </c>
      <c r="E142" s="151" t="s">
        <v>3</v>
      </c>
      <c r="F142" s="152" t="s">
        <v>223</v>
      </c>
      <c r="H142" s="153">
        <v>18.387</v>
      </c>
      <c r="I142" s="154"/>
      <c r="L142" s="149"/>
      <c r="M142" s="155"/>
      <c r="T142" s="156"/>
      <c r="AT142" s="151" t="s">
        <v>193</v>
      </c>
      <c r="AU142" s="151" t="s">
        <v>81</v>
      </c>
      <c r="AV142" s="12" t="s">
        <v>81</v>
      </c>
      <c r="AW142" s="12" t="s">
        <v>34</v>
      </c>
      <c r="AX142" s="12" t="s">
        <v>79</v>
      </c>
      <c r="AY142" s="151" t="s">
        <v>182</v>
      </c>
    </row>
    <row r="143" spans="2:65" s="1" customFormat="1" ht="44.25" customHeight="1">
      <c r="B143" s="131"/>
      <c r="C143" s="132" t="s">
        <v>224</v>
      </c>
      <c r="D143" s="132" t="s">
        <v>184</v>
      </c>
      <c r="E143" s="133" t="s">
        <v>225</v>
      </c>
      <c r="F143" s="134" t="s">
        <v>226</v>
      </c>
      <c r="G143" s="135" t="s">
        <v>187</v>
      </c>
      <c r="H143" s="136">
        <v>4.38</v>
      </c>
      <c r="I143" s="137"/>
      <c r="J143" s="138">
        <f>ROUND(I143*H143,2)</f>
        <v>0</v>
      </c>
      <c r="K143" s="134" t="s">
        <v>188</v>
      </c>
      <c r="L143" s="32"/>
      <c r="M143" s="139" t="s">
        <v>3</v>
      </c>
      <c r="N143" s="140" t="s">
        <v>43</v>
      </c>
      <c r="P143" s="141">
        <f>O143*H143</f>
        <v>0</v>
      </c>
      <c r="Q143" s="141">
        <v>0</v>
      </c>
      <c r="R143" s="141">
        <f>Q143*H143</f>
        <v>0</v>
      </c>
      <c r="S143" s="141">
        <v>0</v>
      </c>
      <c r="T143" s="142">
        <f>S143*H143</f>
        <v>0</v>
      </c>
      <c r="AR143" s="143" t="s">
        <v>189</v>
      </c>
      <c r="AT143" s="143" t="s">
        <v>184</v>
      </c>
      <c r="AU143" s="143" t="s">
        <v>81</v>
      </c>
      <c r="AY143" s="17" t="s">
        <v>182</v>
      </c>
      <c r="BE143" s="144">
        <f>IF(N143="základní",J143,0)</f>
        <v>0</v>
      </c>
      <c r="BF143" s="144">
        <f>IF(N143="snížená",J143,0)</f>
        <v>0</v>
      </c>
      <c r="BG143" s="144">
        <f>IF(N143="zákl. přenesená",J143,0)</f>
        <v>0</v>
      </c>
      <c r="BH143" s="144">
        <f>IF(N143="sníž. přenesená",J143,0)</f>
        <v>0</v>
      </c>
      <c r="BI143" s="144">
        <f>IF(N143="nulová",J143,0)</f>
        <v>0</v>
      </c>
      <c r="BJ143" s="17" t="s">
        <v>79</v>
      </c>
      <c r="BK143" s="144">
        <f>ROUND(I143*H143,2)</f>
        <v>0</v>
      </c>
      <c r="BL143" s="17" t="s">
        <v>189</v>
      </c>
      <c r="BM143" s="143" t="s">
        <v>227</v>
      </c>
    </row>
    <row r="144" spans="2:65" s="1" customFormat="1">
      <c r="B144" s="32"/>
      <c r="D144" s="145" t="s">
        <v>191</v>
      </c>
      <c r="F144" s="146" t="s">
        <v>228</v>
      </c>
      <c r="I144" s="147"/>
      <c r="L144" s="32"/>
      <c r="M144" s="148"/>
      <c r="T144" s="52"/>
      <c r="AT144" s="17" t="s">
        <v>191</v>
      </c>
      <c r="AU144" s="17" t="s">
        <v>81</v>
      </c>
    </row>
    <row r="145" spans="2:65" s="12" customFormat="1">
      <c r="B145" s="149"/>
      <c r="D145" s="150" t="s">
        <v>193</v>
      </c>
      <c r="E145" s="151" t="s">
        <v>3</v>
      </c>
      <c r="F145" s="152" t="s">
        <v>229</v>
      </c>
      <c r="H145" s="153">
        <v>4.38</v>
      </c>
      <c r="I145" s="154"/>
      <c r="L145" s="149"/>
      <c r="M145" s="155"/>
      <c r="T145" s="156"/>
      <c r="AT145" s="151" t="s">
        <v>193</v>
      </c>
      <c r="AU145" s="151" t="s">
        <v>81</v>
      </c>
      <c r="AV145" s="12" t="s">
        <v>81</v>
      </c>
      <c r="AW145" s="12" t="s">
        <v>34</v>
      </c>
      <c r="AX145" s="12" t="s">
        <v>79</v>
      </c>
      <c r="AY145" s="151" t="s">
        <v>182</v>
      </c>
    </row>
    <row r="146" spans="2:65" s="1" customFormat="1" ht="44.25" customHeight="1">
      <c r="B146" s="131"/>
      <c r="C146" s="132" t="s">
        <v>230</v>
      </c>
      <c r="D146" s="132" t="s">
        <v>184</v>
      </c>
      <c r="E146" s="133" t="s">
        <v>231</v>
      </c>
      <c r="F146" s="134" t="s">
        <v>232</v>
      </c>
      <c r="G146" s="135" t="s">
        <v>187</v>
      </c>
      <c r="H146" s="136">
        <v>16.2</v>
      </c>
      <c r="I146" s="137"/>
      <c r="J146" s="138">
        <f>ROUND(I146*H146,2)</f>
        <v>0</v>
      </c>
      <c r="K146" s="134" t="s">
        <v>188</v>
      </c>
      <c r="L146" s="32"/>
      <c r="M146" s="139" t="s">
        <v>3</v>
      </c>
      <c r="N146" s="140" t="s">
        <v>43</v>
      </c>
      <c r="P146" s="141">
        <f>O146*H146</f>
        <v>0</v>
      </c>
      <c r="Q146" s="141">
        <v>0</v>
      </c>
      <c r="R146" s="141">
        <f>Q146*H146</f>
        <v>0</v>
      </c>
      <c r="S146" s="141">
        <v>0</v>
      </c>
      <c r="T146" s="142">
        <f>S146*H146</f>
        <v>0</v>
      </c>
      <c r="AR146" s="143" t="s">
        <v>189</v>
      </c>
      <c r="AT146" s="143" t="s">
        <v>184</v>
      </c>
      <c r="AU146" s="143" t="s">
        <v>81</v>
      </c>
      <c r="AY146" s="17" t="s">
        <v>182</v>
      </c>
      <c r="BE146" s="144">
        <f>IF(N146="základní",J146,0)</f>
        <v>0</v>
      </c>
      <c r="BF146" s="144">
        <f>IF(N146="snížená",J146,0)</f>
        <v>0</v>
      </c>
      <c r="BG146" s="144">
        <f>IF(N146="zákl. přenesená",J146,0)</f>
        <v>0</v>
      </c>
      <c r="BH146" s="144">
        <f>IF(N146="sníž. přenesená",J146,0)</f>
        <v>0</v>
      </c>
      <c r="BI146" s="144">
        <f>IF(N146="nulová",J146,0)</f>
        <v>0</v>
      </c>
      <c r="BJ146" s="17" t="s">
        <v>79</v>
      </c>
      <c r="BK146" s="144">
        <f>ROUND(I146*H146,2)</f>
        <v>0</v>
      </c>
      <c r="BL146" s="17" t="s">
        <v>189</v>
      </c>
      <c r="BM146" s="143" t="s">
        <v>233</v>
      </c>
    </row>
    <row r="147" spans="2:65" s="1" customFormat="1">
      <c r="B147" s="32"/>
      <c r="D147" s="145" t="s">
        <v>191</v>
      </c>
      <c r="F147" s="146" t="s">
        <v>234</v>
      </c>
      <c r="I147" s="147"/>
      <c r="L147" s="32"/>
      <c r="M147" s="148"/>
      <c r="T147" s="52"/>
      <c r="AT147" s="17" t="s">
        <v>191</v>
      </c>
      <c r="AU147" s="17" t="s">
        <v>81</v>
      </c>
    </row>
    <row r="148" spans="2:65" s="12" customFormat="1">
      <c r="B148" s="149"/>
      <c r="D148" s="150" t="s">
        <v>193</v>
      </c>
      <c r="E148" s="151" t="s">
        <v>3</v>
      </c>
      <c r="F148" s="152" t="s">
        <v>235</v>
      </c>
      <c r="H148" s="153">
        <v>16.2</v>
      </c>
      <c r="I148" s="154"/>
      <c r="L148" s="149"/>
      <c r="M148" s="155"/>
      <c r="T148" s="156"/>
      <c r="AT148" s="151" t="s">
        <v>193</v>
      </c>
      <c r="AU148" s="151" t="s">
        <v>81</v>
      </c>
      <c r="AV148" s="12" t="s">
        <v>81</v>
      </c>
      <c r="AW148" s="12" t="s">
        <v>34</v>
      </c>
      <c r="AX148" s="12" t="s">
        <v>79</v>
      </c>
      <c r="AY148" s="151" t="s">
        <v>182</v>
      </c>
    </row>
    <row r="149" spans="2:65" s="1" customFormat="1" ht="62.65" customHeight="1">
      <c r="B149" s="131"/>
      <c r="C149" s="132" t="s">
        <v>236</v>
      </c>
      <c r="D149" s="132" t="s">
        <v>184</v>
      </c>
      <c r="E149" s="133" t="s">
        <v>237</v>
      </c>
      <c r="F149" s="134" t="s">
        <v>238</v>
      </c>
      <c r="G149" s="135" t="s">
        <v>187</v>
      </c>
      <c r="H149" s="136">
        <v>251.3</v>
      </c>
      <c r="I149" s="137"/>
      <c r="J149" s="138">
        <f>ROUND(I149*H149,2)</f>
        <v>0</v>
      </c>
      <c r="K149" s="134" t="s">
        <v>188</v>
      </c>
      <c r="L149" s="32"/>
      <c r="M149" s="139" t="s">
        <v>3</v>
      </c>
      <c r="N149" s="140" t="s">
        <v>43</v>
      </c>
      <c r="P149" s="141">
        <f>O149*H149</f>
        <v>0</v>
      </c>
      <c r="Q149" s="141">
        <v>0</v>
      </c>
      <c r="R149" s="141">
        <f>Q149*H149</f>
        <v>0</v>
      </c>
      <c r="S149" s="141">
        <v>0</v>
      </c>
      <c r="T149" s="142">
        <f>S149*H149</f>
        <v>0</v>
      </c>
      <c r="AR149" s="143" t="s">
        <v>189</v>
      </c>
      <c r="AT149" s="143" t="s">
        <v>184</v>
      </c>
      <c r="AU149" s="143" t="s">
        <v>81</v>
      </c>
      <c r="AY149" s="17" t="s">
        <v>182</v>
      </c>
      <c r="BE149" s="144">
        <f>IF(N149="základní",J149,0)</f>
        <v>0</v>
      </c>
      <c r="BF149" s="144">
        <f>IF(N149="snížená",J149,0)</f>
        <v>0</v>
      </c>
      <c r="BG149" s="144">
        <f>IF(N149="zákl. přenesená",J149,0)</f>
        <v>0</v>
      </c>
      <c r="BH149" s="144">
        <f>IF(N149="sníž. přenesená",J149,0)</f>
        <v>0</v>
      </c>
      <c r="BI149" s="144">
        <f>IF(N149="nulová",J149,0)</f>
        <v>0</v>
      </c>
      <c r="BJ149" s="17" t="s">
        <v>79</v>
      </c>
      <c r="BK149" s="144">
        <f>ROUND(I149*H149,2)</f>
        <v>0</v>
      </c>
      <c r="BL149" s="17" t="s">
        <v>189</v>
      </c>
      <c r="BM149" s="143" t="s">
        <v>239</v>
      </c>
    </row>
    <row r="150" spans="2:65" s="1" customFormat="1">
      <c r="B150" s="32"/>
      <c r="D150" s="145" t="s">
        <v>191</v>
      </c>
      <c r="F150" s="146" t="s">
        <v>240</v>
      </c>
      <c r="I150" s="147"/>
      <c r="L150" s="32"/>
      <c r="M150" s="148"/>
      <c r="T150" s="52"/>
      <c r="AT150" s="17" t="s">
        <v>191</v>
      </c>
      <c r="AU150" s="17" t="s">
        <v>81</v>
      </c>
    </row>
    <row r="151" spans="2:65" s="12" customFormat="1">
      <c r="B151" s="149"/>
      <c r="D151" s="150" t="s">
        <v>193</v>
      </c>
      <c r="E151" s="151" t="s">
        <v>3</v>
      </c>
      <c r="F151" s="152" t="s">
        <v>241</v>
      </c>
      <c r="H151" s="153">
        <v>125.65</v>
      </c>
      <c r="I151" s="154"/>
      <c r="L151" s="149"/>
      <c r="M151" s="155"/>
      <c r="T151" s="156"/>
      <c r="AT151" s="151" t="s">
        <v>193</v>
      </c>
      <c r="AU151" s="151" t="s">
        <v>81</v>
      </c>
      <c r="AV151" s="12" t="s">
        <v>81</v>
      </c>
      <c r="AW151" s="12" t="s">
        <v>34</v>
      </c>
      <c r="AX151" s="12" t="s">
        <v>72</v>
      </c>
      <c r="AY151" s="151" t="s">
        <v>182</v>
      </c>
    </row>
    <row r="152" spans="2:65" s="12" customFormat="1">
      <c r="B152" s="149"/>
      <c r="D152" s="150" t="s">
        <v>193</v>
      </c>
      <c r="E152" s="151" t="s">
        <v>3</v>
      </c>
      <c r="F152" s="152" t="s">
        <v>242</v>
      </c>
      <c r="H152" s="153">
        <v>125.65</v>
      </c>
      <c r="I152" s="154"/>
      <c r="L152" s="149"/>
      <c r="M152" s="155"/>
      <c r="T152" s="156"/>
      <c r="AT152" s="151" t="s">
        <v>193</v>
      </c>
      <c r="AU152" s="151" t="s">
        <v>81</v>
      </c>
      <c r="AV152" s="12" t="s">
        <v>81</v>
      </c>
      <c r="AW152" s="12" t="s">
        <v>34</v>
      </c>
      <c r="AX152" s="12" t="s">
        <v>72</v>
      </c>
      <c r="AY152" s="151" t="s">
        <v>182</v>
      </c>
    </row>
    <row r="153" spans="2:65" s="13" customFormat="1">
      <c r="B153" s="157"/>
      <c r="D153" s="150" t="s">
        <v>193</v>
      </c>
      <c r="E153" s="158" t="s">
        <v>3</v>
      </c>
      <c r="F153" s="159" t="s">
        <v>201</v>
      </c>
      <c r="H153" s="160">
        <v>251.3</v>
      </c>
      <c r="I153" s="161"/>
      <c r="L153" s="157"/>
      <c r="M153" s="162"/>
      <c r="T153" s="163"/>
      <c r="AT153" s="158" t="s">
        <v>193</v>
      </c>
      <c r="AU153" s="158" t="s">
        <v>81</v>
      </c>
      <c r="AV153" s="13" t="s">
        <v>189</v>
      </c>
      <c r="AW153" s="13" t="s">
        <v>34</v>
      </c>
      <c r="AX153" s="13" t="s">
        <v>79</v>
      </c>
      <c r="AY153" s="158" t="s">
        <v>182</v>
      </c>
    </row>
    <row r="154" spans="2:65" s="1" customFormat="1" ht="62.65" customHeight="1">
      <c r="B154" s="131"/>
      <c r="C154" s="132" t="s">
        <v>243</v>
      </c>
      <c r="D154" s="132" t="s">
        <v>184</v>
      </c>
      <c r="E154" s="133" t="s">
        <v>244</v>
      </c>
      <c r="F154" s="134" t="s">
        <v>245</v>
      </c>
      <c r="G154" s="135" t="s">
        <v>187</v>
      </c>
      <c r="H154" s="136">
        <v>702.78700000000003</v>
      </c>
      <c r="I154" s="137"/>
      <c r="J154" s="138">
        <f>ROUND(I154*H154,2)</f>
        <v>0</v>
      </c>
      <c r="K154" s="134" t="s">
        <v>188</v>
      </c>
      <c r="L154" s="32"/>
      <c r="M154" s="139" t="s">
        <v>3</v>
      </c>
      <c r="N154" s="140" t="s">
        <v>43</v>
      </c>
      <c r="P154" s="141">
        <f>O154*H154</f>
        <v>0</v>
      </c>
      <c r="Q154" s="141">
        <v>0</v>
      </c>
      <c r="R154" s="141">
        <f>Q154*H154</f>
        <v>0</v>
      </c>
      <c r="S154" s="141">
        <v>0</v>
      </c>
      <c r="T154" s="142">
        <f>S154*H154</f>
        <v>0</v>
      </c>
      <c r="AR154" s="143" t="s">
        <v>189</v>
      </c>
      <c r="AT154" s="143" t="s">
        <v>184</v>
      </c>
      <c r="AU154" s="143" t="s">
        <v>81</v>
      </c>
      <c r="AY154" s="17" t="s">
        <v>182</v>
      </c>
      <c r="BE154" s="144">
        <f>IF(N154="základní",J154,0)</f>
        <v>0</v>
      </c>
      <c r="BF154" s="144">
        <f>IF(N154="snížená",J154,0)</f>
        <v>0</v>
      </c>
      <c r="BG154" s="144">
        <f>IF(N154="zákl. přenesená",J154,0)</f>
        <v>0</v>
      </c>
      <c r="BH154" s="144">
        <f>IF(N154="sníž. přenesená",J154,0)</f>
        <v>0</v>
      </c>
      <c r="BI154" s="144">
        <f>IF(N154="nulová",J154,0)</f>
        <v>0</v>
      </c>
      <c r="BJ154" s="17" t="s">
        <v>79</v>
      </c>
      <c r="BK154" s="144">
        <f>ROUND(I154*H154,2)</f>
        <v>0</v>
      </c>
      <c r="BL154" s="17" t="s">
        <v>189</v>
      </c>
      <c r="BM154" s="143" t="s">
        <v>246</v>
      </c>
    </row>
    <row r="155" spans="2:65" s="1" customFormat="1">
      <c r="B155" s="32"/>
      <c r="D155" s="145" t="s">
        <v>191</v>
      </c>
      <c r="F155" s="146" t="s">
        <v>247</v>
      </c>
      <c r="I155" s="147"/>
      <c r="L155" s="32"/>
      <c r="M155" s="148"/>
      <c r="T155" s="52"/>
      <c r="AT155" s="17" t="s">
        <v>191</v>
      </c>
      <c r="AU155" s="17" t="s">
        <v>81</v>
      </c>
    </row>
    <row r="156" spans="2:65" s="12" customFormat="1" ht="22.5">
      <c r="B156" s="149"/>
      <c r="D156" s="150" t="s">
        <v>193</v>
      </c>
      <c r="E156" s="151" t="s">
        <v>3</v>
      </c>
      <c r="F156" s="152" t="s">
        <v>248</v>
      </c>
      <c r="H156" s="153">
        <v>702.78700000000003</v>
      </c>
      <c r="I156" s="154"/>
      <c r="L156" s="149"/>
      <c r="M156" s="155"/>
      <c r="T156" s="156"/>
      <c r="AT156" s="151" t="s">
        <v>193</v>
      </c>
      <c r="AU156" s="151" t="s">
        <v>81</v>
      </c>
      <c r="AV156" s="12" t="s">
        <v>81</v>
      </c>
      <c r="AW156" s="12" t="s">
        <v>34</v>
      </c>
      <c r="AX156" s="12" t="s">
        <v>79</v>
      </c>
      <c r="AY156" s="151" t="s">
        <v>182</v>
      </c>
    </row>
    <row r="157" spans="2:65" s="1" customFormat="1" ht="66.75" customHeight="1">
      <c r="B157" s="131"/>
      <c r="C157" s="132" t="s">
        <v>111</v>
      </c>
      <c r="D157" s="132" t="s">
        <v>184</v>
      </c>
      <c r="E157" s="133" t="s">
        <v>249</v>
      </c>
      <c r="F157" s="134" t="s">
        <v>250</v>
      </c>
      <c r="G157" s="135" t="s">
        <v>187</v>
      </c>
      <c r="H157" s="136">
        <v>5622.2960000000003</v>
      </c>
      <c r="I157" s="137"/>
      <c r="J157" s="138">
        <f>ROUND(I157*H157,2)</f>
        <v>0</v>
      </c>
      <c r="K157" s="134" t="s">
        <v>188</v>
      </c>
      <c r="L157" s="32"/>
      <c r="M157" s="139" t="s">
        <v>3</v>
      </c>
      <c r="N157" s="140" t="s">
        <v>43</v>
      </c>
      <c r="P157" s="141">
        <f>O157*H157</f>
        <v>0</v>
      </c>
      <c r="Q157" s="141">
        <v>0</v>
      </c>
      <c r="R157" s="141">
        <f>Q157*H157</f>
        <v>0</v>
      </c>
      <c r="S157" s="141">
        <v>0</v>
      </c>
      <c r="T157" s="142">
        <f>S157*H157</f>
        <v>0</v>
      </c>
      <c r="AR157" s="143" t="s">
        <v>189</v>
      </c>
      <c r="AT157" s="143" t="s">
        <v>184</v>
      </c>
      <c r="AU157" s="143" t="s">
        <v>81</v>
      </c>
      <c r="AY157" s="17" t="s">
        <v>182</v>
      </c>
      <c r="BE157" s="144">
        <f>IF(N157="základní",J157,0)</f>
        <v>0</v>
      </c>
      <c r="BF157" s="144">
        <f>IF(N157="snížená",J157,0)</f>
        <v>0</v>
      </c>
      <c r="BG157" s="144">
        <f>IF(N157="zákl. přenesená",J157,0)</f>
        <v>0</v>
      </c>
      <c r="BH157" s="144">
        <f>IF(N157="sníž. přenesená",J157,0)</f>
        <v>0</v>
      </c>
      <c r="BI157" s="144">
        <f>IF(N157="nulová",J157,0)</f>
        <v>0</v>
      </c>
      <c r="BJ157" s="17" t="s">
        <v>79</v>
      </c>
      <c r="BK157" s="144">
        <f>ROUND(I157*H157,2)</f>
        <v>0</v>
      </c>
      <c r="BL157" s="17" t="s">
        <v>189</v>
      </c>
      <c r="BM157" s="143" t="s">
        <v>251</v>
      </c>
    </row>
    <row r="158" spans="2:65" s="1" customFormat="1">
      <c r="B158" s="32"/>
      <c r="D158" s="145" t="s">
        <v>191</v>
      </c>
      <c r="F158" s="146" t="s">
        <v>252</v>
      </c>
      <c r="I158" s="147"/>
      <c r="L158" s="32"/>
      <c r="M158" s="148"/>
      <c r="T158" s="52"/>
      <c r="AT158" s="17" t="s">
        <v>191</v>
      </c>
      <c r="AU158" s="17" t="s">
        <v>81</v>
      </c>
    </row>
    <row r="159" spans="2:65" s="12" customFormat="1" ht="22.5">
      <c r="B159" s="149"/>
      <c r="D159" s="150" t="s">
        <v>193</v>
      </c>
      <c r="E159" s="151" t="s">
        <v>3</v>
      </c>
      <c r="F159" s="152" t="s">
        <v>248</v>
      </c>
      <c r="H159" s="153">
        <v>702.78700000000003</v>
      </c>
      <c r="I159" s="154"/>
      <c r="L159" s="149"/>
      <c r="M159" s="155"/>
      <c r="T159" s="156"/>
      <c r="AT159" s="151" t="s">
        <v>193</v>
      </c>
      <c r="AU159" s="151" t="s">
        <v>81</v>
      </c>
      <c r="AV159" s="12" t="s">
        <v>81</v>
      </c>
      <c r="AW159" s="12" t="s">
        <v>34</v>
      </c>
      <c r="AX159" s="12" t="s">
        <v>79</v>
      </c>
      <c r="AY159" s="151" t="s">
        <v>182</v>
      </c>
    </row>
    <row r="160" spans="2:65" s="12" customFormat="1">
      <c r="B160" s="149"/>
      <c r="D160" s="150" t="s">
        <v>193</v>
      </c>
      <c r="F160" s="152" t="s">
        <v>253</v>
      </c>
      <c r="H160" s="153">
        <v>5622.2960000000003</v>
      </c>
      <c r="I160" s="154"/>
      <c r="L160" s="149"/>
      <c r="M160" s="155"/>
      <c r="T160" s="156"/>
      <c r="AT160" s="151" t="s">
        <v>193</v>
      </c>
      <c r="AU160" s="151" t="s">
        <v>81</v>
      </c>
      <c r="AV160" s="12" t="s">
        <v>81</v>
      </c>
      <c r="AW160" s="12" t="s">
        <v>4</v>
      </c>
      <c r="AX160" s="12" t="s">
        <v>79</v>
      </c>
      <c r="AY160" s="151" t="s">
        <v>182</v>
      </c>
    </row>
    <row r="161" spans="2:65" s="1" customFormat="1" ht="44.25" customHeight="1">
      <c r="B161" s="131"/>
      <c r="C161" s="132" t="s">
        <v>114</v>
      </c>
      <c r="D161" s="132" t="s">
        <v>184</v>
      </c>
      <c r="E161" s="133" t="s">
        <v>254</v>
      </c>
      <c r="F161" s="134" t="s">
        <v>255</v>
      </c>
      <c r="G161" s="135" t="s">
        <v>256</v>
      </c>
      <c r="H161" s="136">
        <v>1405.5740000000001</v>
      </c>
      <c r="I161" s="137"/>
      <c r="J161" s="138">
        <f>ROUND(I161*H161,2)</f>
        <v>0</v>
      </c>
      <c r="K161" s="134" t="s">
        <v>188</v>
      </c>
      <c r="L161" s="32"/>
      <c r="M161" s="139" t="s">
        <v>3</v>
      </c>
      <c r="N161" s="140" t="s">
        <v>43</v>
      </c>
      <c r="P161" s="141">
        <f>O161*H161</f>
        <v>0</v>
      </c>
      <c r="Q161" s="141">
        <v>0</v>
      </c>
      <c r="R161" s="141">
        <f>Q161*H161</f>
        <v>0</v>
      </c>
      <c r="S161" s="141">
        <v>0</v>
      </c>
      <c r="T161" s="142">
        <f>S161*H161</f>
        <v>0</v>
      </c>
      <c r="AR161" s="143" t="s">
        <v>189</v>
      </c>
      <c r="AT161" s="143" t="s">
        <v>184</v>
      </c>
      <c r="AU161" s="143" t="s">
        <v>81</v>
      </c>
      <c r="AY161" s="17" t="s">
        <v>182</v>
      </c>
      <c r="BE161" s="144">
        <f>IF(N161="základní",J161,0)</f>
        <v>0</v>
      </c>
      <c r="BF161" s="144">
        <f>IF(N161="snížená",J161,0)</f>
        <v>0</v>
      </c>
      <c r="BG161" s="144">
        <f>IF(N161="zákl. přenesená",J161,0)</f>
        <v>0</v>
      </c>
      <c r="BH161" s="144">
        <f>IF(N161="sníž. přenesená",J161,0)</f>
        <v>0</v>
      </c>
      <c r="BI161" s="144">
        <f>IF(N161="nulová",J161,0)</f>
        <v>0</v>
      </c>
      <c r="BJ161" s="17" t="s">
        <v>79</v>
      </c>
      <c r="BK161" s="144">
        <f>ROUND(I161*H161,2)</f>
        <v>0</v>
      </c>
      <c r="BL161" s="17" t="s">
        <v>189</v>
      </c>
      <c r="BM161" s="143" t="s">
        <v>257</v>
      </c>
    </row>
    <row r="162" spans="2:65" s="1" customFormat="1">
      <c r="B162" s="32"/>
      <c r="D162" s="145" t="s">
        <v>191</v>
      </c>
      <c r="F162" s="146" t="s">
        <v>258</v>
      </c>
      <c r="I162" s="147"/>
      <c r="L162" s="32"/>
      <c r="M162" s="148"/>
      <c r="T162" s="52"/>
      <c r="AT162" s="17" t="s">
        <v>191</v>
      </c>
      <c r="AU162" s="17" t="s">
        <v>81</v>
      </c>
    </row>
    <row r="163" spans="2:65" s="12" customFormat="1" ht="22.5">
      <c r="B163" s="149"/>
      <c r="D163" s="150" t="s">
        <v>193</v>
      </c>
      <c r="E163" s="151" t="s">
        <v>3</v>
      </c>
      <c r="F163" s="152" t="s">
        <v>248</v>
      </c>
      <c r="H163" s="153">
        <v>702.78700000000003</v>
      </c>
      <c r="I163" s="154"/>
      <c r="L163" s="149"/>
      <c r="M163" s="155"/>
      <c r="T163" s="156"/>
      <c r="AT163" s="151" t="s">
        <v>193</v>
      </c>
      <c r="AU163" s="151" t="s">
        <v>81</v>
      </c>
      <c r="AV163" s="12" t="s">
        <v>81</v>
      </c>
      <c r="AW163" s="12" t="s">
        <v>34</v>
      </c>
      <c r="AX163" s="12" t="s">
        <v>79</v>
      </c>
      <c r="AY163" s="151" t="s">
        <v>182</v>
      </c>
    </row>
    <row r="164" spans="2:65" s="12" customFormat="1">
      <c r="B164" s="149"/>
      <c r="D164" s="150" t="s">
        <v>193</v>
      </c>
      <c r="F164" s="152" t="s">
        <v>259</v>
      </c>
      <c r="H164" s="153">
        <v>1405.5740000000001</v>
      </c>
      <c r="I164" s="154"/>
      <c r="L164" s="149"/>
      <c r="M164" s="155"/>
      <c r="T164" s="156"/>
      <c r="AT164" s="151" t="s">
        <v>193</v>
      </c>
      <c r="AU164" s="151" t="s">
        <v>81</v>
      </c>
      <c r="AV164" s="12" t="s">
        <v>81</v>
      </c>
      <c r="AW164" s="12" t="s">
        <v>4</v>
      </c>
      <c r="AX164" s="12" t="s">
        <v>79</v>
      </c>
      <c r="AY164" s="151" t="s">
        <v>182</v>
      </c>
    </row>
    <row r="165" spans="2:65" s="1" customFormat="1" ht="37.9" customHeight="1">
      <c r="B165" s="131"/>
      <c r="C165" s="132" t="s">
        <v>260</v>
      </c>
      <c r="D165" s="132" t="s">
        <v>184</v>
      </c>
      <c r="E165" s="133" t="s">
        <v>261</v>
      </c>
      <c r="F165" s="134" t="s">
        <v>262</v>
      </c>
      <c r="G165" s="135" t="s">
        <v>187</v>
      </c>
      <c r="H165" s="136">
        <v>702.78700000000003</v>
      </c>
      <c r="I165" s="137"/>
      <c r="J165" s="138">
        <f>ROUND(I165*H165,2)</f>
        <v>0</v>
      </c>
      <c r="K165" s="134" t="s">
        <v>188</v>
      </c>
      <c r="L165" s="32"/>
      <c r="M165" s="139" t="s">
        <v>3</v>
      </c>
      <c r="N165" s="140" t="s">
        <v>43</v>
      </c>
      <c r="P165" s="141">
        <f>O165*H165</f>
        <v>0</v>
      </c>
      <c r="Q165" s="141">
        <v>0</v>
      </c>
      <c r="R165" s="141">
        <f>Q165*H165</f>
        <v>0</v>
      </c>
      <c r="S165" s="141">
        <v>0</v>
      </c>
      <c r="T165" s="142">
        <f>S165*H165</f>
        <v>0</v>
      </c>
      <c r="AR165" s="143" t="s">
        <v>189</v>
      </c>
      <c r="AT165" s="143" t="s">
        <v>184</v>
      </c>
      <c r="AU165" s="143" t="s">
        <v>81</v>
      </c>
      <c r="AY165" s="17" t="s">
        <v>182</v>
      </c>
      <c r="BE165" s="144">
        <f>IF(N165="základní",J165,0)</f>
        <v>0</v>
      </c>
      <c r="BF165" s="144">
        <f>IF(N165="snížená",J165,0)</f>
        <v>0</v>
      </c>
      <c r="BG165" s="144">
        <f>IF(N165="zákl. přenesená",J165,0)</f>
        <v>0</v>
      </c>
      <c r="BH165" s="144">
        <f>IF(N165="sníž. přenesená",J165,0)</f>
        <v>0</v>
      </c>
      <c r="BI165" s="144">
        <f>IF(N165="nulová",J165,0)</f>
        <v>0</v>
      </c>
      <c r="BJ165" s="17" t="s">
        <v>79</v>
      </c>
      <c r="BK165" s="144">
        <f>ROUND(I165*H165,2)</f>
        <v>0</v>
      </c>
      <c r="BL165" s="17" t="s">
        <v>189</v>
      </c>
      <c r="BM165" s="143" t="s">
        <v>263</v>
      </c>
    </row>
    <row r="166" spans="2:65" s="1" customFormat="1">
      <c r="B166" s="32"/>
      <c r="D166" s="145" t="s">
        <v>191</v>
      </c>
      <c r="F166" s="146" t="s">
        <v>264</v>
      </c>
      <c r="I166" s="147"/>
      <c r="L166" s="32"/>
      <c r="M166" s="148"/>
      <c r="T166" s="52"/>
      <c r="AT166" s="17" t="s">
        <v>191</v>
      </c>
      <c r="AU166" s="17" t="s">
        <v>81</v>
      </c>
    </row>
    <row r="167" spans="2:65" s="12" customFormat="1" ht="22.5">
      <c r="B167" s="149"/>
      <c r="D167" s="150" t="s">
        <v>193</v>
      </c>
      <c r="E167" s="151" t="s">
        <v>3</v>
      </c>
      <c r="F167" s="152" t="s">
        <v>248</v>
      </c>
      <c r="H167" s="153">
        <v>702.78700000000003</v>
      </c>
      <c r="I167" s="154"/>
      <c r="L167" s="149"/>
      <c r="M167" s="155"/>
      <c r="T167" s="156"/>
      <c r="AT167" s="151" t="s">
        <v>193</v>
      </c>
      <c r="AU167" s="151" t="s">
        <v>81</v>
      </c>
      <c r="AV167" s="12" t="s">
        <v>81</v>
      </c>
      <c r="AW167" s="12" t="s">
        <v>34</v>
      </c>
      <c r="AX167" s="12" t="s">
        <v>79</v>
      </c>
      <c r="AY167" s="151" t="s">
        <v>182</v>
      </c>
    </row>
    <row r="168" spans="2:65" s="1" customFormat="1" ht="44.25" customHeight="1">
      <c r="B168" s="131"/>
      <c r="C168" s="132" t="s">
        <v>265</v>
      </c>
      <c r="D168" s="132" t="s">
        <v>184</v>
      </c>
      <c r="E168" s="133" t="s">
        <v>266</v>
      </c>
      <c r="F168" s="134" t="s">
        <v>267</v>
      </c>
      <c r="G168" s="135" t="s">
        <v>187</v>
      </c>
      <c r="H168" s="136">
        <v>14.71</v>
      </c>
      <c r="I168" s="137"/>
      <c r="J168" s="138">
        <f>ROUND(I168*H168,2)</f>
        <v>0</v>
      </c>
      <c r="K168" s="134" t="s">
        <v>188</v>
      </c>
      <c r="L168" s="32"/>
      <c r="M168" s="139" t="s">
        <v>3</v>
      </c>
      <c r="N168" s="140" t="s">
        <v>43</v>
      </c>
      <c r="P168" s="141">
        <f>O168*H168</f>
        <v>0</v>
      </c>
      <c r="Q168" s="141">
        <v>0</v>
      </c>
      <c r="R168" s="141">
        <f>Q168*H168</f>
        <v>0</v>
      </c>
      <c r="S168" s="141">
        <v>0</v>
      </c>
      <c r="T168" s="142">
        <f>S168*H168</f>
        <v>0</v>
      </c>
      <c r="AR168" s="143" t="s">
        <v>189</v>
      </c>
      <c r="AT168" s="143" t="s">
        <v>184</v>
      </c>
      <c r="AU168" s="143" t="s">
        <v>81</v>
      </c>
      <c r="AY168" s="17" t="s">
        <v>182</v>
      </c>
      <c r="BE168" s="144">
        <f>IF(N168="základní",J168,0)</f>
        <v>0</v>
      </c>
      <c r="BF168" s="144">
        <f>IF(N168="snížená",J168,0)</f>
        <v>0</v>
      </c>
      <c r="BG168" s="144">
        <f>IF(N168="zákl. přenesená",J168,0)</f>
        <v>0</v>
      </c>
      <c r="BH168" s="144">
        <f>IF(N168="sníž. přenesená",J168,0)</f>
        <v>0</v>
      </c>
      <c r="BI168" s="144">
        <f>IF(N168="nulová",J168,0)</f>
        <v>0</v>
      </c>
      <c r="BJ168" s="17" t="s">
        <v>79</v>
      </c>
      <c r="BK168" s="144">
        <f>ROUND(I168*H168,2)</f>
        <v>0</v>
      </c>
      <c r="BL168" s="17" t="s">
        <v>189</v>
      </c>
      <c r="BM168" s="143" t="s">
        <v>268</v>
      </c>
    </row>
    <row r="169" spans="2:65" s="1" customFormat="1">
      <c r="B169" s="32"/>
      <c r="D169" s="145" t="s">
        <v>191</v>
      </c>
      <c r="F169" s="146" t="s">
        <v>269</v>
      </c>
      <c r="I169" s="147"/>
      <c r="L169" s="32"/>
      <c r="M169" s="148"/>
      <c r="T169" s="52"/>
      <c r="AT169" s="17" t="s">
        <v>191</v>
      </c>
      <c r="AU169" s="17" t="s">
        <v>81</v>
      </c>
    </row>
    <row r="170" spans="2:65" s="12" customFormat="1">
      <c r="B170" s="149"/>
      <c r="D170" s="150" t="s">
        <v>193</v>
      </c>
      <c r="E170" s="151" t="s">
        <v>3</v>
      </c>
      <c r="F170" s="152" t="s">
        <v>270</v>
      </c>
      <c r="H170" s="153">
        <v>14.71</v>
      </c>
      <c r="I170" s="154"/>
      <c r="L170" s="149"/>
      <c r="M170" s="155"/>
      <c r="T170" s="156"/>
      <c r="AT170" s="151" t="s">
        <v>193</v>
      </c>
      <c r="AU170" s="151" t="s">
        <v>81</v>
      </c>
      <c r="AV170" s="12" t="s">
        <v>81</v>
      </c>
      <c r="AW170" s="12" t="s">
        <v>34</v>
      </c>
      <c r="AX170" s="12" t="s">
        <v>79</v>
      </c>
      <c r="AY170" s="151" t="s">
        <v>182</v>
      </c>
    </row>
    <row r="171" spans="2:65" s="1" customFormat="1" ht="44.25" customHeight="1">
      <c r="B171" s="131"/>
      <c r="C171" s="132" t="s">
        <v>271</v>
      </c>
      <c r="D171" s="132" t="s">
        <v>184</v>
      </c>
      <c r="E171" s="133" t="s">
        <v>272</v>
      </c>
      <c r="F171" s="134" t="s">
        <v>273</v>
      </c>
      <c r="G171" s="135" t="s">
        <v>187</v>
      </c>
      <c r="H171" s="136">
        <v>110.94</v>
      </c>
      <c r="I171" s="137"/>
      <c r="J171" s="138">
        <f>ROUND(I171*H171,2)</f>
        <v>0</v>
      </c>
      <c r="K171" s="134" t="s">
        <v>188</v>
      </c>
      <c r="L171" s="32"/>
      <c r="M171" s="139" t="s">
        <v>3</v>
      </c>
      <c r="N171" s="140" t="s">
        <v>43</v>
      </c>
      <c r="P171" s="141">
        <f>O171*H171</f>
        <v>0</v>
      </c>
      <c r="Q171" s="141">
        <v>0</v>
      </c>
      <c r="R171" s="141">
        <f>Q171*H171</f>
        <v>0</v>
      </c>
      <c r="S171" s="141">
        <v>0</v>
      </c>
      <c r="T171" s="142">
        <f>S171*H171</f>
        <v>0</v>
      </c>
      <c r="AR171" s="143" t="s">
        <v>189</v>
      </c>
      <c r="AT171" s="143" t="s">
        <v>184</v>
      </c>
      <c r="AU171" s="143" t="s">
        <v>81</v>
      </c>
      <c r="AY171" s="17" t="s">
        <v>182</v>
      </c>
      <c r="BE171" s="144">
        <f>IF(N171="základní",J171,0)</f>
        <v>0</v>
      </c>
      <c r="BF171" s="144">
        <f>IF(N171="snížená",J171,0)</f>
        <v>0</v>
      </c>
      <c r="BG171" s="144">
        <f>IF(N171="zákl. přenesená",J171,0)</f>
        <v>0</v>
      </c>
      <c r="BH171" s="144">
        <f>IF(N171="sníž. přenesená",J171,0)</f>
        <v>0</v>
      </c>
      <c r="BI171" s="144">
        <f>IF(N171="nulová",J171,0)</f>
        <v>0</v>
      </c>
      <c r="BJ171" s="17" t="s">
        <v>79</v>
      </c>
      <c r="BK171" s="144">
        <f>ROUND(I171*H171,2)</f>
        <v>0</v>
      </c>
      <c r="BL171" s="17" t="s">
        <v>189</v>
      </c>
      <c r="BM171" s="143" t="s">
        <v>274</v>
      </c>
    </row>
    <row r="172" spans="2:65" s="1" customFormat="1">
      <c r="B172" s="32"/>
      <c r="D172" s="145" t="s">
        <v>191</v>
      </c>
      <c r="F172" s="146" t="s">
        <v>275</v>
      </c>
      <c r="I172" s="147"/>
      <c r="L172" s="32"/>
      <c r="M172" s="148"/>
      <c r="T172" s="52"/>
      <c r="AT172" s="17" t="s">
        <v>191</v>
      </c>
      <c r="AU172" s="17" t="s">
        <v>81</v>
      </c>
    </row>
    <row r="173" spans="2:65" s="12" customFormat="1">
      <c r="B173" s="149"/>
      <c r="D173" s="150" t="s">
        <v>193</v>
      </c>
      <c r="E173" s="151" t="s">
        <v>3</v>
      </c>
      <c r="F173" s="152" t="s">
        <v>276</v>
      </c>
      <c r="H173" s="153">
        <v>344.98500000000001</v>
      </c>
      <c r="I173" s="154"/>
      <c r="L173" s="149"/>
      <c r="M173" s="155"/>
      <c r="T173" s="156"/>
      <c r="AT173" s="151" t="s">
        <v>193</v>
      </c>
      <c r="AU173" s="151" t="s">
        <v>81</v>
      </c>
      <c r="AV173" s="12" t="s">
        <v>81</v>
      </c>
      <c r="AW173" s="12" t="s">
        <v>34</v>
      </c>
      <c r="AX173" s="12" t="s">
        <v>72</v>
      </c>
      <c r="AY173" s="151" t="s">
        <v>182</v>
      </c>
    </row>
    <row r="174" spans="2:65" s="12" customFormat="1">
      <c r="B174" s="149"/>
      <c r="D174" s="150" t="s">
        <v>193</v>
      </c>
      <c r="E174" s="151" t="s">
        <v>3</v>
      </c>
      <c r="F174" s="152" t="s">
        <v>277</v>
      </c>
      <c r="H174" s="153">
        <v>-97.036000000000001</v>
      </c>
      <c r="I174" s="154"/>
      <c r="L174" s="149"/>
      <c r="M174" s="155"/>
      <c r="T174" s="156"/>
      <c r="AT174" s="151" t="s">
        <v>193</v>
      </c>
      <c r="AU174" s="151" t="s">
        <v>81</v>
      </c>
      <c r="AV174" s="12" t="s">
        <v>81</v>
      </c>
      <c r="AW174" s="12" t="s">
        <v>34</v>
      </c>
      <c r="AX174" s="12" t="s">
        <v>72</v>
      </c>
      <c r="AY174" s="151" t="s">
        <v>182</v>
      </c>
    </row>
    <row r="175" spans="2:65" s="12" customFormat="1">
      <c r="B175" s="149"/>
      <c r="D175" s="150" t="s">
        <v>193</v>
      </c>
      <c r="E175" s="151" t="s">
        <v>3</v>
      </c>
      <c r="F175" s="152" t="s">
        <v>278</v>
      </c>
      <c r="H175" s="153">
        <v>-18.009</v>
      </c>
      <c r="I175" s="154"/>
      <c r="L175" s="149"/>
      <c r="M175" s="155"/>
      <c r="T175" s="156"/>
      <c r="AT175" s="151" t="s">
        <v>193</v>
      </c>
      <c r="AU175" s="151" t="s">
        <v>81</v>
      </c>
      <c r="AV175" s="12" t="s">
        <v>81</v>
      </c>
      <c r="AW175" s="12" t="s">
        <v>34</v>
      </c>
      <c r="AX175" s="12" t="s">
        <v>72</v>
      </c>
      <c r="AY175" s="151" t="s">
        <v>182</v>
      </c>
    </row>
    <row r="176" spans="2:65" s="12" customFormat="1">
      <c r="B176" s="149"/>
      <c r="D176" s="150" t="s">
        <v>193</v>
      </c>
      <c r="E176" s="151" t="s">
        <v>3</v>
      </c>
      <c r="F176" s="152" t="s">
        <v>279</v>
      </c>
      <c r="H176" s="153">
        <v>-119</v>
      </c>
      <c r="I176" s="154"/>
      <c r="L176" s="149"/>
      <c r="M176" s="155"/>
      <c r="T176" s="156"/>
      <c r="AT176" s="151" t="s">
        <v>193</v>
      </c>
      <c r="AU176" s="151" t="s">
        <v>81</v>
      </c>
      <c r="AV176" s="12" t="s">
        <v>81</v>
      </c>
      <c r="AW176" s="12" t="s">
        <v>34</v>
      </c>
      <c r="AX176" s="12" t="s">
        <v>72</v>
      </c>
      <c r="AY176" s="151" t="s">
        <v>182</v>
      </c>
    </row>
    <row r="177" spans="2:65" s="13" customFormat="1">
      <c r="B177" s="157"/>
      <c r="D177" s="150" t="s">
        <v>193</v>
      </c>
      <c r="E177" s="158" t="s">
        <v>3</v>
      </c>
      <c r="F177" s="159" t="s">
        <v>280</v>
      </c>
      <c r="H177" s="160">
        <v>110.94</v>
      </c>
      <c r="I177" s="161"/>
      <c r="L177" s="157"/>
      <c r="M177" s="162"/>
      <c r="T177" s="163"/>
      <c r="AT177" s="158" t="s">
        <v>193</v>
      </c>
      <c r="AU177" s="158" t="s">
        <v>81</v>
      </c>
      <c r="AV177" s="13" t="s">
        <v>189</v>
      </c>
      <c r="AW177" s="13" t="s">
        <v>34</v>
      </c>
      <c r="AX177" s="13" t="s">
        <v>79</v>
      </c>
      <c r="AY177" s="158" t="s">
        <v>182</v>
      </c>
    </row>
    <row r="178" spans="2:65" s="1" customFormat="1" ht="16.5" customHeight="1">
      <c r="B178" s="131"/>
      <c r="C178" s="164" t="s">
        <v>9</v>
      </c>
      <c r="D178" s="164" t="s">
        <v>281</v>
      </c>
      <c r="E178" s="165" t="s">
        <v>282</v>
      </c>
      <c r="F178" s="166" t="s">
        <v>283</v>
      </c>
      <c r="G178" s="167" t="s">
        <v>256</v>
      </c>
      <c r="H178" s="168">
        <v>221.88</v>
      </c>
      <c r="I178" s="169"/>
      <c r="J178" s="170">
        <f>ROUND(I178*H178,2)</f>
        <v>0</v>
      </c>
      <c r="K178" s="166" t="s">
        <v>188</v>
      </c>
      <c r="L178" s="171"/>
      <c r="M178" s="172" t="s">
        <v>3</v>
      </c>
      <c r="N178" s="173" t="s">
        <v>43</v>
      </c>
      <c r="P178" s="141">
        <f>O178*H178</f>
        <v>0</v>
      </c>
      <c r="Q178" s="141">
        <v>1</v>
      </c>
      <c r="R178" s="141">
        <f>Q178*H178</f>
        <v>221.88</v>
      </c>
      <c r="S178" s="141">
        <v>0</v>
      </c>
      <c r="T178" s="142">
        <f>S178*H178</f>
        <v>0</v>
      </c>
      <c r="AR178" s="143" t="s">
        <v>236</v>
      </c>
      <c r="AT178" s="143" t="s">
        <v>281</v>
      </c>
      <c r="AU178" s="143" t="s">
        <v>81</v>
      </c>
      <c r="AY178" s="17" t="s">
        <v>182</v>
      </c>
      <c r="BE178" s="144">
        <f>IF(N178="základní",J178,0)</f>
        <v>0</v>
      </c>
      <c r="BF178" s="144">
        <f>IF(N178="snížená",J178,0)</f>
        <v>0</v>
      </c>
      <c r="BG178" s="144">
        <f>IF(N178="zákl. přenesená",J178,0)</f>
        <v>0</v>
      </c>
      <c r="BH178" s="144">
        <f>IF(N178="sníž. přenesená",J178,0)</f>
        <v>0</v>
      </c>
      <c r="BI178" s="144">
        <f>IF(N178="nulová",J178,0)</f>
        <v>0</v>
      </c>
      <c r="BJ178" s="17" t="s">
        <v>79</v>
      </c>
      <c r="BK178" s="144">
        <f>ROUND(I178*H178,2)</f>
        <v>0</v>
      </c>
      <c r="BL178" s="17" t="s">
        <v>189</v>
      </c>
      <c r="BM178" s="143" t="s">
        <v>284</v>
      </c>
    </row>
    <row r="179" spans="2:65" s="12" customFormat="1">
      <c r="B179" s="149"/>
      <c r="D179" s="150" t="s">
        <v>193</v>
      </c>
      <c r="E179" s="151" t="s">
        <v>3</v>
      </c>
      <c r="F179" s="152" t="s">
        <v>276</v>
      </c>
      <c r="H179" s="153">
        <v>344.98500000000001</v>
      </c>
      <c r="I179" s="154"/>
      <c r="L179" s="149"/>
      <c r="M179" s="155"/>
      <c r="T179" s="156"/>
      <c r="AT179" s="151" t="s">
        <v>193</v>
      </c>
      <c r="AU179" s="151" t="s">
        <v>81</v>
      </c>
      <c r="AV179" s="12" t="s">
        <v>81</v>
      </c>
      <c r="AW179" s="12" t="s">
        <v>34</v>
      </c>
      <c r="AX179" s="12" t="s">
        <v>72</v>
      </c>
      <c r="AY179" s="151" t="s">
        <v>182</v>
      </c>
    </row>
    <row r="180" spans="2:65" s="12" customFormat="1">
      <c r="B180" s="149"/>
      <c r="D180" s="150" t="s">
        <v>193</v>
      </c>
      <c r="E180" s="151" t="s">
        <v>3</v>
      </c>
      <c r="F180" s="152" t="s">
        <v>277</v>
      </c>
      <c r="H180" s="153">
        <v>-97.036000000000001</v>
      </c>
      <c r="I180" s="154"/>
      <c r="L180" s="149"/>
      <c r="M180" s="155"/>
      <c r="T180" s="156"/>
      <c r="AT180" s="151" t="s">
        <v>193</v>
      </c>
      <c r="AU180" s="151" t="s">
        <v>81</v>
      </c>
      <c r="AV180" s="12" t="s">
        <v>81</v>
      </c>
      <c r="AW180" s="12" t="s">
        <v>34</v>
      </c>
      <c r="AX180" s="12" t="s">
        <v>72</v>
      </c>
      <c r="AY180" s="151" t="s">
        <v>182</v>
      </c>
    </row>
    <row r="181" spans="2:65" s="12" customFormat="1">
      <c r="B181" s="149"/>
      <c r="D181" s="150" t="s">
        <v>193</v>
      </c>
      <c r="E181" s="151" t="s">
        <v>3</v>
      </c>
      <c r="F181" s="152" t="s">
        <v>278</v>
      </c>
      <c r="H181" s="153">
        <v>-18.009</v>
      </c>
      <c r="I181" s="154"/>
      <c r="L181" s="149"/>
      <c r="M181" s="155"/>
      <c r="T181" s="156"/>
      <c r="AT181" s="151" t="s">
        <v>193</v>
      </c>
      <c r="AU181" s="151" t="s">
        <v>81</v>
      </c>
      <c r="AV181" s="12" t="s">
        <v>81</v>
      </c>
      <c r="AW181" s="12" t="s">
        <v>34</v>
      </c>
      <c r="AX181" s="12" t="s">
        <v>72</v>
      </c>
      <c r="AY181" s="151" t="s">
        <v>182</v>
      </c>
    </row>
    <row r="182" spans="2:65" s="12" customFormat="1">
      <c r="B182" s="149"/>
      <c r="D182" s="150" t="s">
        <v>193</v>
      </c>
      <c r="E182" s="151" t="s">
        <v>3</v>
      </c>
      <c r="F182" s="152" t="s">
        <v>279</v>
      </c>
      <c r="H182" s="153">
        <v>-119</v>
      </c>
      <c r="I182" s="154"/>
      <c r="L182" s="149"/>
      <c r="M182" s="155"/>
      <c r="T182" s="156"/>
      <c r="AT182" s="151" t="s">
        <v>193</v>
      </c>
      <c r="AU182" s="151" t="s">
        <v>81</v>
      </c>
      <c r="AV182" s="12" t="s">
        <v>81</v>
      </c>
      <c r="AW182" s="12" t="s">
        <v>34</v>
      </c>
      <c r="AX182" s="12" t="s">
        <v>72</v>
      </c>
      <c r="AY182" s="151" t="s">
        <v>182</v>
      </c>
    </row>
    <row r="183" spans="2:65" s="13" customFormat="1">
      <c r="B183" s="157"/>
      <c r="D183" s="150" t="s">
        <v>193</v>
      </c>
      <c r="E183" s="158" t="s">
        <v>3</v>
      </c>
      <c r="F183" s="159" t="s">
        <v>280</v>
      </c>
      <c r="H183" s="160">
        <v>110.94</v>
      </c>
      <c r="I183" s="161"/>
      <c r="L183" s="157"/>
      <c r="M183" s="162"/>
      <c r="T183" s="163"/>
      <c r="AT183" s="158" t="s">
        <v>193</v>
      </c>
      <c r="AU183" s="158" t="s">
        <v>81</v>
      </c>
      <c r="AV183" s="13" t="s">
        <v>189</v>
      </c>
      <c r="AW183" s="13" t="s">
        <v>34</v>
      </c>
      <c r="AX183" s="13" t="s">
        <v>79</v>
      </c>
      <c r="AY183" s="158" t="s">
        <v>182</v>
      </c>
    </row>
    <row r="184" spans="2:65" s="12" customFormat="1">
      <c r="B184" s="149"/>
      <c r="D184" s="150" t="s">
        <v>193</v>
      </c>
      <c r="F184" s="152" t="s">
        <v>285</v>
      </c>
      <c r="H184" s="153">
        <v>221.88</v>
      </c>
      <c r="I184" s="154"/>
      <c r="L184" s="149"/>
      <c r="M184" s="155"/>
      <c r="T184" s="156"/>
      <c r="AT184" s="151" t="s">
        <v>193</v>
      </c>
      <c r="AU184" s="151" t="s">
        <v>81</v>
      </c>
      <c r="AV184" s="12" t="s">
        <v>81</v>
      </c>
      <c r="AW184" s="12" t="s">
        <v>4</v>
      </c>
      <c r="AX184" s="12" t="s">
        <v>79</v>
      </c>
      <c r="AY184" s="151" t="s">
        <v>182</v>
      </c>
    </row>
    <row r="185" spans="2:65" s="1" customFormat="1" ht="44.25" customHeight="1">
      <c r="B185" s="131"/>
      <c r="C185" s="132" t="s">
        <v>286</v>
      </c>
      <c r="D185" s="132" t="s">
        <v>184</v>
      </c>
      <c r="E185" s="133" t="s">
        <v>272</v>
      </c>
      <c r="F185" s="134" t="s">
        <v>273</v>
      </c>
      <c r="G185" s="135" t="s">
        <v>187</v>
      </c>
      <c r="H185" s="136">
        <v>15.949</v>
      </c>
      <c r="I185" s="137"/>
      <c r="J185" s="138">
        <f>ROUND(I185*H185,2)</f>
        <v>0</v>
      </c>
      <c r="K185" s="134" t="s">
        <v>188</v>
      </c>
      <c r="L185" s="32"/>
      <c r="M185" s="139" t="s">
        <v>3</v>
      </c>
      <c r="N185" s="140" t="s">
        <v>43</v>
      </c>
      <c r="P185" s="141">
        <f>O185*H185</f>
        <v>0</v>
      </c>
      <c r="Q185" s="141">
        <v>0</v>
      </c>
      <c r="R185" s="141">
        <f>Q185*H185</f>
        <v>0</v>
      </c>
      <c r="S185" s="141">
        <v>0</v>
      </c>
      <c r="T185" s="142">
        <f>S185*H185</f>
        <v>0</v>
      </c>
      <c r="AR185" s="143" t="s">
        <v>189</v>
      </c>
      <c r="AT185" s="143" t="s">
        <v>184</v>
      </c>
      <c r="AU185" s="143" t="s">
        <v>81</v>
      </c>
      <c r="AY185" s="17" t="s">
        <v>182</v>
      </c>
      <c r="BE185" s="144">
        <f>IF(N185="základní",J185,0)</f>
        <v>0</v>
      </c>
      <c r="BF185" s="144">
        <f>IF(N185="snížená",J185,0)</f>
        <v>0</v>
      </c>
      <c r="BG185" s="144">
        <f>IF(N185="zákl. přenesená",J185,0)</f>
        <v>0</v>
      </c>
      <c r="BH185" s="144">
        <f>IF(N185="sníž. přenesená",J185,0)</f>
        <v>0</v>
      </c>
      <c r="BI185" s="144">
        <f>IF(N185="nulová",J185,0)</f>
        <v>0</v>
      </c>
      <c r="BJ185" s="17" t="s">
        <v>79</v>
      </c>
      <c r="BK185" s="144">
        <f>ROUND(I185*H185,2)</f>
        <v>0</v>
      </c>
      <c r="BL185" s="17" t="s">
        <v>189</v>
      </c>
      <c r="BM185" s="143" t="s">
        <v>287</v>
      </c>
    </row>
    <row r="186" spans="2:65" s="1" customFormat="1">
      <c r="B186" s="32"/>
      <c r="D186" s="145" t="s">
        <v>191</v>
      </c>
      <c r="F186" s="146" t="s">
        <v>275</v>
      </c>
      <c r="I186" s="147"/>
      <c r="L186" s="32"/>
      <c r="M186" s="148"/>
      <c r="T186" s="52"/>
      <c r="AT186" s="17" t="s">
        <v>191</v>
      </c>
      <c r="AU186" s="17" t="s">
        <v>81</v>
      </c>
    </row>
    <row r="187" spans="2:65" s="12" customFormat="1">
      <c r="B187" s="149"/>
      <c r="D187" s="150" t="s">
        <v>193</v>
      </c>
      <c r="E187" s="151" t="s">
        <v>3</v>
      </c>
      <c r="F187" s="152" t="s">
        <v>288</v>
      </c>
      <c r="H187" s="153">
        <v>15.949</v>
      </c>
      <c r="I187" s="154"/>
      <c r="L187" s="149"/>
      <c r="M187" s="155"/>
      <c r="T187" s="156"/>
      <c r="AT187" s="151" t="s">
        <v>193</v>
      </c>
      <c r="AU187" s="151" t="s">
        <v>81</v>
      </c>
      <c r="AV187" s="12" t="s">
        <v>81</v>
      </c>
      <c r="AW187" s="12" t="s">
        <v>34</v>
      </c>
      <c r="AX187" s="12" t="s">
        <v>79</v>
      </c>
      <c r="AY187" s="151" t="s">
        <v>182</v>
      </c>
    </row>
    <row r="188" spans="2:65" s="1" customFormat="1" ht="33" customHeight="1">
      <c r="B188" s="131"/>
      <c r="C188" s="132" t="s">
        <v>289</v>
      </c>
      <c r="D188" s="132" t="s">
        <v>184</v>
      </c>
      <c r="E188" s="133" t="s">
        <v>290</v>
      </c>
      <c r="F188" s="134" t="s">
        <v>291</v>
      </c>
      <c r="G188" s="135" t="s">
        <v>292</v>
      </c>
      <c r="H188" s="136">
        <v>166.8</v>
      </c>
      <c r="I188" s="137"/>
      <c r="J188" s="138">
        <f>ROUND(I188*H188,2)</f>
        <v>0</v>
      </c>
      <c r="K188" s="134" t="s">
        <v>188</v>
      </c>
      <c r="L188" s="32"/>
      <c r="M188" s="139" t="s">
        <v>3</v>
      </c>
      <c r="N188" s="140" t="s">
        <v>43</v>
      </c>
      <c r="P188" s="141">
        <f>O188*H188</f>
        <v>0</v>
      </c>
      <c r="Q188" s="141">
        <v>0</v>
      </c>
      <c r="R188" s="141">
        <f>Q188*H188</f>
        <v>0</v>
      </c>
      <c r="S188" s="141">
        <v>0</v>
      </c>
      <c r="T188" s="142">
        <f>S188*H188</f>
        <v>0</v>
      </c>
      <c r="AR188" s="143" t="s">
        <v>189</v>
      </c>
      <c r="AT188" s="143" t="s">
        <v>184</v>
      </c>
      <c r="AU188" s="143" t="s">
        <v>81</v>
      </c>
      <c r="AY188" s="17" t="s">
        <v>182</v>
      </c>
      <c r="BE188" s="144">
        <f>IF(N188="základní",J188,0)</f>
        <v>0</v>
      </c>
      <c r="BF188" s="144">
        <f>IF(N188="snížená",J188,0)</f>
        <v>0</v>
      </c>
      <c r="BG188" s="144">
        <f>IF(N188="zákl. přenesená",J188,0)</f>
        <v>0</v>
      </c>
      <c r="BH188" s="144">
        <f>IF(N188="sníž. přenesená",J188,0)</f>
        <v>0</v>
      </c>
      <c r="BI188" s="144">
        <f>IF(N188="nulová",J188,0)</f>
        <v>0</v>
      </c>
      <c r="BJ188" s="17" t="s">
        <v>79</v>
      </c>
      <c r="BK188" s="144">
        <f>ROUND(I188*H188,2)</f>
        <v>0</v>
      </c>
      <c r="BL188" s="17" t="s">
        <v>189</v>
      </c>
      <c r="BM188" s="143" t="s">
        <v>293</v>
      </c>
    </row>
    <row r="189" spans="2:65" s="1" customFormat="1">
      <c r="B189" s="32"/>
      <c r="D189" s="145" t="s">
        <v>191</v>
      </c>
      <c r="F189" s="146" t="s">
        <v>294</v>
      </c>
      <c r="I189" s="147"/>
      <c r="L189" s="32"/>
      <c r="M189" s="148"/>
      <c r="T189" s="52"/>
      <c r="AT189" s="17" t="s">
        <v>191</v>
      </c>
      <c r="AU189" s="17" t="s">
        <v>81</v>
      </c>
    </row>
    <row r="190" spans="2:65" s="12" customFormat="1">
      <c r="B190" s="149"/>
      <c r="D190" s="150" t="s">
        <v>193</v>
      </c>
      <c r="E190" s="151" t="s">
        <v>3</v>
      </c>
      <c r="F190" s="152" t="s">
        <v>295</v>
      </c>
      <c r="H190" s="153">
        <v>166.8</v>
      </c>
      <c r="I190" s="154"/>
      <c r="L190" s="149"/>
      <c r="M190" s="155"/>
      <c r="T190" s="156"/>
      <c r="AT190" s="151" t="s">
        <v>193</v>
      </c>
      <c r="AU190" s="151" t="s">
        <v>81</v>
      </c>
      <c r="AV190" s="12" t="s">
        <v>81</v>
      </c>
      <c r="AW190" s="12" t="s">
        <v>34</v>
      </c>
      <c r="AX190" s="12" t="s">
        <v>79</v>
      </c>
      <c r="AY190" s="151" t="s">
        <v>182</v>
      </c>
    </row>
    <row r="191" spans="2:65" s="11" customFormat="1" ht="22.9" customHeight="1">
      <c r="B191" s="119"/>
      <c r="D191" s="120" t="s">
        <v>71</v>
      </c>
      <c r="E191" s="129" t="s">
        <v>81</v>
      </c>
      <c r="F191" s="129" t="s">
        <v>296</v>
      </c>
      <c r="I191" s="122"/>
      <c r="J191" s="130">
        <f>BK191</f>
        <v>0</v>
      </c>
      <c r="L191" s="119"/>
      <c r="M191" s="124"/>
      <c r="P191" s="125">
        <f>SUM(P192:P401)</f>
        <v>0</v>
      </c>
      <c r="R191" s="125">
        <f>SUM(R192:R401)</f>
        <v>594.25561740000001</v>
      </c>
      <c r="T191" s="126">
        <f>SUM(T192:T401)</f>
        <v>0</v>
      </c>
      <c r="AR191" s="120" t="s">
        <v>79</v>
      </c>
      <c r="AT191" s="127" t="s">
        <v>71</v>
      </c>
      <c r="AU191" s="127" t="s">
        <v>79</v>
      </c>
      <c r="AY191" s="120" t="s">
        <v>182</v>
      </c>
      <c r="BK191" s="128">
        <f>SUM(BK192:BK401)</f>
        <v>0</v>
      </c>
    </row>
    <row r="192" spans="2:65" s="1" customFormat="1" ht="21.75" customHeight="1">
      <c r="B192" s="131"/>
      <c r="C192" s="132" t="s">
        <v>297</v>
      </c>
      <c r="D192" s="132" t="s">
        <v>184</v>
      </c>
      <c r="E192" s="133" t="s">
        <v>298</v>
      </c>
      <c r="F192" s="134" t="s">
        <v>299</v>
      </c>
      <c r="G192" s="135" t="s">
        <v>300</v>
      </c>
      <c r="H192" s="136">
        <v>146</v>
      </c>
      <c r="I192" s="137"/>
      <c r="J192" s="138">
        <f>ROUND(I192*H192,2)</f>
        <v>0</v>
      </c>
      <c r="K192" s="134" t="s">
        <v>3</v>
      </c>
      <c r="L192" s="32"/>
      <c r="M192" s="139" t="s">
        <v>3</v>
      </c>
      <c r="N192" s="140" t="s">
        <v>43</v>
      </c>
      <c r="P192" s="141">
        <f>O192*H192</f>
        <v>0</v>
      </c>
      <c r="Q192" s="141">
        <v>0</v>
      </c>
      <c r="R192" s="141">
        <f>Q192*H192</f>
        <v>0</v>
      </c>
      <c r="S192" s="141">
        <v>0</v>
      </c>
      <c r="T192" s="142">
        <f>S192*H192</f>
        <v>0</v>
      </c>
      <c r="AR192" s="143" t="s">
        <v>189</v>
      </c>
      <c r="AT192" s="143" t="s">
        <v>184</v>
      </c>
      <c r="AU192" s="143" t="s">
        <v>81</v>
      </c>
      <c r="AY192" s="17" t="s">
        <v>182</v>
      </c>
      <c r="BE192" s="144">
        <f>IF(N192="základní",J192,0)</f>
        <v>0</v>
      </c>
      <c r="BF192" s="144">
        <f>IF(N192="snížená",J192,0)</f>
        <v>0</v>
      </c>
      <c r="BG192" s="144">
        <f>IF(N192="zákl. přenesená",J192,0)</f>
        <v>0</v>
      </c>
      <c r="BH192" s="144">
        <f>IF(N192="sníž. přenesená",J192,0)</f>
        <v>0</v>
      </c>
      <c r="BI192" s="144">
        <f>IF(N192="nulová",J192,0)</f>
        <v>0</v>
      </c>
      <c r="BJ192" s="17" t="s">
        <v>79</v>
      </c>
      <c r="BK192" s="144">
        <f>ROUND(I192*H192,2)</f>
        <v>0</v>
      </c>
      <c r="BL192" s="17" t="s">
        <v>189</v>
      </c>
      <c r="BM192" s="143" t="s">
        <v>301</v>
      </c>
    </row>
    <row r="193" spans="2:65" s="12" customFormat="1">
      <c r="B193" s="149"/>
      <c r="D193" s="150" t="s">
        <v>193</v>
      </c>
      <c r="E193" s="151" t="s">
        <v>3</v>
      </c>
      <c r="F193" s="152" t="s">
        <v>302</v>
      </c>
      <c r="H193" s="153">
        <v>146</v>
      </c>
      <c r="I193" s="154"/>
      <c r="L193" s="149"/>
      <c r="M193" s="155"/>
      <c r="T193" s="156"/>
      <c r="AT193" s="151" t="s">
        <v>193</v>
      </c>
      <c r="AU193" s="151" t="s">
        <v>81</v>
      </c>
      <c r="AV193" s="12" t="s">
        <v>81</v>
      </c>
      <c r="AW193" s="12" t="s">
        <v>34</v>
      </c>
      <c r="AX193" s="12" t="s">
        <v>79</v>
      </c>
      <c r="AY193" s="151" t="s">
        <v>182</v>
      </c>
    </row>
    <row r="194" spans="2:65" s="1" customFormat="1" ht="55.5" customHeight="1">
      <c r="B194" s="131"/>
      <c r="C194" s="132" t="s">
        <v>303</v>
      </c>
      <c r="D194" s="132" t="s">
        <v>184</v>
      </c>
      <c r="E194" s="133" t="s">
        <v>304</v>
      </c>
      <c r="F194" s="134" t="s">
        <v>305</v>
      </c>
      <c r="G194" s="135" t="s">
        <v>292</v>
      </c>
      <c r="H194" s="136">
        <v>204.09</v>
      </c>
      <c r="I194" s="137"/>
      <c r="J194" s="138">
        <f>ROUND(I194*H194,2)</f>
        <v>0</v>
      </c>
      <c r="K194" s="134" t="s">
        <v>188</v>
      </c>
      <c r="L194" s="32"/>
      <c r="M194" s="139" t="s">
        <v>3</v>
      </c>
      <c r="N194" s="140" t="s">
        <v>43</v>
      </c>
      <c r="P194" s="141">
        <f>O194*H194</f>
        <v>0</v>
      </c>
      <c r="Q194" s="141">
        <v>3.1E-4</v>
      </c>
      <c r="R194" s="141">
        <f>Q194*H194</f>
        <v>6.3267900000000002E-2</v>
      </c>
      <c r="S194" s="141">
        <v>0</v>
      </c>
      <c r="T194" s="142">
        <f>S194*H194</f>
        <v>0</v>
      </c>
      <c r="AR194" s="143" t="s">
        <v>189</v>
      </c>
      <c r="AT194" s="143" t="s">
        <v>184</v>
      </c>
      <c r="AU194" s="143" t="s">
        <v>81</v>
      </c>
      <c r="AY194" s="17" t="s">
        <v>182</v>
      </c>
      <c r="BE194" s="144">
        <f>IF(N194="základní",J194,0)</f>
        <v>0</v>
      </c>
      <c r="BF194" s="144">
        <f>IF(N194="snížená",J194,0)</f>
        <v>0</v>
      </c>
      <c r="BG194" s="144">
        <f>IF(N194="zákl. přenesená",J194,0)</f>
        <v>0</v>
      </c>
      <c r="BH194" s="144">
        <f>IF(N194="sníž. přenesená",J194,0)</f>
        <v>0</v>
      </c>
      <c r="BI194" s="144">
        <f>IF(N194="nulová",J194,0)</f>
        <v>0</v>
      </c>
      <c r="BJ194" s="17" t="s">
        <v>79</v>
      </c>
      <c r="BK194" s="144">
        <f>ROUND(I194*H194,2)</f>
        <v>0</v>
      </c>
      <c r="BL194" s="17" t="s">
        <v>189</v>
      </c>
      <c r="BM194" s="143" t="s">
        <v>306</v>
      </c>
    </row>
    <row r="195" spans="2:65" s="1" customFormat="1">
      <c r="B195" s="32"/>
      <c r="D195" s="145" t="s">
        <v>191</v>
      </c>
      <c r="F195" s="146" t="s">
        <v>307</v>
      </c>
      <c r="I195" s="147"/>
      <c r="L195" s="32"/>
      <c r="M195" s="148"/>
      <c r="T195" s="52"/>
      <c r="AT195" s="17" t="s">
        <v>191</v>
      </c>
      <c r="AU195" s="17" t="s">
        <v>81</v>
      </c>
    </row>
    <row r="196" spans="2:65" s="12" customFormat="1">
      <c r="B196" s="149"/>
      <c r="D196" s="150" t="s">
        <v>193</v>
      </c>
      <c r="E196" s="151" t="s">
        <v>3</v>
      </c>
      <c r="F196" s="152" t="s">
        <v>308</v>
      </c>
      <c r="H196" s="153">
        <v>204.09</v>
      </c>
      <c r="I196" s="154"/>
      <c r="L196" s="149"/>
      <c r="M196" s="155"/>
      <c r="T196" s="156"/>
      <c r="AT196" s="151" t="s">
        <v>193</v>
      </c>
      <c r="AU196" s="151" t="s">
        <v>81</v>
      </c>
      <c r="AV196" s="12" t="s">
        <v>81</v>
      </c>
      <c r="AW196" s="12" t="s">
        <v>34</v>
      </c>
      <c r="AX196" s="12" t="s">
        <v>79</v>
      </c>
      <c r="AY196" s="151" t="s">
        <v>182</v>
      </c>
    </row>
    <row r="197" spans="2:65" s="1" customFormat="1" ht="24.2" customHeight="1">
      <c r="B197" s="131"/>
      <c r="C197" s="164" t="s">
        <v>309</v>
      </c>
      <c r="D197" s="164" t="s">
        <v>281</v>
      </c>
      <c r="E197" s="165" t="s">
        <v>310</v>
      </c>
      <c r="F197" s="166" t="s">
        <v>311</v>
      </c>
      <c r="G197" s="167" t="s">
        <v>292</v>
      </c>
      <c r="H197" s="168">
        <v>241.745</v>
      </c>
      <c r="I197" s="169"/>
      <c r="J197" s="170">
        <f>ROUND(I197*H197,2)</f>
        <v>0</v>
      </c>
      <c r="K197" s="166" t="s">
        <v>188</v>
      </c>
      <c r="L197" s="171"/>
      <c r="M197" s="172" t="s">
        <v>3</v>
      </c>
      <c r="N197" s="173" t="s">
        <v>43</v>
      </c>
      <c r="P197" s="141">
        <f>O197*H197</f>
        <v>0</v>
      </c>
      <c r="Q197" s="141">
        <v>2.9999999999999997E-4</v>
      </c>
      <c r="R197" s="141">
        <f>Q197*H197</f>
        <v>7.2523499999999991E-2</v>
      </c>
      <c r="S197" s="141">
        <v>0</v>
      </c>
      <c r="T197" s="142">
        <f>S197*H197</f>
        <v>0</v>
      </c>
      <c r="AR197" s="143" t="s">
        <v>236</v>
      </c>
      <c r="AT197" s="143" t="s">
        <v>281</v>
      </c>
      <c r="AU197" s="143" t="s">
        <v>81</v>
      </c>
      <c r="AY197" s="17" t="s">
        <v>182</v>
      </c>
      <c r="BE197" s="144">
        <f>IF(N197="základní",J197,0)</f>
        <v>0</v>
      </c>
      <c r="BF197" s="144">
        <f>IF(N197="snížená",J197,0)</f>
        <v>0</v>
      </c>
      <c r="BG197" s="144">
        <f>IF(N197="zákl. přenesená",J197,0)</f>
        <v>0</v>
      </c>
      <c r="BH197" s="144">
        <f>IF(N197="sníž. přenesená",J197,0)</f>
        <v>0</v>
      </c>
      <c r="BI197" s="144">
        <f>IF(N197="nulová",J197,0)</f>
        <v>0</v>
      </c>
      <c r="BJ197" s="17" t="s">
        <v>79</v>
      </c>
      <c r="BK197" s="144">
        <f>ROUND(I197*H197,2)</f>
        <v>0</v>
      </c>
      <c r="BL197" s="17" t="s">
        <v>189</v>
      </c>
      <c r="BM197" s="143" t="s">
        <v>312</v>
      </c>
    </row>
    <row r="198" spans="2:65" s="12" customFormat="1">
      <c r="B198" s="149"/>
      <c r="D198" s="150" t="s">
        <v>193</v>
      </c>
      <c r="F198" s="152" t="s">
        <v>313</v>
      </c>
      <c r="H198" s="153">
        <v>241.745</v>
      </c>
      <c r="I198" s="154"/>
      <c r="L198" s="149"/>
      <c r="M198" s="155"/>
      <c r="T198" s="156"/>
      <c r="AT198" s="151" t="s">
        <v>193</v>
      </c>
      <c r="AU198" s="151" t="s">
        <v>81</v>
      </c>
      <c r="AV198" s="12" t="s">
        <v>81</v>
      </c>
      <c r="AW198" s="12" t="s">
        <v>4</v>
      </c>
      <c r="AX198" s="12" t="s">
        <v>79</v>
      </c>
      <c r="AY198" s="151" t="s">
        <v>182</v>
      </c>
    </row>
    <row r="199" spans="2:65" s="1" customFormat="1" ht="62.65" customHeight="1">
      <c r="B199" s="131"/>
      <c r="C199" s="132" t="s">
        <v>8</v>
      </c>
      <c r="D199" s="132" t="s">
        <v>184</v>
      </c>
      <c r="E199" s="133" t="s">
        <v>314</v>
      </c>
      <c r="F199" s="134" t="s">
        <v>315</v>
      </c>
      <c r="G199" s="135" t="s">
        <v>300</v>
      </c>
      <c r="H199" s="136">
        <v>68.03</v>
      </c>
      <c r="I199" s="137"/>
      <c r="J199" s="138">
        <f>ROUND(I199*H199,2)</f>
        <v>0</v>
      </c>
      <c r="K199" s="134" t="s">
        <v>188</v>
      </c>
      <c r="L199" s="32"/>
      <c r="M199" s="139" t="s">
        <v>3</v>
      </c>
      <c r="N199" s="140" t="s">
        <v>43</v>
      </c>
      <c r="P199" s="141">
        <f>O199*H199</f>
        <v>0</v>
      </c>
      <c r="Q199" s="141">
        <v>0.2044</v>
      </c>
      <c r="R199" s="141">
        <f>Q199*H199</f>
        <v>13.905332</v>
      </c>
      <c r="S199" s="141">
        <v>0</v>
      </c>
      <c r="T199" s="142">
        <f>S199*H199</f>
        <v>0</v>
      </c>
      <c r="AR199" s="143" t="s">
        <v>189</v>
      </c>
      <c r="AT199" s="143" t="s">
        <v>184</v>
      </c>
      <c r="AU199" s="143" t="s">
        <v>81</v>
      </c>
      <c r="AY199" s="17" t="s">
        <v>182</v>
      </c>
      <c r="BE199" s="144">
        <f>IF(N199="základní",J199,0)</f>
        <v>0</v>
      </c>
      <c r="BF199" s="144">
        <f>IF(N199="snížená",J199,0)</f>
        <v>0</v>
      </c>
      <c r="BG199" s="144">
        <f>IF(N199="zákl. přenesená",J199,0)</f>
        <v>0</v>
      </c>
      <c r="BH199" s="144">
        <f>IF(N199="sníž. přenesená",J199,0)</f>
        <v>0</v>
      </c>
      <c r="BI199" s="144">
        <f>IF(N199="nulová",J199,0)</f>
        <v>0</v>
      </c>
      <c r="BJ199" s="17" t="s">
        <v>79</v>
      </c>
      <c r="BK199" s="144">
        <f>ROUND(I199*H199,2)</f>
        <v>0</v>
      </c>
      <c r="BL199" s="17" t="s">
        <v>189</v>
      </c>
      <c r="BM199" s="143" t="s">
        <v>316</v>
      </c>
    </row>
    <row r="200" spans="2:65" s="1" customFormat="1">
      <c r="B200" s="32"/>
      <c r="D200" s="145" t="s">
        <v>191</v>
      </c>
      <c r="F200" s="146" t="s">
        <v>317</v>
      </c>
      <c r="I200" s="147"/>
      <c r="L200" s="32"/>
      <c r="M200" s="148"/>
      <c r="T200" s="52"/>
      <c r="AT200" s="17" t="s">
        <v>191</v>
      </c>
      <c r="AU200" s="17" t="s">
        <v>81</v>
      </c>
    </row>
    <row r="201" spans="2:65" s="12" customFormat="1">
      <c r="B201" s="149"/>
      <c r="D201" s="150" t="s">
        <v>193</v>
      </c>
      <c r="E201" s="151" t="s">
        <v>3</v>
      </c>
      <c r="F201" s="152" t="s">
        <v>318</v>
      </c>
      <c r="H201" s="153">
        <v>68.03</v>
      </c>
      <c r="I201" s="154"/>
      <c r="L201" s="149"/>
      <c r="M201" s="155"/>
      <c r="T201" s="156"/>
      <c r="AT201" s="151" t="s">
        <v>193</v>
      </c>
      <c r="AU201" s="151" t="s">
        <v>81</v>
      </c>
      <c r="AV201" s="12" t="s">
        <v>81</v>
      </c>
      <c r="AW201" s="12" t="s">
        <v>34</v>
      </c>
      <c r="AX201" s="12" t="s">
        <v>79</v>
      </c>
      <c r="AY201" s="151" t="s">
        <v>182</v>
      </c>
    </row>
    <row r="202" spans="2:65" s="1" customFormat="1" ht="37.9" customHeight="1">
      <c r="B202" s="131"/>
      <c r="C202" s="132" t="s">
        <v>319</v>
      </c>
      <c r="D202" s="132" t="s">
        <v>184</v>
      </c>
      <c r="E202" s="133" t="s">
        <v>320</v>
      </c>
      <c r="F202" s="134" t="s">
        <v>321</v>
      </c>
      <c r="G202" s="135" t="s">
        <v>187</v>
      </c>
      <c r="H202" s="136">
        <v>36.179000000000002</v>
      </c>
      <c r="I202" s="137"/>
      <c r="J202" s="138">
        <f>ROUND(I202*H202,2)</f>
        <v>0</v>
      </c>
      <c r="K202" s="134" t="s">
        <v>188</v>
      </c>
      <c r="L202" s="32"/>
      <c r="M202" s="139" t="s">
        <v>3</v>
      </c>
      <c r="N202" s="140" t="s">
        <v>43</v>
      </c>
      <c r="P202" s="141">
        <f>O202*H202</f>
        <v>0</v>
      </c>
      <c r="Q202" s="141">
        <v>2.16</v>
      </c>
      <c r="R202" s="141">
        <f>Q202*H202</f>
        <v>78.146640000000005</v>
      </c>
      <c r="S202" s="141">
        <v>0</v>
      </c>
      <c r="T202" s="142">
        <f>S202*H202</f>
        <v>0</v>
      </c>
      <c r="AR202" s="143" t="s">
        <v>189</v>
      </c>
      <c r="AT202" s="143" t="s">
        <v>184</v>
      </c>
      <c r="AU202" s="143" t="s">
        <v>81</v>
      </c>
      <c r="AY202" s="17" t="s">
        <v>182</v>
      </c>
      <c r="BE202" s="144">
        <f>IF(N202="základní",J202,0)</f>
        <v>0</v>
      </c>
      <c r="BF202" s="144">
        <f>IF(N202="snížená",J202,0)</f>
        <v>0</v>
      </c>
      <c r="BG202" s="144">
        <f>IF(N202="zákl. přenesená",J202,0)</f>
        <v>0</v>
      </c>
      <c r="BH202" s="144">
        <f>IF(N202="sníž. přenesená",J202,0)</f>
        <v>0</v>
      </c>
      <c r="BI202" s="144">
        <f>IF(N202="nulová",J202,0)</f>
        <v>0</v>
      </c>
      <c r="BJ202" s="17" t="s">
        <v>79</v>
      </c>
      <c r="BK202" s="144">
        <f>ROUND(I202*H202,2)</f>
        <v>0</v>
      </c>
      <c r="BL202" s="17" t="s">
        <v>189</v>
      </c>
      <c r="BM202" s="143" t="s">
        <v>322</v>
      </c>
    </row>
    <row r="203" spans="2:65" s="1" customFormat="1">
      <c r="B203" s="32"/>
      <c r="D203" s="145" t="s">
        <v>191</v>
      </c>
      <c r="F203" s="146" t="s">
        <v>323</v>
      </c>
      <c r="I203" s="147"/>
      <c r="L203" s="32"/>
      <c r="M203" s="148"/>
      <c r="T203" s="52"/>
      <c r="AT203" s="17" t="s">
        <v>191</v>
      </c>
      <c r="AU203" s="17" t="s">
        <v>81</v>
      </c>
    </row>
    <row r="204" spans="2:65" s="12" customFormat="1">
      <c r="B204" s="149"/>
      <c r="D204" s="150" t="s">
        <v>193</v>
      </c>
      <c r="E204" s="151" t="s">
        <v>3</v>
      </c>
      <c r="F204" s="152" t="s">
        <v>324</v>
      </c>
      <c r="H204" s="153">
        <v>17.719000000000001</v>
      </c>
      <c r="I204" s="154"/>
      <c r="L204" s="149"/>
      <c r="M204" s="155"/>
      <c r="T204" s="156"/>
      <c r="AT204" s="151" t="s">
        <v>193</v>
      </c>
      <c r="AU204" s="151" t="s">
        <v>81</v>
      </c>
      <c r="AV204" s="12" t="s">
        <v>81</v>
      </c>
      <c r="AW204" s="12" t="s">
        <v>34</v>
      </c>
      <c r="AX204" s="12" t="s">
        <v>72</v>
      </c>
      <c r="AY204" s="151" t="s">
        <v>182</v>
      </c>
    </row>
    <row r="205" spans="2:65" s="12" customFormat="1">
      <c r="B205" s="149"/>
      <c r="D205" s="150" t="s">
        <v>193</v>
      </c>
      <c r="E205" s="151" t="s">
        <v>3</v>
      </c>
      <c r="F205" s="152" t="s">
        <v>325</v>
      </c>
      <c r="H205" s="153">
        <v>5.1120000000000001</v>
      </c>
      <c r="I205" s="154"/>
      <c r="L205" s="149"/>
      <c r="M205" s="155"/>
      <c r="T205" s="156"/>
      <c r="AT205" s="151" t="s">
        <v>193</v>
      </c>
      <c r="AU205" s="151" t="s">
        <v>81</v>
      </c>
      <c r="AV205" s="12" t="s">
        <v>81</v>
      </c>
      <c r="AW205" s="12" t="s">
        <v>34</v>
      </c>
      <c r="AX205" s="12" t="s">
        <v>72</v>
      </c>
      <c r="AY205" s="151" t="s">
        <v>182</v>
      </c>
    </row>
    <row r="206" spans="2:65" s="12" customFormat="1">
      <c r="B206" s="149"/>
      <c r="D206" s="150" t="s">
        <v>193</v>
      </c>
      <c r="E206" s="151" t="s">
        <v>3</v>
      </c>
      <c r="F206" s="152" t="s">
        <v>326</v>
      </c>
      <c r="H206" s="153">
        <v>4.665</v>
      </c>
      <c r="I206" s="154"/>
      <c r="L206" s="149"/>
      <c r="M206" s="155"/>
      <c r="T206" s="156"/>
      <c r="AT206" s="151" t="s">
        <v>193</v>
      </c>
      <c r="AU206" s="151" t="s">
        <v>81</v>
      </c>
      <c r="AV206" s="12" t="s">
        <v>81</v>
      </c>
      <c r="AW206" s="12" t="s">
        <v>34</v>
      </c>
      <c r="AX206" s="12" t="s">
        <v>72</v>
      </c>
      <c r="AY206" s="151" t="s">
        <v>182</v>
      </c>
    </row>
    <row r="207" spans="2:65" s="12" customFormat="1">
      <c r="B207" s="149"/>
      <c r="D207" s="150" t="s">
        <v>193</v>
      </c>
      <c r="E207" s="151" t="s">
        <v>3</v>
      </c>
      <c r="F207" s="152" t="s">
        <v>327</v>
      </c>
      <c r="H207" s="153">
        <v>8.6829999999999998</v>
      </c>
      <c r="I207" s="154"/>
      <c r="L207" s="149"/>
      <c r="M207" s="155"/>
      <c r="T207" s="156"/>
      <c r="AT207" s="151" t="s">
        <v>193</v>
      </c>
      <c r="AU207" s="151" t="s">
        <v>81</v>
      </c>
      <c r="AV207" s="12" t="s">
        <v>81</v>
      </c>
      <c r="AW207" s="12" t="s">
        <v>34</v>
      </c>
      <c r="AX207" s="12" t="s">
        <v>72</v>
      </c>
      <c r="AY207" s="151" t="s">
        <v>182</v>
      </c>
    </row>
    <row r="208" spans="2:65" s="13" customFormat="1">
      <c r="B208" s="157"/>
      <c r="D208" s="150" t="s">
        <v>193</v>
      </c>
      <c r="E208" s="158" t="s">
        <v>3</v>
      </c>
      <c r="F208" s="159" t="s">
        <v>212</v>
      </c>
      <c r="H208" s="160">
        <v>36.179000000000002</v>
      </c>
      <c r="I208" s="161"/>
      <c r="L208" s="157"/>
      <c r="M208" s="162"/>
      <c r="T208" s="163"/>
      <c r="AT208" s="158" t="s">
        <v>193</v>
      </c>
      <c r="AU208" s="158" t="s">
        <v>81</v>
      </c>
      <c r="AV208" s="13" t="s">
        <v>189</v>
      </c>
      <c r="AW208" s="13" t="s">
        <v>34</v>
      </c>
      <c r="AX208" s="13" t="s">
        <v>79</v>
      </c>
      <c r="AY208" s="158" t="s">
        <v>182</v>
      </c>
    </row>
    <row r="209" spans="2:65" s="1" customFormat="1" ht="24.2" customHeight="1">
      <c r="B209" s="131"/>
      <c r="C209" s="132" t="s">
        <v>328</v>
      </c>
      <c r="D209" s="132" t="s">
        <v>184</v>
      </c>
      <c r="E209" s="133" t="s">
        <v>329</v>
      </c>
      <c r="F209" s="134" t="s">
        <v>330</v>
      </c>
      <c r="G209" s="135" t="s">
        <v>187</v>
      </c>
      <c r="H209" s="136">
        <v>3.492</v>
      </c>
      <c r="I209" s="137"/>
      <c r="J209" s="138">
        <f>ROUND(I209*H209,2)</f>
        <v>0</v>
      </c>
      <c r="K209" s="134" t="s">
        <v>188</v>
      </c>
      <c r="L209" s="32"/>
      <c r="M209" s="139" t="s">
        <v>3</v>
      </c>
      <c r="N209" s="140" t="s">
        <v>43</v>
      </c>
      <c r="P209" s="141">
        <f>O209*H209</f>
        <v>0</v>
      </c>
      <c r="Q209" s="141">
        <v>2.16</v>
      </c>
      <c r="R209" s="141">
        <f>Q209*H209</f>
        <v>7.5427200000000001</v>
      </c>
      <c r="S209" s="141">
        <v>0</v>
      </c>
      <c r="T209" s="142">
        <f>S209*H209</f>
        <v>0</v>
      </c>
      <c r="AR209" s="143" t="s">
        <v>189</v>
      </c>
      <c r="AT209" s="143" t="s">
        <v>184</v>
      </c>
      <c r="AU209" s="143" t="s">
        <v>81</v>
      </c>
      <c r="AY209" s="17" t="s">
        <v>182</v>
      </c>
      <c r="BE209" s="144">
        <f>IF(N209="základní",J209,0)</f>
        <v>0</v>
      </c>
      <c r="BF209" s="144">
        <f>IF(N209="snížená",J209,0)</f>
        <v>0</v>
      </c>
      <c r="BG209" s="144">
        <f>IF(N209="zákl. přenesená",J209,0)</f>
        <v>0</v>
      </c>
      <c r="BH209" s="144">
        <f>IF(N209="sníž. přenesená",J209,0)</f>
        <v>0</v>
      </c>
      <c r="BI209" s="144">
        <f>IF(N209="nulová",J209,0)</f>
        <v>0</v>
      </c>
      <c r="BJ209" s="17" t="s">
        <v>79</v>
      </c>
      <c r="BK209" s="144">
        <f>ROUND(I209*H209,2)</f>
        <v>0</v>
      </c>
      <c r="BL209" s="17" t="s">
        <v>189</v>
      </c>
      <c r="BM209" s="143" t="s">
        <v>331</v>
      </c>
    </row>
    <row r="210" spans="2:65" s="1" customFormat="1">
      <c r="B210" s="32"/>
      <c r="D210" s="145" t="s">
        <v>191</v>
      </c>
      <c r="F210" s="146" t="s">
        <v>332</v>
      </c>
      <c r="I210" s="147"/>
      <c r="L210" s="32"/>
      <c r="M210" s="148"/>
      <c r="T210" s="52"/>
      <c r="AT210" s="17" t="s">
        <v>191</v>
      </c>
      <c r="AU210" s="17" t="s">
        <v>81</v>
      </c>
    </row>
    <row r="211" spans="2:65" s="12" customFormat="1">
      <c r="B211" s="149"/>
      <c r="D211" s="150" t="s">
        <v>193</v>
      </c>
      <c r="E211" s="151" t="s">
        <v>3</v>
      </c>
      <c r="F211" s="152" t="s">
        <v>333</v>
      </c>
      <c r="H211" s="153">
        <v>0.48399999999999999</v>
      </c>
      <c r="I211" s="154"/>
      <c r="L211" s="149"/>
      <c r="M211" s="155"/>
      <c r="T211" s="156"/>
      <c r="AT211" s="151" t="s">
        <v>193</v>
      </c>
      <c r="AU211" s="151" t="s">
        <v>81</v>
      </c>
      <c r="AV211" s="12" t="s">
        <v>81</v>
      </c>
      <c r="AW211" s="12" t="s">
        <v>34</v>
      </c>
      <c r="AX211" s="12" t="s">
        <v>72</v>
      </c>
      <c r="AY211" s="151" t="s">
        <v>182</v>
      </c>
    </row>
    <row r="212" spans="2:65" s="12" customFormat="1">
      <c r="B212" s="149"/>
      <c r="D212" s="150" t="s">
        <v>193</v>
      </c>
      <c r="E212" s="151" t="s">
        <v>3</v>
      </c>
      <c r="F212" s="152" t="s">
        <v>334</v>
      </c>
      <c r="H212" s="153">
        <v>0.96099999999999997</v>
      </c>
      <c r="I212" s="154"/>
      <c r="L212" s="149"/>
      <c r="M212" s="155"/>
      <c r="T212" s="156"/>
      <c r="AT212" s="151" t="s">
        <v>193</v>
      </c>
      <c r="AU212" s="151" t="s">
        <v>81</v>
      </c>
      <c r="AV212" s="12" t="s">
        <v>81</v>
      </c>
      <c r="AW212" s="12" t="s">
        <v>34</v>
      </c>
      <c r="AX212" s="12" t="s">
        <v>72</v>
      </c>
      <c r="AY212" s="151" t="s">
        <v>182</v>
      </c>
    </row>
    <row r="213" spans="2:65" s="12" customFormat="1">
      <c r="B213" s="149"/>
      <c r="D213" s="150" t="s">
        <v>193</v>
      </c>
      <c r="E213" s="151" t="s">
        <v>3</v>
      </c>
      <c r="F213" s="152" t="s">
        <v>335</v>
      </c>
      <c r="H213" s="153">
        <v>0.625</v>
      </c>
      <c r="I213" s="154"/>
      <c r="L213" s="149"/>
      <c r="M213" s="155"/>
      <c r="T213" s="156"/>
      <c r="AT213" s="151" t="s">
        <v>193</v>
      </c>
      <c r="AU213" s="151" t="s">
        <v>81</v>
      </c>
      <c r="AV213" s="12" t="s">
        <v>81</v>
      </c>
      <c r="AW213" s="12" t="s">
        <v>34</v>
      </c>
      <c r="AX213" s="12" t="s">
        <v>72</v>
      </c>
      <c r="AY213" s="151" t="s">
        <v>182</v>
      </c>
    </row>
    <row r="214" spans="2:65" s="12" customFormat="1">
      <c r="B214" s="149"/>
      <c r="D214" s="150" t="s">
        <v>193</v>
      </c>
      <c r="E214" s="151" t="s">
        <v>3</v>
      </c>
      <c r="F214" s="152" t="s">
        <v>336</v>
      </c>
      <c r="H214" s="153">
        <v>0.97199999999999998</v>
      </c>
      <c r="I214" s="154"/>
      <c r="L214" s="149"/>
      <c r="M214" s="155"/>
      <c r="T214" s="156"/>
      <c r="AT214" s="151" t="s">
        <v>193</v>
      </c>
      <c r="AU214" s="151" t="s">
        <v>81</v>
      </c>
      <c r="AV214" s="12" t="s">
        <v>81</v>
      </c>
      <c r="AW214" s="12" t="s">
        <v>34</v>
      </c>
      <c r="AX214" s="12" t="s">
        <v>72</v>
      </c>
      <c r="AY214" s="151" t="s">
        <v>182</v>
      </c>
    </row>
    <row r="215" spans="2:65" s="12" customFormat="1">
      <c r="B215" s="149"/>
      <c r="D215" s="150" t="s">
        <v>193</v>
      </c>
      <c r="E215" s="151" t="s">
        <v>3</v>
      </c>
      <c r="F215" s="152" t="s">
        <v>337</v>
      </c>
      <c r="H215" s="153">
        <v>0.45</v>
      </c>
      <c r="I215" s="154"/>
      <c r="L215" s="149"/>
      <c r="M215" s="155"/>
      <c r="T215" s="156"/>
      <c r="AT215" s="151" t="s">
        <v>193</v>
      </c>
      <c r="AU215" s="151" t="s">
        <v>81</v>
      </c>
      <c r="AV215" s="12" t="s">
        <v>81</v>
      </c>
      <c r="AW215" s="12" t="s">
        <v>34</v>
      </c>
      <c r="AX215" s="12" t="s">
        <v>72</v>
      </c>
      <c r="AY215" s="151" t="s">
        <v>182</v>
      </c>
    </row>
    <row r="216" spans="2:65" s="13" customFormat="1">
      <c r="B216" s="157"/>
      <c r="D216" s="150" t="s">
        <v>193</v>
      </c>
      <c r="E216" s="158" t="s">
        <v>3</v>
      </c>
      <c r="F216" s="159" t="s">
        <v>212</v>
      </c>
      <c r="H216" s="160">
        <v>3.492</v>
      </c>
      <c r="I216" s="161"/>
      <c r="L216" s="157"/>
      <c r="M216" s="162"/>
      <c r="T216" s="163"/>
      <c r="AT216" s="158" t="s">
        <v>193</v>
      </c>
      <c r="AU216" s="158" t="s">
        <v>81</v>
      </c>
      <c r="AV216" s="13" t="s">
        <v>189</v>
      </c>
      <c r="AW216" s="13" t="s">
        <v>34</v>
      </c>
      <c r="AX216" s="13" t="s">
        <v>79</v>
      </c>
      <c r="AY216" s="158" t="s">
        <v>182</v>
      </c>
    </row>
    <row r="217" spans="2:65" s="1" customFormat="1" ht="24.2" customHeight="1">
      <c r="B217" s="131"/>
      <c r="C217" s="132" t="s">
        <v>338</v>
      </c>
      <c r="D217" s="132" t="s">
        <v>184</v>
      </c>
      <c r="E217" s="133" t="s">
        <v>339</v>
      </c>
      <c r="F217" s="134" t="s">
        <v>340</v>
      </c>
      <c r="G217" s="135" t="s">
        <v>187</v>
      </c>
      <c r="H217" s="136">
        <v>6.5949999999999998</v>
      </c>
      <c r="I217" s="137"/>
      <c r="J217" s="138">
        <f>ROUND(I217*H217,2)</f>
        <v>0</v>
      </c>
      <c r="K217" s="134" t="s">
        <v>188</v>
      </c>
      <c r="L217" s="32"/>
      <c r="M217" s="139" t="s">
        <v>3</v>
      </c>
      <c r="N217" s="140" t="s">
        <v>43</v>
      </c>
      <c r="P217" s="141">
        <f>O217*H217</f>
        <v>0</v>
      </c>
      <c r="Q217" s="141">
        <v>1.98</v>
      </c>
      <c r="R217" s="141">
        <f>Q217*H217</f>
        <v>13.0581</v>
      </c>
      <c r="S217" s="141">
        <v>0</v>
      </c>
      <c r="T217" s="142">
        <f>S217*H217</f>
        <v>0</v>
      </c>
      <c r="AR217" s="143" t="s">
        <v>189</v>
      </c>
      <c r="AT217" s="143" t="s">
        <v>184</v>
      </c>
      <c r="AU217" s="143" t="s">
        <v>81</v>
      </c>
      <c r="AY217" s="17" t="s">
        <v>182</v>
      </c>
      <c r="BE217" s="144">
        <f>IF(N217="základní",J217,0)</f>
        <v>0</v>
      </c>
      <c r="BF217" s="144">
        <f>IF(N217="snížená",J217,0)</f>
        <v>0</v>
      </c>
      <c r="BG217" s="144">
        <f>IF(N217="zákl. přenesená",J217,0)</f>
        <v>0</v>
      </c>
      <c r="BH217" s="144">
        <f>IF(N217="sníž. přenesená",J217,0)</f>
        <v>0</v>
      </c>
      <c r="BI217" s="144">
        <f>IF(N217="nulová",J217,0)</f>
        <v>0</v>
      </c>
      <c r="BJ217" s="17" t="s">
        <v>79</v>
      </c>
      <c r="BK217" s="144">
        <f>ROUND(I217*H217,2)</f>
        <v>0</v>
      </c>
      <c r="BL217" s="17" t="s">
        <v>189</v>
      </c>
      <c r="BM217" s="143" t="s">
        <v>341</v>
      </c>
    </row>
    <row r="218" spans="2:65" s="1" customFormat="1">
      <c r="B218" s="32"/>
      <c r="D218" s="145" t="s">
        <v>191</v>
      </c>
      <c r="F218" s="146" t="s">
        <v>342</v>
      </c>
      <c r="I218" s="147"/>
      <c r="L218" s="32"/>
      <c r="M218" s="148"/>
      <c r="T218" s="52"/>
      <c r="AT218" s="17" t="s">
        <v>191</v>
      </c>
      <c r="AU218" s="17" t="s">
        <v>81</v>
      </c>
    </row>
    <row r="219" spans="2:65" s="12" customFormat="1">
      <c r="B219" s="149"/>
      <c r="D219" s="150" t="s">
        <v>193</v>
      </c>
      <c r="E219" s="151" t="s">
        <v>3</v>
      </c>
      <c r="F219" s="152" t="s">
        <v>343</v>
      </c>
      <c r="H219" s="153">
        <v>2.714</v>
      </c>
      <c r="I219" s="154"/>
      <c r="L219" s="149"/>
      <c r="M219" s="155"/>
      <c r="T219" s="156"/>
      <c r="AT219" s="151" t="s">
        <v>193</v>
      </c>
      <c r="AU219" s="151" t="s">
        <v>81</v>
      </c>
      <c r="AV219" s="12" t="s">
        <v>81</v>
      </c>
      <c r="AW219" s="12" t="s">
        <v>34</v>
      </c>
      <c r="AX219" s="12" t="s">
        <v>72</v>
      </c>
      <c r="AY219" s="151" t="s">
        <v>182</v>
      </c>
    </row>
    <row r="220" spans="2:65" s="12" customFormat="1">
      <c r="B220" s="149"/>
      <c r="D220" s="150" t="s">
        <v>193</v>
      </c>
      <c r="E220" s="151" t="s">
        <v>3</v>
      </c>
      <c r="F220" s="152" t="s">
        <v>344</v>
      </c>
      <c r="H220" s="153">
        <v>1.573</v>
      </c>
      <c r="I220" s="154"/>
      <c r="L220" s="149"/>
      <c r="M220" s="155"/>
      <c r="T220" s="156"/>
      <c r="AT220" s="151" t="s">
        <v>193</v>
      </c>
      <c r="AU220" s="151" t="s">
        <v>81</v>
      </c>
      <c r="AV220" s="12" t="s">
        <v>81</v>
      </c>
      <c r="AW220" s="12" t="s">
        <v>34</v>
      </c>
      <c r="AX220" s="12" t="s">
        <v>72</v>
      </c>
      <c r="AY220" s="151" t="s">
        <v>182</v>
      </c>
    </row>
    <row r="221" spans="2:65" s="12" customFormat="1">
      <c r="B221" s="149"/>
      <c r="D221" s="150" t="s">
        <v>193</v>
      </c>
      <c r="E221" s="151" t="s">
        <v>3</v>
      </c>
      <c r="F221" s="152" t="s">
        <v>345</v>
      </c>
      <c r="H221" s="153">
        <v>1.3260000000000001</v>
      </c>
      <c r="I221" s="154"/>
      <c r="L221" s="149"/>
      <c r="M221" s="155"/>
      <c r="T221" s="156"/>
      <c r="AT221" s="151" t="s">
        <v>193</v>
      </c>
      <c r="AU221" s="151" t="s">
        <v>81</v>
      </c>
      <c r="AV221" s="12" t="s">
        <v>81</v>
      </c>
      <c r="AW221" s="12" t="s">
        <v>34</v>
      </c>
      <c r="AX221" s="12" t="s">
        <v>72</v>
      </c>
      <c r="AY221" s="151" t="s">
        <v>182</v>
      </c>
    </row>
    <row r="222" spans="2:65" s="12" customFormat="1">
      <c r="B222" s="149"/>
      <c r="D222" s="150" t="s">
        <v>193</v>
      </c>
      <c r="E222" s="151" t="s">
        <v>3</v>
      </c>
      <c r="F222" s="152" t="s">
        <v>346</v>
      </c>
      <c r="H222" s="153">
        <v>7.4999999999999997E-2</v>
      </c>
      <c r="I222" s="154"/>
      <c r="L222" s="149"/>
      <c r="M222" s="155"/>
      <c r="T222" s="156"/>
      <c r="AT222" s="151" t="s">
        <v>193</v>
      </c>
      <c r="AU222" s="151" t="s">
        <v>81</v>
      </c>
      <c r="AV222" s="12" t="s">
        <v>81</v>
      </c>
      <c r="AW222" s="12" t="s">
        <v>34</v>
      </c>
      <c r="AX222" s="12" t="s">
        <v>72</v>
      </c>
      <c r="AY222" s="151" t="s">
        <v>182</v>
      </c>
    </row>
    <row r="223" spans="2:65" s="12" customFormat="1">
      <c r="B223" s="149"/>
      <c r="D223" s="150" t="s">
        <v>193</v>
      </c>
      <c r="E223" s="151" t="s">
        <v>3</v>
      </c>
      <c r="F223" s="152" t="s">
        <v>346</v>
      </c>
      <c r="H223" s="153">
        <v>7.4999999999999997E-2</v>
      </c>
      <c r="I223" s="154"/>
      <c r="L223" s="149"/>
      <c r="M223" s="155"/>
      <c r="T223" s="156"/>
      <c r="AT223" s="151" t="s">
        <v>193</v>
      </c>
      <c r="AU223" s="151" t="s">
        <v>81</v>
      </c>
      <c r="AV223" s="12" t="s">
        <v>81</v>
      </c>
      <c r="AW223" s="12" t="s">
        <v>34</v>
      </c>
      <c r="AX223" s="12" t="s">
        <v>72</v>
      </c>
      <c r="AY223" s="151" t="s">
        <v>182</v>
      </c>
    </row>
    <row r="224" spans="2:65" s="12" customFormat="1">
      <c r="B224" s="149"/>
      <c r="D224" s="150" t="s">
        <v>193</v>
      </c>
      <c r="E224" s="151" t="s">
        <v>3</v>
      </c>
      <c r="F224" s="152" t="s">
        <v>346</v>
      </c>
      <c r="H224" s="153">
        <v>7.4999999999999997E-2</v>
      </c>
      <c r="I224" s="154"/>
      <c r="L224" s="149"/>
      <c r="M224" s="155"/>
      <c r="T224" s="156"/>
      <c r="AT224" s="151" t="s">
        <v>193</v>
      </c>
      <c r="AU224" s="151" t="s">
        <v>81</v>
      </c>
      <c r="AV224" s="12" t="s">
        <v>81</v>
      </c>
      <c r="AW224" s="12" t="s">
        <v>34</v>
      </c>
      <c r="AX224" s="12" t="s">
        <v>72</v>
      </c>
      <c r="AY224" s="151" t="s">
        <v>182</v>
      </c>
    </row>
    <row r="225" spans="2:65" s="12" customFormat="1">
      <c r="B225" s="149"/>
      <c r="D225" s="150" t="s">
        <v>193</v>
      </c>
      <c r="E225" s="151" t="s">
        <v>3</v>
      </c>
      <c r="F225" s="152" t="s">
        <v>347</v>
      </c>
      <c r="H225" s="153">
        <v>0.27</v>
      </c>
      <c r="I225" s="154"/>
      <c r="L225" s="149"/>
      <c r="M225" s="155"/>
      <c r="T225" s="156"/>
      <c r="AT225" s="151" t="s">
        <v>193</v>
      </c>
      <c r="AU225" s="151" t="s">
        <v>81</v>
      </c>
      <c r="AV225" s="12" t="s">
        <v>81</v>
      </c>
      <c r="AW225" s="12" t="s">
        <v>34</v>
      </c>
      <c r="AX225" s="12" t="s">
        <v>72</v>
      </c>
      <c r="AY225" s="151" t="s">
        <v>182</v>
      </c>
    </row>
    <row r="226" spans="2:65" s="14" customFormat="1">
      <c r="B226" s="174"/>
      <c r="D226" s="150" t="s">
        <v>193</v>
      </c>
      <c r="E226" s="175" t="s">
        <v>3</v>
      </c>
      <c r="F226" s="176" t="s">
        <v>348</v>
      </c>
      <c r="H226" s="177">
        <v>6.1080000000000005</v>
      </c>
      <c r="I226" s="178"/>
      <c r="L226" s="174"/>
      <c r="M226" s="179"/>
      <c r="T226" s="180"/>
      <c r="AT226" s="175" t="s">
        <v>193</v>
      </c>
      <c r="AU226" s="175" t="s">
        <v>81</v>
      </c>
      <c r="AV226" s="14" t="s">
        <v>202</v>
      </c>
      <c r="AW226" s="14" t="s">
        <v>34</v>
      </c>
      <c r="AX226" s="14" t="s">
        <v>72</v>
      </c>
      <c r="AY226" s="175" t="s">
        <v>182</v>
      </c>
    </row>
    <row r="227" spans="2:65" s="12" customFormat="1">
      <c r="B227" s="149"/>
      <c r="D227" s="150" t="s">
        <v>193</v>
      </c>
      <c r="E227" s="151" t="s">
        <v>3</v>
      </c>
      <c r="F227" s="152" t="s">
        <v>349</v>
      </c>
      <c r="H227" s="153">
        <v>0.48699999999999999</v>
      </c>
      <c r="I227" s="154"/>
      <c r="L227" s="149"/>
      <c r="M227" s="155"/>
      <c r="T227" s="156"/>
      <c r="AT227" s="151" t="s">
        <v>193</v>
      </c>
      <c r="AU227" s="151" t="s">
        <v>81</v>
      </c>
      <c r="AV227" s="12" t="s">
        <v>81</v>
      </c>
      <c r="AW227" s="12" t="s">
        <v>34</v>
      </c>
      <c r="AX227" s="12" t="s">
        <v>72</v>
      </c>
      <c r="AY227" s="151" t="s">
        <v>182</v>
      </c>
    </row>
    <row r="228" spans="2:65" s="14" customFormat="1">
      <c r="B228" s="174"/>
      <c r="D228" s="150" t="s">
        <v>193</v>
      </c>
      <c r="E228" s="175" t="s">
        <v>3</v>
      </c>
      <c r="F228" s="176" t="s">
        <v>350</v>
      </c>
      <c r="H228" s="177">
        <v>0.48699999999999999</v>
      </c>
      <c r="I228" s="178"/>
      <c r="L228" s="174"/>
      <c r="M228" s="179"/>
      <c r="T228" s="180"/>
      <c r="AT228" s="175" t="s">
        <v>193</v>
      </c>
      <c r="AU228" s="175" t="s">
        <v>81</v>
      </c>
      <c r="AV228" s="14" t="s">
        <v>202</v>
      </c>
      <c r="AW228" s="14" t="s">
        <v>34</v>
      </c>
      <c r="AX228" s="14" t="s">
        <v>72</v>
      </c>
      <c r="AY228" s="175" t="s">
        <v>182</v>
      </c>
    </row>
    <row r="229" spans="2:65" s="13" customFormat="1">
      <c r="B229" s="157"/>
      <c r="D229" s="150" t="s">
        <v>193</v>
      </c>
      <c r="E229" s="158" t="s">
        <v>3</v>
      </c>
      <c r="F229" s="159" t="s">
        <v>201</v>
      </c>
      <c r="H229" s="160">
        <v>6.5950000000000006</v>
      </c>
      <c r="I229" s="161"/>
      <c r="L229" s="157"/>
      <c r="M229" s="162"/>
      <c r="T229" s="163"/>
      <c r="AT229" s="158" t="s">
        <v>193</v>
      </c>
      <c r="AU229" s="158" t="s">
        <v>81</v>
      </c>
      <c r="AV229" s="13" t="s">
        <v>189</v>
      </c>
      <c r="AW229" s="13" t="s">
        <v>34</v>
      </c>
      <c r="AX229" s="13" t="s">
        <v>79</v>
      </c>
      <c r="AY229" s="158" t="s">
        <v>182</v>
      </c>
    </row>
    <row r="230" spans="2:65" s="1" customFormat="1" ht="33" customHeight="1">
      <c r="B230" s="131"/>
      <c r="C230" s="132" t="s">
        <v>351</v>
      </c>
      <c r="D230" s="132" t="s">
        <v>184</v>
      </c>
      <c r="E230" s="133" t="s">
        <v>352</v>
      </c>
      <c r="F230" s="134" t="s">
        <v>353</v>
      </c>
      <c r="G230" s="135" t="s">
        <v>187</v>
      </c>
      <c r="H230" s="136">
        <v>1.625</v>
      </c>
      <c r="I230" s="137"/>
      <c r="J230" s="138">
        <f>ROUND(I230*H230,2)</f>
        <v>0</v>
      </c>
      <c r="K230" s="134" t="s">
        <v>188</v>
      </c>
      <c r="L230" s="32"/>
      <c r="M230" s="139" t="s">
        <v>3</v>
      </c>
      <c r="N230" s="140" t="s">
        <v>43</v>
      </c>
      <c r="P230" s="141">
        <f>O230*H230</f>
        <v>0</v>
      </c>
      <c r="Q230" s="141">
        <v>2.5018699999999998</v>
      </c>
      <c r="R230" s="141">
        <f>Q230*H230</f>
        <v>4.06553875</v>
      </c>
      <c r="S230" s="141">
        <v>0</v>
      </c>
      <c r="T230" s="142">
        <f>S230*H230</f>
        <v>0</v>
      </c>
      <c r="AR230" s="143" t="s">
        <v>189</v>
      </c>
      <c r="AT230" s="143" t="s">
        <v>184</v>
      </c>
      <c r="AU230" s="143" t="s">
        <v>81</v>
      </c>
      <c r="AY230" s="17" t="s">
        <v>182</v>
      </c>
      <c r="BE230" s="144">
        <f>IF(N230="základní",J230,0)</f>
        <v>0</v>
      </c>
      <c r="BF230" s="144">
        <f>IF(N230="snížená",J230,0)</f>
        <v>0</v>
      </c>
      <c r="BG230" s="144">
        <f>IF(N230="zákl. přenesená",J230,0)</f>
        <v>0</v>
      </c>
      <c r="BH230" s="144">
        <f>IF(N230="sníž. přenesená",J230,0)</f>
        <v>0</v>
      </c>
      <c r="BI230" s="144">
        <f>IF(N230="nulová",J230,0)</f>
        <v>0</v>
      </c>
      <c r="BJ230" s="17" t="s">
        <v>79</v>
      </c>
      <c r="BK230" s="144">
        <f>ROUND(I230*H230,2)</f>
        <v>0</v>
      </c>
      <c r="BL230" s="17" t="s">
        <v>189</v>
      </c>
      <c r="BM230" s="143" t="s">
        <v>354</v>
      </c>
    </row>
    <row r="231" spans="2:65" s="1" customFormat="1">
      <c r="B231" s="32"/>
      <c r="D231" s="145" t="s">
        <v>191</v>
      </c>
      <c r="F231" s="146" t="s">
        <v>355</v>
      </c>
      <c r="I231" s="147"/>
      <c r="L231" s="32"/>
      <c r="M231" s="148"/>
      <c r="T231" s="52"/>
      <c r="AT231" s="17" t="s">
        <v>191</v>
      </c>
      <c r="AU231" s="17" t="s">
        <v>81</v>
      </c>
    </row>
    <row r="232" spans="2:65" s="12" customFormat="1">
      <c r="B232" s="149"/>
      <c r="D232" s="150" t="s">
        <v>193</v>
      </c>
      <c r="E232" s="151" t="s">
        <v>3</v>
      </c>
      <c r="F232" s="152" t="s">
        <v>356</v>
      </c>
      <c r="H232" s="153">
        <v>1.625</v>
      </c>
      <c r="I232" s="154"/>
      <c r="L232" s="149"/>
      <c r="M232" s="155"/>
      <c r="T232" s="156"/>
      <c r="AT232" s="151" t="s">
        <v>193</v>
      </c>
      <c r="AU232" s="151" t="s">
        <v>81</v>
      </c>
      <c r="AV232" s="12" t="s">
        <v>81</v>
      </c>
      <c r="AW232" s="12" t="s">
        <v>34</v>
      </c>
      <c r="AX232" s="12" t="s">
        <v>79</v>
      </c>
      <c r="AY232" s="151" t="s">
        <v>182</v>
      </c>
    </row>
    <row r="233" spans="2:65" s="1" customFormat="1" ht="33" customHeight="1">
      <c r="B233" s="131"/>
      <c r="C233" s="132" t="s">
        <v>357</v>
      </c>
      <c r="D233" s="132" t="s">
        <v>184</v>
      </c>
      <c r="E233" s="133" t="s">
        <v>358</v>
      </c>
      <c r="F233" s="134" t="s">
        <v>359</v>
      </c>
      <c r="G233" s="135" t="s">
        <v>187</v>
      </c>
      <c r="H233" s="136">
        <v>4.2960000000000003</v>
      </c>
      <c r="I233" s="137"/>
      <c r="J233" s="138">
        <f>ROUND(I233*H233,2)</f>
        <v>0</v>
      </c>
      <c r="K233" s="134" t="s">
        <v>188</v>
      </c>
      <c r="L233" s="32"/>
      <c r="M233" s="139" t="s">
        <v>3</v>
      </c>
      <c r="N233" s="140" t="s">
        <v>43</v>
      </c>
      <c r="P233" s="141">
        <f>O233*H233</f>
        <v>0</v>
      </c>
      <c r="Q233" s="141">
        <v>2.5018699999999998</v>
      </c>
      <c r="R233" s="141">
        <f>Q233*H233</f>
        <v>10.74803352</v>
      </c>
      <c r="S233" s="141">
        <v>0</v>
      </c>
      <c r="T233" s="142">
        <f>S233*H233</f>
        <v>0</v>
      </c>
      <c r="AR233" s="143" t="s">
        <v>189</v>
      </c>
      <c r="AT233" s="143" t="s">
        <v>184</v>
      </c>
      <c r="AU233" s="143" t="s">
        <v>81</v>
      </c>
      <c r="AY233" s="17" t="s">
        <v>182</v>
      </c>
      <c r="BE233" s="144">
        <f>IF(N233="základní",J233,0)</f>
        <v>0</v>
      </c>
      <c r="BF233" s="144">
        <f>IF(N233="snížená",J233,0)</f>
        <v>0</v>
      </c>
      <c r="BG233" s="144">
        <f>IF(N233="zákl. přenesená",J233,0)</f>
        <v>0</v>
      </c>
      <c r="BH233" s="144">
        <f>IF(N233="sníž. přenesená",J233,0)</f>
        <v>0</v>
      </c>
      <c r="BI233" s="144">
        <f>IF(N233="nulová",J233,0)</f>
        <v>0</v>
      </c>
      <c r="BJ233" s="17" t="s">
        <v>79</v>
      </c>
      <c r="BK233" s="144">
        <f>ROUND(I233*H233,2)</f>
        <v>0</v>
      </c>
      <c r="BL233" s="17" t="s">
        <v>189</v>
      </c>
      <c r="BM233" s="143" t="s">
        <v>360</v>
      </c>
    </row>
    <row r="234" spans="2:65" s="1" customFormat="1">
      <c r="B234" s="32"/>
      <c r="D234" s="145" t="s">
        <v>191</v>
      </c>
      <c r="F234" s="146" t="s">
        <v>361</v>
      </c>
      <c r="I234" s="147"/>
      <c r="L234" s="32"/>
      <c r="M234" s="148"/>
      <c r="T234" s="52"/>
      <c r="AT234" s="17" t="s">
        <v>191</v>
      </c>
      <c r="AU234" s="17" t="s">
        <v>81</v>
      </c>
    </row>
    <row r="235" spans="2:65" s="12" customFormat="1">
      <c r="B235" s="149"/>
      <c r="D235" s="150" t="s">
        <v>193</v>
      </c>
      <c r="E235" s="151" t="s">
        <v>3</v>
      </c>
      <c r="F235" s="152" t="s">
        <v>362</v>
      </c>
      <c r="H235" s="153">
        <v>4.2960000000000003</v>
      </c>
      <c r="I235" s="154"/>
      <c r="L235" s="149"/>
      <c r="M235" s="155"/>
      <c r="T235" s="156"/>
      <c r="AT235" s="151" t="s">
        <v>193</v>
      </c>
      <c r="AU235" s="151" t="s">
        <v>81</v>
      </c>
      <c r="AV235" s="12" t="s">
        <v>81</v>
      </c>
      <c r="AW235" s="12" t="s">
        <v>34</v>
      </c>
      <c r="AX235" s="12" t="s">
        <v>79</v>
      </c>
      <c r="AY235" s="151" t="s">
        <v>182</v>
      </c>
    </row>
    <row r="236" spans="2:65" s="1" customFormat="1" ht="24.2" customHeight="1">
      <c r="B236" s="131"/>
      <c r="C236" s="132" t="s">
        <v>363</v>
      </c>
      <c r="D236" s="132" t="s">
        <v>184</v>
      </c>
      <c r="E236" s="133" t="s">
        <v>364</v>
      </c>
      <c r="F236" s="134" t="s">
        <v>365</v>
      </c>
      <c r="G236" s="135" t="s">
        <v>187</v>
      </c>
      <c r="H236" s="136">
        <v>7</v>
      </c>
      <c r="I236" s="137"/>
      <c r="J236" s="138">
        <f>ROUND(I236*H236,2)</f>
        <v>0</v>
      </c>
      <c r="K236" s="134" t="s">
        <v>188</v>
      </c>
      <c r="L236" s="32"/>
      <c r="M236" s="139" t="s">
        <v>3</v>
      </c>
      <c r="N236" s="140" t="s">
        <v>43</v>
      </c>
      <c r="P236" s="141">
        <f>O236*H236</f>
        <v>0</v>
      </c>
      <c r="Q236" s="141">
        <v>2.3010199999999998</v>
      </c>
      <c r="R236" s="141">
        <f>Q236*H236</f>
        <v>16.107139999999998</v>
      </c>
      <c r="S236" s="141">
        <v>0</v>
      </c>
      <c r="T236" s="142">
        <f>S236*H236</f>
        <v>0</v>
      </c>
      <c r="AR236" s="143" t="s">
        <v>189</v>
      </c>
      <c r="AT236" s="143" t="s">
        <v>184</v>
      </c>
      <c r="AU236" s="143" t="s">
        <v>81</v>
      </c>
      <c r="AY236" s="17" t="s">
        <v>182</v>
      </c>
      <c r="BE236" s="144">
        <f>IF(N236="základní",J236,0)</f>
        <v>0</v>
      </c>
      <c r="BF236" s="144">
        <f>IF(N236="snížená",J236,0)</f>
        <v>0</v>
      </c>
      <c r="BG236" s="144">
        <f>IF(N236="zákl. přenesená",J236,0)</f>
        <v>0</v>
      </c>
      <c r="BH236" s="144">
        <f>IF(N236="sníž. přenesená",J236,0)</f>
        <v>0</v>
      </c>
      <c r="BI236" s="144">
        <f>IF(N236="nulová",J236,0)</f>
        <v>0</v>
      </c>
      <c r="BJ236" s="17" t="s">
        <v>79</v>
      </c>
      <c r="BK236" s="144">
        <f>ROUND(I236*H236,2)</f>
        <v>0</v>
      </c>
      <c r="BL236" s="17" t="s">
        <v>189</v>
      </c>
      <c r="BM236" s="143" t="s">
        <v>366</v>
      </c>
    </row>
    <row r="237" spans="2:65" s="1" customFormat="1">
      <c r="B237" s="32"/>
      <c r="D237" s="145" t="s">
        <v>191</v>
      </c>
      <c r="F237" s="146" t="s">
        <v>367</v>
      </c>
      <c r="I237" s="147"/>
      <c r="L237" s="32"/>
      <c r="M237" s="148"/>
      <c r="T237" s="52"/>
      <c r="AT237" s="17" t="s">
        <v>191</v>
      </c>
      <c r="AU237" s="17" t="s">
        <v>81</v>
      </c>
    </row>
    <row r="238" spans="2:65" s="12" customFormat="1">
      <c r="B238" s="149"/>
      <c r="D238" s="150" t="s">
        <v>193</v>
      </c>
      <c r="E238" s="151" t="s">
        <v>3</v>
      </c>
      <c r="F238" s="152" t="s">
        <v>368</v>
      </c>
      <c r="H238" s="153">
        <v>0.72599999999999998</v>
      </c>
      <c r="I238" s="154"/>
      <c r="L238" s="149"/>
      <c r="M238" s="155"/>
      <c r="T238" s="156"/>
      <c r="AT238" s="151" t="s">
        <v>193</v>
      </c>
      <c r="AU238" s="151" t="s">
        <v>81</v>
      </c>
      <c r="AV238" s="12" t="s">
        <v>81</v>
      </c>
      <c r="AW238" s="12" t="s">
        <v>34</v>
      </c>
      <c r="AX238" s="12" t="s">
        <v>72</v>
      </c>
      <c r="AY238" s="151" t="s">
        <v>182</v>
      </c>
    </row>
    <row r="239" spans="2:65" s="12" customFormat="1">
      <c r="B239" s="149"/>
      <c r="D239" s="150" t="s">
        <v>193</v>
      </c>
      <c r="E239" s="151" t="s">
        <v>3</v>
      </c>
      <c r="F239" s="152" t="s">
        <v>369</v>
      </c>
      <c r="H239" s="153">
        <v>1.4419999999999999</v>
      </c>
      <c r="I239" s="154"/>
      <c r="L239" s="149"/>
      <c r="M239" s="155"/>
      <c r="T239" s="156"/>
      <c r="AT239" s="151" t="s">
        <v>193</v>
      </c>
      <c r="AU239" s="151" t="s">
        <v>81</v>
      </c>
      <c r="AV239" s="12" t="s">
        <v>81</v>
      </c>
      <c r="AW239" s="12" t="s">
        <v>34</v>
      </c>
      <c r="AX239" s="12" t="s">
        <v>72</v>
      </c>
      <c r="AY239" s="151" t="s">
        <v>182</v>
      </c>
    </row>
    <row r="240" spans="2:65" s="12" customFormat="1">
      <c r="B240" s="149"/>
      <c r="D240" s="150" t="s">
        <v>193</v>
      </c>
      <c r="E240" s="151" t="s">
        <v>3</v>
      </c>
      <c r="F240" s="152" t="s">
        <v>370</v>
      </c>
      <c r="H240" s="153">
        <v>0.93799999999999994</v>
      </c>
      <c r="I240" s="154"/>
      <c r="L240" s="149"/>
      <c r="M240" s="155"/>
      <c r="T240" s="156"/>
      <c r="AT240" s="151" t="s">
        <v>193</v>
      </c>
      <c r="AU240" s="151" t="s">
        <v>81</v>
      </c>
      <c r="AV240" s="12" t="s">
        <v>81</v>
      </c>
      <c r="AW240" s="12" t="s">
        <v>34</v>
      </c>
      <c r="AX240" s="12" t="s">
        <v>72</v>
      </c>
      <c r="AY240" s="151" t="s">
        <v>182</v>
      </c>
    </row>
    <row r="241" spans="2:65" s="12" customFormat="1">
      <c r="B241" s="149"/>
      <c r="D241" s="150" t="s">
        <v>193</v>
      </c>
      <c r="E241" s="151" t="s">
        <v>3</v>
      </c>
      <c r="F241" s="152" t="s">
        <v>371</v>
      </c>
      <c r="H241" s="153">
        <v>1.458</v>
      </c>
      <c r="I241" s="154"/>
      <c r="L241" s="149"/>
      <c r="M241" s="155"/>
      <c r="T241" s="156"/>
      <c r="AT241" s="151" t="s">
        <v>193</v>
      </c>
      <c r="AU241" s="151" t="s">
        <v>81</v>
      </c>
      <c r="AV241" s="12" t="s">
        <v>81</v>
      </c>
      <c r="AW241" s="12" t="s">
        <v>34</v>
      </c>
      <c r="AX241" s="12" t="s">
        <v>72</v>
      </c>
      <c r="AY241" s="151" t="s">
        <v>182</v>
      </c>
    </row>
    <row r="242" spans="2:65" s="12" customFormat="1">
      <c r="B242" s="149"/>
      <c r="D242" s="150" t="s">
        <v>193</v>
      </c>
      <c r="E242" s="151" t="s">
        <v>3</v>
      </c>
      <c r="F242" s="152" t="s">
        <v>372</v>
      </c>
      <c r="H242" s="153">
        <v>0.67500000000000004</v>
      </c>
      <c r="I242" s="154"/>
      <c r="L242" s="149"/>
      <c r="M242" s="155"/>
      <c r="T242" s="156"/>
      <c r="AT242" s="151" t="s">
        <v>193</v>
      </c>
      <c r="AU242" s="151" t="s">
        <v>81</v>
      </c>
      <c r="AV242" s="12" t="s">
        <v>81</v>
      </c>
      <c r="AW242" s="12" t="s">
        <v>34</v>
      </c>
      <c r="AX242" s="12" t="s">
        <v>72</v>
      </c>
      <c r="AY242" s="151" t="s">
        <v>182</v>
      </c>
    </row>
    <row r="243" spans="2:65" s="12" customFormat="1">
      <c r="B243" s="149"/>
      <c r="D243" s="150" t="s">
        <v>193</v>
      </c>
      <c r="E243" s="151" t="s">
        <v>3</v>
      </c>
      <c r="F243" s="152" t="s">
        <v>373</v>
      </c>
      <c r="H243" s="153">
        <v>1.7609999999999999</v>
      </c>
      <c r="I243" s="154"/>
      <c r="L243" s="149"/>
      <c r="M243" s="155"/>
      <c r="T243" s="156"/>
      <c r="AT243" s="151" t="s">
        <v>193</v>
      </c>
      <c r="AU243" s="151" t="s">
        <v>81</v>
      </c>
      <c r="AV243" s="12" t="s">
        <v>81</v>
      </c>
      <c r="AW243" s="12" t="s">
        <v>34</v>
      </c>
      <c r="AX243" s="12" t="s">
        <v>72</v>
      </c>
      <c r="AY243" s="151" t="s">
        <v>182</v>
      </c>
    </row>
    <row r="244" spans="2:65" s="13" customFormat="1">
      <c r="B244" s="157"/>
      <c r="D244" s="150" t="s">
        <v>193</v>
      </c>
      <c r="E244" s="158" t="s">
        <v>3</v>
      </c>
      <c r="F244" s="159" t="s">
        <v>212</v>
      </c>
      <c r="H244" s="160">
        <v>7</v>
      </c>
      <c r="I244" s="161"/>
      <c r="L244" s="157"/>
      <c r="M244" s="162"/>
      <c r="T244" s="163"/>
      <c r="AT244" s="158" t="s">
        <v>193</v>
      </c>
      <c r="AU244" s="158" t="s">
        <v>81</v>
      </c>
      <c r="AV244" s="13" t="s">
        <v>189</v>
      </c>
      <c r="AW244" s="13" t="s">
        <v>34</v>
      </c>
      <c r="AX244" s="13" t="s">
        <v>79</v>
      </c>
      <c r="AY244" s="158" t="s">
        <v>182</v>
      </c>
    </row>
    <row r="245" spans="2:65" s="1" customFormat="1" ht="33" customHeight="1">
      <c r="B245" s="131"/>
      <c r="C245" s="132" t="s">
        <v>374</v>
      </c>
      <c r="D245" s="132" t="s">
        <v>184</v>
      </c>
      <c r="E245" s="133" t="s">
        <v>375</v>
      </c>
      <c r="F245" s="134" t="s">
        <v>376</v>
      </c>
      <c r="G245" s="135" t="s">
        <v>187</v>
      </c>
      <c r="H245" s="136">
        <v>24.132999999999999</v>
      </c>
      <c r="I245" s="137"/>
      <c r="J245" s="138">
        <f>ROUND(I245*H245,2)</f>
        <v>0</v>
      </c>
      <c r="K245" s="134" t="s">
        <v>188</v>
      </c>
      <c r="L245" s="32"/>
      <c r="M245" s="139" t="s">
        <v>3</v>
      </c>
      <c r="N245" s="140" t="s">
        <v>43</v>
      </c>
      <c r="P245" s="141">
        <f>O245*H245</f>
        <v>0</v>
      </c>
      <c r="Q245" s="141">
        <v>2.5018699999999998</v>
      </c>
      <c r="R245" s="141">
        <f>Q245*H245</f>
        <v>60.377628709999996</v>
      </c>
      <c r="S245" s="141">
        <v>0</v>
      </c>
      <c r="T245" s="142">
        <f>S245*H245</f>
        <v>0</v>
      </c>
      <c r="AR245" s="143" t="s">
        <v>189</v>
      </c>
      <c r="AT245" s="143" t="s">
        <v>184</v>
      </c>
      <c r="AU245" s="143" t="s">
        <v>81</v>
      </c>
      <c r="AY245" s="17" t="s">
        <v>182</v>
      </c>
      <c r="BE245" s="144">
        <f>IF(N245="základní",J245,0)</f>
        <v>0</v>
      </c>
      <c r="BF245" s="144">
        <f>IF(N245="snížená",J245,0)</f>
        <v>0</v>
      </c>
      <c r="BG245" s="144">
        <f>IF(N245="zákl. přenesená",J245,0)</f>
        <v>0</v>
      </c>
      <c r="BH245" s="144">
        <f>IF(N245="sníž. přenesená",J245,0)</f>
        <v>0</v>
      </c>
      <c r="BI245" s="144">
        <f>IF(N245="nulová",J245,0)</f>
        <v>0</v>
      </c>
      <c r="BJ245" s="17" t="s">
        <v>79</v>
      </c>
      <c r="BK245" s="144">
        <f>ROUND(I245*H245,2)</f>
        <v>0</v>
      </c>
      <c r="BL245" s="17" t="s">
        <v>189</v>
      </c>
      <c r="BM245" s="143" t="s">
        <v>377</v>
      </c>
    </row>
    <row r="246" spans="2:65" s="1" customFormat="1">
      <c r="B246" s="32"/>
      <c r="D246" s="145" t="s">
        <v>191</v>
      </c>
      <c r="F246" s="146" t="s">
        <v>378</v>
      </c>
      <c r="I246" s="147"/>
      <c r="L246" s="32"/>
      <c r="M246" s="148"/>
      <c r="T246" s="52"/>
      <c r="AT246" s="17" t="s">
        <v>191</v>
      </c>
      <c r="AU246" s="17" t="s">
        <v>81</v>
      </c>
    </row>
    <row r="247" spans="2:65" s="12" customFormat="1">
      <c r="B247" s="149"/>
      <c r="D247" s="150" t="s">
        <v>193</v>
      </c>
      <c r="E247" s="151" t="s">
        <v>3</v>
      </c>
      <c r="F247" s="152" t="s">
        <v>379</v>
      </c>
      <c r="H247" s="153">
        <v>15.278</v>
      </c>
      <c r="I247" s="154"/>
      <c r="L247" s="149"/>
      <c r="M247" s="155"/>
      <c r="T247" s="156"/>
      <c r="AT247" s="151" t="s">
        <v>193</v>
      </c>
      <c r="AU247" s="151" t="s">
        <v>81</v>
      </c>
      <c r="AV247" s="12" t="s">
        <v>81</v>
      </c>
      <c r="AW247" s="12" t="s">
        <v>34</v>
      </c>
      <c r="AX247" s="12" t="s">
        <v>72</v>
      </c>
      <c r="AY247" s="151" t="s">
        <v>182</v>
      </c>
    </row>
    <row r="248" spans="2:65" s="12" customFormat="1">
      <c r="B248" s="149"/>
      <c r="D248" s="150" t="s">
        <v>193</v>
      </c>
      <c r="E248" s="151" t="s">
        <v>3</v>
      </c>
      <c r="F248" s="152" t="s">
        <v>380</v>
      </c>
      <c r="H248" s="153">
        <v>3.645</v>
      </c>
      <c r="I248" s="154"/>
      <c r="L248" s="149"/>
      <c r="M248" s="155"/>
      <c r="T248" s="156"/>
      <c r="AT248" s="151" t="s">
        <v>193</v>
      </c>
      <c r="AU248" s="151" t="s">
        <v>81</v>
      </c>
      <c r="AV248" s="12" t="s">
        <v>81</v>
      </c>
      <c r="AW248" s="12" t="s">
        <v>34</v>
      </c>
      <c r="AX248" s="12" t="s">
        <v>72</v>
      </c>
      <c r="AY248" s="151" t="s">
        <v>182</v>
      </c>
    </row>
    <row r="249" spans="2:65" s="12" customFormat="1">
      <c r="B249" s="149"/>
      <c r="D249" s="150" t="s">
        <v>193</v>
      </c>
      <c r="E249" s="151" t="s">
        <v>3</v>
      </c>
      <c r="F249" s="152" t="s">
        <v>381</v>
      </c>
      <c r="H249" s="153">
        <v>5.21</v>
      </c>
      <c r="I249" s="154"/>
      <c r="L249" s="149"/>
      <c r="M249" s="155"/>
      <c r="T249" s="156"/>
      <c r="AT249" s="151" t="s">
        <v>193</v>
      </c>
      <c r="AU249" s="151" t="s">
        <v>81</v>
      </c>
      <c r="AV249" s="12" t="s">
        <v>81</v>
      </c>
      <c r="AW249" s="12" t="s">
        <v>34</v>
      </c>
      <c r="AX249" s="12" t="s">
        <v>72</v>
      </c>
      <c r="AY249" s="151" t="s">
        <v>182</v>
      </c>
    </row>
    <row r="250" spans="2:65" s="13" customFormat="1">
      <c r="B250" s="157"/>
      <c r="D250" s="150" t="s">
        <v>193</v>
      </c>
      <c r="E250" s="158" t="s">
        <v>3</v>
      </c>
      <c r="F250" s="159" t="s">
        <v>212</v>
      </c>
      <c r="H250" s="160">
        <v>24.133000000000003</v>
      </c>
      <c r="I250" s="161"/>
      <c r="L250" s="157"/>
      <c r="M250" s="162"/>
      <c r="T250" s="163"/>
      <c r="AT250" s="158" t="s">
        <v>193</v>
      </c>
      <c r="AU250" s="158" t="s">
        <v>81</v>
      </c>
      <c r="AV250" s="13" t="s">
        <v>189</v>
      </c>
      <c r="AW250" s="13" t="s">
        <v>34</v>
      </c>
      <c r="AX250" s="13" t="s">
        <v>79</v>
      </c>
      <c r="AY250" s="158" t="s">
        <v>182</v>
      </c>
    </row>
    <row r="251" spans="2:65" s="1" customFormat="1" ht="16.5" customHeight="1">
      <c r="B251" s="131"/>
      <c r="C251" s="132" t="s">
        <v>382</v>
      </c>
      <c r="D251" s="132" t="s">
        <v>184</v>
      </c>
      <c r="E251" s="133" t="s">
        <v>383</v>
      </c>
      <c r="F251" s="134" t="s">
        <v>384</v>
      </c>
      <c r="G251" s="135" t="s">
        <v>292</v>
      </c>
      <c r="H251" s="136">
        <v>11.131</v>
      </c>
      <c r="I251" s="137"/>
      <c r="J251" s="138">
        <f>ROUND(I251*H251,2)</f>
        <v>0</v>
      </c>
      <c r="K251" s="134" t="s">
        <v>188</v>
      </c>
      <c r="L251" s="32"/>
      <c r="M251" s="139" t="s">
        <v>3</v>
      </c>
      <c r="N251" s="140" t="s">
        <v>43</v>
      </c>
      <c r="P251" s="141">
        <f>O251*H251</f>
        <v>0</v>
      </c>
      <c r="Q251" s="141">
        <v>2.47E-3</v>
      </c>
      <c r="R251" s="141">
        <f>Q251*H251</f>
        <v>2.7493570000000002E-2</v>
      </c>
      <c r="S251" s="141">
        <v>0</v>
      </c>
      <c r="T251" s="142">
        <f>S251*H251</f>
        <v>0</v>
      </c>
      <c r="AR251" s="143" t="s">
        <v>189</v>
      </c>
      <c r="AT251" s="143" t="s">
        <v>184</v>
      </c>
      <c r="AU251" s="143" t="s">
        <v>81</v>
      </c>
      <c r="AY251" s="17" t="s">
        <v>182</v>
      </c>
      <c r="BE251" s="144">
        <f>IF(N251="základní",J251,0)</f>
        <v>0</v>
      </c>
      <c r="BF251" s="144">
        <f>IF(N251="snížená",J251,0)</f>
        <v>0</v>
      </c>
      <c r="BG251" s="144">
        <f>IF(N251="zákl. přenesená",J251,0)</f>
        <v>0</v>
      </c>
      <c r="BH251" s="144">
        <f>IF(N251="sníž. přenesená",J251,0)</f>
        <v>0</v>
      </c>
      <c r="BI251" s="144">
        <f>IF(N251="nulová",J251,0)</f>
        <v>0</v>
      </c>
      <c r="BJ251" s="17" t="s">
        <v>79</v>
      </c>
      <c r="BK251" s="144">
        <f>ROUND(I251*H251,2)</f>
        <v>0</v>
      </c>
      <c r="BL251" s="17" t="s">
        <v>189</v>
      </c>
      <c r="BM251" s="143" t="s">
        <v>385</v>
      </c>
    </row>
    <row r="252" spans="2:65" s="1" customFormat="1">
      <c r="B252" s="32"/>
      <c r="D252" s="145" t="s">
        <v>191</v>
      </c>
      <c r="F252" s="146" t="s">
        <v>386</v>
      </c>
      <c r="I252" s="147"/>
      <c r="L252" s="32"/>
      <c r="M252" s="148"/>
      <c r="T252" s="52"/>
      <c r="AT252" s="17" t="s">
        <v>191</v>
      </c>
      <c r="AU252" s="17" t="s">
        <v>81</v>
      </c>
    </row>
    <row r="253" spans="2:65" s="12" customFormat="1">
      <c r="B253" s="149"/>
      <c r="D253" s="150" t="s">
        <v>193</v>
      </c>
      <c r="E253" s="151" t="s">
        <v>3</v>
      </c>
      <c r="F253" s="152" t="s">
        <v>387</v>
      </c>
      <c r="H253" s="153">
        <v>3.48</v>
      </c>
      <c r="I253" s="154"/>
      <c r="L253" s="149"/>
      <c r="M253" s="155"/>
      <c r="T253" s="156"/>
      <c r="AT253" s="151" t="s">
        <v>193</v>
      </c>
      <c r="AU253" s="151" t="s">
        <v>81</v>
      </c>
      <c r="AV253" s="12" t="s">
        <v>81</v>
      </c>
      <c r="AW253" s="12" t="s">
        <v>34</v>
      </c>
      <c r="AX253" s="12" t="s">
        <v>72</v>
      </c>
      <c r="AY253" s="151" t="s">
        <v>182</v>
      </c>
    </row>
    <row r="254" spans="2:65" s="12" customFormat="1">
      <c r="B254" s="149"/>
      <c r="D254" s="150" t="s">
        <v>193</v>
      </c>
      <c r="E254" s="151" t="s">
        <v>3</v>
      </c>
      <c r="F254" s="152" t="s">
        <v>388</v>
      </c>
      <c r="H254" s="153">
        <v>5.3280000000000003</v>
      </c>
      <c r="I254" s="154"/>
      <c r="L254" s="149"/>
      <c r="M254" s="155"/>
      <c r="T254" s="156"/>
      <c r="AT254" s="151" t="s">
        <v>193</v>
      </c>
      <c r="AU254" s="151" t="s">
        <v>81</v>
      </c>
      <c r="AV254" s="12" t="s">
        <v>81</v>
      </c>
      <c r="AW254" s="12" t="s">
        <v>34</v>
      </c>
      <c r="AX254" s="12" t="s">
        <v>72</v>
      </c>
      <c r="AY254" s="151" t="s">
        <v>182</v>
      </c>
    </row>
    <row r="255" spans="2:65" s="12" customFormat="1">
      <c r="B255" s="149"/>
      <c r="D255" s="150" t="s">
        <v>193</v>
      </c>
      <c r="E255" s="151" t="s">
        <v>3</v>
      </c>
      <c r="F255" s="152" t="s">
        <v>389</v>
      </c>
      <c r="H255" s="153">
        <v>2.323</v>
      </c>
      <c r="I255" s="154"/>
      <c r="L255" s="149"/>
      <c r="M255" s="155"/>
      <c r="T255" s="156"/>
      <c r="AT255" s="151" t="s">
        <v>193</v>
      </c>
      <c r="AU255" s="151" t="s">
        <v>81</v>
      </c>
      <c r="AV255" s="12" t="s">
        <v>81</v>
      </c>
      <c r="AW255" s="12" t="s">
        <v>34</v>
      </c>
      <c r="AX255" s="12" t="s">
        <v>72</v>
      </c>
      <c r="AY255" s="151" t="s">
        <v>182</v>
      </c>
    </row>
    <row r="256" spans="2:65" s="13" customFormat="1">
      <c r="B256" s="157"/>
      <c r="D256" s="150" t="s">
        <v>193</v>
      </c>
      <c r="E256" s="158" t="s">
        <v>3</v>
      </c>
      <c r="F256" s="159" t="s">
        <v>201</v>
      </c>
      <c r="H256" s="160">
        <v>11.131</v>
      </c>
      <c r="I256" s="161"/>
      <c r="L256" s="157"/>
      <c r="M256" s="162"/>
      <c r="T256" s="163"/>
      <c r="AT256" s="158" t="s">
        <v>193</v>
      </c>
      <c r="AU256" s="158" t="s">
        <v>81</v>
      </c>
      <c r="AV256" s="13" t="s">
        <v>189</v>
      </c>
      <c r="AW256" s="13" t="s">
        <v>34</v>
      </c>
      <c r="AX256" s="13" t="s">
        <v>79</v>
      </c>
      <c r="AY256" s="158" t="s">
        <v>182</v>
      </c>
    </row>
    <row r="257" spans="2:65" s="1" customFormat="1" ht="16.5" customHeight="1">
      <c r="B257" s="131"/>
      <c r="C257" s="132" t="s">
        <v>390</v>
      </c>
      <c r="D257" s="132" t="s">
        <v>184</v>
      </c>
      <c r="E257" s="133" t="s">
        <v>391</v>
      </c>
      <c r="F257" s="134" t="s">
        <v>392</v>
      </c>
      <c r="G257" s="135" t="s">
        <v>292</v>
      </c>
      <c r="H257" s="136">
        <v>11.131</v>
      </c>
      <c r="I257" s="137"/>
      <c r="J257" s="138">
        <f>ROUND(I257*H257,2)</f>
        <v>0</v>
      </c>
      <c r="K257" s="134" t="s">
        <v>188</v>
      </c>
      <c r="L257" s="32"/>
      <c r="M257" s="139" t="s">
        <v>3</v>
      </c>
      <c r="N257" s="140" t="s">
        <v>43</v>
      </c>
      <c r="P257" s="141">
        <f>O257*H257</f>
        <v>0</v>
      </c>
      <c r="Q257" s="141">
        <v>0</v>
      </c>
      <c r="R257" s="141">
        <f>Q257*H257</f>
        <v>0</v>
      </c>
      <c r="S257" s="141">
        <v>0</v>
      </c>
      <c r="T257" s="142">
        <f>S257*H257</f>
        <v>0</v>
      </c>
      <c r="AR257" s="143" t="s">
        <v>189</v>
      </c>
      <c r="AT257" s="143" t="s">
        <v>184</v>
      </c>
      <c r="AU257" s="143" t="s">
        <v>81</v>
      </c>
      <c r="AY257" s="17" t="s">
        <v>182</v>
      </c>
      <c r="BE257" s="144">
        <f>IF(N257="základní",J257,0)</f>
        <v>0</v>
      </c>
      <c r="BF257" s="144">
        <f>IF(N257="snížená",J257,0)</f>
        <v>0</v>
      </c>
      <c r="BG257" s="144">
        <f>IF(N257="zákl. přenesená",J257,0)</f>
        <v>0</v>
      </c>
      <c r="BH257" s="144">
        <f>IF(N257="sníž. přenesená",J257,0)</f>
        <v>0</v>
      </c>
      <c r="BI257" s="144">
        <f>IF(N257="nulová",J257,0)</f>
        <v>0</v>
      </c>
      <c r="BJ257" s="17" t="s">
        <v>79</v>
      </c>
      <c r="BK257" s="144">
        <f>ROUND(I257*H257,2)</f>
        <v>0</v>
      </c>
      <c r="BL257" s="17" t="s">
        <v>189</v>
      </c>
      <c r="BM257" s="143" t="s">
        <v>393</v>
      </c>
    </row>
    <row r="258" spans="2:65" s="1" customFormat="1">
      <c r="B258" s="32"/>
      <c r="D258" s="145" t="s">
        <v>191</v>
      </c>
      <c r="F258" s="146" t="s">
        <v>394</v>
      </c>
      <c r="I258" s="147"/>
      <c r="L258" s="32"/>
      <c r="M258" s="148"/>
      <c r="T258" s="52"/>
      <c r="AT258" s="17" t="s">
        <v>191</v>
      </c>
      <c r="AU258" s="17" t="s">
        <v>81</v>
      </c>
    </row>
    <row r="259" spans="2:65" s="12" customFormat="1">
      <c r="B259" s="149"/>
      <c r="D259" s="150" t="s">
        <v>193</v>
      </c>
      <c r="E259" s="151" t="s">
        <v>3</v>
      </c>
      <c r="F259" s="152" t="s">
        <v>387</v>
      </c>
      <c r="H259" s="153">
        <v>3.48</v>
      </c>
      <c r="I259" s="154"/>
      <c r="L259" s="149"/>
      <c r="M259" s="155"/>
      <c r="T259" s="156"/>
      <c r="AT259" s="151" t="s">
        <v>193</v>
      </c>
      <c r="AU259" s="151" t="s">
        <v>81</v>
      </c>
      <c r="AV259" s="12" t="s">
        <v>81</v>
      </c>
      <c r="AW259" s="12" t="s">
        <v>34</v>
      </c>
      <c r="AX259" s="12" t="s">
        <v>72</v>
      </c>
      <c r="AY259" s="151" t="s">
        <v>182</v>
      </c>
    </row>
    <row r="260" spans="2:65" s="12" customFormat="1">
      <c r="B260" s="149"/>
      <c r="D260" s="150" t="s">
        <v>193</v>
      </c>
      <c r="E260" s="151" t="s">
        <v>3</v>
      </c>
      <c r="F260" s="152" t="s">
        <v>388</v>
      </c>
      <c r="H260" s="153">
        <v>5.3280000000000003</v>
      </c>
      <c r="I260" s="154"/>
      <c r="L260" s="149"/>
      <c r="M260" s="155"/>
      <c r="T260" s="156"/>
      <c r="AT260" s="151" t="s">
        <v>193</v>
      </c>
      <c r="AU260" s="151" t="s">
        <v>81</v>
      </c>
      <c r="AV260" s="12" t="s">
        <v>81</v>
      </c>
      <c r="AW260" s="12" t="s">
        <v>34</v>
      </c>
      <c r="AX260" s="12" t="s">
        <v>72</v>
      </c>
      <c r="AY260" s="151" t="s">
        <v>182</v>
      </c>
    </row>
    <row r="261" spans="2:65" s="12" customFormat="1">
      <c r="B261" s="149"/>
      <c r="D261" s="150" t="s">
        <v>193</v>
      </c>
      <c r="E261" s="151" t="s">
        <v>3</v>
      </c>
      <c r="F261" s="152" t="s">
        <v>389</v>
      </c>
      <c r="H261" s="153">
        <v>2.323</v>
      </c>
      <c r="I261" s="154"/>
      <c r="L261" s="149"/>
      <c r="M261" s="155"/>
      <c r="T261" s="156"/>
      <c r="AT261" s="151" t="s">
        <v>193</v>
      </c>
      <c r="AU261" s="151" t="s">
        <v>81</v>
      </c>
      <c r="AV261" s="12" t="s">
        <v>81</v>
      </c>
      <c r="AW261" s="12" t="s">
        <v>34</v>
      </c>
      <c r="AX261" s="12" t="s">
        <v>72</v>
      </c>
      <c r="AY261" s="151" t="s">
        <v>182</v>
      </c>
    </row>
    <row r="262" spans="2:65" s="13" customFormat="1">
      <c r="B262" s="157"/>
      <c r="D262" s="150" t="s">
        <v>193</v>
      </c>
      <c r="E262" s="158" t="s">
        <v>3</v>
      </c>
      <c r="F262" s="159" t="s">
        <v>201</v>
      </c>
      <c r="H262" s="160">
        <v>11.131</v>
      </c>
      <c r="I262" s="161"/>
      <c r="L262" s="157"/>
      <c r="M262" s="162"/>
      <c r="T262" s="163"/>
      <c r="AT262" s="158" t="s">
        <v>193</v>
      </c>
      <c r="AU262" s="158" t="s">
        <v>81</v>
      </c>
      <c r="AV262" s="13" t="s">
        <v>189</v>
      </c>
      <c r="AW262" s="13" t="s">
        <v>34</v>
      </c>
      <c r="AX262" s="13" t="s">
        <v>79</v>
      </c>
      <c r="AY262" s="158" t="s">
        <v>182</v>
      </c>
    </row>
    <row r="263" spans="2:65" s="1" customFormat="1" ht="24.2" customHeight="1">
      <c r="B263" s="131"/>
      <c r="C263" s="132" t="s">
        <v>395</v>
      </c>
      <c r="D263" s="132" t="s">
        <v>184</v>
      </c>
      <c r="E263" s="133" t="s">
        <v>396</v>
      </c>
      <c r="F263" s="134" t="s">
        <v>397</v>
      </c>
      <c r="G263" s="135" t="s">
        <v>256</v>
      </c>
      <c r="H263" s="136">
        <v>2.9449999999999998</v>
      </c>
      <c r="I263" s="137"/>
      <c r="J263" s="138">
        <f>ROUND(I263*H263,2)</f>
        <v>0</v>
      </c>
      <c r="K263" s="134" t="s">
        <v>188</v>
      </c>
      <c r="L263" s="32"/>
      <c r="M263" s="139" t="s">
        <v>3</v>
      </c>
      <c r="N263" s="140" t="s">
        <v>43</v>
      </c>
      <c r="P263" s="141">
        <f>O263*H263</f>
        <v>0</v>
      </c>
      <c r="Q263" s="141">
        <v>1.06277</v>
      </c>
      <c r="R263" s="141">
        <f>Q263*H263</f>
        <v>3.1298576499999999</v>
      </c>
      <c r="S263" s="141">
        <v>0</v>
      </c>
      <c r="T263" s="142">
        <f>S263*H263</f>
        <v>0</v>
      </c>
      <c r="AR263" s="143" t="s">
        <v>189</v>
      </c>
      <c r="AT263" s="143" t="s">
        <v>184</v>
      </c>
      <c r="AU263" s="143" t="s">
        <v>81</v>
      </c>
      <c r="AY263" s="17" t="s">
        <v>182</v>
      </c>
      <c r="BE263" s="144">
        <f>IF(N263="základní",J263,0)</f>
        <v>0</v>
      </c>
      <c r="BF263" s="144">
        <f>IF(N263="snížená",J263,0)</f>
        <v>0</v>
      </c>
      <c r="BG263" s="144">
        <f>IF(N263="zákl. přenesená",J263,0)</f>
        <v>0</v>
      </c>
      <c r="BH263" s="144">
        <f>IF(N263="sníž. přenesená",J263,0)</f>
        <v>0</v>
      </c>
      <c r="BI263" s="144">
        <f>IF(N263="nulová",J263,0)</f>
        <v>0</v>
      </c>
      <c r="BJ263" s="17" t="s">
        <v>79</v>
      </c>
      <c r="BK263" s="144">
        <f>ROUND(I263*H263,2)</f>
        <v>0</v>
      </c>
      <c r="BL263" s="17" t="s">
        <v>189</v>
      </c>
      <c r="BM263" s="143" t="s">
        <v>398</v>
      </c>
    </row>
    <row r="264" spans="2:65" s="1" customFormat="1">
      <c r="B264" s="32"/>
      <c r="D264" s="145" t="s">
        <v>191</v>
      </c>
      <c r="F264" s="146" t="s">
        <v>399</v>
      </c>
      <c r="I264" s="147"/>
      <c r="L264" s="32"/>
      <c r="M264" s="148"/>
      <c r="T264" s="52"/>
      <c r="AT264" s="17" t="s">
        <v>191</v>
      </c>
      <c r="AU264" s="17" t="s">
        <v>81</v>
      </c>
    </row>
    <row r="265" spans="2:65" s="12" customFormat="1">
      <c r="B265" s="149"/>
      <c r="D265" s="150" t="s">
        <v>193</v>
      </c>
      <c r="E265" s="151" t="s">
        <v>3</v>
      </c>
      <c r="F265" s="152" t="s">
        <v>400</v>
      </c>
      <c r="H265" s="153">
        <v>0.97599999999999998</v>
      </c>
      <c r="I265" s="154"/>
      <c r="L265" s="149"/>
      <c r="M265" s="155"/>
      <c r="T265" s="156"/>
      <c r="AT265" s="151" t="s">
        <v>193</v>
      </c>
      <c r="AU265" s="151" t="s">
        <v>81</v>
      </c>
      <c r="AV265" s="12" t="s">
        <v>81</v>
      </c>
      <c r="AW265" s="12" t="s">
        <v>34</v>
      </c>
      <c r="AX265" s="12" t="s">
        <v>72</v>
      </c>
      <c r="AY265" s="151" t="s">
        <v>182</v>
      </c>
    </row>
    <row r="266" spans="2:65" s="12" customFormat="1">
      <c r="B266" s="149"/>
      <c r="D266" s="150" t="s">
        <v>193</v>
      </c>
      <c r="E266" s="151" t="s">
        <v>3</v>
      </c>
      <c r="F266" s="152" t="s">
        <v>401</v>
      </c>
      <c r="H266" s="153">
        <v>0.23300000000000001</v>
      </c>
      <c r="I266" s="154"/>
      <c r="L266" s="149"/>
      <c r="M266" s="155"/>
      <c r="T266" s="156"/>
      <c r="AT266" s="151" t="s">
        <v>193</v>
      </c>
      <c r="AU266" s="151" t="s">
        <v>81</v>
      </c>
      <c r="AV266" s="12" t="s">
        <v>81</v>
      </c>
      <c r="AW266" s="12" t="s">
        <v>34</v>
      </c>
      <c r="AX266" s="12" t="s">
        <v>72</v>
      </c>
      <c r="AY266" s="151" t="s">
        <v>182</v>
      </c>
    </row>
    <row r="267" spans="2:65" s="12" customFormat="1">
      <c r="B267" s="149"/>
      <c r="D267" s="150" t="s">
        <v>193</v>
      </c>
      <c r="E267" s="151" t="s">
        <v>3</v>
      </c>
      <c r="F267" s="152" t="s">
        <v>402</v>
      </c>
      <c r="H267" s="153">
        <v>0.33300000000000002</v>
      </c>
      <c r="I267" s="154"/>
      <c r="L267" s="149"/>
      <c r="M267" s="155"/>
      <c r="T267" s="156"/>
      <c r="AT267" s="151" t="s">
        <v>193</v>
      </c>
      <c r="AU267" s="151" t="s">
        <v>81</v>
      </c>
      <c r="AV267" s="12" t="s">
        <v>81</v>
      </c>
      <c r="AW267" s="12" t="s">
        <v>34</v>
      </c>
      <c r="AX267" s="12" t="s">
        <v>72</v>
      </c>
      <c r="AY267" s="151" t="s">
        <v>182</v>
      </c>
    </row>
    <row r="268" spans="2:65" s="12" customFormat="1">
      <c r="B268" s="149"/>
      <c r="D268" s="150" t="s">
        <v>193</v>
      </c>
      <c r="E268" s="151" t="s">
        <v>3</v>
      </c>
      <c r="F268" s="152" t="s">
        <v>403</v>
      </c>
      <c r="H268" s="153">
        <v>1.181</v>
      </c>
      <c r="I268" s="154"/>
      <c r="L268" s="149"/>
      <c r="M268" s="155"/>
      <c r="T268" s="156"/>
      <c r="AT268" s="151" t="s">
        <v>193</v>
      </c>
      <c r="AU268" s="151" t="s">
        <v>81</v>
      </c>
      <c r="AV268" s="12" t="s">
        <v>81</v>
      </c>
      <c r="AW268" s="12" t="s">
        <v>34</v>
      </c>
      <c r="AX268" s="12" t="s">
        <v>72</v>
      </c>
      <c r="AY268" s="151" t="s">
        <v>182</v>
      </c>
    </row>
    <row r="269" spans="2:65" s="12" customFormat="1">
      <c r="B269" s="149"/>
      <c r="D269" s="150" t="s">
        <v>193</v>
      </c>
      <c r="E269" s="151" t="s">
        <v>3</v>
      </c>
      <c r="F269" s="152" t="s">
        <v>404</v>
      </c>
      <c r="H269" s="153">
        <v>0.222</v>
      </c>
      <c r="I269" s="154"/>
      <c r="L269" s="149"/>
      <c r="M269" s="155"/>
      <c r="T269" s="156"/>
      <c r="AT269" s="151" t="s">
        <v>193</v>
      </c>
      <c r="AU269" s="151" t="s">
        <v>81</v>
      </c>
      <c r="AV269" s="12" t="s">
        <v>81</v>
      </c>
      <c r="AW269" s="12" t="s">
        <v>34</v>
      </c>
      <c r="AX269" s="12" t="s">
        <v>72</v>
      </c>
      <c r="AY269" s="151" t="s">
        <v>182</v>
      </c>
    </row>
    <row r="270" spans="2:65" s="13" customFormat="1">
      <c r="B270" s="157"/>
      <c r="D270" s="150" t="s">
        <v>193</v>
      </c>
      <c r="E270" s="158" t="s">
        <v>3</v>
      </c>
      <c r="F270" s="159" t="s">
        <v>212</v>
      </c>
      <c r="H270" s="160">
        <v>2.9449999999999998</v>
      </c>
      <c r="I270" s="161"/>
      <c r="L270" s="157"/>
      <c r="M270" s="162"/>
      <c r="T270" s="163"/>
      <c r="AT270" s="158" t="s">
        <v>193</v>
      </c>
      <c r="AU270" s="158" t="s">
        <v>81</v>
      </c>
      <c r="AV270" s="13" t="s">
        <v>189</v>
      </c>
      <c r="AW270" s="13" t="s">
        <v>34</v>
      </c>
      <c r="AX270" s="13" t="s">
        <v>79</v>
      </c>
      <c r="AY270" s="158" t="s">
        <v>182</v>
      </c>
    </row>
    <row r="271" spans="2:65" s="1" customFormat="1" ht="24.2" customHeight="1">
      <c r="B271" s="131"/>
      <c r="C271" s="132" t="s">
        <v>405</v>
      </c>
      <c r="D271" s="132" t="s">
        <v>184</v>
      </c>
      <c r="E271" s="133" t="s">
        <v>406</v>
      </c>
      <c r="F271" s="134" t="s">
        <v>407</v>
      </c>
      <c r="G271" s="135" t="s">
        <v>187</v>
      </c>
      <c r="H271" s="136">
        <v>35.927</v>
      </c>
      <c r="I271" s="137"/>
      <c r="J271" s="138">
        <f>ROUND(I271*H271,2)</f>
        <v>0</v>
      </c>
      <c r="K271" s="134" t="s">
        <v>188</v>
      </c>
      <c r="L271" s="32"/>
      <c r="M271" s="139" t="s">
        <v>3</v>
      </c>
      <c r="N271" s="140" t="s">
        <v>43</v>
      </c>
      <c r="P271" s="141">
        <f>O271*H271</f>
        <v>0</v>
      </c>
      <c r="Q271" s="141">
        <v>2.5018699999999998</v>
      </c>
      <c r="R271" s="141">
        <f>Q271*H271</f>
        <v>89.884683489999986</v>
      </c>
      <c r="S271" s="141">
        <v>0</v>
      </c>
      <c r="T271" s="142">
        <f>S271*H271</f>
        <v>0</v>
      </c>
      <c r="AR271" s="143" t="s">
        <v>189</v>
      </c>
      <c r="AT271" s="143" t="s">
        <v>184</v>
      </c>
      <c r="AU271" s="143" t="s">
        <v>81</v>
      </c>
      <c r="AY271" s="17" t="s">
        <v>182</v>
      </c>
      <c r="BE271" s="144">
        <f>IF(N271="základní",J271,0)</f>
        <v>0</v>
      </c>
      <c r="BF271" s="144">
        <f>IF(N271="snížená",J271,0)</f>
        <v>0</v>
      </c>
      <c r="BG271" s="144">
        <f>IF(N271="zákl. přenesená",J271,0)</f>
        <v>0</v>
      </c>
      <c r="BH271" s="144">
        <f>IF(N271="sníž. přenesená",J271,0)</f>
        <v>0</v>
      </c>
      <c r="BI271" s="144">
        <f>IF(N271="nulová",J271,0)</f>
        <v>0</v>
      </c>
      <c r="BJ271" s="17" t="s">
        <v>79</v>
      </c>
      <c r="BK271" s="144">
        <f>ROUND(I271*H271,2)</f>
        <v>0</v>
      </c>
      <c r="BL271" s="17" t="s">
        <v>189</v>
      </c>
      <c r="BM271" s="143" t="s">
        <v>408</v>
      </c>
    </row>
    <row r="272" spans="2:65" s="1" customFormat="1">
      <c r="B272" s="32"/>
      <c r="D272" s="145" t="s">
        <v>191</v>
      </c>
      <c r="F272" s="146" t="s">
        <v>409</v>
      </c>
      <c r="I272" s="147"/>
      <c r="L272" s="32"/>
      <c r="M272" s="148"/>
      <c r="T272" s="52"/>
      <c r="AT272" s="17" t="s">
        <v>191</v>
      </c>
      <c r="AU272" s="17" t="s">
        <v>81</v>
      </c>
    </row>
    <row r="273" spans="2:65" s="12" customFormat="1">
      <c r="B273" s="149"/>
      <c r="D273" s="150" t="s">
        <v>193</v>
      </c>
      <c r="E273" s="151" t="s">
        <v>3</v>
      </c>
      <c r="F273" s="152" t="s">
        <v>410</v>
      </c>
      <c r="H273" s="153">
        <v>11.94</v>
      </c>
      <c r="I273" s="154"/>
      <c r="L273" s="149"/>
      <c r="M273" s="155"/>
      <c r="T273" s="156"/>
      <c r="AT273" s="151" t="s">
        <v>193</v>
      </c>
      <c r="AU273" s="151" t="s">
        <v>81</v>
      </c>
      <c r="AV273" s="12" t="s">
        <v>81</v>
      </c>
      <c r="AW273" s="12" t="s">
        <v>34</v>
      </c>
      <c r="AX273" s="12" t="s">
        <v>72</v>
      </c>
      <c r="AY273" s="151" t="s">
        <v>182</v>
      </c>
    </row>
    <row r="274" spans="2:65" s="12" customFormat="1">
      <c r="B274" s="149"/>
      <c r="D274" s="150" t="s">
        <v>193</v>
      </c>
      <c r="E274" s="151" t="s">
        <v>3</v>
      </c>
      <c r="F274" s="152" t="s">
        <v>411</v>
      </c>
      <c r="H274" s="153">
        <v>6.2910000000000004</v>
      </c>
      <c r="I274" s="154"/>
      <c r="L274" s="149"/>
      <c r="M274" s="155"/>
      <c r="T274" s="156"/>
      <c r="AT274" s="151" t="s">
        <v>193</v>
      </c>
      <c r="AU274" s="151" t="s">
        <v>81</v>
      </c>
      <c r="AV274" s="12" t="s">
        <v>81</v>
      </c>
      <c r="AW274" s="12" t="s">
        <v>34</v>
      </c>
      <c r="AX274" s="12" t="s">
        <v>72</v>
      </c>
      <c r="AY274" s="151" t="s">
        <v>182</v>
      </c>
    </row>
    <row r="275" spans="2:65" s="12" customFormat="1">
      <c r="B275" s="149"/>
      <c r="D275" s="150" t="s">
        <v>193</v>
      </c>
      <c r="E275" s="151" t="s">
        <v>3</v>
      </c>
      <c r="F275" s="152" t="s">
        <v>412</v>
      </c>
      <c r="H275" s="153">
        <v>11.669</v>
      </c>
      <c r="I275" s="154"/>
      <c r="L275" s="149"/>
      <c r="M275" s="155"/>
      <c r="T275" s="156"/>
      <c r="AT275" s="151" t="s">
        <v>193</v>
      </c>
      <c r="AU275" s="151" t="s">
        <v>81</v>
      </c>
      <c r="AV275" s="12" t="s">
        <v>81</v>
      </c>
      <c r="AW275" s="12" t="s">
        <v>34</v>
      </c>
      <c r="AX275" s="12" t="s">
        <v>72</v>
      </c>
      <c r="AY275" s="151" t="s">
        <v>182</v>
      </c>
    </row>
    <row r="276" spans="2:65" s="12" customFormat="1">
      <c r="B276" s="149"/>
      <c r="D276" s="150" t="s">
        <v>193</v>
      </c>
      <c r="E276" s="151" t="s">
        <v>3</v>
      </c>
      <c r="F276" s="152" t="s">
        <v>413</v>
      </c>
      <c r="H276" s="153">
        <v>0.55500000000000005</v>
      </c>
      <c r="I276" s="154"/>
      <c r="L276" s="149"/>
      <c r="M276" s="155"/>
      <c r="T276" s="156"/>
      <c r="AT276" s="151" t="s">
        <v>193</v>
      </c>
      <c r="AU276" s="151" t="s">
        <v>81</v>
      </c>
      <c r="AV276" s="12" t="s">
        <v>81</v>
      </c>
      <c r="AW276" s="12" t="s">
        <v>34</v>
      </c>
      <c r="AX276" s="12" t="s">
        <v>72</v>
      </c>
      <c r="AY276" s="151" t="s">
        <v>182</v>
      </c>
    </row>
    <row r="277" spans="2:65" s="12" customFormat="1">
      <c r="B277" s="149"/>
      <c r="D277" s="150" t="s">
        <v>193</v>
      </c>
      <c r="E277" s="151" t="s">
        <v>3</v>
      </c>
      <c r="F277" s="152" t="s">
        <v>414</v>
      </c>
      <c r="H277" s="153">
        <v>0.40500000000000003</v>
      </c>
      <c r="I277" s="154"/>
      <c r="L277" s="149"/>
      <c r="M277" s="155"/>
      <c r="T277" s="156"/>
      <c r="AT277" s="151" t="s">
        <v>193</v>
      </c>
      <c r="AU277" s="151" t="s">
        <v>81</v>
      </c>
      <c r="AV277" s="12" t="s">
        <v>81</v>
      </c>
      <c r="AW277" s="12" t="s">
        <v>34</v>
      </c>
      <c r="AX277" s="12" t="s">
        <v>72</v>
      </c>
      <c r="AY277" s="151" t="s">
        <v>182</v>
      </c>
    </row>
    <row r="278" spans="2:65" s="12" customFormat="1">
      <c r="B278" s="149"/>
      <c r="D278" s="150" t="s">
        <v>193</v>
      </c>
      <c r="E278" s="151" t="s">
        <v>3</v>
      </c>
      <c r="F278" s="152" t="s">
        <v>415</v>
      </c>
      <c r="H278" s="153">
        <v>0.255</v>
      </c>
      <c r="I278" s="154"/>
      <c r="L278" s="149"/>
      <c r="M278" s="155"/>
      <c r="T278" s="156"/>
      <c r="AT278" s="151" t="s">
        <v>193</v>
      </c>
      <c r="AU278" s="151" t="s">
        <v>81</v>
      </c>
      <c r="AV278" s="12" t="s">
        <v>81</v>
      </c>
      <c r="AW278" s="12" t="s">
        <v>34</v>
      </c>
      <c r="AX278" s="12" t="s">
        <v>72</v>
      </c>
      <c r="AY278" s="151" t="s">
        <v>182</v>
      </c>
    </row>
    <row r="279" spans="2:65" s="12" customFormat="1">
      <c r="B279" s="149"/>
      <c r="D279" s="150" t="s">
        <v>193</v>
      </c>
      <c r="E279" s="151" t="s">
        <v>3</v>
      </c>
      <c r="F279" s="152" t="s">
        <v>416</v>
      </c>
      <c r="H279" s="153">
        <v>0.91800000000000004</v>
      </c>
      <c r="I279" s="154"/>
      <c r="L279" s="149"/>
      <c r="M279" s="155"/>
      <c r="T279" s="156"/>
      <c r="AT279" s="151" t="s">
        <v>193</v>
      </c>
      <c r="AU279" s="151" t="s">
        <v>81</v>
      </c>
      <c r="AV279" s="12" t="s">
        <v>81</v>
      </c>
      <c r="AW279" s="12" t="s">
        <v>34</v>
      </c>
      <c r="AX279" s="12" t="s">
        <v>72</v>
      </c>
      <c r="AY279" s="151" t="s">
        <v>182</v>
      </c>
    </row>
    <row r="280" spans="2:65" s="14" customFormat="1">
      <c r="B280" s="174"/>
      <c r="D280" s="150" t="s">
        <v>193</v>
      </c>
      <c r="E280" s="175" t="s">
        <v>3</v>
      </c>
      <c r="F280" s="176" t="s">
        <v>348</v>
      </c>
      <c r="H280" s="177">
        <v>32.033000000000001</v>
      </c>
      <c r="I280" s="178"/>
      <c r="L280" s="174"/>
      <c r="M280" s="179"/>
      <c r="T280" s="180"/>
      <c r="AT280" s="175" t="s">
        <v>193</v>
      </c>
      <c r="AU280" s="175" t="s">
        <v>81</v>
      </c>
      <c r="AV280" s="14" t="s">
        <v>202</v>
      </c>
      <c r="AW280" s="14" t="s">
        <v>34</v>
      </c>
      <c r="AX280" s="14" t="s">
        <v>72</v>
      </c>
      <c r="AY280" s="175" t="s">
        <v>182</v>
      </c>
    </row>
    <row r="281" spans="2:65" s="12" customFormat="1">
      <c r="B281" s="149"/>
      <c r="D281" s="150" t="s">
        <v>193</v>
      </c>
      <c r="E281" s="151" t="s">
        <v>3</v>
      </c>
      <c r="F281" s="152" t="s">
        <v>417</v>
      </c>
      <c r="H281" s="153">
        <v>3.8940000000000001</v>
      </c>
      <c r="I281" s="154"/>
      <c r="L281" s="149"/>
      <c r="M281" s="155"/>
      <c r="T281" s="156"/>
      <c r="AT281" s="151" t="s">
        <v>193</v>
      </c>
      <c r="AU281" s="151" t="s">
        <v>81</v>
      </c>
      <c r="AV281" s="12" t="s">
        <v>81</v>
      </c>
      <c r="AW281" s="12" t="s">
        <v>34</v>
      </c>
      <c r="AX281" s="12" t="s">
        <v>72</v>
      </c>
      <c r="AY281" s="151" t="s">
        <v>182</v>
      </c>
    </row>
    <row r="282" spans="2:65" s="14" customFormat="1">
      <c r="B282" s="174"/>
      <c r="D282" s="150" t="s">
        <v>193</v>
      </c>
      <c r="E282" s="175" t="s">
        <v>3</v>
      </c>
      <c r="F282" s="176" t="s">
        <v>350</v>
      </c>
      <c r="H282" s="177">
        <v>3.8940000000000001</v>
      </c>
      <c r="I282" s="178"/>
      <c r="L282" s="174"/>
      <c r="M282" s="179"/>
      <c r="T282" s="180"/>
      <c r="AT282" s="175" t="s">
        <v>193</v>
      </c>
      <c r="AU282" s="175" t="s">
        <v>81</v>
      </c>
      <c r="AV282" s="14" t="s">
        <v>202</v>
      </c>
      <c r="AW282" s="14" t="s">
        <v>34</v>
      </c>
      <c r="AX282" s="14" t="s">
        <v>72</v>
      </c>
      <c r="AY282" s="175" t="s">
        <v>182</v>
      </c>
    </row>
    <row r="283" spans="2:65" s="13" customFormat="1">
      <c r="B283" s="157"/>
      <c r="D283" s="150" t="s">
        <v>193</v>
      </c>
      <c r="E283" s="158" t="s">
        <v>3</v>
      </c>
      <c r="F283" s="159" t="s">
        <v>201</v>
      </c>
      <c r="H283" s="160">
        <v>35.927</v>
      </c>
      <c r="I283" s="161"/>
      <c r="L283" s="157"/>
      <c r="M283" s="162"/>
      <c r="T283" s="163"/>
      <c r="AT283" s="158" t="s">
        <v>193</v>
      </c>
      <c r="AU283" s="158" t="s">
        <v>81</v>
      </c>
      <c r="AV283" s="13" t="s">
        <v>189</v>
      </c>
      <c r="AW283" s="13" t="s">
        <v>34</v>
      </c>
      <c r="AX283" s="13" t="s">
        <v>79</v>
      </c>
      <c r="AY283" s="158" t="s">
        <v>182</v>
      </c>
    </row>
    <row r="284" spans="2:65" s="1" customFormat="1" ht="33" customHeight="1">
      <c r="B284" s="131"/>
      <c r="C284" s="132" t="s">
        <v>418</v>
      </c>
      <c r="D284" s="132" t="s">
        <v>184</v>
      </c>
      <c r="E284" s="133" t="s">
        <v>419</v>
      </c>
      <c r="F284" s="134" t="s">
        <v>420</v>
      </c>
      <c r="G284" s="135" t="s">
        <v>187</v>
      </c>
      <c r="H284" s="136">
        <v>9.6530000000000005</v>
      </c>
      <c r="I284" s="137"/>
      <c r="J284" s="138">
        <f>ROUND(I284*H284,2)</f>
        <v>0</v>
      </c>
      <c r="K284" s="134" t="s">
        <v>188</v>
      </c>
      <c r="L284" s="32"/>
      <c r="M284" s="139" t="s">
        <v>3</v>
      </c>
      <c r="N284" s="140" t="s">
        <v>43</v>
      </c>
      <c r="P284" s="141">
        <f>O284*H284</f>
        <v>0</v>
      </c>
      <c r="Q284" s="141">
        <v>2.5018699999999998</v>
      </c>
      <c r="R284" s="141">
        <f>Q284*H284</f>
        <v>24.150551109999999</v>
      </c>
      <c r="S284" s="141">
        <v>0</v>
      </c>
      <c r="T284" s="142">
        <f>S284*H284</f>
        <v>0</v>
      </c>
      <c r="AR284" s="143" t="s">
        <v>189</v>
      </c>
      <c r="AT284" s="143" t="s">
        <v>184</v>
      </c>
      <c r="AU284" s="143" t="s">
        <v>81</v>
      </c>
      <c r="AY284" s="17" t="s">
        <v>182</v>
      </c>
      <c r="BE284" s="144">
        <f>IF(N284="základní",J284,0)</f>
        <v>0</v>
      </c>
      <c r="BF284" s="144">
        <f>IF(N284="snížená",J284,0)</f>
        <v>0</v>
      </c>
      <c r="BG284" s="144">
        <f>IF(N284="zákl. přenesená",J284,0)</f>
        <v>0</v>
      </c>
      <c r="BH284" s="144">
        <f>IF(N284="sníž. přenesená",J284,0)</f>
        <v>0</v>
      </c>
      <c r="BI284" s="144">
        <f>IF(N284="nulová",J284,0)</f>
        <v>0</v>
      </c>
      <c r="BJ284" s="17" t="s">
        <v>79</v>
      </c>
      <c r="BK284" s="144">
        <f>ROUND(I284*H284,2)</f>
        <v>0</v>
      </c>
      <c r="BL284" s="17" t="s">
        <v>189</v>
      </c>
      <c r="BM284" s="143" t="s">
        <v>421</v>
      </c>
    </row>
    <row r="285" spans="2:65" s="1" customFormat="1">
      <c r="B285" s="32"/>
      <c r="D285" s="145" t="s">
        <v>191</v>
      </c>
      <c r="F285" s="146" t="s">
        <v>422</v>
      </c>
      <c r="I285" s="147"/>
      <c r="L285" s="32"/>
      <c r="M285" s="148"/>
      <c r="T285" s="52"/>
      <c r="AT285" s="17" t="s">
        <v>191</v>
      </c>
      <c r="AU285" s="17" t="s">
        <v>81</v>
      </c>
    </row>
    <row r="286" spans="2:65" s="12" customFormat="1">
      <c r="B286" s="149"/>
      <c r="D286" s="150" t="s">
        <v>193</v>
      </c>
      <c r="E286" s="151" t="s">
        <v>3</v>
      </c>
      <c r="F286" s="152" t="s">
        <v>423</v>
      </c>
      <c r="H286" s="153">
        <v>3.984</v>
      </c>
      <c r="I286" s="154"/>
      <c r="L286" s="149"/>
      <c r="M286" s="155"/>
      <c r="T286" s="156"/>
      <c r="AT286" s="151" t="s">
        <v>193</v>
      </c>
      <c r="AU286" s="151" t="s">
        <v>81</v>
      </c>
      <c r="AV286" s="12" t="s">
        <v>81</v>
      </c>
      <c r="AW286" s="12" t="s">
        <v>34</v>
      </c>
      <c r="AX286" s="12" t="s">
        <v>72</v>
      </c>
      <c r="AY286" s="151" t="s">
        <v>182</v>
      </c>
    </row>
    <row r="287" spans="2:65" s="12" customFormat="1">
      <c r="B287" s="149"/>
      <c r="D287" s="150" t="s">
        <v>193</v>
      </c>
      <c r="E287" s="151" t="s">
        <v>3</v>
      </c>
      <c r="F287" s="152" t="s">
        <v>424</v>
      </c>
      <c r="H287" s="153">
        <v>5.6689999999999996</v>
      </c>
      <c r="I287" s="154"/>
      <c r="L287" s="149"/>
      <c r="M287" s="155"/>
      <c r="T287" s="156"/>
      <c r="AT287" s="151" t="s">
        <v>193</v>
      </c>
      <c r="AU287" s="151" t="s">
        <v>81</v>
      </c>
      <c r="AV287" s="12" t="s">
        <v>81</v>
      </c>
      <c r="AW287" s="12" t="s">
        <v>34</v>
      </c>
      <c r="AX287" s="12" t="s">
        <v>72</v>
      </c>
      <c r="AY287" s="151" t="s">
        <v>182</v>
      </c>
    </row>
    <row r="288" spans="2:65" s="14" customFormat="1">
      <c r="B288" s="174"/>
      <c r="D288" s="150" t="s">
        <v>193</v>
      </c>
      <c r="E288" s="175" t="s">
        <v>3</v>
      </c>
      <c r="F288" s="176" t="s">
        <v>348</v>
      </c>
      <c r="H288" s="177">
        <v>9.6529999999999987</v>
      </c>
      <c r="I288" s="178"/>
      <c r="L288" s="174"/>
      <c r="M288" s="179"/>
      <c r="T288" s="180"/>
      <c r="AT288" s="175" t="s">
        <v>193</v>
      </c>
      <c r="AU288" s="175" t="s">
        <v>81</v>
      </c>
      <c r="AV288" s="14" t="s">
        <v>202</v>
      </c>
      <c r="AW288" s="14" t="s">
        <v>34</v>
      </c>
      <c r="AX288" s="14" t="s">
        <v>72</v>
      </c>
      <c r="AY288" s="175" t="s">
        <v>182</v>
      </c>
    </row>
    <row r="289" spans="2:65" s="13" customFormat="1">
      <c r="B289" s="157"/>
      <c r="D289" s="150" t="s">
        <v>193</v>
      </c>
      <c r="E289" s="158" t="s">
        <v>3</v>
      </c>
      <c r="F289" s="159" t="s">
        <v>201</v>
      </c>
      <c r="H289" s="160">
        <v>9.6529999999999987</v>
      </c>
      <c r="I289" s="161"/>
      <c r="L289" s="157"/>
      <c r="M289" s="162"/>
      <c r="T289" s="163"/>
      <c r="AT289" s="158" t="s">
        <v>193</v>
      </c>
      <c r="AU289" s="158" t="s">
        <v>81</v>
      </c>
      <c r="AV289" s="13" t="s">
        <v>189</v>
      </c>
      <c r="AW289" s="13" t="s">
        <v>34</v>
      </c>
      <c r="AX289" s="13" t="s">
        <v>79</v>
      </c>
      <c r="AY289" s="158" t="s">
        <v>182</v>
      </c>
    </row>
    <row r="290" spans="2:65" s="1" customFormat="1" ht="16.5" customHeight="1">
      <c r="B290" s="131"/>
      <c r="C290" s="132" t="s">
        <v>425</v>
      </c>
      <c r="D290" s="132" t="s">
        <v>184</v>
      </c>
      <c r="E290" s="133" t="s">
        <v>426</v>
      </c>
      <c r="F290" s="134" t="s">
        <v>427</v>
      </c>
      <c r="G290" s="135" t="s">
        <v>292</v>
      </c>
      <c r="H290" s="136">
        <v>171.131</v>
      </c>
      <c r="I290" s="137"/>
      <c r="J290" s="138">
        <f>ROUND(I290*H290,2)</f>
        <v>0</v>
      </c>
      <c r="K290" s="134" t="s">
        <v>188</v>
      </c>
      <c r="L290" s="32"/>
      <c r="M290" s="139" t="s">
        <v>3</v>
      </c>
      <c r="N290" s="140" t="s">
        <v>43</v>
      </c>
      <c r="P290" s="141">
        <f>O290*H290</f>
        <v>0</v>
      </c>
      <c r="Q290" s="141">
        <v>2.6900000000000001E-3</v>
      </c>
      <c r="R290" s="141">
        <f>Q290*H290</f>
        <v>0.46034239000000005</v>
      </c>
      <c r="S290" s="141">
        <v>0</v>
      </c>
      <c r="T290" s="142">
        <f>S290*H290</f>
        <v>0</v>
      </c>
      <c r="AR290" s="143" t="s">
        <v>189</v>
      </c>
      <c r="AT290" s="143" t="s">
        <v>184</v>
      </c>
      <c r="AU290" s="143" t="s">
        <v>81</v>
      </c>
      <c r="AY290" s="17" t="s">
        <v>182</v>
      </c>
      <c r="BE290" s="144">
        <f>IF(N290="základní",J290,0)</f>
        <v>0</v>
      </c>
      <c r="BF290" s="144">
        <f>IF(N290="snížená",J290,0)</f>
        <v>0</v>
      </c>
      <c r="BG290" s="144">
        <f>IF(N290="zákl. přenesená",J290,0)</f>
        <v>0</v>
      </c>
      <c r="BH290" s="144">
        <f>IF(N290="sníž. přenesená",J290,0)</f>
        <v>0</v>
      </c>
      <c r="BI290" s="144">
        <f>IF(N290="nulová",J290,0)</f>
        <v>0</v>
      </c>
      <c r="BJ290" s="17" t="s">
        <v>79</v>
      </c>
      <c r="BK290" s="144">
        <f>ROUND(I290*H290,2)</f>
        <v>0</v>
      </c>
      <c r="BL290" s="17" t="s">
        <v>189</v>
      </c>
      <c r="BM290" s="143" t="s">
        <v>428</v>
      </c>
    </row>
    <row r="291" spans="2:65" s="1" customFormat="1">
      <c r="B291" s="32"/>
      <c r="D291" s="145" t="s">
        <v>191</v>
      </c>
      <c r="F291" s="146" t="s">
        <v>429</v>
      </c>
      <c r="I291" s="147"/>
      <c r="L291" s="32"/>
      <c r="M291" s="148"/>
      <c r="T291" s="52"/>
      <c r="AT291" s="17" t="s">
        <v>191</v>
      </c>
      <c r="AU291" s="17" t="s">
        <v>81</v>
      </c>
    </row>
    <row r="292" spans="2:65" s="12" customFormat="1">
      <c r="B292" s="149"/>
      <c r="D292" s="150" t="s">
        <v>193</v>
      </c>
      <c r="E292" s="151" t="s">
        <v>3</v>
      </c>
      <c r="F292" s="152" t="s">
        <v>430</v>
      </c>
      <c r="H292" s="153">
        <v>26.559000000000001</v>
      </c>
      <c r="I292" s="154"/>
      <c r="L292" s="149"/>
      <c r="M292" s="155"/>
      <c r="T292" s="156"/>
      <c r="AT292" s="151" t="s">
        <v>193</v>
      </c>
      <c r="AU292" s="151" t="s">
        <v>81</v>
      </c>
      <c r="AV292" s="12" t="s">
        <v>81</v>
      </c>
      <c r="AW292" s="12" t="s">
        <v>34</v>
      </c>
      <c r="AX292" s="12" t="s">
        <v>72</v>
      </c>
      <c r="AY292" s="151" t="s">
        <v>182</v>
      </c>
    </row>
    <row r="293" spans="2:65" s="12" customFormat="1">
      <c r="B293" s="149"/>
      <c r="D293" s="150" t="s">
        <v>193</v>
      </c>
      <c r="E293" s="151" t="s">
        <v>3</v>
      </c>
      <c r="F293" s="152" t="s">
        <v>431</v>
      </c>
      <c r="H293" s="153">
        <v>37.795999999999999</v>
      </c>
      <c r="I293" s="154"/>
      <c r="L293" s="149"/>
      <c r="M293" s="155"/>
      <c r="T293" s="156"/>
      <c r="AT293" s="151" t="s">
        <v>193</v>
      </c>
      <c r="AU293" s="151" t="s">
        <v>81</v>
      </c>
      <c r="AV293" s="12" t="s">
        <v>81</v>
      </c>
      <c r="AW293" s="12" t="s">
        <v>34</v>
      </c>
      <c r="AX293" s="12" t="s">
        <v>72</v>
      </c>
      <c r="AY293" s="151" t="s">
        <v>182</v>
      </c>
    </row>
    <row r="294" spans="2:65" s="14" customFormat="1">
      <c r="B294" s="174"/>
      <c r="D294" s="150" t="s">
        <v>193</v>
      </c>
      <c r="E294" s="175" t="s">
        <v>3</v>
      </c>
      <c r="F294" s="176" t="s">
        <v>348</v>
      </c>
      <c r="H294" s="177">
        <v>64.355000000000004</v>
      </c>
      <c r="I294" s="178"/>
      <c r="L294" s="174"/>
      <c r="M294" s="179"/>
      <c r="T294" s="180"/>
      <c r="AT294" s="175" t="s">
        <v>193</v>
      </c>
      <c r="AU294" s="175" t="s">
        <v>81</v>
      </c>
      <c r="AV294" s="14" t="s">
        <v>202</v>
      </c>
      <c r="AW294" s="14" t="s">
        <v>34</v>
      </c>
      <c r="AX294" s="14" t="s">
        <v>72</v>
      </c>
      <c r="AY294" s="175" t="s">
        <v>182</v>
      </c>
    </row>
    <row r="295" spans="2:65" s="12" customFormat="1">
      <c r="B295" s="149"/>
      <c r="D295" s="150" t="s">
        <v>193</v>
      </c>
      <c r="E295" s="151" t="s">
        <v>3</v>
      </c>
      <c r="F295" s="152" t="s">
        <v>432</v>
      </c>
      <c r="H295" s="153">
        <v>39.799999999999997</v>
      </c>
      <c r="I295" s="154"/>
      <c r="L295" s="149"/>
      <c r="M295" s="155"/>
      <c r="T295" s="156"/>
      <c r="AT295" s="151" t="s">
        <v>193</v>
      </c>
      <c r="AU295" s="151" t="s">
        <v>81</v>
      </c>
      <c r="AV295" s="12" t="s">
        <v>81</v>
      </c>
      <c r="AW295" s="12" t="s">
        <v>34</v>
      </c>
      <c r="AX295" s="12" t="s">
        <v>72</v>
      </c>
      <c r="AY295" s="151" t="s">
        <v>182</v>
      </c>
    </row>
    <row r="296" spans="2:65" s="12" customFormat="1">
      <c r="B296" s="149"/>
      <c r="D296" s="150" t="s">
        <v>193</v>
      </c>
      <c r="E296" s="151" t="s">
        <v>3</v>
      </c>
      <c r="F296" s="152" t="s">
        <v>433</v>
      </c>
      <c r="H296" s="153">
        <v>20.97</v>
      </c>
      <c r="I296" s="154"/>
      <c r="L296" s="149"/>
      <c r="M296" s="155"/>
      <c r="T296" s="156"/>
      <c r="AT296" s="151" t="s">
        <v>193</v>
      </c>
      <c r="AU296" s="151" t="s">
        <v>81</v>
      </c>
      <c r="AV296" s="12" t="s">
        <v>81</v>
      </c>
      <c r="AW296" s="12" t="s">
        <v>34</v>
      </c>
      <c r="AX296" s="12" t="s">
        <v>72</v>
      </c>
      <c r="AY296" s="151" t="s">
        <v>182</v>
      </c>
    </row>
    <row r="297" spans="2:65" s="12" customFormat="1">
      <c r="B297" s="149"/>
      <c r="D297" s="150" t="s">
        <v>193</v>
      </c>
      <c r="E297" s="151" t="s">
        <v>3</v>
      </c>
      <c r="F297" s="152" t="s">
        <v>434</v>
      </c>
      <c r="H297" s="153">
        <v>38.896000000000001</v>
      </c>
      <c r="I297" s="154"/>
      <c r="L297" s="149"/>
      <c r="M297" s="155"/>
      <c r="T297" s="156"/>
      <c r="AT297" s="151" t="s">
        <v>193</v>
      </c>
      <c r="AU297" s="151" t="s">
        <v>81</v>
      </c>
      <c r="AV297" s="12" t="s">
        <v>81</v>
      </c>
      <c r="AW297" s="12" t="s">
        <v>34</v>
      </c>
      <c r="AX297" s="12" t="s">
        <v>72</v>
      </c>
      <c r="AY297" s="151" t="s">
        <v>182</v>
      </c>
    </row>
    <row r="298" spans="2:65" s="12" customFormat="1">
      <c r="B298" s="149"/>
      <c r="D298" s="150" t="s">
        <v>193</v>
      </c>
      <c r="E298" s="151" t="s">
        <v>3</v>
      </c>
      <c r="F298" s="152" t="s">
        <v>435</v>
      </c>
      <c r="H298" s="153">
        <v>1.85</v>
      </c>
      <c r="I298" s="154"/>
      <c r="L298" s="149"/>
      <c r="M298" s="155"/>
      <c r="T298" s="156"/>
      <c r="AT298" s="151" t="s">
        <v>193</v>
      </c>
      <c r="AU298" s="151" t="s">
        <v>81</v>
      </c>
      <c r="AV298" s="12" t="s">
        <v>81</v>
      </c>
      <c r="AW298" s="12" t="s">
        <v>34</v>
      </c>
      <c r="AX298" s="12" t="s">
        <v>72</v>
      </c>
      <c r="AY298" s="151" t="s">
        <v>182</v>
      </c>
    </row>
    <row r="299" spans="2:65" s="12" customFormat="1">
      <c r="B299" s="149"/>
      <c r="D299" s="150" t="s">
        <v>193</v>
      </c>
      <c r="E299" s="151" t="s">
        <v>3</v>
      </c>
      <c r="F299" s="152" t="s">
        <v>436</v>
      </c>
      <c r="H299" s="153">
        <v>1.35</v>
      </c>
      <c r="I299" s="154"/>
      <c r="L299" s="149"/>
      <c r="M299" s="155"/>
      <c r="T299" s="156"/>
      <c r="AT299" s="151" t="s">
        <v>193</v>
      </c>
      <c r="AU299" s="151" t="s">
        <v>81</v>
      </c>
      <c r="AV299" s="12" t="s">
        <v>81</v>
      </c>
      <c r="AW299" s="12" t="s">
        <v>34</v>
      </c>
      <c r="AX299" s="12" t="s">
        <v>72</v>
      </c>
      <c r="AY299" s="151" t="s">
        <v>182</v>
      </c>
    </row>
    <row r="300" spans="2:65" s="12" customFormat="1">
      <c r="B300" s="149"/>
      <c r="D300" s="150" t="s">
        <v>193</v>
      </c>
      <c r="E300" s="151" t="s">
        <v>3</v>
      </c>
      <c r="F300" s="152" t="s">
        <v>437</v>
      </c>
      <c r="H300" s="153">
        <v>0.85</v>
      </c>
      <c r="I300" s="154"/>
      <c r="L300" s="149"/>
      <c r="M300" s="155"/>
      <c r="T300" s="156"/>
      <c r="AT300" s="151" t="s">
        <v>193</v>
      </c>
      <c r="AU300" s="151" t="s">
        <v>81</v>
      </c>
      <c r="AV300" s="12" t="s">
        <v>81</v>
      </c>
      <c r="AW300" s="12" t="s">
        <v>34</v>
      </c>
      <c r="AX300" s="12" t="s">
        <v>72</v>
      </c>
      <c r="AY300" s="151" t="s">
        <v>182</v>
      </c>
    </row>
    <row r="301" spans="2:65" s="12" customFormat="1">
      <c r="B301" s="149"/>
      <c r="D301" s="150" t="s">
        <v>193</v>
      </c>
      <c r="E301" s="151" t="s">
        <v>3</v>
      </c>
      <c r="F301" s="152" t="s">
        <v>438</v>
      </c>
      <c r="H301" s="153">
        <v>3.06</v>
      </c>
      <c r="I301" s="154"/>
      <c r="L301" s="149"/>
      <c r="M301" s="155"/>
      <c r="T301" s="156"/>
      <c r="AT301" s="151" t="s">
        <v>193</v>
      </c>
      <c r="AU301" s="151" t="s">
        <v>81</v>
      </c>
      <c r="AV301" s="12" t="s">
        <v>81</v>
      </c>
      <c r="AW301" s="12" t="s">
        <v>34</v>
      </c>
      <c r="AX301" s="12" t="s">
        <v>72</v>
      </c>
      <c r="AY301" s="151" t="s">
        <v>182</v>
      </c>
    </row>
    <row r="302" spans="2:65" s="14" customFormat="1">
      <c r="B302" s="174"/>
      <c r="D302" s="150" t="s">
        <v>193</v>
      </c>
      <c r="E302" s="175" t="s">
        <v>3</v>
      </c>
      <c r="F302" s="176" t="s">
        <v>348</v>
      </c>
      <c r="H302" s="177">
        <v>106.77599999999998</v>
      </c>
      <c r="I302" s="178"/>
      <c r="L302" s="174"/>
      <c r="M302" s="179"/>
      <c r="T302" s="180"/>
      <c r="AT302" s="175" t="s">
        <v>193</v>
      </c>
      <c r="AU302" s="175" t="s">
        <v>81</v>
      </c>
      <c r="AV302" s="14" t="s">
        <v>202</v>
      </c>
      <c r="AW302" s="14" t="s">
        <v>34</v>
      </c>
      <c r="AX302" s="14" t="s">
        <v>72</v>
      </c>
      <c r="AY302" s="175" t="s">
        <v>182</v>
      </c>
    </row>
    <row r="303" spans="2:65" s="13" customFormat="1">
      <c r="B303" s="157"/>
      <c r="D303" s="150" t="s">
        <v>193</v>
      </c>
      <c r="E303" s="158" t="s">
        <v>3</v>
      </c>
      <c r="F303" s="159" t="s">
        <v>201</v>
      </c>
      <c r="H303" s="160">
        <v>171.131</v>
      </c>
      <c r="I303" s="161"/>
      <c r="L303" s="157"/>
      <c r="M303" s="162"/>
      <c r="T303" s="163"/>
      <c r="AT303" s="158" t="s">
        <v>193</v>
      </c>
      <c r="AU303" s="158" t="s">
        <v>81</v>
      </c>
      <c r="AV303" s="13" t="s">
        <v>189</v>
      </c>
      <c r="AW303" s="13" t="s">
        <v>34</v>
      </c>
      <c r="AX303" s="13" t="s">
        <v>79</v>
      </c>
      <c r="AY303" s="158" t="s">
        <v>182</v>
      </c>
    </row>
    <row r="304" spans="2:65" s="1" customFormat="1" ht="16.5" customHeight="1">
      <c r="B304" s="131"/>
      <c r="C304" s="132" t="s">
        <v>439</v>
      </c>
      <c r="D304" s="132" t="s">
        <v>184</v>
      </c>
      <c r="E304" s="133" t="s">
        <v>440</v>
      </c>
      <c r="F304" s="134" t="s">
        <v>441</v>
      </c>
      <c r="G304" s="135" t="s">
        <v>292</v>
      </c>
      <c r="H304" s="136">
        <v>171.131</v>
      </c>
      <c r="I304" s="137"/>
      <c r="J304" s="138">
        <f>ROUND(I304*H304,2)</f>
        <v>0</v>
      </c>
      <c r="K304" s="134" t="s">
        <v>188</v>
      </c>
      <c r="L304" s="32"/>
      <c r="M304" s="139" t="s">
        <v>3</v>
      </c>
      <c r="N304" s="140" t="s">
        <v>43</v>
      </c>
      <c r="P304" s="141">
        <f>O304*H304</f>
        <v>0</v>
      </c>
      <c r="Q304" s="141">
        <v>0</v>
      </c>
      <c r="R304" s="141">
        <f>Q304*H304</f>
        <v>0</v>
      </c>
      <c r="S304" s="141">
        <v>0</v>
      </c>
      <c r="T304" s="142">
        <f>S304*H304</f>
        <v>0</v>
      </c>
      <c r="AR304" s="143" t="s">
        <v>189</v>
      </c>
      <c r="AT304" s="143" t="s">
        <v>184</v>
      </c>
      <c r="AU304" s="143" t="s">
        <v>81</v>
      </c>
      <c r="AY304" s="17" t="s">
        <v>182</v>
      </c>
      <c r="BE304" s="144">
        <f>IF(N304="základní",J304,0)</f>
        <v>0</v>
      </c>
      <c r="BF304" s="144">
        <f>IF(N304="snížená",J304,0)</f>
        <v>0</v>
      </c>
      <c r="BG304" s="144">
        <f>IF(N304="zákl. přenesená",J304,0)</f>
        <v>0</v>
      </c>
      <c r="BH304" s="144">
        <f>IF(N304="sníž. přenesená",J304,0)</f>
        <v>0</v>
      </c>
      <c r="BI304" s="144">
        <f>IF(N304="nulová",J304,0)</f>
        <v>0</v>
      </c>
      <c r="BJ304" s="17" t="s">
        <v>79</v>
      </c>
      <c r="BK304" s="144">
        <f>ROUND(I304*H304,2)</f>
        <v>0</v>
      </c>
      <c r="BL304" s="17" t="s">
        <v>189</v>
      </c>
      <c r="BM304" s="143" t="s">
        <v>442</v>
      </c>
    </row>
    <row r="305" spans="2:65" s="1" customFormat="1">
      <c r="B305" s="32"/>
      <c r="D305" s="145" t="s">
        <v>191</v>
      </c>
      <c r="F305" s="146" t="s">
        <v>443</v>
      </c>
      <c r="I305" s="147"/>
      <c r="L305" s="32"/>
      <c r="M305" s="148"/>
      <c r="T305" s="52"/>
      <c r="AT305" s="17" t="s">
        <v>191</v>
      </c>
      <c r="AU305" s="17" t="s">
        <v>81</v>
      </c>
    </row>
    <row r="306" spans="2:65" s="12" customFormat="1">
      <c r="B306" s="149"/>
      <c r="D306" s="150" t="s">
        <v>193</v>
      </c>
      <c r="E306" s="151" t="s">
        <v>3</v>
      </c>
      <c r="F306" s="152" t="s">
        <v>430</v>
      </c>
      <c r="H306" s="153">
        <v>26.559000000000001</v>
      </c>
      <c r="I306" s="154"/>
      <c r="L306" s="149"/>
      <c r="M306" s="155"/>
      <c r="T306" s="156"/>
      <c r="AT306" s="151" t="s">
        <v>193</v>
      </c>
      <c r="AU306" s="151" t="s">
        <v>81</v>
      </c>
      <c r="AV306" s="12" t="s">
        <v>81</v>
      </c>
      <c r="AW306" s="12" t="s">
        <v>34</v>
      </c>
      <c r="AX306" s="12" t="s">
        <v>72</v>
      </c>
      <c r="AY306" s="151" t="s">
        <v>182</v>
      </c>
    </row>
    <row r="307" spans="2:65" s="12" customFormat="1">
      <c r="B307" s="149"/>
      <c r="D307" s="150" t="s">
        <v>193</v>
      </c>
      <c r="E307" s="151" t="s">
        <v>3</v>
      </c>
      <c r="F307" s="152" t="s">
        <v>431</v>
      </c>
      <c r="H307" s="153">
        <v>37.795999999999999</v>
      </c>
      <c r="I307" s="154"/>
      <c r="L307" s="149"/>
      <c r="M307" s="155"/>
      <c r="T307" s="156"/>
      <c r="AT307" s="151" t="s">
        <v>193</v>
      </c>
      <c r="AU307" s="151" t="s">
        <v>81</v>
      </c>
      <c r="AV307" s="12" t="s">
        <v>81</v>
      </c>
      <c r="AW307" s="12" t="s">
        <v>34</v>
      </c>
      <c r="AX307" s="12" t="s">
        <v>72</v>
      </c>
      <c r="AY307" s="151" t="s">
        <v>182</v>
      </c>
    </row>
    <row r="308" spans="2:65" s="14" customFormat="1">
      <c r="B308" s="174"/>
      <c r="D308" s="150" t="s">
        <v>193</v>
      </c>
      <c r="E308" s="175" t="s">
        <v>3</v>
      </c>
      <c r="F308" s="176" t="s">
        <v>348</v>
      </c>
      <c r="H308" s="177">
        <v>64.355000000000004</v>
      </c>
      <c r="I308" s="178"/>
      <c r="L308" s="174"/>
      <c r="M308" s="179"/>
      <c r="T308" s="180"/>
      <c r="AT308" s="175" t="s">
        <v>193</v>
      </c>
      <c r="AU308" s="175" t="s">
        <v>81</v>
      </c>
      <c r="AV308" s="14" t="s">
        <v>202</v>
      </c>
      <c r="AW308" s="14" t="s">
        <v>34</v>
      </c>
      <c r="AX308" s="14" t="s">
        <v>72</v>
      </c>
      <c r="AY308" s="175" t="s">
        <v>182</v>
      </c>
    </row>
    <row r="309" spans="2:65" s="12" customFormat="1">
      <c r="B309" s="149"/>
      <c r="D309" s="150" t="s">
        <v>193</v>
      </c>
      <c r="E309" s="151" t="s">
        <v>3</v>
      </c>
      <c r="F309" s="152" t="s">
        <v>432</v>
      </c>
      <c r="H309" s="153">
        <v>39.799999999999997</v>
      </c>
      <c r="I309" s="154"/>
      <c r="L309" s="149"/>
      <c r="M309" s="155"/>
      <c r="T309" s="156"/>
      <c r="AT309" s="151" t="s">
        <v>193</v>
      </c>
      <c r="AU309" s="151" t="s">
        <v>81</v>
      </c>
      <c r="AV309" s="12" t="s">
        <v>81</v>
      </c>
      <c r="AW309" s="12" t="s">
        <v>34</v>
      </c>
      <c r="AX309" s="12" t="s">
        <v>72</v>
      </c>
      <c r="AY309" s="151" t="s">
        <v>182</v>
      </c>
    </row>
    <row r="310" spans="2:65" s="12" customFormat="1">
      <c r="B310" s="149"/>
      <c r="D310" s="150" t="s">
        <v>193</v>
      </c>
      <c r="E310" s="151" t="s">
        <v>3</v>
      </c>
      <c r="F310" s="152" t="s">
        <v>433</v>
      </c>
      <c r="H310" s="153">
        <v>20.97</v>
      </c>
      <c r="I310" s="154"/>
      <c r="L310" s="149"/>
      <c r="M310" s="155"/>
      <c r="T310" s="156"/>
      <c r="AT310" s="151" t="s">
        <v>193</v>
      </c>
      <c r="AU310" s="151" t="s">
        <v>81</v>
      </c>
      <c r="AV310" s="12" t="s">
        <v>81</v>
      </c>
      <c r="AW310" s="12" t="s">
        <v>34</v>
      </c>
      <c r="AX310" s="12" t="s">
        <v>72</v>
      </c>
      <c r="AY310" s="151" t="s">
        <v>182</v>
      </c>
    </row>
    <row r="311" spans="2:65" s="12" customFormat="1">
      <c r="B311" s="149"/>
      <c r="D311" s="150" t="s">
        <v>193</v>
      </c>
      <c r="E311" s="151" t="s">
        <v>3</v>
      </c>
      <c r="F311" s="152" t="s">
        <v>434</v>
      </c>
      <c r="H311" s="153">
        <v>38.896000000000001</v>
      </c>
      <c r="I311" s="154"/>
      <c r="L311" s="149"/>
      <c r="M311" s="155"/>
      <c r="T311" s="156"/>
      <c r="AT311" s="151" t="s">
        <v>193</v>
      </c>
      <c r="AU311" s="151" t="s">
        <v>81</v>
      </c>
      <c r="AV311" s="12" t="s">
        <v>81</v>
      </c>
      <c r="AW311" s="12" t="s">
        <v>34</v>
      </c>
      <c r="AX311" s="12" t="s">
        <v>72</v>
      </c>
      <c r="AY311" s="151" t="s">
        <v>182</v>
      </c>
    </row>
    <row r="312" spans="2:65" s="12" customFormat="1">
      <c r="B312" s="149"/>
      <c r="D312" s="150" t="s">
        <v>193</v>
      </c>
      <c r="E312" s="151" t="s">
        <v>3</v>
      </c>
      <c r="F312" s="152" t="s">
        <v>435</v>
      </c>
      <c r="H312" s="153">
        <v>1.85</v>
      </c>
      <c r="I312" s="154"/>
      <c r="L312" s="149"/>
      <c r="M312" s="155"/>
      <c r="T312" s="156"/>
      <c r="AT312" s="151" t="s">
        <v>193</v>
      </c>
      <c r="AU312" s="151" t="s">
        <v>81</v>
      </c>
      <c r="AV312" s="12" t="s">
        <v>81</v>
      </c>
      <c r="AW312" s="12" t="s">
        <v>34</v>
      </c>
      <c r="AX312" s="12" t="s">
        <v>72</v>
      </c>
      <c r="AY312" s="151" t="s">
        <v>182</v>
      </c>
    </row>
    <row r="313" spans="2:65" s="12" customFormat="1">
      <c r="B313" s="149"/>
      <c r="D313" s="150" t="s">
        <v>193</v>
      </c>
      <c r="E313" s="151" t="s">
        <v>3</v>
      </c>
      <c r="F313" s="152" t="s">
        <v>436</v>
      </c>
      <c r="H313" s="153">
        <v>1.35</v>
      </c>
      <c r="I313" s="154"/>
      <c r="L313" s="149"/>
      <c r="M313" s="155"/>
      <c r="T313" s="156"/>
      <c r="AT313" s="151" t="s">
        <v>193</v>
      </c>
      <c r="AU313" s="151" t="s">
        <v>81</v>
      </c>
      <c r="AV313" s="12" t="s">
        <v>81</v>
      </c>
      <c r="AW313" s="12" t="s">
        <v>34</v>
      </c>
      <c r="AX313" s="12" t="s">
        <v>72</v>
      </c>
      <c r="AY313" s="151" t="s">
        <v>182</v>
      </c>
    </row>
    <row r="314" spans="2:65" s="12" customFormat="1">
      <c r="B314" s="149"/>
      <c r="D314" s="150" t="s">
        <v>193</v>
      </c>
      <c r="E314" s="151" t="s">
        <v>3</v>
      </c>
      <c r="F314" s="152" t="s">
        <v>437</v>
      </c>
      <c r="H314" s="153">
        <v>0.85</v>
      </c>
      <c r="I314" s="154"/>
      <c r="L314" s="149"/>
      <c r="M314" s="155"/>
      <c r="T314" s="156"/>
      <c r="AT314" s="151" t="s">
        <v>193</v>
      </c>
      <c r="AU314" s="151" t="s">
        <v>81</v>
      </c>
      <c r="AV314" s="12" t="s">
        <v>81</v>
      </c>
      <c r="AW314" s="12" t="s">
        <v>34</v>
      </c>
      <c r="AX314" s="12" t="s">
        <v>72</v>
      </c>
      <c r="AY314" s="151" t="s">
        <v>182</v>
      </c>
    </row>
    <row r="315" spans="2:65" s="12" customFormat="1">
      <c r="B315" s="149"/>
      <c r="D315" s="150" t="s">
        <v>193</v>
      </c>
      <c r="E315" s="151" t="s">
        <v>3</v>
      </c>
      <c r="F315" s="152" t="s">
        <v>438</v>
      </c>
      <c r="H315" s="153">
        <v>3.06</v>
      </c>
      <c r="I315" s="154"/>
      <c r="L315" s="149"/>
      <c r="M315" s="155"/>
      <c r="T315" s="156"/>
      <c r="AT315" s="151" t="s">
        <v>193</v>
      </c>
      <c r="AU315" s="151" t="s">
        <v>81</v>
      </c>
      <c r="AV315" s="12" t="s">
        <v>81</v>
      </c>
      <c r="AW315" s="12" t="s">
        <v>34</v>
      </c>
      <c r="AX315" s="12" t="s">
        <v>72</v>
      </c>
      <c r="AY315" s="151" t="s">
        <v>182</v>
      </c>
    </row>
    <row r="316" spans="2:65" s="14" customFormat="1">
      <c r="B316" s="174"/>
      <c r="D316" s="150" t="s">
        <v>193</v>
      </c>
      <c r="E316" s="175" t="s">
        <v>3</v>
      </c>
      <c r="F316" s="176" t="s">
        <v>348</v>
      </c>
      <c r="H316" s="177">
        <v>106.77599999999998</v>
      </c>
      <c r="I316" s="178"/>
      <c r="L316" s="174"/>
      <c r="M316" s="179"/>
      <c r="T316" s="180"/>
      <c r="AT316" s="175" t="s">
        <v>193</v>
      </c>
      <c r="AU316" s="175" t="s">
        <v>81</v>
      </c>
      <c r="AV316" s="14" t="s">
        <v>202</v>
      </c>
      <c r="AW316" s="14" t="s">
        <v>34</v>
      </c>
      <c r="AX316" s="14" t="s">
        <v>72</v>
      </c>
      <c r="AY316" s="175" t="s">
        <v>182</v>
      </c>
    </row>
    <row r="317" spans="2:65" s="13" customFormat="1">
      <c r="B317" s="157"/>
      <c r="D317" s="150" t="s">
        <v>193</v>
      </c>
      <c r="E317" s="158" t="s">
        <v>3</v>
      </c>
      <c r="F317" s="159" t="s">
        <v>201</v>
      </c>
      <c r="H317" s="160">
        <v>171.131</v>
      </c>
      <c r="I317" s="161"/>
      <c r="L317" s="157"/>
      <c r="M317" s="162"/>
      <c r="T317" s="163"/>
      <c r="AT317" s="158" t="s">
        <v>193</v>
      </c>
      <c r="AU317" s="158" t="s">
        <v>81</v>
      </c>
      <c r="AV317" s="13" t="s">
        <v>189</v>
      </c>
      <c r="AW317" s="13" t="s">
        <v>34</v>
      </c>
      <c r="AX317" s="13" t="s">
        <v>79</v>
      </c>
      <c r="AY317" s="158" t="s">
        <v>182</v>
      </c>
    </row>
    <row r="318" spans="2:65" s="1" customFormat="1" ht="33" customHeight="1">
      <c r="B318" s="131"/>
      <c r="C318" s="132" t="s">
        <v>444</v>
      </c>
      <c r="D318" s="132" t="s">
        <v>184</v>
      </c>
      <c r="E318" s="133" t="s">
        <v>445</v>
      </c>
      <c r="F318" s="134" t="s">
        <v>446</v>
      </c>
      <c r="G318" s="135" t="s">
        <v>187</v>
      </c>
      <c r="H318" s="136">
        <v>40.264000000000003</v>
      </c>
      <c r="I318" s="137"/>
      <c r="J318" s="138">
        <f>ROUND(I318*H318,2)</f>
        <v>0</v>
      </c>
      <c r="K318" s="134" t="s">
        <v>188</v>
      </c>
      <c r="L318" s="32"/>
      <c r="M318" s="139" t="s">
        <v>3</v>
      </c>
      <c r="N318" s="140" t="s">
        <v>43</v>
      </c>
      <c r="P318" s="141">
        <f>O318*H318</f>
        <v>0</v>
      </c>
      <c r="Q318" s="141">
        <v>2.5018699999999998</v>
      </c>
      <c r="R318" s="141">
        <f>Q318*H318</f>
        <v>100.73529368</v>
      </c>
      <c r="S318" s="141">
        <v>0</v>
      </c>
      <c r="T318" s="142">
        <f>S318*H318</f>
        <v>0</v>
      </c>
      <c r="AR318" s="143" t="s">
        <v>189</v>
      </c>
      <c r="AT318" s="143" t="s">
        <v>184</v>
      </c>
      <c r="AU318" s="143" t="s">
        <v>81</v>
      </c>
      <c r="AY318" s="17" t="s">
        <v>182</v>
      </c>
      <c r="BE318" s="144">
        <f>IF(N318="základní",J318,0)</f>
        <v>0</v>
      </c>
      <c r="BF318" s="144">
        <f>IF(N318="snížená",J318,0)</f>
        <v>0</v>
      </c>
      <c r="BG318" s="144">
        <f>IF(N318="zákl. přenesená",J318,0)</f>
        <v>0</v>
      </c>
      <c r="BH318" s="144">
        <f>IF(N318="sníž. přenesená",J318,0)</f>
        <v>0</v>
      </c>
      <c r="BI318" s="144">
        <f>IF(N318="nulová",J318,0)</f>
        <v>0</v>
      </c>
      <c r="BJ318" s="17" t="s">
        <v>79</v>
      </c>
      <c r="BK318" s="144">
        <f>ROUND(I318*H318,2)</f>
        <v>0</v>
      </c>
      <c r="BL318" s="17" t="s">
        <v>189</v>
      </c>
      <c r="BM318" s="143" t="s">
        <v>447</v>
      </c>
    </row>
    <row r="319" spans="2:65" s="1" customFormat="1">
      <c r="B319" s="32"/>
      <c r="D319" s="145" t="s">
        <v>191</v>
      </c>
      <c r="F319" s="146" t="s">
        <v>448</v>
      </c>
      <c r="I319" s="147"/>
      <c r="L319" s="32"/>
      <c r="M319" s="148"/>
      <c r="T319" s="52"/>
      <c r="AT319" s="17" t="s">
        <v>191</v>
      </c>
      <c r="AU319" s="17" t="s">
        <v>81</v>
      </c>
    </row>
    <row r="320" spans="2:65" s="12" customFormat="1">
      <c r="B320" s="149"/>
      <c r="D320" s="150" t="s">
        <v>193</v>
      </c>
      <c r="E320" s="151" t="s">
        <v>3</v>
      </c>
      <c r="F320" s="152" t="s">
        <v>449</v>
      </c>
      <c r="H320" s="153">
        <v>5.6</v>
      </c>
      <c r="I320" s="154"/>
      <c r="L320" s="149"/>
      <c r="M320" s="155"/>
      <c r="T320" s="156"/>
      <c r="AT320" s="151" t="s">
        <v>193</v>
      </c>
      <c r="AU320" s="151" t="s">
        <v>81</v>
      </c>
      <c r="AV320" s="12" t="s">
        <v>81</v>
      </c>
      <c r="AW320" s="12" t="s">
        <v>34</v>
      </c>
      <c r="AX320" s="12" t="s">
        <v>72</v>
      </c>
      <c r="AY320" s="151" t="s">
        <v>182</v>
      </c>
    </row>
    <row r="321" spans="2:65" s="12" customFormat="1">
      <c r="B321" s="149"/>
      <c r="D321" s="150" t="s">
        <v>193</v>
      </c>
      <c r="E321" s="151" t="s">
        <v>3</v>
      </c>
      <c r="F321" s="152" t="s">
        <v>450</v>
      </c>
      <c r="H321" s="153">
        <v>11.773999999999999</v>
      </c>
      <c r="I321" s="154"/>
      <c r="L321" s="149"/>
      <c r="M321" s="155"/>
      <c r="T321" s="156"/>
      <c r="AT321" s="151" t="s">
        <v>193</v>
      </c>
      <c r="AU321" s="151" t="s">
        <v>81</v>
      </c>
      <c r="AV321" s="12" t="s">
        <v>81</v>
      </c>
      <c r="AW321" s="12" t="s">
        <v>34</v>
      </c>
      <c r="AX321" s="12" t="s">
        <v>72</v>
      </c>
      <c r="AY321" s="151" t="s">
        <v>182</v>
      </c>
    </row>
    <row r="322" spans="2:65" s="12" customFormat="1">
      <c r="B322" s="149"/>
      <c r="D322" s="150" t="s">
        <v>193</v>
      </c>
      <c r="E322" s="151" t="s">
        <v>3</v>
      </c>
      <c r="F322" s="152" t="s">
        <v>451</v>
      </c>
      <c r="H322" s="153">
        <v>7.4059999999999997</v>
      </c>
      <c r="I322" s="154"/>
      <c r="L322" s="149"/>
      <c r="M322" s="155"/>
      <c r="T322" s="156"/>
      <c r="AT322" s="151" t="s">
        <v>193</v>
      </c>
      <c r="AU322" s="151" t="s">
        <v>81</v>
      </c>
      <c r="AV322" s="12" t="s">
        <v>81</v>
      </c>
      <c r="AW322" s="12" t="s">
        <v>34</v>
      </c>
      <c r="AX322" s="12" t="s">
        <v>72</v>
      </c>
      <c r="AY322" s="151" t="s">
        <v>182</v>
      </c>
    </row>
    <row r="323" spans="2:65" s="12" customFormat="1">
      <c r="B323" s="149"/>
      <c r="D323" s="150" t="s">
        <v>193</v>
      </c>
      <c r="E323" s="151" t="s">
        <v>3</v>
      </c>
      <c r="F323" s="152" t="s">
        <v>452</v>
      </c>
      <c r="H323" s="153">
        <v>10.752000000000001</v>
      </c>
      <c r="I323" s="154"/>
      <c r="L323" s="149"/>
      <c r="M323" s="155"/>
      <c r="T323" s="156"/>
      <c r="AT323" s="151" t="s">
        <v>193</v>
      </c>
      <c r="AU323" s="151" t="s">
        <v>81</v>
      </c>
      <c r="AV323" s="12" t="s">
        <v>81</v>
      </c>
      <c r="AW323" s="12" t="s">
        <v>34</v>
      </c>
      <c r="AX323" s="12" t="s">
        <v>72</v>
      </c>
      <c r="AY323" s="151" t="s">
        <v>182</v>
      </c>
    </row>
    <row r="324" spans="2:65" s="12" customFormat="1">
      <c r="B324" s="149"/>
      <c r="D324" s="150" t="s">
        <v>193</v>
      </c>
      <c r="E324" s="151" t="s">
        <v>3</v>
      </c>
      <c r="F324" s="152" t="s">
        <v>453</v>
      </c>
      <c r="H324" s="153">
        <v>4.7320000000000002</v>
      </c>
      <c r="I324" s="154"/>
      <c r="L324" s="149"/>
      <c r="M324" s="155"/>
      <c r="T324" s="156"/>
      <c r="AT324" s="151" t="s">
        <v>193</v>
      </c>
      <c r="AU324" s="151" t="s">
        <v>81</v>
      </c>
      <c r="AV324" s="12" t="s">
        <v>81</v>
      </c>
      <c r="AW324" s="12" t="s">
        <v>34</v>
      </c>
      <c r="AX324" s="12" t="s">
        <v>72</v>
      </c>
      <c r="AY324" s="151" t="s">
        <v>182</v>
      </c>
    </row>
    <row r="325" spans="2:65" s="13" customFormat="1">
      <c r="B325" s="157"/>
      <c r="D325" s="150" t="s">
        <v>193</v>
      </c>
      <c r="E325" s="158" t="s">
        <v>3</v>
      </c>
      <c r="F325" s="159" t="s">
        <v>212</v>
      </c>
      <c r="H325" s="160">
        <v>40.263999999999996</v>
      </c>
      <c r="I325" s="161"/>
      <c r="L325" s="157"/>
      <c r="M325" s="162"/>
      <c r="T325" s="163"/>
      <c r="AT325" s="158" t="s">
        <v>193</v>
      </c>
      <c r="AU325" s="158" t="s">
        <v>81</v>
      </c>
      <c r="AV325" s="13" t="s">
        <v>189</v>
      </c>
      <c r="AW325" s="13" t="s">
        <v>34</v>
      </c>
      <c r="AX325" s="13" t="s">
        <v>79</v>
      </c>
      <c r="AY325" s="158" t="s">
        <v>182</v>
      </c>
    </row>
    <row r="326" spans="2:65" s="1" customFormat="1" ht="33" customHeight="1">
      <c r="B326" s="131"/>
      <c r="C326" s="132" t="s">
        <v>454</v>
      </c>
      <c r="D326" s="132" t="s">
        <v>184</v>
      </c>
      <c r="E326" s="133" t="s">
        <v>455</v>
      </c>
      <c r="F326" s="134" t="s">
        <v>456</v>
      </c>
      <c r="G326" s="135" t="s">
        <v>187</v>
      </c>
      <c r="H326" s="136">
        <v>9.9</v>
      </c>
      <c r="I326" s="137"/>
      <c r="J326" s="138">
        <f>ROUND(I326*H326,2)</f>
        <v>0</v>
      </c>
      <c r="K326" s="134" t="s">
        <v>188</v>
      </c>
      <c r="L326" s="32"/>
      <c r="M326" s="139" t="s">
        <v>3</v>
      </c>
      <c r="N326" s="140" t="s">
        <v>43</v>
      </c>
      <c r="P326" s="141">
        <f>O326*H326</f>
        <v>0</v>
      </c>
      <c r="Q326" s="141">
        <v>2.5018699999999998</v>
      </c>
      <c r="R326" s="141">
        <f>Q326*H326</f>
        <v>24.768512999999999</v>
      </c>
      <c r="S326" s="141">
        <v>0</v>
      </c>
      <c r="T326" s="142">
        <f>S326*H326</f>
        <v>0</v>
      </c>
      <c r="AR326" s="143" t="s">
        <v>189</v>
      </c>
      <c r="AT326" s="143" t="s">
        <v>184</v>
      </c>
      <c r="AU326" s="143" t="s">
        <v>81</v>
      </c>
      <c r="AY326" s="17" t="s">
        <v>182</v>
      </c>
      <c r="BE326" s="144">
        <f>IF(N326="základní",J326,0)</f>
        <v>0</v>
      </c>
      <c r="BF326" s="144">
        <f>IF(N326="snížená",J326,0)</f>
        <v>0</v>
      </c>
      <c r="BG326" s="144">
        <f>IF(N326="zákl. přenesená",J326,0)</f>
        <v>0</v>
      </c>
      <c r="BH326" s="144">
        <f>IF(N326="sníž. přenesená",J326,0)</f>
        <v>0</v>
      </c>
      <c r="BI326" s="144">
        <f>IF(N326="nulová",J326,0)</f>
        <v>0</v>
      </c>
      <c r="BJ326" s="17" t="s">
        <v>79</v>
      </c>
      <c r="BK326" s="144">
        <f>ROUND(I326*H326,2)</f>
        <v>0</v>
      </c>
      <c r="BL326" s="17" t="s">
        <v>189</v>
      </c>
      <c r="BM326" s="143" t="s">
        <v>457</v>
      </c>
    </row>
    <row r="327" spans="2:65" s="1" customFormat="1">
      <c r="B327" s="32"/>
      <c r="D327" s="145" t="s">
        <v>191</v>
      </c>
      <c r="F327" s="146" t="s">
        <v>458</v>
      </c>
      <c r="I327" s="147"/>
      <c r="L327" s="32"/>
      <c r="M327" s="148"/>
      <c r="T327" s="52"/>
      <c r="AT327" s="17" t="s">
        <v>191</v>
      </c>
      <c r="AU327" s="17" t="s">
        <v>81</v>
      </c>
    </row>
    <row r="328" spans="2:65" s="12" customFormat="1">
      <c r="B328" s="149"/>
      <c r="D328" s="150" t="s">
        <v>193</v>
      </c>
      <c r="E328" s="151" t="s">
        <v>3</v>
      </c>
      <c r="F328" s="152" t="s">
        <v>459</v>
      </c>
      <c r="H328" s="153">
        <v>0.93600000000000005</v>
      </c>
      <c r="I328" s="154"/>
      <c r="L328" s="149"/>
      <c r="M328" s="155"/>
      <c r="T328" s="156"/>
      <c r="AT328" s="151" t="s">
        <v>193</v>
      </c>
      <c r="AU328" s="151" t="s">
        <v>81</v>
      </c>
      <c r="AV328" s="12" t="s">
        <v>81</v>
      </c>
      <c r="AW328" s="12" t="s">
        <v>34</v>
      </c>
      <c r="AX328" s="12" t="s">
        <v>72</v>
      </c>
      <c r="AY328" s="151" t="s">
        <v>182</v>
      </c>
    </row>
    <row r="329" spans="2:65" s="12" customFormat="1">
      <c r="B329" s="149"/>
      <c r="D329" s="150" t="s">
        <v>193</v>
      </c>
      <c r="E329" s="151" t="s">
        <v>3</v>
      </c>
      <c r="F329" s="152" t="s">
        <v>460</v>
      </c>
      <c r="H329" s="153">
        <v>1.8720000000000001</v>
      </c>
      <c r="I329" s="154"/>
      <c r="L329" s="149"/>
      <c r="M329" s="155"/>
      <c r="T329" s="156"/>
      <c r="AT329" s="151" t="s">
        <v>193</v>
      </c>
      <c r="AU329" s="151" t="s">
        <v>81</v>
      </c>
      <c r="AV329" s="12" t="s">
        <v>81</v>
      </c>
      <c r="AW329" s="12" t="s">
        <v>34</v>
      </c>
      <c r="AX329" s="12" t="s">
        <v>72</v>
      </c>
      <c r="AY329" s="151" t="s">
        <v>182</v>
      </c>
    </row>
    <row r="330" spans="2:65" s="12" customFormat="1">
      <c r="B330" s="149"/>
      <c r="D330" s="150" t="s">
        <v>193</v>
      </c>
      <c r="E330" s="151" t="s">
        <v>3</v>
      </c>
      <c r="F330" s="152" t="s">
        <v>461</v>
      </c>
      <c r="H330" s="153">
        <v>0.93600000000000005</v>
      </c>
      <c r="I330" s="154"/>
      <c r="L330" s="149"/>
      <c r="M330" s="155"/>
      <c r="T330" s="156"/>
      <c r="AT330" s="151" t="s">
        <v>193</v>
      </c>
      <c r="AU330" s="151" t="s">
        <v>81</v>
      </c>
      <c r="AV330" s="12" t="s">
        <v>81</v>
      </c>
      <c r="AW330" s="12" t="s">
        <v>34</v>
      </c>
      <c r="AX330" s="12" t="s">
        <v>72</v>
      </c>
      <c r="AY330" s="151" t="s">
        <v>182</v>
      </c>
    </row>
    <row r="331" spans="2:65" s="12" customFormat="1">
      <c r="B331" s="149"/>
      <c r="D331" s="150" t="s">
        <v>193</v>
      </c>
      <c r="E331" s="151" t="s">
        <v>3</v>
      </c>
      <c r="F331" s="152" t="s">
        <v>462</v>
      </c>
      <c r="H331" s="153">
        <v>1.8720000000000001</v>
      </c>
      <c r="I331" s="154"/>
      <c r="L331" s="149"/>
      <c r="M331" s="155"/>
      <c r="T331" s="156"/>
      <c r="AT331" s="151" t="s">
        <v>193</v>
      </c>
      <c r="AU331" s="151" t="s">
        <v>81</v>
      </c>
      <c r="AV331" s="12" t="s">
        <v>81</v>
      </c>
      <c r="AW331" s="12" t="s">
        <v>34</v>
      </c>
      <c r="AX331" s="12" t="s">
        <v>72</v>
      </c>
      <c r="AY331" s="151" t="s">
        <v>182</v>
      </c>
    </row>
    <row r="332" spans="2:65" s="12" customFormat="1">
      <c r="B332" s="149"/>
      <c r="D332" s="150" t="s">
        <v>193</v>
      </c>
      <c r="E332" s="151" t="s">
        <v>3</v>
      </c>
      <c r="F332" s="152" t="s">
        <v>463</v>
      </c>
      <c r="H332" s="153">
        <v>4.2839999999999998</v>
      </c>
      <c r="I332" s="154"/>
      <c r="L332" s="149"/>
      <c r="M332" s="155"/>
      <c r="T332" s="156"/>
      <c r="AT332" s="151" t="s">
        <v>193</v>
      </c>
      <c r="AU332" s="151" t="s">
        <v>81</v>
      </c>
      <c r="AV332" s="12" t="s">
        <v>81</v>
      </c>
      <c r="AW332" s="12" t="s">
        <v>34</v>
      </c>
      <c r="AX332" s="12" t="s">
        <v>72</v>
      </c>
      <c r="AY332" s="151" t="s">
        <v>182</v>
      </c>
    </row>
    <row r="333" spans="2:65" s="13" customFormat="1">
      <c r="B333" s="157"/>
      <c r="D333" s="150" t="s">
        <v>193</v>
      </c>
      <c r="E333" s="158" t="s">
        <v>3</v>
      </c>
      <c r="F333" s="159" t="s">
        <v>212</v>
      </c>
      <c r="H333" s="160">
        <v>9.9</v>
      </c>
      <c r="I333" s="161"/>
      <c r="L333" s="157"/>
      <c r="M333" s="162"/>
      <c r="T333" s="163"/>
      <c r="AT333" s="158" t="s">
        <v>193</v>
      </c>
      <c r="AU333" s="158" t="s">
        <v>81</v>
      </c>
      <c r="AV333" s="13" t="s">
        <v>189</v>
      </c>
      <c r="AW333" s="13" t="s">
        <v>34</v>
      </c>
      <c r="AX333" s="13" t="s">
        <v>79</v>
      </c>
      <c r="AY333" s="158" t="s">
        <v>182</v>
      </c>
    </row>
    <row r="334" spans="2:65" s="1" customFormat="1" ht="16.5" customHeight="1">
      <c r="B334" s="131"/>
      <c r="C334" s="132" t="s">
        <v>464</v>
      </c>
      <c r="D334" s="132" t="s">
        <v>184</v>
      </c>
      <c r="E334" s="133" t="s">
        <v>465</v>
      </c>
      <c r="F334" s="134" t="s">
        <v>466</v>
      </c>
      <c r="G334" s="135" t="s">
        <v>292</v>
      </c>
      <c r="H334" s="136">
        <v>111.64</v>
      </c>
      <c r="I334" s="137"/>
      <c r="J334" s="138">
        <f>ROUND(I334*H334,2)</f>
        <v>0</v>
      </c>
      <c r="K334" s="134" t="s">
        <v>188</v>
      </c>
      <c r="L334" s="32"/>
      <c r="M334" s="139" t="s">
        <v>3</v>
      </c>
      <c r="N334" s="140" t="s">
        <v>43</v>
      </c>
      <c r="P334" s="141">
        <f>O334*H334</f>
        <v>0</v>
      </c>
      <c r="Q334" s="141">
        <v>2.64E-3</v>
      </c>
      <c r="R334" s="141">
        <f>Q334*H334</f>
        <v>0.29472959999999998</v>
      </c>
      <c r="S334" s="141">
        <v>0</v>
      </c>
      <c r="T334" s="142">
        <f>S334*H334</f>
        <v>0</v>
      </c>
      <c r="AR334" s="143" t="s">
        <v>189</v>
      </c>
      <c r="AT334" s="143" t="s">
        <v>184</v>
      </c>
      <c r="AU334" s="143" t="s">
        <v>81</v>
      </c>
      <c r="AY334" s="17" t="s">
        <v>182</v>
      </c>
      <c r="BE334" s="144">
        <f>IF(N334="základní",J334,0)</f>
        <v>0</v>
      </c>
      <c r="BF334" s="144">
        <f>IF(N334="snížená",J334,0)</f>
        <v>0</v>
      </c>
      <c r="BG334" s="144">
        <f>IF(N334="zákl. přenesená",J334,0)</f>
        <v>0</v>
      </c>
      <c r="BH334" s="144">
        <f>IF(N334="sníž. přenesená",J334,0)</f>
        <v>0</v>
      </c>
      <c r="BI334" s="144">
        <f>IF(N334="nulová",J334,0)</f>
        <v>0</v>
      </c>
      <c r="BJ334" s="17" t="s">
        <v>79</v>
      </c>
      <c r="BK334" s="144">
        <f>ROUND(I334*H334,2)</f>
        <v>0</v>
      </c>
      <c r="BL334" s="17" t="s">
        <v>189</v>
      </c>
      <c r="BM334" s="143" t="s">
        <v>467</v>
      </c>
    </row>
    <row r="335" spans="2:65" s="1" customFormat="1">
      <c r="B335" s="32"/>
      <c r="D335" s="145" t="s">
        <v>191</v>
      </c>
      <c r="F335" s="146" t="s">
        <v>468</v>
      </c>
      <c r="I335" s="147"/>
      <c r="L335" s="32"/>
      <c r="M335" s="148"/>
      <c r="T335" s="52"/>
      <c r="AT335" s="17" t="s">
        <v>191</v>
      </c>
      <c r="AU335" s="17" t="s">
        <v>81</v>
      </c>
    </row>
    <row r="336" spans="2:65" s="12" customFormat="1">
      <c r="B336" s="149"/>
      <c r="D336" s="150" t="s">
        <v>193</v>
      </c>
      <c r="E336" s="151" t="s">
        <v>3</v>
      </c>
      <c r="F336" s="152" t="s">
        <v>469</v>
      </c>
      <c r="H336" s="153">
        <v>11.2</v>
      </c>
      <c r="I336" s="154"/>
      <c r="L336" s="149"/>
      <c r="M336" s="155"/>
      <c r="T336" s="156"/>
      <c r="AT336" s="151" t="s">
        <v>193</v>
      </c>
      <c r="AU336" s="151" t="s">
        <v>81</v>
      </c>
      <c r="AV336" s="12" t="s">
        <v>81</v>
      </c>
      <c r="AW336" s="12" t="s">
        <v>34</v>
      </c>
      <c r="AX336" s="12" t="s">
        <v>72</v>
      </c>
      <c r="AY336" s="151" t="s">
        <v>182</v>
      </c>
    </row>
    <row r="337" spans="2:65" s="12" customFormat="1">
      <c r="B337" s="149"/>
      <c r="D337" s="150" t="s">
        <v>193</v>
      </c>
      <c r="E337" s="151" t="s">
        <v>3</v>
      </c>
      <c r="F337" s="152" t="s">
        <v>470</v>
      </c>
      <c r="H337" s="153">
        <v>16.239999999999998</v>
      </c>
      <c r="I337" s="154"/>
      <c r="L337" s="149"/>
      <c r="M337" s="155"/>
      <c r="T337" s="156"/>
      <c r="AT337" s="151" t="s">
        <v>193</v>
      </c>
      <c r="AU337" s="151" t="s">
        <v>81</v>
      </c>
      <c r="AV337" s="12" t="s">
        <v>81</v>
      </c>
      <c r="AW337" s="12" t="s">
        <v>34</v>
      </c>
      <c r="AX337" s="12" t="s">
        <v>72</v>
      </c>
      <c r="AY337" s="151" t="s">
        <v>182</v>
      </c>
    </row>
    <row r="338" spans="2:65" s="12" customFormat="1">
      <c r="B338" s="149"/>
      <c r="D338" s="150" t="s">
        <v>193</v>
      </c>
      <c r="E338" s="151" t="s">
        <v>3</v>
      </c>
      <c r="F338" s="152" t="s">
        <v>471</v>
      </c>
      <c r="H338" s="153">
        <v>12.88</v>
      </c>
      <c r="I338" s="154"/>
      <c r="L338" s="149"/>
      <c r="M338" s="155"/>
      <c r="T338" s="156"/>
      <c r="AT338" s="151" t="s">
        <v>193</v>
      </c>
      <c r="AU338" s="151" t="s">
        <v>81</v>
      </c>
      <c r="AV338" s="12" t="s">
        <v>81</v>
      </c>
      <c r="AW338" s="12" t="s">
        <v>34</v>
      </c>
      <c r="AX338" s="12" t="s">
        <v>72</v>
      </c>
      <c r="AY338" s="151" t="s">
        <v>182</v>
      </c>
    </row>
    <row r="339" spans="2:65" s="12" customFormat="1">
      <c r="B339" s="149"/>
      <c r="D339" s="150" t="s">
        <v>193</v>
      </c>
      <c r="E339" s="151" t="s">
        <v>3</v>
      </c>
      <c r="F339" s="152" t="s">
        <v>472</v>
      </c>
      <c r="H339" s="153">
        <v>26.88</v>
      </c>
      <c r="I339" s="154"/>
      <c r="L339" s="149"/>
      <c r="M339" s="155"/>
      <c r="T339" s="156"/>
      <c r="AT339" s="151" t="s">
        <v>193</v>
      </c>
      <c r="AU339" s="151" t="s">
        <v>81</v>
      </c>
      <c r="AV339" s="12" t="s">
        <v>81</v>
      </c>
      <c r="AW339" s="12" t="s">
        <v>34</v>
      </c>
      <c r="AX339" s="12" t="s">
        <v>72</v>
      </c>
      <c r="AY339" s="151" t="s">
        <v>182</v>
      </c>
    </row>
    <row r="340" spans="2:65" s="12" customFormat="1">
      <c r="B340" s="149"/>
      <c r="D340" s="150" t="s">
        <v>193</v>
      </c>
      <c r="E340" s="151" t="s">
        <v>3</v>
      </c>
      <c r="F340" s="152" t="s">
        <v>473</v>
      </c>
      <c r="H340" s="153">
        <v>14.56</v>
      </c>
      <c r="I340" s="154"/>
      <c r="L340" s="149"/>
      <c r="M340" s="155"/>
      <c r="T340" s="156"/>
      <c r="AT340" s="151" t="s">
        <v>193</v>
      </c>
      <c r="AU340" s="151" t="s">
        <v>81</v>
      </c>
      <c r="AV340" s="12" t="s">
        <v>81</v>
      </c>
      <c r="AW340" s="12" t="s">
        <v>34</v>
      </c>
      <c r="AX340" s="12" t="s">
        <v>72</v>
      </c>
      <c r="AY340" s="151" t="s">
        <v>182</v>
      </c>
    </row>
    <row r="341" spans="2:65" s="12" customFormat="1">
      <c r="B341" s="149"/>
      <c r="D341" s="150" t="s">
        <v>193</v>
      </c>
      <c r="E341" s="151" t="s">
        <v>3</v>
      </c>
      <c r="F341" s="152" t="s">
        <v>474</v>
      </c>
      <c r="H341" s="153">
        <v>3.12</v>
      </c>
      <c r="I341" s="154"/>
      <c r="L341" s="149"/>
      <c r="M341" s="155"/>
      <c r="T341" s="156"/>
      <c r="AT341" s="151" t="s">
        <v>193</v>
      </c>
      <c r="AU341" s="151" t="s">
        <v>81</v>
      </c>
      <c r="AV341" s="12" t="s">
        <v>81</v>
      </c>
      <c r="AW341" s="12" t="s">
        <v>34</v>
      </c>
      <c r="AX341" s="12" t="s">
        <v>72</v>
      </c>
      <c r="AY341" s="151" t="s">
        <v>182</v>
      </c>
    </row>
    <row r="342" spans="2:65" s="12" customFormat="1">
      <c r="B342" s="149"/>
      <c r="D342" s="150" t="s">
        <v>193</v>
      </c>
      <c r="E342" s="151" t="s">
        <v>3</v>
      </c>
      <c r="F342" s="152" t="s">
        <v>475</v>
      </c>
      <c r="H342" s="153">
        <v>6.24</v>
      </c>
      <c r="I342" s="154"/>
      <c r="L342" s="149"/>
      <c r="M342" s="155"/>
      <c r="T342" s="156"/>
      <c r="AT342" s="151" t="s">
        <v>193</v>
      </c>
      <c r="AU342" s="151" t="s">
        <v>81</v>
      </c>
      <c r="AV342" s="12" t="s">
        <v>81</v>
      </c>
      <c r="AW342" s="12" t="s">
        <v>34</v>
      </c>
      <c r="AX342" s="12" t="s">
        <v>72</v>
      </c>
      <c r="AY342" s="151" t="s">
        <v>182</v>
      </c>
    </row>
    <row r="343" spans="2:65" s="12" customFormat="1">
      <c r="B343" s="149"/>
      <c r="D343" s="150" t="s">
        <v>193</v>
      </c>
      <c r="E343" s="151" t="s">
        <v>3</v>
      </c>
      <c r="F343" s="152" t="s">
        <v>476</v>
      </c>
      <c r="H343" s="153">
        <v>3.12</v>
      </c>
      <c r="I343" s="154"/>
      <c r="L343" s="149"/>
      <c r="M343" s="155"/>
      <c r="T343" s="156"/>
      <c r="AT343" s="151" t="s">
        <v>193</v>
      </c>
      <c r="AU343" s="151" t="s">
        <v>81</v>
      </c>
      <c r="AV343" s="12" t="s">
        <v>81</v>
      </c>
      <c r="AW343" s="12" t="s">
        <v>34</v>
      </c>
      <c r="AX343" s="12" t="s">
        <v>72</v>
      </c>
      <c r="AY343" s="151" t="s">
        <v>182</v>
      </c>
    </row>
    <row r="344" spans="2:65" s="12" customFormat="1">
      <c r="B344" s="149"/>
      <c r="D344" s="150" t="s">
        <v>193</v>
      </c>
      <c r="E344" s="151" t="s">
        <v>3</v>
      </c>
      <c r="F344" s="152" t="s">
        <v>477</v>
      </c>
      <c r="H344" s="153">
        <v>6.24</v>
      </c>
      <c r="I344" s="154"/>
      <c r="L344" s="149"/>
      <c r="M344" s="155"/>
      <c r="T344" s="156"/>
      <c r="AT344" s="151" t="s">
        <v>193</v>
      </c>
      <c r="AU344" s="151" t="s">
        <v>81</v>
      </c>
      <c r="AV344" s="12" t="s">
        <v>81</v>
      </c>
      <c r="AW344" s="12" t="s">
        <v>34</v>
      </c>
      <c r="AX344" s="12" t="s">
        <v>72</v>
      </c>
      <c r="AY344" s="151" t="s">
        <v>182</v>
      </c>
    </row>
    <row r="345" spans="2:65" s="12" customFormat="1">
      <c r="B345" s="149"/>
      <c r="D345" s="150" t="s">
        <v>193</v>
      </c>
      <c r="E345" s="151" t="s">
        <v>3</v>
      </c>
      <c r="F345" s="152" t="s">
        <v>478</v>
      </c>
      <c r="H345" s="153">
        <v>11.16</v>
      </c>
      <c r="I345" s="154"/>
      <c r="L345" s="149"/>
      <c r="M345" s="155"/>
      <c r="T345" s="156"/>
      <c r="AT345" s="151" t="s">
        <v>193</v>
      </c>
      <c r="AU345" s="151" t="s">
        <v>81</v>
      </c>
      <c r="AV345" s="12" t="s">
        <v>81</v>
      </c>
      <c r="AW345" s="12" t="s">
        <v>34</v>
      </c>
      <c r="AX345" s="12" t="s">
        <v>72</v>
      </c>
      <c r="AY345" s="151" t="s">
        <v>182</v>
      </c>
    </row>
    <row r="346" spans="2:65" s="13" customFormat="1">
      <c r="B346" s="157"/>
      <c r="D346" s="150" t="s">
        <v>193</v>
      </c>
      <c r="E346" s="158" t="s">
        <v>3</v>
      </c>
      <c r="F346" s="159" t="s">
        <v>212</v>
      </c>
      <c r="H346" s="160">
        <v>111.64</v>
      </c>
      <c r="I346" s="161"/>
      <c r="L346" s="157"/>
      <c r="M346" s="162"/>
      <c r="T346" s="163"/>
      <c r="AT346" s="158" t="s">
        <v>193</v>
      </c>
      <c r="AU346" s="158" t="s">
        <v>81</v>
      </c>
      <c r="AV346" s="13" t="s">
        <v>189</v>
      </c>
      <c r="AW346" s="13" t="s">
        <v>34</v>
      </c>
      <c r="AX346" s="13" t="s">
        <v>79</v>
      </c>
      <c r="AY346" s="158" t="s">
        <v>182</v>
      </c>
    </row>
    <row r="347" spans="2:65" s="1" customFormat="1" ht="16.5" customHeight="1">
      <c r="B347" s="131"/>
      <c r="C347" s="132" t="s">
        <v>479</v>
      </c>
      <c r="D347" s="132" t="s">
        <v>184</v>
      </c>
      <c r="E347" s="133" t="s">
        <v>480</v>
      </c>
      <c r="F347" s="134" t="s">
        <v>481</v>
      </c>
      <c r="G347" s="135" t="s">
        <v>292</v>
      </c>
      <c r="H347" s="136">
        <v>111.64</v>
      </c>
      <c r="I347" s="137"/>
      <c r="J347" s="138">
        <f>ROUND(I347*H347,2)</f>
        <v>0</v>
      </c>
      <c r="K347" s="134" t="s">
        <v>188</v>
      </c>
      <c r="L347" s="32"/>
      <c r="M347" s="139" t="s">
        <v>3</v>
      </c>
      <c r="N347" s="140" t="s">
        <v>43</v>
      </c>
      <c r="P347" s="141">
        <f>O347*H347</f>
        <v>0</v>
      </c>
      <c r="Q347" s="141">
        <v>0</v>
      </c>
      <c r="R347" s="141">
        <f>Q347*H347</f>
        <v>0</v>
      </c>
      <c r="S347" s="141">
        <v>0</v>
      </c>
      <c r="T347" s="142">
        <f>S347*H347</f>
        <v>0</v>
      </c>
      <c r="AR347" s="143" t="s">
        <v>189</v>
      </c>
      <c r="AT347" s="143" t="s">
        <v>184</v>
      </c>
      <c r="AU347" s="143" t="s">
        <v>81</v>
      </c>
      <c r="AY347" s="17" t="s">
        <v>182</v>
      </c>
      <c r="BE347" s="144">
        <f>IF(N347="základní",J347,0)</f>
        <v>0</v>
      </c>
      <c r="BF347" s="144">
        <f>IF(N347="snížená",J347,0)</f>
        <v>0</v>
      </c>
      <c r="BG347" s="144">
        <f>IF(N347="zákl. přenesená",J347,0)</f>
        <v>0</v>
      </c>
      <c r="BH347" s="144">
        <f>IF(N347="sníž. přenesená",J347,0)</f>
        <v>0</v>
      </c>
      <c r="BI347" s="144">
        <f>IF(N347="nulová",J347,0)</f>
        <v>0</v>
      </c>
      <c r="BJ347" s="17" t="s">
        <v>79</v>
      </c>
      <c r="BK347" s="144">
        <f>ROUND(I347*H347,2)</f>
        <v>0</v>
      </c>
      <c r="BL347" s="17" t="s">
        <v>189</v>
      </c>
      <c r="BM347" s="143" t="s">
        <v>482</v>
      </c>
    </row>
    <row r="348" spans="2:65" s="1" customFormat="1">
      <c r="B348" s="32"/>
      <c r="D348" s="145" t="s">
        <v>191</v>
      </c>
      <c r="F348" s="146" t="s">
        <v>483</v>
      </c>
      <c r="I348" s="147"/>
      <c r="L348" s="32"/>
      <c r="M348" s="148"/>
      <c r="T348" s="52"/>
      <c r="AT348" s="17" t="s">
        <v>191</v>
      </c>
      <c r="AU348" s="17" t="s">
        <v>81</v>
      </c>
    </row>
    <row r="349" spans="2:65" s="12" customFormat="1">
      <c r="B349" s="149"/>
      <c r="D349" s="150" t="s">
        <v>193</v>
      </c>
      <c r="E349" s="151" t="s">
        <v>3</v>
      </c>
      <c r="F349" s="152" t="s">
        <v>469</v>
      </c>
      <c r="H349" s="153">
        <v>11.2</v>
      </c>
      <c r="I349" s="154"/>
      <c r="L349" s="149"/>
      <c r="M349" s="155"/>
      <c r="T349" s="156"/>
      <c r="AT349" s="151" t="s">
        <v>193</v>
      </c>
      <c r="AU349" s="151" t="s">
        <v>81</v>
      </c>
      <c r="AV349" s="12" t="s">
        <v>81</v>
      </c>
      <c r="AW349" s="12" t="s">
        <v>34</v>
      </c>
      <c r="AX349" s="12" t="s">
        <v>72</v>
      </c>
      <c r="AY349" s="151" t="s">
        <v>182</v>
      </c>
    </row>
    <row r="350" spans="2:65" s="12" customFormat="1">
      <c r="B350" s="149"/>
      <c r="D350" s="150" t="s">
        <v>193</v>
      </c>
      <c r="E350" s="151" t="s">
        <v>3</v>
      </c>
      <c r="F350" s="152" t="s">
        <v>470</v>
      </c>
      <c r="H350" s="153">
        <v>16.239999999999998</v>
      </c>
      <c r="I350" s="154"/>
      <c r="L350" s="149"/>
      <c r="M350" s="155"/>
      <c r="T350" s="156"/>
      <c r="AT350" s="151" t="s">
        <v>193</v>
      </c>
      <c r="AU350" s="151" t="s">
        <v>81</v>
      </c>
      <c r="AV350" s="12" t="s">
        <v>81</v>
      </c>
      <c r="AW350" s="12" t="s">
        <v>34</v>
      </c>
      <c r="AX350" s="12" t="s">
        <v>72</v>
      </c>
      <c r="AY350" s="151" t="s">
        <v>182</v>
      </c>
    </row>
    <row r="351" spans="2:65" s="12" customFormat="1">
      <c r="B351" s="149"/>
      <c r="D351" s="150" t="s">
        <v>193</v>
      </c>
      <c r="E351" s="151" t="s">
        <v>3</v>
      </c>
      <c r="F351" s="152" t="s">
        <v>471</v>
      </c>
      <c r="H351" s="153">
        <v>12.88</v>
      </c>
      <c r="I351" s="154"/>
      <c r="L351" s="149"/>
      <c r="M351" s="155"/>
      <c r="T351" s="156"/>
      <c r="AT351" s="151" t="s">
        <v>193</v>
      </c>
      <c r="AU351" s="151" t="s">
        <v>81</v>
      </c>
      <c r="AV351" s="12" t="s">
        <v>81</v>
      </c>
      <c r="AW351" s="12" t="s">
        <v>34</v>
      </c>
      <c r="AX351" s="12" t="s">
        <v>72</v>
      </c>
      <c r="AY351" s="151" t="s">
        <v>182</v>
      </c>
    </row>
    <row r="352" spans="2:65" s="12" customFormat="1">
      <c r="B352" s="149"/>
      <c r="D352" s="150" t="s">
        <v>193</v>
      </c>
      <c r="E352" s="151" t="s">
        <v>3</v>
      </c>
      <c r="F352" s="152" t="s">
        <v>472</v>
      </c>
      <c r="H352" s="153">
        <v>26.88</v>
      </c>
      <c r="I352" s="154"/>
      <c r="L352" s="149"/>
      <c r="M352" s="155"/>
      <c r="T352" s="156"/>
      <c r="AT352" s="151" t="s">
        <v>193</v>
      </c>
      <c r="AU352" s="151" t="s">
        <v>81</v>
      </c>
      <c r="AV352" s="12" t="s">
        <v>81</v>
      </c>
      <c r="AW352" s="12" t="s">
        <v>34</v>
      </c>
      <c r="AX352" s="12" t="s">
        <v>72</v>
      </c>
      <c r="AY352" s="151" t="s">
        <v>182</v>
      </c>
    </row>
    <row r="353" spans="2:65" s="12" customFormat="1">
      <c r="B353" s="149"/>
      <c r="D353" s="150" t="s">
        <v>193</v>
      </c>
      <c r="E353" s="151" t="s">
        <v>3</v>
      </c>
      <c r="F353" s="152" t="s">
        <v>473</v>
      </c>
      <c r="H353" s="153">
        <v>14.56</v>
      </c>
      <c r="I353" s="154"/>
      <c r="L353" s="149"/>
      <c r="M353" s="155"/>
      <c r="T353" s="156"/>
      <c r="AT353" s="151" t="s">
        <v>193</v>
      </c>
      <c r="AU353" s="151" t="s">
        <v>81</v>
      </c>
      <c r="AV353" s="12" t="s">
        <v>81</v>
      </c>
      <c r="AW353" s="12" t="s">
        <v>34</v>
      </c>
      <c r="AX353" s="12" t="s">
        <v>72</v>
      </c>
      <c r="AY353" s="151" t="s">
        <v>182</v>
      </c>
    </row>
    <row r="354" spans="2:65" s="12" customFormat="1">
      <c r="B354" s="149"/>
      <c r="D354" s="150" t="s">
        <v>193</v>
      </c>
      <c r="E354" s="151" t="s">
        <v>3</v>
      </c>
      <c r="F354" s="152" t="s">
        <v>474</v>
      </c>
      <c r="H354" s="153">
        <v>3.12</v>
      </c>
      <c r="I354" s="154"/>
      <c r="L354" s="149"/>
      <c r="M354" s="155"/>
      <c r="T354" s="156"/>
      <c r="AT354" s="151" t="s">
        <v>193</v>
      </c>
      <c r="AU354" s="151" t="s">
        <v>81</v>
      </c>
      <c r="AV354" s="12" t="s">
        <v>81</v>
      </c>
      <c r="AW354" s="12" t="s">
        <v>34</v>
      </c>
      <c r="AX354" s="12" t="s">
        <v>72</v>
      </c>
      <c r="AY354" s="151" t="s">
        <v>182</v>
      </c>
    </row>
    <row r="355" spans="2:65" s="12" customFormat="1">
      <c r="B355" s="149"/>
      <c r="D355" s="150" t="s">
        <v>193</v>
      </c>
      <c r="E355" s="151" t="s">
        <v>3</v>
      </c>
      <c r="F355" s="152" t="s">
        <v>475</v>
      </c>
      <c r="H355" s="153">
        <v>6.24</v>
      </c>
      <c r="I355" s="154"/>
      <c r="L355" s="149"/>
      <c r="M355" s="155"/>
      <c r="T355" s="156"/>
      <c r="AT355" s="151" t="s">
        <v>193</v>
      </c>
      <c r="AU355" s="151" t="s">
        <v>81</v>
      </c>
      <c r="AV355" s="12" t="s">
        <v>81</v>
      </c>
      <c r="AW355" s="12" t="s">
        <v>34</v>
      </c>
      <c r="AX355" s="12" t="s">
        <v>72</v>
      </c>
      <c r="AY355" s="151" t="s">
        <v>182</v>
      </c>
    </row>
    <row r="356" spans="2:65" s="12" customFormat="1">
      <c r="B356" s="149"/>
      <c r="D356" s="150" t="s">
        <v>193</v>
      </c>
      <c r="E356" s="151" t="s">
        <v>3</v>
      </c>
      <c r="F356" s="152" t="s">
        <v>476</v>
      </c>
      <c r="H356" s="153">
        <v>3.12</v>
      </c>
      <c r="I356" s="154"/>
      <c r="L356" s="149"/>
      <c r="M356" s="155"/>
      <c r="T356" s="156"/>
      <c r="AT356" s="151" t="s">
        <v>193</v>
      </c>
      <c r="AU356" s="151" t="s">
        <v>81</v>
      </c>
      <c r="AV356" s="12" t="s">
        <v>81</v>
      </c>
      <c r="AW356" s="12" t="s">
        <v>34</v>
      </c>
      <c r="AX356" s="12" t="s">
        <v>72</v>
      </c>
      <c r="AY356" s="151" t="s">
        <v>182</v>
      </c>
    </row>
    <row r="357" spans="2:65" s="12" customFormat="1">
      <c r="B357" s="149"/>
      <c r="D357" s="150" t="s">
        <v>193</v>
      </c>
      <c r="E357" s="151" t="s">
        <v>3</v>
      </c>
      <c r="F357" s="152" t="s">
        <v>477</v>
      </c>
      <c r="H357" s="153">
        <v>6.24</v>
      </c>
      <c r="I357" s="154"/>
      <c r="L357" s="149"/>
      <c r="M357" s="155"/>
      <c r="T357" s="156"/>
      <c r="AT357" s="151" t="s">
        <v>193</v>
      </c>
      <c r="AU357" s="151" t="s">
        <v>81</v>
      </c>
      <c r="AV357" s="12" t="s">
        <v>81</v>
      </c>
      <c r="AW357" s="12" t="s">
        <v>34</v>
      </c>
      <c r="AX357" s="12" t="s">
        <v>72</v>
      </c>
      <c r="AY357" s="151" t="s">
        <v>182</v>
      </c>
    </row>
    <row r="358" spans="2:65" s="12" customFormat="1">
      <c r="B358" s="149"/>
      <c r="D358" s="150" t="s">
        <v>193</v>
      </c>
      <c r="E358" s="151" t="s">
        <v>3</v>
      </c>
      <c r="F358" s="152" t="s">
        <v>478</v>
      </c>
      <c r="H358" s="153">
        <v>11.16</v>
      </c>
      <c r="I358" s="154"/>
      <c r="L358" s="149"/>
      <c r="M358" s="155"/>
      <c r="T358" s="156"/>
      <c r="AT358" s="151" t="s">
        <v>193</v>
      </c>
      <c r="AU358" s="151" t="s">
        <v>81</v>
      </c>
      <c r="AV358" s="12" t="s">
        <v>81</v>
      </c>
      <c r="AW358" s="12" t="s">
        <v>34</v>
      </c>
      <c r="AX358" s="12" t="s">
        <v>72</v>
      </c>
      <c r="AY358" s="151" t="s">
        <v>182</v>
      </c>
    </row>
    <row r="359" spans="2:65" s="13" customFormat="1">
      <c r="B359" s="157"/>
      <c r="D359" s="150" t="s">
        <v>193</v>
      </c>
      <c r="E359" s="158" t="s">
        <v>3</v>
      </c>
      <c r="F359" s="159" t="s">
        <v>212</v>
      </c>
      <c r="H359" s="160">
        <v>111.64</v>
      </c>
      <c r="I359" s="161"/>
      <c r="L359" s="157"/>
      <c r="M359" s="162"/>
      <c r="T359" s="163"/>
      <c r="AT359" s="158" t="s">
        <v>193</v>
      </c>
      <c r="AU359" s="158" t="s">
        <v>81</v>
      </c>
      <c r="AV359" s="13" t="s">
        <v>189</v>
      </c>
      <c r="AW359" s="13" t="s">
        <v>34</v>
      </c>
      <c r="AX359" s="13" t="s">
        <v>79</v>
      </c>
      <c r="AY359" s="158" t="s">
        <v>182</v>
      </c>
    </row>
    <row r="360" spans="2:65" s="1" customFormat="1" ht="21.75" customHeight="1">
      <c r="B360" s="131"/>
      <c r="C360" s="132" t="s">
        <v>484</v>
      </c>
      <c r="D360" s="132" t="s">
        <v>184</v>
      </c>
      <c r="E360" s="133" t="s">
        <v>485</v>
      </c>
      <c r="F360" s="134" t="s">
        <v>486</v>
      </c>
      <c r="G360" s="135" t="s">
        <v>256</v>
      </c>
      <c r="H360" s="136">
        <v>3.7320000000000002</v>
      </c>
      <c r="I360" s="137"/>
      <c r="J360" s="138">
        <f>ROUND(I360*H360,2)</f>
        <v>0</v>
      </c>
      <c r="K360" s="134" t="s">
        <v>188</v>
      </c>
      <c r="L360" s="32"/>
      <c r="M360" s="139" t="s">
        <v>3</v>
      </c>
      <c r="N360" s="140" t="s">
        <v>43</v>
      </c>
      <c r="P360" s="141">
        <f>O360*H360</f>
        <v>0</v>
      </c>
      <c r="Q360" s="141">
        <v>1.0606199999999999</v>
      </c>
      <c r="R360" s="141">
        <f>Q360*H360</f>
        <v>3.9582338399999997</v>
      </c>
      <c r="S360" s="141">
        <v>0</v>
      </c>
      <c r="T360" s="142">
        <f>S360*H360</f>
        <v>0</v>
      </c>
      <c r="AR360" s="143" t="s">
        <v>189</v>
      </c>
      <c r="AT360" s="143" t="s">
        <v>184</v>
      </c>
      <c r="AU360" s="143" t="s">
        <v>81</v>
      </c>
      <c r="AY360" s="17" t="s">
        <v>182</v>
      </c>
      <c r="BE360" s="144">
        <f>IF(N360="základní",J360,0)</f>
        <v>0</v>
      </c>
      <c r="BF360" s="144">
        <f>IF(N360="snížená",J360,0)</f>
        <v>0</v>
      </c>
      <c r="BG360" s="144">
        <f>IF(N360="zákl. přenesená",J360,0)</f>
        <v>0</v>
      </c>
      <c r="BH360" s="144">
        <f>IF(N360="sníž. přenesená",J360,0)</f>
        <v>0</v>
      </c>
      <c r="BI360" s="144">
        <f>IF(N360="nulová",J360,0)</f>
        <v>0</v>
      </c>
      <c r="BJ360" s="17" t="s">
        <v>79</v>
      </c>
      <c r="BK360" s="144">
        <f>ROUND(I360*H360,2)</f>
        <v>0</v>
      </c>
      <c r="BL360" s="17" t="s">
        <v>189</v>
      </c>
      <c r="BM360" s="143" t="s">
        <v>487</v>
      </c>
    </row>
    <row r="361" spans="2:65" s="1" customFormat="1">
      <c r="B361" s="32"/>
      <c r="D361" s="145" t="s">
        <v>191</v>
      </c>
      <c r="F361" s="146" t="s">
        <v>488</v>
      </c>
      <c r="I361" s="147"/>
      <c r="L361" s="32"/>
      <c r="M361" s="148"/>
      <c r="T361" s="52"/>
      <c r="AT361" s="17" t="s">
        <v>191</v>
      </c>
      <c r="AU361" s="17" t="s">
        <v>81</v>
      </c>
    </row>
    <row r="362" spans="2:65" s="12" customFormat="1">
      <c r="B362" s="149"/>
      <c r="D362" s="150" t="s">
        <v>193</v>
      </c>
      <c r="E362" s="151" t="s">
        <v>3</v>
      </c>
      <c r="F362" s="152" t="s">
        <v>489</v>
      </c>
      <c r="H362" s="153">
        <v>0.216</v>
      </c>
      <c r="I362" s="154"/>
      <c r="L362" s="149"/>
      <c r="M362" s="155"/>
      <c r="T362" s="156"/>
      <c r="AT362" s="151" t="s">
        <v>193</v>
      </c>
      <c r="AU362" s="151" t="s">
        <v>81</v>
      </c>
      <c r="AV362" s="12" t="s">
        <v>81</v>
      </c>
      <c r="AW362" s="12" t="s">
        <v>34</v>
      </c>
      <c r="AX362" s="12" t="s">
        <v>72</v>
      </c>
      <c r="AY362" s="151" t="s">
        <v>182</v>
      </c>
    </row>
    <row r="363" spans="2:65" s="12" customFormat="1">
      <c r="B363" s="149"/>
      <c r="D363" s="150" t="s">
        <v>193</v>
      </c>
      <c r="E363" s="151" t="s">
        <v>3</v>
      </c>
      <c r="F363" s="152" t="s">
        <v>490</v>
      </c>
      <c r="H363" s="153">
        <v>0.32400000000000001</v>
      </c>
      <c r="I363" s="154"/>
      <c r="L363" s="149"/>
      <c r="M363" s="155"/>
      <c r="T363" s="156"/>
      <c r="AT363" s="151" t="s">
        <v>193</v>
      </c>
      <c r="AU363" s="151" t="s">
        <v>81</v>
      </c>
      <c r="AV363" s="12" t="s">
        <v>81</v>
      </c>
      <c r="AW363" s="12" t="s">
        <v>34</v>
      </c>
      <c r="AX363" s="12" t="s">
        <v>72</v>
      </c>
      <c r="AY363" s="151" t="s">
        <v>182</v>
      </c>
    </row>
    <row r="364" spans="2:65" s="12" customFormat="1">
      <c r="B364" s="149"/>
      <c r="D364" s="150" t="s">
        <v>193</v>
      </c>
      <c r="E364" s="151" t="s">
        <v>3</v>
      </c>
      <c r="F364" s="152" t="s">
        <v>491</v>
      </c>
      <c r="H364" s="153">
        <v>0.24399999999999999</v>
      </c>
      <c r="I364" s="154"/>
      <c r="L364" s="149"/>
      <c r="M364" s="155"/>
      <c r="T364" s="156"/>
      <c r="AT364" s="151" t="s">
        <v>193</v>
      </c>
      <c r="AU364" s="151" t="s">
        <v>81</v>
      </c>
      <c r="AV364" s="12" t="s">
        <v>81</v>
      </c>
      <c r="AW364" s="12" t="s">
        <v>34</v>
      </c>
      <c r="AX364" s="12" t="s">
        <v>72</v>
      </c>
      <c r="AY364" s="151" t="s">
        <v>182</v>
      </c>
    </row>
    <row r="365" spans="2:65" s="12" customFormat="1">
      <c r="B365" s="149"/>
      <c r="D365" s="150" t="s">
        <v>193</v>
      </c>
      <c r="E365" s="151" t="s">
        <v>3</v>
      </c>
      <c r="F365" s="152" t="s">
        <v>492</v>
      </c>
      <c r="H365" s="153">
        <v>0.59099999999999997</v>
      </c>
      <c r="I365" s="154"/>
      <c r="L365" s="149"/>
      <c r="M365" s="155"/>
      <c r="T365" s="156"/>
      <c r="AT365" s="151" t="s">
        <v>193</v>
      </c>
      <c r="AU365" s="151" t="s">
        <v>81</v>
      </c>
      <c r="AV365" s="12" t="s">
        <v>81</v>
      </c>
      <c r="AW365" s="12" t="s">
        <v>34</v>
      </c>
      <c r="AX365" s="12" t="s">
        <v>72</v>
      </c>
      <c r="AY365" s="151" t="s">
        <v>182</v>
      </c>
    </row>
    <row r="366" spans="2:65" s="12" customFormat="1">
      <c r="B366" s="149"/>
      <c r="D366" s="150" t="s">
        <v>193</v>
      </c>
      <c r="E366" s="151" t="s">
        <v>3</v>
      </c>
      <c r="F366" s="152" t="s">
        <v>493</v>
      </c>
      <c r="H366" s="153">
        <v>0.26</v>
      </c>
      <c r="I366" s="154"/>
      <c r="L366" s="149"/>
      <c r="M366" s="155"/>
      <c r="T366" s="156"/>
      <c r="AT366" s="151" t="s">
        <v>193</v>
      </c>
      <c r="AU366" s="151" t="s">
        <v>81</v>
      </c>
      <c r="AV366" s="12" t="s">
        <v>81</v>
      </c>
      <c r="AW366" s="12" t="s">
        <v>34</v>
      </c>
      <c r="AX366" s="12" t="s">
        <v>72</v>
      </c>
      <c r="AY366" s="151" t="s">
        <v>182</v>
      </c>
    </row>
    <row r="367" spans="2:65" s="12" customFormat="1">
      <c r="B367" s="149"/>
      <c r="D367" s="150" t="s">
        <v>193</v>
      </c>
      <c r="E367" s="151" t="s">
        <v>3</v>
      </c>
      <c r="F367" s="152" t="s">
        <v>494</v>
      </c>
      <c r="H367" s="153">
        <v>0.216</v>
      </c>
      <c r="I367" s="154"/>
      <c r="L367" s="149"/>
      <c r="M367" s="155"/>
      <c r="T367" s="156"/>
      <c r="AT367" s="151" t="s">
        <v>193</v>
      </c>
      <c r="AU367" s="151" t="s">
        <v>81</v>
      </c>
      <c r="AV367" s="12" t="s">
        <v>81</v>
      </c>
      <c r="AW367" s="12" t="s">
        <v>34</v>
      </c>
      <c r="AX367" s="12" t="s">
        <v>72</v>
      </c>
      <c r="AY367" s="151" t="s">
        <v>182</v>
      </c>
    </row>
    <row r="368" spans="2:65" s="12" customFormat="1">
      <c r="B368" s="149"/>
      <c r="D368" s="150" t="s">
        <v>193</v>
      </c>
      <c r="E368" s="151" t="s">
        <v>3</v>
      </c>
      <c r="F368" s="152" t="s">
        <v>495</v>
      </c>
      <c r="H368" s="153">
        <v>0.432</v>
      </c>
      <c r="I368" s="154"/>
      <c r="L368" s="149"/>
      <c r="M368" s="155"/>
      <c r="T368" s="156"/>
      <c r="AT368" s="151" t="s">
        <v>193</v>
      </c>
      <c r="AU368" s="151" t="s">
        <v>81</v>
      </c>
      <c r="AV368" s="12" t="s">
        <v>81</v>
      </c>
      <c r="AW368" s="12" t="s">
        <v>34</v>
      </c>
      <c r="AX368" s="12" t="s">
        <v>72</v>
      </c>
      <c r="AY368" s="151" t="s">
        <v>182</v>
      </c>
    </row>
    <row r="369" spans="2:65" s="12" customFormat="1">
      <c r="B369" s="149"/>
      <c r="D369" s="150" t="s">
        <v>193</v>
      </c>
      <c r="E369" s="151" t="s">
        <v>3</v>
      </c>
      <c r="F369" s="152" t="s">
        <v>496</v>
      </c>
      <c r="H369" s="153">
        <v>0.216</v>
      </c>
      <c r="I369" s="154"/>
      <c r="L369" s="149"/>
      <c r="M369" s="155"/>
      <c r="T369" s="156"/>
      <c r="AT369" s="151" t="s">
        <v>193</v>
      </c>
      <c r="AU369" s="151" t="s">
        <v>81</v>
      </c>
      <c r="AV369" s="12" t="s">
        <v>81</v>
      </c>
      <c r="AW369" s="12" t="s">
        <v>34</v>
      </c>
      <c r="AX369" s="12" t="s">
        <v>72</v>
      </c>
      <c r="AY369" s="151" t="s">
        <v>182</v>
      </c>
    </row>
    <row r="370" spans="2:65" s="12" customFormat="1">
      <c r="B370" s="149"/>
      <c r="D370" s="150" t="s">
        <v>193</v>
      </c>
      <c r="E370" s="151" t="s">
        <v>3</v>
      </c>
      <c r="F370" s="152" t="s">
        <v>497</v>
      </c>
      <c r="H370" s="153">
        <v>0.432</v>
      </c>
      <c r="I370" s="154"/>
      <c r="L370" s="149"/>
      <c r="M370" s="155"/>
      <c r="T370" s="156"/>
      <c r="AT370" s="151" t="s">
        <v>193</v>
      </c>
      <c r="AU370" s="151" t="s">
        <v>81</v>
      </c>
      <c r="AV370" s="12" t="s">
        <v>81</v>
      </c>
      <c r="AW370" s="12" t="s">
        <v>34</v>
      </c>
      <c r="AX370" s="12" t="s">
        <v>72</v>
      </c>
      <c r="AY370" s="151" t="s">
        <v>182</v>
      </c>
    </row>
    <row r="371" spans="2:65" s="12" customFormat="1">
      <c r="B371" s="149"/>
      <c r="D371" s="150" t="s">
        <v>193</v>
      </c>
      <c r="E371" s="151" t="s">
        <v>3</v>
      </c>
      <c r="F371" s="152" t="s">
        <v>498</v>
      </c>
      <c r="H371" s="153">
        <v>0.80100000000000005</v>
      </c>
      <c r="I371" s="154"/>
      <c r="L371" s="149"/>
      <c r="M371" s="155"/>
      <c r="T371" s="156"/>
      <c r="AT371" s="151" t="s">
        <v>193</v>
      </c>
      <c r="AU371" s="151" t="s">
        <v>81</v>
      </c>
      <c r="AV371" s="12" t="s">
        <v>81</v>
      </c>
      <c r="AW371" s="12" t="s">
        <v>34</v>
      </c>
      <c r="AX371" s="12" t="s">
        <v>72</v>
      </c>
      <c r="AY371" s="151" t="s">
        <v>182</v>
      </c>
    </row>
    <row r="372" spans="2:65" s="13" customFormat="1">
      <c r="B372" s="157"/>
      <c r="D372" s="150" t="s">
        <v>193</v>
      </c>
      <c r="E372" s="158" t="s">
        <v>3</v>
      </c>
      <c r="F372" s="159" t="s">
        <v>212</v>
      </c>
      <c r="H372" s="160">
        <v>3.7320000000000002</v>
      </c>
      <c r="I372" s="161"/>
      <c r="L372" s="157"/>
      <c r="M372" s="162"/>
      <c r="T372" s="163"/>
      <c r="AT372" s="158" t="s">
        <v>193</v>
      </c>
      <c r="AU372" s="158" t="s">
        <v>81</v>
      </c>
      <c r="AV372" s="13" t="s">
        <v>189</v>
      </c>
      <c r="AW372" s="13" t="s">
        <v>34</v>
      </c>
      <c r="AX372" s="13" t="s">
        <v>79</v>
      </c>
      <c r="AY372" s="158" t="s">
        <v>182</v>
      </c>
    </row>
    <row r="373" spans="2:65" s="1" customFormat="1" ht="44.25" customHeight="1">
      <c r="B373" s="131"/>
      <c r="C373" s="132" t="s">
        <v>499</v>
      </c>
      <c r="D373" s="132" t="s">
        <v>184</v>
      </c>
      <c r="E373" s="133" t="s">
        <v>500</v>
      </c>
      <c r="F373" s="134" t="s">
        <v>501</v>
      </c>
      <c r="G373" s="135" t="s">
        <v>292</v>
      </c>
      <c r="H373" s="136">
        <v>64.168000000000006</v>
      </c>
      <c r="I373" s="137"/>
      <c r="J373" s="138">
        <f>ROUND(I373*H373,2)</f>
        <v>0</v>
      </c>
      <c r="K373" s="134" t="s">
        <v>188</v>
      </c>
      <c r="L373" s="32"/>
      <c r="M373" s="139" t="s">
        <v>3</v>
      </c>
      <c r="N373" s="140" t="s">
        <v>43</v>
      </c>
      <c r="P373" s="141">
        <f>O373*H373</f>
        <v>0</v>
      </c>
      <c r="Q373" s="141">
        <v>0.73404000000000003</v>
      </c>
      <c r="R373" s="141">
        <f>Q373*H373</f>
        <v>47.101878720000009</v>
      </c>
      <c r="S373" s="141">
        <v>0</v>
      </c>
      <c r="T373" s="142">
        <f>S373*H373</f>
        <v>0</v>
      </c>
      <c r="AR373" s="143" t="s">
        <v>189</v>
      </c>
      <c r="AT373" s="143" t="s">
        <v>184</v>
      </c>
      <c r="AU373" s="143" t="s">
        <v>81</v>
      </c>
      <c r="AY373" s="17" t="s">
        <v>182</v>
      </c>
      <c r="BE373" s="144">
        <f>IF(N373="základní",J373,0)</f>
        <v>0</v>
      </c>
      <c r="BF373" s="144">
        <f>IF(N373="snížená",J373,0)</f>
        <v>0</v>
      </c>
      <c r="BG373" s="144">
        <f>IF(N373="zákl. přenesená",J373,0)</f>
        <v>0</v>
      </c>
      <c r="BH373" s="144">
        <f>IF(N373="sníž. přenesená",J373,0)</f>
        <v>0</v>
      </c>
      <c r="BI373" s="144">
        <f>IF(N373="nulová",J373,0)</f>
        <v>0</v>
      </c>
      <c r="BJ373" s="17" t="s">
        <v>79</v>
      </c>
      <c r="BK373" s="144">
        <f>ROUND(I373*H373,2)</f>
        <v>0</v>
      </c>
      <c r="BL373" s="17" t="s">
        <v>189</v>
      </c>
      <c r="BM373" s="143" t="s">
        <v>502</v>
      </c>
    </row>
    <row r="374" spans="2:65" s="1" customFormat="1">
      <c r="B374" s="32"/>
      <c r="D374" s="145" t="s">
        <v>191</v>
      </c>
      <c r="F374" s="146" t="s">
        <v>503</v>
      </c>
      <c r="I374" s="147"/>
      <c r="L374" s="32"/>
      <c r="M374" s="148"/>
      <c r="T374" s="52"/>
      <c r="AT374" s="17" t="s">
        <v>191</v>
      </c>
      <c r="AU374" s="17" t="s">
        <v>81</v>
      </c>
    </row>
    <row r="375" spans="2:65" s="12" customFormat="1">
      <c r="B375" s="149"/>
      <c r="D375" s="150" t="s">
        <v>193</v>
      </c>
      <c r="E375" s="151" t="s">
        <v>3</v>
      </c>
      <c r="F375" s="152" t="s">
        <v>504</v>
      </c>
      <c r="H375" s="153">
        <v>29.097999999999999</v>
      </c>
      <c r="I375" s="154"/>
      <c r="L375" s="149"/>
      <c r="M375" s="155"/>
      <c r="T375" s="156"/>
      <c r="AT375" s="151" t="s">
        <v>193</v>
      </c>
      <c r="AU375" s="151" t="s">
        <v>81</v>
      </c>
      <c r="AV375" s="12" t="s">
        <v>81</v>
      </c>
      <c r="AW375" s="12" t="s">
        <v>34</v>
      </c>
      <c r="AX375" s="12" t="s">
        <v>72</v>
      </c>
      <c r="AY375" s="151" t="s">
        <v>182</v>
      </c>
    </row>
    <row r="376" spans="2:65" s="12" customFormat="1">
      <c r="B376" s="149"/>
      <c r="D376" s="150" t="s">
        <v>193</v>
      </c>
      <c r="E376" s="151" t="s">
        <v>3</v>
      </c>
      <c r="F376" s="152" t="s">
        <v>505</v>
      </c>
      <c r="H376" s="153">
        <v>24.57</v>
      </c>
      <c r="I376" s="154"/>
      <c r="L376" s="149"/>
      <c r="M376" s="155"/>
      <c r="T376" s="156"/>
      <c r="AT376" s="151" t="s">
        <v>193</v>
      </c>
      <c r="AU376" s="151" t="s">
        <v>81</v>
      </c>
      <c r="AV376" s="12" t="s">
        <v>81</v>
      </c>
      <c r="AW376" s="12" t="s">
        <v>34</v>
      </c>
      <c r="AX376" s="12" t="s">
        <v>72</v>
      </c>
      <c r="AY376" s="151" t="s">
        <v>182</v>
      </c>
    </row>
    <row r="377" spans="2:65" s="12" customFormat="1">
      <c r="B377" s="149"/>
      <c r="D377" s="150" t="s">
        <v>193</v>
      </c>
      <c r="E377" s="151" t="s">
        <v>3</v>
      </c>
      <c r="F377" s="152" t="s">
        <v>506</v>
      </c>
      <c r="H377" s="153">
        <v>10.5</v>
      </c>
      <c r="I377" s="154"/>
      <c r="L377" s="149"/>
      <c r="M377" s="155"/>
      <c r="T377" s="156"/>
      <c r="AT377" s="151" t="s">
        <v>193</v>
      </c>
      <c r="AU377" s="151" t="s">
        <v>81</v>
      </c>
      <c r="AV377" s="12" t="s">
        <v>81</v>
      </c>
      <c r="AW377" s="12" t="s">
        <v>34</v>
      </c>
      <c r="AX377" s="12" t="s">
        <v>72</v>
      </c>
      <c r="AY377" s="151" t="s">
        <v>182</v>
      </c>
    </row>
    <row r="378" spans="2:65" s="13" customFormat="1">
      <c r="B378" s="157"/>
      <c r="D378" s="150" t="s">
        <v>193</v>
      </c>
      <c r="E378" s="158" t="s">
        <v>3</v>
      </c>
      <c r="F378" s="159" t="s">
        <v>201</v>
      </c>
      <c r="H378" s="160">
        <v>64.168000000000006</v>
      </c>
      <c r="I378" s="161"/>
      <c r="L378" s="157"/>
      <c r="M378" s="162"/>
      <c r="T378" s="163"/>
      <c r="AT378" s="158" t="s">
        <v>193</v>
      </c>
      <c r="AU378" s="158" t="s">
        <v>81</v>
      </c>
      <c r="AV378" s="13" t="s">
        <v>189</v>
      </c>
      <c r="AW378" s="13" t="s">
        <v>34</v>
      </c>
      <c r="AX378" s="13" t="s">
        <v>79</v>
      </c>
      <c r="AY378" s="158" t="s">
        <v>182</v>
      </c>
    </row>
    <row r="379" spans="2:65" s="1" customFormat="1" ht="44.25" customHeight="1">
      <c r="B379" s="131"/>
      <c r="C379" s="132" t="s">
        <v>507</v>
      </c>
      <c r="D379" s="132" t="s">
        <v>184</v>
      </c>
      <c r="E379" s="133" t="s">
        <v>508</v>
      </c>
      <c r="F379" s="134" t="s">
        <v>509</v>
      </c>
      <c r="G379" s="135" t="s">
        <v>292</v>
      </c>
      <c r="H379" s="136">
        <v>9.4640000000000004</v>
      </c>
      <c r="I379" s="137"/>
      <c r="J379" s="138">
        <f>ROUND(I379*H379,2)</f>
        <v>0</v>
      </c>
      <c r="K379" s="134" t="s">
        <v>188</v>
      </c>
      <c r="L379" s="32"/>
      <c r="M379" s="139" t="s">
        <v>3</v>
      </c>
      <c r="N379" s="140" t="s">
        <v>43</v>
      </c>
      <c r="P379" s="141">
        <f>O379*H379</f>
        <v>0</v>
      </c>
      <c r="Q379" s="141">
        <v>1.0203599999999999</v>
      </c>
      <c r="R379" s="141">
        <f>Q379*H379</f>
        <v>9.6566870399999996</v>
      </c>
      <c r="S379" s="141">
        <v>0</v>
      </c>
      <c r="T379" s="142">
        <f>S379*H379</f>
        <v>0</v>
      </c>
      <c r="AR379" s="143" t="s">
        <v>189</v>
      </c>
      <c r="AT379" s="143" t="s">
        <v>184</v>
      </c>
      <c r="AU379" s="143" t="s">
        <v>81</v>
      </c>
      <c r="AY379" s="17" t="s">
        <v>182</v>
      </c>
      <c r="BE379" s="144">
        <f>IF(N379="základní",J379,0)</f>
        <v>0</v>
      </c>
      <c r="BF379" s="144">
        <f>IF(N379="snížená",J379,0)</f>
        <v>0</v>
      </c>
      <c r="BG379" s="144">
        <f>IF(N379="zákl. přenesená",J379,0)</f>
        <v>0</v>
      </c>
      <c r="BH379" s="144">
        <f>IF(N379="sníž. přenesená",J379,0)</f>
        <v>0</v>
      </c>
      <c r="BI379" s="144">
        <f>IF(N379="nulová",J379,0)</f>
        <v>0</v>
      </c>
      <c r="BJ379" s="17" t="s">
        <v>79</v>
      </c>
      <c r="BK379" s="144">
        <f>ROUND(I379*H379,2)</f>
        <v>0</v>
      </c>
      <c r="BL379" s="17" t="s">
        <v>189</v>
      </c>
      <c r="BM379" s="143" t="s">
        <v>510</v>
      </c>
    </row>
    <row r="380" spans="2:65" s="1" customFormat="1">
      <c r="B380" s="32"/>
      <c r="D380" s="145" t="s">
        <v>191</v>
      </c>
      <c r="F380" s="146" t="s">
        <v>511</v>
      </c>
      <c r="I380" s="147"/>
      <c r="L380" s="32"/>
      <c r="M380" s="148"/>
      <c r="T380" s="52"/>
      <c r="AT380" s="17" t="s">
        <v>191</v>
      </c>
      <c r="AU380" s="17" t="s">
        <v>81</v>
      </c>
    </row>
    <row r="381" spans="2:65" s="12" customFormat="1">
      <c r="B381" s="149"/>
      <c r="D381" s="150" t="s">
        <v>193</v>
      </c>
      <c r="E381" s="151" t="s">
        <v>3</v>
      </c>
      <c r="F381" s="152" t="s">
        <v>512</v>
      </c>
      <c r="H381" s="153">
        <v>9.4640000000000004</v>
      </c>
      <c r="I381" s="154"/>
      <c r="L381" s="149"/>
      <c r="M381" s="155"/>
      <c r="T381" s="156"/>
      <c r="AT381" s="151" t="s">
        <v>193</v>
      </c>
      <c r="AU381" s="151" t="s">
        <v>81</v>
      </c>
      <c r="AV381" s="12" t="s">
        <v>81</v>
      </c>
      <c r="AW381" s="12" t="s">
        <v>34</v>
      </c>
      <c r="AX381" s="12" t="s">
        <v>79</v>
      </c>
      <c r="AY381" s="151" t="s">
        <v>182</v>
      </c>
    </row>
    <row r="382" spans="2:65" s="1" customFormat="1" ht="24.2" customHeight="1">
      <c r="B382" s="131"/>
      <c r="C382" s="132" t="s">
        <v>513</v>
      </c>
      <c r="D382" s="132" t="s">
        <v>184</v>
      </c>
      <c r="E382" s="133" t="s">
        <v>514</v>
      </c>
      <c r="F382" s="134" t="s">
        <v>515</v>
      </c>
      <c r="G382" s="135" t="s">
        <v>187</v>
      </c>
      <c r="H382" s="136">
        <v>31.739000000000001</v>
      </c>
      <c r="I382" s="137"/>
      <c r="J382" s="138">
        <f>ROUND(I382*H382,2)</f>
        <v>0</v>
      </c>
      <c r="K382" s="134" t="s">
        <v>188</v>
      </c>
      <c r="L382" s="32"/>
      <c r="M382" s="139" t="s">
        <v>3</v>
      </c>
      <c r="N382" s="140" t="s">
        <v>43</v>
      </c>
      <c r="P382" s="141">
        <f>O382*H382</f>
        <v>0</v>
      </c>
      <c r="Q382" s="141">
        <v>2.5018699999999998</v>
      </c>
      <c r="R382" s="141">
        <f>Q382*H382</f>
        <v>79.406851930000002</v>
      </c>
      <c r="S382" s="141">
        <v>0</v>
      </c>
      <c r="T382" s="142">
        <f>S382*H382</f>
        <v>0</v>
      </c>
      <c r="AR382" s="143" t="s">
        <v>189</v>
      </c>
      <c r="AT382" s="143" t="s">
        <v>184</v>
      </c>
      <c r="AU382" s="143" t="s">
        <v>81</v>
      </c>
      <c r="AY382" s="17" t="s">
        <v>182</v>
      </c>
      <c r="BE382" s="144">
        <f>IF(N382="základní",J382,0)</f>
        <v>0</v>
      </c>
      <c r="BF382" s="144">
        <f>IF(N382="snížená",J382,0)</f>
        <v>0</v>
      </c>
      <c r="BG382" s="144">
        <f>IF(N382="zákl. přenesená",J382,0)</f>
        <v>0</v>
      </c>
      <c r="BH382" s="144">
        <f>IF(N382="sníž. přenesená",J382,0)</f>
        <v>0</v>
      </c>
      <c r="BI382" s="144">
        <f>IF(N382="nulová",J382,0)</f>
        <v>0</v>
      </c>
      <c r="BJ382" s="17" t="s">
        <v>79</v>
      </c>
      <c r="BK382" s="144">
        <f>ROUND(I382*H382,2)</f>
        <v>0</v>
      </c>
      <c r="BL382" s="17" t="s">
        <v>189</v>
      </c>
      <c r="BM382" s="143" t="s">
        <v>516</v>
      </c>
    </row>
    <row r="383" spans="2:65" s="1" customFormat="1">
      <c r="B383" s="32"/>
      <c r="D383" s="145" t="s">
        <v>191</v>
      </c>
      <c r="F383" s="146" t="s">
        <v>517</v>
      </c>
      <c r="I383" s="147"/>
      <c r="L383" s="32"/>
      <c r="M383" s="148"/>
      <c r="T383" s="52"/>
      <c r="AT383" s="17" t="s">
        <v>191</v>
      </c>
      <c r="AU383" s="17" t="s">
        <v>81</v>
      </c>
    </row>
    <row r="384" spans="2:65" s="12" customFormat="1">
      <c r="B384" s="149"/>
      <c r="D384" s="150" t="s">
        <v>193</v>
      </c>
      <c r="E384" s="151" t="s">
        <v>3</v>
      </c>
      <c r="F384" s="152" t="s">
        <v>518</v>
      </c>
      <c r="H384" s="153">
        <v>31.739000000000001</v>
      </c>
      <c r="I384" s="154"/>
      <c r="L384" s="149"/>
      <c r="M384" s="155"/>
      <c r="T384" s="156"/>
      <c r="AT384" s="151" t="s">
        <v>193</v>
      </c>
      <c r="AU384" s="151" t="s">
        <v>81</v>
      </c>
      <c r="AV384" s="12" t="s">
        <v>81</v>
      </c>
      <c r="AW384" s="12" t="s">
        <v>34</v>
      </c>
      <c r="AX384" s="12" t="s">
        <v>72</v>
      </c>
      <c r="AY384" s="151" t="s">
        <v>182</v>
      </c>
    </row>
    <row r="385" spans="2:65" s="13" customFormat="1">
      <c r="B385" s="157"/>
      <c r="D385" s="150" t="s">
        <v>193</v>
      </c>
      <c r="E385" s="158" t="s">
        <v>3</v>
      </c>
      <c r="F385" s="159" t="s">
        <v>519</v>
      </c>
      <c r="H385" s="160">
        <v>31.739000000000001</v>
      </c>
      <c r="I385" s="161"/>
      <c r="L385" s="157"/>
      <c r="M385" s="162"/>
      <c r="T385" s="163"/>
      <c r="AT385" s="158" t="s">
        <v>193</v>
      </c>
      <c r="AU385" s="158" t="s">
        <v>81</v>
      </c>
      <c r="AV385" s="13" t="s">
        <v>189</v>
      </c>
      <c r="AW385" s="13" t="s">
        <v>34</v>
      </c>
      <c r="AX385" s="13" t="s">
        <v>79</v>
      </c>
      <c r="AY385" s="158" t="s">
        <v>182</v>
      </c>
    </row>
    <row r="386" spans="2:65" s="1" customFormat="1" ht="24.2" customHeight="1">
      <c r="B386" s="131"/>
      <c r="C386" s="132" t="s">
        <v>520</v>
      </c>
      <c r="D386" s="132" t="s">
        <v>184</v>
      </c>
      <c r="E386" s="133" t="s">
        <v>521</v>
      </c>
      <c r="F386" s="134" t="s">
        <v>522</v>
      </c>
      <c r="G386" s="135" t="s">
        <v>292</v>
      </c>
      <c r="H386" s="136">
        <v>317.38799999999998</v>
      </c>
      <c r="I386" s="137"/>
      <c r="J386" s="138">
        <f>ROUND(I386*H386,2)</f>
        <v>0</v>
      </c>
      <c r="K386" s="134" t="s">
        <v>188</v>
      </c>
      <c r="L386" s="32"/>
      <c r="M386" s="139" t="s">
        <v>3</v>
      </c>
      <c r="N386" s="140" t="s">
        <v>43</v>
      </c>
      <c r="P386" s="141">
        <f>O386*H386</f>
        <v>0</v>
      </c>
      <c r="Q386" s="141">
        <v>2.7499999999999998E-3</v>
      </c>
      <c r="R386" s="141">
        <f>Q386*H386</f>
        <v>0.87281699999999984</v>
      </c>
      <c r="S386" s="141">
        <v>0</v>
      </c>
      <c r="T386" s="142">
        <f>S386*H386</f>
        <v>0</v>
      </c>
      <c r="AR386" s="143" t="s">
        <v>189</v>
      </c>
      <c r="AT386" s="143" t="s">
        <v>184</v>
      </c>
      <c r="AU386" s="143" t="s">
        <v>81</v>
      </c>
      <c r="AY386" s="17" t="s">
        <v>182</v>
      </c>
      <c r="BE386" s="144">
        <f>IF(N386="základní",J386,0)</f>
        <v>0</v>
      </c>
      <c r="BF386" s="144">
        <f>IF(N386="snížená",J386,0)</f>
        <v>0</v>
      </c>
      <c r="BG386" s="144">
        <f>IF(N386="zákl. přenesená",J386,0)</f>
        <v>0</v>
      </c>
      <c r="BH386" s="144">
        <f>IF(N386="sníž. přenesená",J386,0)</f>
        <v>0</v>
      </c>
      <c r="BI386" s="144">
        <f>IF(N386="nulová",J386,0)</f>
        <v>0</v>
      </c>
      <c r="BJ386" s="17" t="s">
        <v>79</v>
      </c>
      <c r="BK386" s="144">
        <f>ROUND(I386*H386,2)</f>
        <v>0</v>
      </c>
      <c r="BL386" s="17" t="s">
        <v>189</v>
      </c>
      <c r="BM386" s="143" t="s">
        <v>523</v>
      </c>
    </row>
    <row r="387" spans="2:65" s="1" customFormat="1">
      <c r="B387" s="32"/>
      <c r="D387" s="145" t="s">
        <v>191</v>
      </c>
      <c r="F387" s="146" t="s">
        <v>524</v>
      </c>
      <c r="I387" s="147"/>
      <c r="L387" s="32"/>
      <c r="M387" s="148"/>
      <c r="T387" s="52"/>
      <c r="AT387" s="17" t="s">
        <v>191</v>
      </c>
      <c r="AU387" s="17" t="s">
        <v>81</v>
      </c>
    </row>
    <row r="388" spans="2:65" s="12" customFormat="1">
      <c r="B388" s="149"/>
      <c r="D388" s="150" t="s">
        <v>193</v>
      </c>
      <c r="E388" s="151" t="s">
        <v>3</v>
      </c>
      <c r="F388" s="152" t="s">
        <v>525</v>
      </c>
      <c r="H388" s="153">
        <v>317.38799999999998</v>
      </c>
      <c r="I388" s="154"/>
      <c r="L388" s="149"/>
      <c r="M388" s="155"/>
      <c r="T388" s="156"/>
      <c r="AT388" s="151" t="s">
        <v>193</v>
      </c>
      <c r="AU388" s="151" t="s">
        <v>81</v>
      </c>
      <c r="AV388" s="12" t="s">
        <v>81</v>
      </c>
      <c r="AW388" s="12" t="s">
        <v>34</v>
      </c>
      <c r="AX388" s="12" t="s">
        <v>72</v>
      </c>
      <c r="AY388" s="151" t="s">
        <v>182</v>
      </c>
    </row>
    <row r="389" spans="2:65" s="13" customFormat="1">
      <c r="B389" s="157"/>
      <c r="D389" s="150" t="s">
        <v>193</v>
      </c>
      <c r="E389" s="158" t="s">
        <v>3</v>
      </c>
      <c r="F389" s="159" t="s">
        <v>519</v>
      </c>
      <c r="H389" s="160">
        <v>317.38799999999998</v>
      </c>
      <c r="I389" s="161"/>
      <c r="L389" s="157"/>
      <c r="M389" s="162"/>
      <c r="T389" s="163"/>
      <c r="AT389" s="158" t="s">
        <v>193</v>
      </c>
      <c r="AU389" s="158" t="s">
        <v>81</v>
      </c>
      <c r="AV389" s="13" t="s">
        <v>189</v>
      </c>
      <c r="AW389" s="13" t="s">
        <v>34</v>
      </c>
      <c r="AX389" s="13" t="s">
        <v>79</v>
      </c>
      <c r="AY389" s="158" t="s">
        <v>182</v>
      </c>
    </row>
    <row r="390" spans="2:65" s="1" customFormat="1" ht="24.2" customHeight="1">
      <c r="B390" s="131"/>
      <c r="C390" s="132" t="s">
        <v>526</v>
      </c>
      <c r="D390" s="132" t="s">
        <v>184</v>
      </c>
      <c r="E390" s="133" t="s">
        <v>527</v>
      </c>
      <c r="F390" s="134" t="s">
        <v>528</v>
      </c>
      <c r="G390" s="135" t="s">
        <v>292</v>
      </c>
      <c r="H390" s="136">
        <v>317.38799999999998</v>
      </c>
      <c r="I390" s="137"/>
      <c r="J390" s="138">
        <f>ROUND(I390*H390,2)</f>
        <v>0</v>
      </c>
      <c r="K390" s="134" t="s">
        <v>188</v>
      </c>
      <c r="L390" s="32"/>
      <c r="M390" s="139" t="s">
        <v>3</v>
      </c>
      <c r="N390" s="140" t="s">
        <v>43</v>
      </c>
      <c r="P390" s="141">
        <f>O390*H390</f>
        <v>0</v>
      </c>
      <c r="Q390" s="141">
        <v>0</v>
      </c>
      <c r="R390" s="141">
        <f>Q390*H390</f>
        <v>0</v>
      </c>
      <c r="S390" s="141">
        <v>0</v>
      </c>
      <c r="T390" s="142">
        <f>S390*H390</f>
        <v>0</v>
      </c>
      <c r="AR390" s="143" t="s">
        <v>189</v>
      </c>
      <c r="AT390" s="143" t="s">
        <v>184</v>
      </c>
      <c r="AU390" s="143" t="s">
        <v>81</v>
      </c>
      <c r="AY390" s="17" t="s">
        <v>182</v>
      </c>
      <c r="BE390" s="144">
        <f>IF(N390="základní",J390,0)</f>
        <v>0</v>
      </c>
      <c r="BF390" s="144">
        <f>IF(N390="snížená",J390,0)</f>
        <v>0</v>
      </c>
      <c r="BG390" s="144">
        <f>IF(N390="zákl. přenesená",J390,0)</f>
        <v>0</v>
      </c>
      <c r="BH390" s="144">
        <f>IF(N390="sníž. přenesená",J390,0)</f>
        <v>0</v>
      </c>
      <c r="BI390" s="144">
        <f>IF(N390="nulová",J390,0)</f>
        <v>0</v>
      </c>
      <c r="BJ390" s="17" t="s">
        <v>79</v>
      </c>
      <c r="BK390" s="144">
        <f>ROUND(I390*H390,2)</f>
        <v>0</v>
      </c>
      <c r="BL390" s="17" t="s">
        <v>189</v>
      </c>
      <c r="BM390" s="143" t="s">
        <v>529</v>
      </c>
    </row>
    <row r="391" spans="2:65" s="1" customFormat="1">
      <c r="B391" s="32"/>
      <c r="D391" s="145" t="s">
        <v>191</v>
      </c>
      <c r="F391" s="146" t="s">
        <v>530</v>
      </c>
      <c r="I391" s="147"/>
      <c r="L391" s="32"/>
      <c r="M391" s="148"/>
      <c r="T391" s="52"/>
      <c r="AT391" s="17" t="s">
        <v>191</v>
      </c>
      <c r="AU391" s="17" t="s">
        <v>81</v>
      </c>
    </row>
    <row r="392" spans="2:65" s="12" customFormat="1">
      <c r="B392" s="149"/>
      <c r="D392" s="150" t="s">
        <v>193</v>
      </c>
      <c r="E392" s="151" t="s">
        <v>3</v>
      </c>
      <c r="F392" s="152" t="s">
        <v>525</v>
      </c>
      <c r="H392" s="153">
        <v>317.38799999999998</v>
      </c>
      <c r="I392" s="154"/>
      <c r="L392" s="149"/>
      <c r="M392" s="155"/>
      <c r="T392" s="156"/>
      <c r="AT392" s="151" t="s">
        <v>193</v>
      </c>
      <c r="AU392" s="151" t="s">
        <v>81</v>
      </c>
      <c r="AV392" s="12" t="s">
        <v>81</v>
      </c>
      <c r="AW392" s="12" t="s">
        <v>34</v>
      </c>
      <c r="AX392" s="12" t="s">
        <v>72</v>
      </c>
      <c r="AY392" s="151" t="s">
        <v>182</v>
      </c>
    </row>
    <row r="393" spans="2:65" s="13" customFormat="1">
      <c r="B393" s="157"/>
      <c r="D393" s="150" t="s">
        <v>193</v>
      </c>
      <c r="E393" s="158" t="s">
        <v>3</v>
      </c>
      <c r="F393" s="159" t="s">
        <v>519</v>
      </c>
      <c r="H393" s="160">
        <v>317.38799999999998</v>
      </c>
      <c r="I393" s="161"/>
      <c r="L393" s="157"/>
      <c r="M393" s="162"/>
      <c r="T393" s="163"/>
      <c r="AT393" s="158" t="s">
        <v>193</v>
      </c>
      <c r="AU393" s="158" t="s">
        <v>81</v>
      </c>
      <c r="AV393" s="13" t="s">
        <v>189</v>
      </c>
      <c r="AW393" s="13" t="s">
        <v>34</v>
      </c>
      <c r="AX393" s="13" t="s">
        <v>79</v>
      </c>
      <c r="AY393" s="158" t="s">
        <v>182</v>
      </c>
    </row>
    <row r="394" spans="2:65" s="1" customFormat="1" ht="55.5" customHeight="1">
      <c r="B394" s="131"/>
      <c r="C394" s="132" t="s">
        <v>531</v>
      </c>
      <c r="D394" s="132" t="s">
        <v>184</v>
      </c>
      <c r="E394" s="133" t="s">
        <v>532</v>
      </c>
      <c r="F394" s="134" t="s">
        <v>533</v>
      </c>
      <c r="G394" s="135" t="s">
        <v>256</v>
      </c>
      <c r="H394" s="136">
        <v>5.4</v>
      </c>
      <c r="I394" s="137"/>
      <c r="J394" s="138">
        <f>ROUND(I394*H394,2)</f>
        <v>0</v>
      </c>
      <c r="K394" s="134" t="s">
        <v>188</v>
      </c>
      <c r="L394" s="32"/>
      <c r="M394" s="139" t="s">
        <v>3</v>
      </c>
      <c r="N394" s="140" t="s">
        <v>43</v>
      </c>
      <c r="P394" s="141">
        <f>O394*H394</f>
        <v>0</v>
      </c>
      <c r="Q394" s="141">
        <v>1.0593999999999999</v>
      </c>
      <c r="R394" s="141">
        <f>Q394*H394</f>
        <v>5.7207599999999994</v>
      </c>
      <c r="S394" s="141">
        <v>0</v>
      </c>
      <c r="T394" s="142">
        <f>S394*H394</f>
        <v>0</v>
      </c>
      <c r="AR394" s="143" t="s">
        <v>189</v>
      </c>
      <c r="AT394" s="143" t="s">
        <v>184</v>
      </c>
      <c r="AU394" s="143" t="s">
        <v>81</v>
      </c>
      <c r="AY394" s="17" t="s">
        <v>182</v>
      </c>
      <c r="BE394" s="144">
        <f>IF(N394="základní",J394,0)</f>
        <v>0</v>
      </c>
      <c r="BF394" s="144">
        <f>IF(N394="snížená",J394,0)</f>
        <v>0</v>
      </c>
      <c r="BG394" s="144">
        <f>IF(N394="zákl. přenesená",J394,0)</f>
        <v>0</v>
      </c>
      <c r="BH394" s="144">
        <f>IF(N394="sníž. přenesená",J394,0)</f>
        <v>0</v>
      </c>
      <c r="BI394" s="144">
        <f>IF(N394="nulová",J394,0)</f>
        <v>0</v>
      </c>
      <c r="BJ394" s="17" t="s">
        <v>79</v>
      </c>
      <c r="BK394" s="144">
        <f>ROUND(I394*H394,2)</f>
        <v>0</v>
      </c>
      <c r="BL394" s="17" t="s">
        <v>189</v>
      </c>
      <c r="BM394" s="143" t="s">
        <v>534</v>
      </c>
    </row>
    <row r="395" spans="2:65" s="1" customFormat="1">
      <c r="B395" s="32"/>
      <c r="D395" s="145" t="s">
        <v>191</v>
      </c>
      <c r="F395" s="146" t="s">
        <v>535</v>
      </c>
      <c r="I395" s="147"/>
      <c r="L395" s="32"/>
      <c r="M395" s="148"/>
      <c r="T395" s="52"/>
      <c r="AT395" s="17" t="s">
        <v>191</v>
      </c>
      <c r="AU395" s="17" t="s">
        <v>81</v>
      </c>
    </row>
    <row r="396" spans="2:65" s="12" customFormat="1">
      <c r="B396" s="149"/>
      <c r="D396" s="150" t="s">
        <v>193</v>
      </c>
      <c r="E396" s="151" t="s">
        <v>3</v>
      </c>
      <c r="F396" s="152" t="s">
        <v>536</v>
      </c>
      <c r="H396" s="153">
        <v>0.67200000000000004</v>
      </c>
      <c r="I396" s="154"/>
      <c r="L396" s="149"/>
      <c r="M396" s="155"/>
      <c r="T396" s="156"/>
      <c r="AT396" s="151" t="s">
        <v>193</v>
      </c>
      <c r="AU396" s="151" t="s">
        <v>81</v>
      </c>
      <c r="AV396" s="12" t="s">
        <v>81</v>
      </c>
      <c r="AW396" s="12" t="s">
        <v>34</v>
      </c>
      <c r="AX396" s="12" t="s">
        <v>72</v>
      </c>
      <c r="AY396" s="151" t="s">
        <v>182</v>
      </c>
    </row>
    <row r="397" spans="2:65" s="12" customFormat="1">
      <c r="B397" s="149"/>
      <c r="D397" s="150" t="s">
        <v>193</v>
      </c>
      <c r="E397" s="151" t="s">
        <v>3</v>
      </c>
      <c r="F397" s="152" t="s">
        <v>537</v>
      </c>
      <c r="H397" s="153">
        <v>1.2509999999999999</v>
      </c>
      <c r="I397" s="154"/>
      <c r="L397" s="149"/>
      <c r="M397" s="155"/>
      <c r="T397" s="156"/>
      <c r="AT397" s="151" t="s">
        <v>193</v>
      </c>
      <c r="AU397" s="151" t="s">
        <v>81</v>
      </c>
      <c r="AV397" s="12" t="s">
        <v>81</v>
      </c>
      <c r="AW397" s="12" t="s">
        <v>34</v>
      </c>
      <c r="AX397" s="12" t="s">
        <v>72</v>
      </c>
      <c r="AY397" s="151" t="s">
        <v>182</v>
      </c>
    </row>
    <row r="398" spans="2:65" s="12" customFormat="1">
      <c r="B398" s="149"/>
      <c r="D398" s="150" t="s">
        <v>193</v>
      </c>
      <c r="E398" s="151" t="s">
        <v>3</v>
      </c>
      <c r="F398" s="152" t="s">
        <v>538</v>
      </c>
      <c r="H398" s="153">
        <v>3.1739999999999999</v>
      </c>
      <c r="I398" s="154"/>
      <c r="L398" s="149"/>
      <c r="M398" s="155"/>
      <c r="T398" s="156"/>
      <c r="AT398" s="151" t="s">
        <v>193</v>
      </c>
      <c r="AU398" s="151" t="s">
        <v>81</v>
      </c>
      <c r="AV398" s="12" t="s">
        <v>81</v>
      </c>
      <c r="AW398" s="12" t="s">
        <v>34</v>
      </c>
      <c r="AX398" s="12" t="s">
        <v>72</v>
      </c>
      <c r="AY398" s="151" t="s">
        <v>182</v>
      </c>
    </row>
    <row r="399" spans="2:65" s="12" customFormat="1">
      <c r="B399" s="149"/>
      <c r="D399" s="150" t="s">
        <v>193</v>
      </c>
      <c r="E399" s="151" t="s">
        <v>3</v>
      </c>
      <c r="F399" s="152" t="s">
        <v>539</v>
      </c>
      <c r="H399" s="153">
        <v>0.30299999999999999</v>
      </c>
      <c r="I399" s="154"/>
      <c r="L399" s="149"/>
      <c r="M399" s="155"/>
      <c r="T399" s="156"/>
      <c r="AT399" s="151" t="s">
        <v>193</v>
      </c>
      <c r="AU399" s="151" t="s">
        <v>81</v>
      </c>
      <c r="AV399" s="12" t="s">
        <v>81</v>
      </c>
      <c r="AW399" s="12" t="s">
        <v>34</v>
      </c>
      <c r="AX399" s="12" t="s">
        <v>72</v>
      </c>
      <c r="AY399" s="151" t="s">
        <v>182</v>
      </c>
    </row>
    <row r="400" spans="2:65" s="13" customFormat="1">
      <c r="B400" s="157"/>
      <c r="D400" s="150" t="s">
        <v>193</v>
      </c>
      <c r="E400" s="158" t="s">
        <v>3</v>
      </c>
      <c r="F400" s="159" t="s">
        <v>519</v>
      </c>
      <c r="H400" s="160">
        <v>5.3999999999999995</v>
      </c>
      <c r="I400" s="161"/>
      <c r="L400" s="157"/>
      <c r="M400" s="162"/>
      <c r="T400" s="163"/>
      <c r="AT400" s="158" t="s">
        <v>193</v>
      </c>
      <c r="AU400" s="158" t="s">
        <v>81</v>
      </c>
      <c r="AV400" s="13" t="s">
        <v>189</v>
      </c>
      <c r="AW400" s="13" t="s">
        <v>34</v>
      </c>
      <c r="AX400" s="13" t="s">
        <v>79</v>
      </c>
      <c r="AY400" s="158" t="s">
        <v>182</v>
      </c>
    </row>
    <row r="401" spans="2:65" s="1" customFormat="1" ht="16.5" customHeight="1">
      <c r="B401" s="131"/>
      <c r="C401" s="132" t="s">
        <v>540</v>
      </c>
      <c r="D401" s="132" t="s">
        <v>184</v>
      </c>
      <c r="E401" s="133" t="s">
        <v>541</v>
      </c>
      <c r="F401" s="134" t="s">
        <v>542</v>
      </c>
      <c r="G401" s="135" t="s">
        <v>543</v>
      </c>
      <c r="H401" s="136">
        <v>15</v>
      </c>
      <c r="I401" s="137"/>
      <c r="J401" s="138">
        <f>ROUND(I401*H401,2)</f>
        <v>0</v>
      </c>
      <c r="K401" s="134" t="s">
        <v>3</v>
      </c>
      <c r="L401" s="32"/>
      <c r="M401" s="139" t="s">
        <v>3</v>
      </c>
      <c r="N401" s="140" t="s">
        <v>43</v>
      </c>
      <c r="P401" s="141">
        <f>O401*H401</f>
        <v>0</v>
      </c>
      <c r="Q401" s="141">
        <v>0</v>
      </c>
      <c r="R401" s="141">
        <f>Q401*H401</f>
        <v>0</v>
      </c>
      <c r="S401" s="141">
        <v>0</v>
      </c>
      <c r="T401" s="142">
        <f>S401*H401</f>
        <v>0</v>
      </c>
      <c r="AR401" s="143" t="s">
        <v>189</v>
      </c>
      <c r="AT401" s="143" t="s">
        <v>184</v>
      </c>
      <c r="AU401" s="143" t="s">
        <v>81</v>
      </c>
      <c r="AY401" s="17" t="s">
        <v>182</v>
      </c>
      <c r="BE401" s="144">
        <f>IF(N401="základní",J401,0)</f>
        <v>0</v>
      </c>
      <c r="BF401" s="144">
        <f>IF(N401="snížená",J401,0)</f>
        <v>0</v>
      </c>
      <c r="BG401" s="144">
        <f>IF(N401="zákl. přenesená",J401,0)</f>
        <v>0</v>
      </c>
      <c r="BH401" s="144">
        <f>IF(N401="sníž. přenesená",J401,0)</f>
        <v>0</v>
      </c>
      <c r="BI401" s="144">
        <f>IF(N401="nulová",J401,0)</f>
        <v>0</v>
      </c>
      <c r="BJ401" s="17" t="s">
        <v>79</v>
      </c>
      <c r="BK401" s="144">
        <f>ROUND(I401*H401,2)</f>
        <v>0</v>
      </c>
      <c r="BL401" s="17" t="s">
        <v>189</v>
      </c>
      <c r="BM401" s="143" t="s">
        <v>544</v>
      </c>
    </row>
    <row r="402" spans="2:65" s="11" customFormat="1" ht="22.9" customHeight="1">
      <c r="B402" s="119"/>
      <c r="D402" s="120" t="s">
        <v>71</v>
      </c>
      <c r="E402" s="129" t="s">
        <v>202</v>
      </c>
      <c r="F402" s="129" t="s">
        <v>545</v>
      </c>
      <c r="I402" s="122"/>
      <c r="J402" s="130">
        <f>BK402</f>
        <v>0</v>
      </c>
      <c r="L402" s="119"/>
      <c r="M402" s="124"/>
      <c r="P402" s="125">
        <f>SUM(P403:P915)</f>
        <v>0</v>
      </c>
      <c r="R402" s="125">
        <f>SUM(R403:R915)</f>
        <v>563.70902418999992</v>
      </c>
      <c r="T402" s="126">
        <f>SUM(T403:T915)</f>
        <v>0</v>
      </c>
      <c r="AR402" s="120" t="s">
        <v>79</v>
      </c>
      <c r="AT402" s="127" t="s">
        <v>71</v>
      </c>
      <c r="AU402" s="127" t="s">
        <v>79</v>
      </c>
      <c r="AY402" s="120" t="s">
        <v>182</v>
      </c>
      <c r="BK402" s="128">
        <f>SUM(BK403:BK915)</f>
        <v>0</v>
      </c>
    </row>
    <row r="403" spans="2:65" s="1" customFormat="1" ht="37.9" customHeight="1">
      <c r="B403" s="131"/>
      <c r="C403" s="132" t="s">
        <v>546</v>
      </c>
      <c r="D403" s="132" t="s">
        <v>184</v>
      </c>
      <c r="E403" s="133" t="s">
        <v>547</v>
      </c>
      <c r="F403" s="134" t="s">
        <v>548</v>
      </c>
      <c r="G403" s="135" t="s">
        <v>292</v>
      </c>
      <c r="H403" s="136">
        <v>11.656000000000001</v>
      </c>
      <c r="I403" s="137"/>
      <c r="J403" s="138">
        <f>ROUND(I403*H403,2)</f>
        <v>0</v>
      </c>
      <c r="K403" s="134" t="s">
        <v>188</v>
      </c>
      <c r="L403" s="32"/>
      <c r="M403" s="139" t="s">
        <v>3</v>
      </c>
      <c r="N403" s="140" t="s">
        <v>43</v>
      </c>
      <c r="P403" s="141">
        <f>O403*H403</f>
        <v>0</v>
      </c>
      <c r="Q403" s="141">
        <v>0.19661999999999999</v>
      </c>
      <c r="R403" s="141">
        <f>Q403*H403</f>
        <v>2.2918027200000002</v>
      </c>
      <c r="S403" s="141">
        <v>0</v>
      </c>
      <c r="T403" s="142">
        <f>S403*H403</f>
        <v>0</v>
      </c>
      <c r="AR403" s="143" t="s">
        <v>189</v>
      </c>
      <c r="AT403" s="143" t="s">
        <v>184</v>
      </c>
      <c r="AU403" s="143" t="s">
        <v>81</v>
      </c>
      <c r="AY403" s="17" t="s">
        <v>182</v>
      </c>
      <c r="BE403" s="144">
        <f>IF(N403="základní",J403,0)</f>
        <v>0</v>
      </c>
      <c r="BF403" s="144">
        <f>IF(N403="snížená",J403,0)</f>
        <v>0</v>
      </c>
      <c r="BG403" s="144">
        <f>IF(N403="zákl. přenesená",J403,0)</f>
        <v>0</v>
      </c>
      <c r="BH403" s="144">
        <f>IF(N403="sníž. přenesená",J403,0)</f>
        <v>0</v>
      </c>
      <c r="BI403" s="144">
        <f>IF(N403="nulová",J403,0)</f>
        <v>0</v>
      </c>
      <c r="BJ403" s="17" t="s">
        <v>79</v>
      </c>
      <c r="BK403" s="144">
        <f>ROUND(I403*H403,2)</f>
        <v>0</v>
      </c>
      <c r="BL403" s="17" t="s">
        <v>189</v>
      </c>
      <c r="BM403" s="143" t="s">
        <v>549</v>
      </c>
    </row>
    <row r="404" spans="2:65" s="1" customFormat="1">
      <c r="B404" s="32"/>
      <c r="D404" s="145" t="s">
        <v>191</v>
      </c>
      <c r="F404" s="146" t="s">
        <v>550</v>
      </c>
      <c r="I404" s="147"/>
      <c r="L404" s="32"/>
      <c r="M404" s="148"/>
      <c r="T404" s="52"/>
      <c r="AT404" s="17" t="s">
        <v>191</v>
      </c>
      <c r="AU404" s="17" t="s">
        <v>81</v>
      </c>
    </row>
    <row r="405" spans="2:65" s="12" customFormat="1" ht="22.5">
      <c r="B405" s="149"/>
      <c r="D405" s="150" t="s">
        <v>193</v>
      </c>
      <c r="E405" s="151" t="s">
        <v>3</v>
      </c>
      <c r="F405" s="152" t="s">
        <v>551</v>
      </c>
      <c r="H405" s="153">
        <v>3.6850000000000001</v>
      </c>
      <c r="I405" s="154"/>
      <c r="L405" s="149"/>
      <c r="M405" s="155"/>
      <c r="T405" s="156"/>
      <c r="AT405" s="151" t="s">
        <v>193</v>
      </c>
      <c r="AU405" s="151" t="s">
        <v>81</v>
      </c>
      <c r="AV405" s="12" t="s">
        <v>81</v>
      </c>
      <c r="AW405" s="12" t="s">
        <v>34</v>
      </c>
      <c r="AX405" s="12" t="s">
        <v>72</v>
      </c>
      <c r="AY405" s="151" t="s">
        <v>182</v>
      </c>
    </row>
    <row r="406" spans="2:65" s="12" customFormat="1" ht="22.5">
      <c r="B406" s="149"/>
      <c r="D406" s="150" t="s">
        <v>193</v>
      </c>
      <c r="E406" s="151" t="s">
        <v>3</v>
      </c>
      <c r="F406" s="152" t="s">
        <v>552</v>
      </c>
      <c r="H406" s="153">
        <v>4.8710000000000004</v>
      </c>
      <c r="I406" s="154"/>
      <c r="L406" s="149"/>
      <c r="M406" s="155"/>
      <c r="T406" s="156"/>
      <c r="AT406" s="151" t="s">
        <v>193</v>
      </c>
      <c r="AU406" s="151" t="s">
        <v>81</v>
      </c>
      <c r="AV406" s="12" t="s">
        <v>81</v>
      </c>
      <c r="AW406" s="12" t="s">
        <v>34</v>
      </c>
      <c r="AX406" s="12" t="s">
        <v>72</v>
      </c>
      <c r="AY406" s="151" t="s">
        <v>182</v>
      </c>
    </row>
    <row r="407" spans="2:65" s="12" customFormat="1" ht="22.5">
      <c r="B407" s="149"/>
      <c r="D407" s="150" t="s">
        <v>193</v>
      </c>
      <c r="E407" s="151" t="s">
        <v>3</v>
      </c>
      <c r="F407" s="152" t="s">
        <v>553</v>
      </c>
      <c r="H407" s="153">
        <v>3.1</v>
      </c>
      <c r="I407" s="154"/>
      <c r="L407" s="149"/>
      <c r="M407" s="155"/>
      <c r="T407" s="156"/>
      <c r="AT407" s="151" t="s">
        <v>193</v>
      </c>
      <c r="AU407" s="151" t="s">
        <v>81</v>
      </c>
      <c r="AV407" s="12" t="s">
        <v>81</v>
      </c>
      <c r="AW407" s="12" t="s">
        <v>34</v>
      </c>
      <c r="AX407" s="12" t="s">
        <v>72</v>
      </c>
      <c r="AY407" s="151" t="s">
        <v>182</v>
      </c>
    </row>
    <row r="408" spans="2:65" s="13" customFormat="1">
      <c r="B408" s="157"/>
      <c r="D408" s="150" t="s">
        <v>193</v>
      </c>
      <c r="E408" s="158" t="s">
        <v>3</v>
      </c>
      <c r="F408" s="159" t="s">
        <v>201</v>
      </c>
      <c r="H408" s="160">
        <v>11.656000000000001</v>
      </c>
      <c r="I408" s="161"/>
      <c r="L408" s="157"/>
      <c r="M408" s="162"/>
      <c r="T408" s="163"/>
      <c r="AT408" s="158" t="s">
        <v>193</v>
      </c>
      <c r="AU408" s="158" t="s">
        <v>81</v>
      </c>
      <c r="AV408" s="13" t="s">
        <v>189</v>
      </c>
      <c r="AW408" s="13" t="s">
        <v>34</v>
      </c>
      <c r="AX408" s="13" t="s">
        <v>79</v>
      </c>
      <c r="AY408" s="158" t="s">
        <v>182</v>
      </c>
    </row>
    <row r="409" spans="2:65" s="1" customFormat="1" ht="37.9" customHeight="1">
      <c r="B409" s="131"/>
      <c r="C409" s="132" t="s">
        <v>554</v>
      </c>
      <c r="D409" s="132" t="s">
        <v>184</v>
      </c>
      <c r="E409" s="133" t="s">
        <v>555</v>
      </c>
      <c r="F409" s="134" t="s">
        <v>556</v>
      </c>
      <c r="G409" s="135" t="s">
        <v>292</v>
      </c>
      <c r="H409" s="136">
        <v>4.01</v>
      </c>
      <c r="I409" s="137"/>
      <c r="J409" s="138">
        <f>ROUND(I409*H409,2)</f>
        <v>0</v>
      </c>
      <c r="K409" s="134" t="s">
        <v>188</v>
      </c>
      <c r="L409" s="32"/>
      <c r="M409" s="139" t="s">
        <v>3</v>
      </c>
      <c r="N409" s="140" t="s">
        <v>43</v>
      </c>
      <c r="P409" s="141">
        <f>O409*H409</f>
        <v>0</v>
      </c>
      <c r="Q409" s="141">
        <v>0.34839999999999999</v>
      </c>
      <c r="R409" s="141">
        <f>Q409*H409</f>
        <v>1.3970839999999998</v>
      </c>
      <c r="S409" s="141">
        <v>0</v>
      </c>
      <c r="T409" s="142">
        <f>S409*H409</f>
        <v>0</v>
      </c>
      <c r="AR409" s="143" t="s">
        <v>189</v>
      </c>
      <c r="AT409" s="143" t="s">
        <v>184</v>
      </c>
      <c r="AU409" s="143" t="s">
        <v>81</v>
      </c>
      <c r="AY409" s="17" t="s">
        <v>182</v>
      </c>
      <c r="BE409" s="144">
        <f>IF(N409="základní",J409,0)</f>
        <v>0</v>
      </c>
      <c r="BF409" s="144">
        <f>IF(N409="snížená",J409,0)</f>
        <v>0</v>
      </c>
      <c r="BG409" s="144">
        <f>IF(N409="zákl. přenesená",J409,0)</f>
        <v>0</v>
      </c>
      <c r="BH409" s="144">
        <f>IF(N409="sníž. přenesená",J409,0)</f>
        <v>0</v>
      </c>
      <c r="BI409" s="144">
        <f>IF(N409="nulová",J409,0)</f>
        <v>0</v>
      </c>
      <c r="BJ409" s="17" t="s">
        <v>79</v>
      </c>
      <c r="BK409" s="144">
        <f>ROUND(I409*H409,2)</f>
        <v>0</v>
      </c>
      <c r="BL409" s="17" t="s">
        <v>189</v>
      </c>
      <c r="BM409" s="143" t="s">
        <v>557</v>
      </c>
    </row>
    <row r="410" spans="2:65" s="1" customFormat="1">
      <c r="B410" s="32"/>
      <c r="D410" s="145" t="s">
        <v>191</v>
      </c>
      <c r="F410" s="146" t="s">
        <v>558</v>
      </c>
      <c r="I410" s="147"/>
      <c r="L410" s="32"/>
      <c r="M410" s="148"/>
      <c r="T410" s="52"/>
      <c r="AT410" s="17" t="s">
        <v>191</v>
      </c>
      <c r="AU410" s="17" t="s">
        <v>81</v>
      </c>
    </row>
    <row r="411" spans="2:65" s="12" customFormat="1">
      <c r="B411" s="149"/>
      <c r="D411" s="150" t="s">
        <v>193</v>
      </c>
      <c r="E411" s="151" t="s">
        <v>3</v>
      </c>
      <c r="F411" s="152" t="s">
        <v>559</v>
      </c>
      <c r="H411" s="153">
        <v>1.28</v>
      </c>
      <c r="I411" s="154"/>
      <c r="L411" s="149"/>
      <c r="M411" s="155"/>
      <c r="T411" s="156"/>
      <c r="AT411" s="151" t="s">
        <v>193</v>
      </c>
      <c r="AU411" s="151" t="s">
        <v>81</v>
      </c>
      <c r="AV411" s="12" t="s">
        <v>81</v>
      </c>
      <c r="AW411" s="12" t="s">
        <v>34</v>
      </c>
      <c r="AX411" s="12" t="s">
        <v>72</v>
      </c>
      <c r="AY411" s="151" t="s">
        <v>182</v>
      </c>
    </row>
    <row r="412" spans="2:65" s="12" customFormat="1">
      <c r="B412" s="149"/>
      <c r="D412" s="150" t="s">
        <v>193</v>
      </c>
      <c r="E412" s="151" t="s">
        <v>3</v>
      </c>
      <c r="F412" s="152" t="s">
        <v>560</v>
      </c>
      <c r="H412" s="153">
        <v>2.73</v>
      </c>
      <c r="I412" s="154"/>
      <c r="L412" s="149"/>
      <c r="M412" s="155"/>
      <c r="T412" s="156"/>
      <c r="AT412" s="151" t="s">
        <v>193</v>
      </c>
      <c r="AU412" s="151" t="s">
        <v>81</v>
      </c>
      <c r="AV412" s="12" t="s">
        <v>81</v>
      </c>
      <c r="AW412" s="12" t="s">
        <v>34</v>
      </c>
      <c r="AX412" s="12" t="s">
        <v>72</v>
      </c>
      <c r="AY412" s="151" t="s">
        <v>182</v>
      </c>
    </row>
    <row r="413" spans="2:65" s="13" customFormat="1">
      <c r="B413" s="157"/>
      <c r="D413" s="150" t="s">
        <v>193</v>
      </c>
      <c r="E413" s="158" t="s">
        <v>3</v>
      </c>
      <c r="F413" s="159" t="s">
        <v>201</v>
      </c>
      <c r="H413" s="160">
        <v>4.01</v>
      </c>
      <c r="I413" s="161"/>
      <c r="L413" s="157"/>
      <c r="M413" s="162"/>
      <c r="T413" s="163"/>
      <c r="AT413" s="158" t="s">
        <v>193</v>
      </c>
      <c r="AU413" s="158" t="s">
        <v>81</v>
      </c>
      <c r="AV413" s="13" t="s">
        <v>189</v>
      </c>
      <c r="AW413" s="13" t="s">
        <v>34</v>
      </c>
      <c r="AX413" s="13" t="s">
        <v>79</v>
      </c>
      <c r="AY413" s="158" t="s">
        <v>182</v>
      </c>
    </row>
    <row r="414" spans="2:65" s="1" customFormat="1" ht="37.9" customHeight="1">
      <c r="B414" s="131"/>
      <c r="C414" s="132" t="s">
        <v>561</v>
      </c>
      <c r="D414" s="132" t="s">
        <v>184</v>
      </c>
      <c r="E414" s="133" t="s">
        <v>562</v>
      </c>
      <c r="F414" s="134" t="s">
        <v>563</v>
      </c>
      <c r="G414" s="135" t="s">
        <v>187</v>
      </c>
      <c r="H414" s="136">
        <v>1.599</v>
      </c>
      <c r="I414" s="137"/>
      <c r="J414" s="138">
        <f>ROUND(I414*H414,2)</f>
        <v>0</v>
      </c>
      <c r="K414" s="134" t="s">
        <v>188</v>
      </c>
      <c r="L414" s="32"/>
      <c r="M414" s="139" t="s">
        <v>3</v>
      </c>
      <c r="N414" s="140" t="s">
        <v>43</v>
      </c>
      <c r="P414" s="141">
        <f>O414*H414</f>
        <v>0</v>
      </c>
      <c r="Q414" s="141">
        <v>1.8774999999999999</v>
      </c>
      <c r="R414" s="141">
        <f>Q414*H414</f>
        <v>3.0021225</v>
      </c>
      <c r="S414" s="141">
        <v>0</v>
      </c>
      <c r="T414" s="142">
        <f>S414*H414</f>
        <v>0</v>
      </c>
      <c r="AR414" s="143" t="s">
        <v>189</v>
      </c>
      <c r="AT414" s="143" t="s">
        <v>184</v>
      </c>
      <c r="AU414" s="143" t="s">
        <v>81</v>
      </c>
      <c r="AY414" s="17" t="s">
        <v>182</v>
      </c>
      <c r="BE414" s="144">
        <f>IF(N414="základní",J414,0)</f>
        <v>0</v>
      </c>
      <c r="BF414" s="144">
        <f>IF(N414="snížená",J414,0)</f>
        <v>0</v>
      </c>
      <c r="BG414" s="144">
        <f>IF(N414="zákl. přenesená",J414,0)</f>
        <v>0</v>
      </c>
      <c r="BH414" s="144">
        <f>IF(N414="sníž. přenesená",J414,0)</f>
        <v>0</v>
      </c>
      <c r="BI414" s="144">
        <f>IF(N414="nulová",J414,0)</f>
        <v>0</v>
      </c>
      <c r="BJ414" s="17" t="s">
        <v>79</v>
      </c>
      <c r="BK414" s="144">
        <f>ROUND(I414*H414,2)</f>
        <v>0</v>
      </c>
      <c r="BL414" s="17" t="s">
        <v>189</v>
      </c>
      <c r="BM414" s="143" t="s">
        <v>564</v>
      </c>
    </row>
    <row r="415" spans="2:65" s="1" customFormat="1">
      <c r="B415" s="32"/>
      <c r="D415" s="145" t="s">
        <v>191</v>
      </c>
      <c r="F415" s="146" t="s">
        <v>565</v>
      </c>
      <c r="I415" s="147"/>
      <c r="L415" s="32"/>
      <c r="M415" s="148"/>
      <c r="T415" s="52"/>
      <c r="AT415" s="17" t="s">
        <v>191</v>
      </c>
      <c r="AU415" s="17" t="s">
        <v>81</v>
      </c>
    </row>
    <row r="416" spans="2:65" s="12" customFormat="1">
      <c r="B416" s="149"/>
      <c r="D416" s="150" t="s">
        <v>193</v>
      </c>
      <c r="E416" s="151" t="s">
        <v>3</v>
      </c>
      <c r="F416" s="152" t="s">
        <v>566</v>
      </c>
      <c r="H416" s="153">
        <v>0.40200000000000002</v>
      </c>
      <c r="I416" s="154"/>
      <c r="L416" s="149"/>
      <c r="M416" s="155"/>
      <c r="T416" s="156"/>
      <c r="AT416" s="151" t="s">
        <v>193</v>
      </c>
      <c r="AU416" s="151" t="s">
        <v>81</v>
      </c>
      <c r="AV416" s="12" t="s">
        <v>81</v>
      </c>
      <c r="AW416" s="12" t="s">
        <v>34</v>
      </c>
      <c r="AX416" s="12" t="s">
        <v>72</v>
      </c>
      <c r="AY416" s="151" t="s">
        <v>182</v>
      </c>
    </row>
    <row r="417" spans="2:65" s="12" customFormat="1">
      <c r="B417" s="149"/>
      <c r="D417" s="150" t="s">
        <v>193</v>
      </c>
      <c r="E417" s="151" t="s">
        <v>3</v>
      </c>
      <c r="F417" s="152" t="s">
        <v>567</v>
      </c>
      <c r="H417" s="153">
        <v>1.1970000000000001</v>
      </c>
      <c r="I417" s="154"/>
      <c r="L417" s="149"/>
      <c r="M417" s="155"/>
      <c r="T417" s="156"/>
      <c r="AT417" s="151" t="s">
        <v>193</v>
      </c>
      <c r="AU417" s="151" t="s">
        <v>81</v>
      </c>
      <c r="AV417" s="12" t="s">
        <v>81</v>
      </c>
      <c r="AW417" s="12" t="s">
        <v>34</v>
      </c>
      <c r="AX417" s="12" t="s">
        <v>72</v>
      </c>
      <c r="AY417" s="151" t="s">
        <v>182</v>
      </c>
    </row>
    <row r="418" spans="2:65" s="13" customFormat="1">
      <c r="B418" s="157"/>
      <c r="D418" s="150" t="s">
        <v>193</v>
      </c>
      <c r="E418" s="158" t="s">
        <v>3</v>
      </c>
      <c r="F418" s="159" t="s">
        <v>201</v>
      </c>
      <c r="H418" s="160">
        <v>1.5990000000000002</v>
      </c>
      <c r="I418" s="161"/>
      <c r="L418" s="157"/>
      <c r="M418" s="162"/>
      <c r="T418" s="163"/>
      <c r="AT418" s="158" t="s">
        <v>193</v>
      </c>
      <c r="AU418" s="158" t="s">
        <v>81</v>
      </c>
      <c r="AV418" s="13" t="s">
        <v>189</v>
      </c>
      <c r="AW418" s="13" t="s">
        <v>34</v>
      </c>
      <c r="AX418" s="13" t="s">
        <v>79</v>
      </c>
      <c r="AY418" s="158" t="s">
        <v>182</v>
      </c>
    </row>
    <row r="419" spans="2:65" s="1" customFormat="1" ht="37.9" customHeight="1">
      <c r="B419" s="131"/>
      <c r="C419" s="132" t="s">
        <v>568</v>
      </c>
      <c r="D419" s="132" t="s">
        <v>184</v>
      </c>
      <c r="E419" s="133" t="s">
        <v>569</v>
      </c>
      <c r="F419" s="134" t="s">
        <v>570</v>
      </c>
      <c r="G419" s="135" t="s">
        <v>187</v>
      </c>
      <c r="H419" s="136">
        <v>13.853</v>
      </c>
      <c r="I419" s="137"/>
      <c r="J419" s="138">
        <f>ROUND(I419*H419,2)</f>
        <v>0</v>
      </c>
      <c r="K419" s="134" t="s">
        <v>188</v>
      </c>
      <c r="L419" s="32"/>
      <c r="M419" s="139" t="s">
        <v>3</v>
      </c>
      <c r="N419" s="140" t="s">
        <v>43</v>
      </c>
      <c r="P419" s="141">
        <f>O419*H419</f>
        <v>0</v>
      </c>
      <c r="Q419" s="141">
        <v>1.8774999999999999</v>
      </c>
      <c r="R419" s="141">
        <f>Q419*H419</f>
        <v>26.009007499999999</v>
      </c>
      <c r="S419" s="141">
        <v>0</v>
      </c>
      <c r="T419" s="142">
        <f>S419*H419</f>
        <v>0</v>
      </c>
      <c r="AR419" s="143" t="s">
        <v>189</v>
      </c>
      <c r="AT419" s="143" t="s">
        <v>184</v>
      </c>
      <c r="AU419" s="143" t="s">
        <v>81</v>
      </c>
      <c r="AY419" s="17" t="s">
        <v>182</v>
      </c>
      <c r="BE419" s="144">
        <f>IF(N419="základní",J419,0)</f>
        <v>0</v>
      </c>
      <c r="BF419" s="144">
        <f>IF(N419="snížená",J419,0)</f>
        <v>0</v>
      </c>
      <c r="BG419" s="144">
        <f>IF(N419="zákl. přenesená",J419,0)</f>
        <v>0</v>
      </c>
      <c r="BH419" s="144">
        <f>IF(N419="sníž. přenesená",J419,0)</f>
        <v>0</v>
      </c>
      <c r="BI419" s="144">
        <f>IF(N419="nulová",J419,0)</f>
        <v>0</v>
      </c>
      <c r="BJ419" s="17" t="s">
        <v>79</v>
      </c>
      <c r="BK419" s="144">
        <f>ROUND(I419*H419,2)</f>
        <v>0</v>
      </c>
      <c r="BL419" s="17" t="s">
        <v>189</v>
      </c>
      <c r="BM419" s="143" t="s">
        <v>571</v>
      </c>
    </row>
    <row r="420" spans="2:65" s="1" customFormat="1">
      <c r="B420" s="32"/>
      <c r="D420" s="145" t="s">
        <v>191</v>
      </c>
      <c r="F420" s="146" t="s">
        <v>572</v>
      </c>
      <c r="I420" s="147"/>
      <c r="L420" s="32"/>
      <c r="M420" s="148"/>
      <c r="T420" s="52"/>
      <c r="AT420" s="17" t="s">
        <v>191</v>
      </c>
      <c r="AU420" s="17" t="s">
        <v>81</v>
      </c>
    </row>
    <row r="421" spans="2:65" s="12" customFormat="1">
      <c r="B421" s="149"/>
      <c r="D421" s="150" t="s">
        <v>193</v>
      </c>
      <c r="E421" s="151" t="s">
        <v>3</v>
      </c>
      <c r="F421" s="152" t="s">
        <v>573</v>
      </c>
      <c r="H421" s="153">
        <v>2.3410000000000002</v>
      </c>
      <c r="I421" s="154"/>
      <c r="L421" s="149"/>
      <c r="M421" s="155"/>
      <c r="T421" s="156"/>
      <c r="AT421" s="151" t="s">
        <v>193</v>
      </c>
      <c r="AU421" s="151" t="s">
        <v>81</v>
      </c>
      <c r="AV421" s="12" t="s">
        <v>81</v>
      </c>
      <c r="AW421" s="12" t="s">
        <v>34</v>
      </c>
      <c r="AX421" s="12" t="s">
        <v>72</v>
      </c>
      <c r="AY421" s="151" t="s">
        <v>182</v>
      </c>
    </row>
    <row r="422" spans="2:65" s="12" customFormat="1" ht="22.5">
      <c r="B422" s="149"/>
      <c r="D422" s="150" t="s">
        <v>193</v>
      </c>
      <c r="E422" s="151" t="s">
        <v>3</v>
      </c>
      <c r="F422" s="152" t="s">
        <v>574</v>
      </c>
      <c r="H422" s="153">
        <v>7.6269999999999998</v>
      </c>
      <c r="I422" s="154"/>
      <c r="L422" s="149"/>
      <c r="M422" s="155"/>
      <c r="T422" s="156"/>
      <c r="AT422" s="151" t="s">
        <v>193</v>
      </c>
      <c r="AU422" s="151" t="s">
        <v>81</v>
      </c>
      <c r="AV422" s="12" t="s">
        <v>81</v>
      </c>
      <c r="AW422" s="12" t="s">
        <v>34</v>
      </c>
      <c r="AX422" s="12" t="s">
        <v>72</v>
      </c>
      <c r="AY422" s="151" t="s">
        <v>182</v>
      </c>
    </row>
    <row r="423" spans="2:65" s="12" customFormat="1" ht="22.5">
      <c r="B423" s="149"/>
      <c r="D423" s="150" t="s">
        <v>193</v>
      </c>
      <c r="E423" s="151" t="s">
        <v>3</v>
      </c>
      <c r="F423" s="152" t="s">
        <v>575</v>
      </c>
      <c r="H423" s="153">
        <v>3.286</v>
      </c>
      <c r="I423" s="154"/>
      <c r="L423" s="149"/>
      <c r="M423" s="155"/>
      <c r="T423" s="156"/>
      <c r="AT423" s="151" t="s">
        <v>193</v>
      </c>
      <c r="AU423" s="151" t="s">
        <v>81</v>
      </c>
      <c r="AV423" s="12" t="s">
        <v>81</v>
      </c>
      <c r="AW423" s="12" t="s">
        <v>34</v>
      </c>
      <c r="AX423" s="12" t="s">
        <v>72</v>
      </c>
      <c r="AY423" s="151" t="s">
        <v>182</v>
      </c>
    </row>
    <row r="424" spans="2:65" s="12" customFormat="1">
      <c r="B424" s="149"/>
      <c r="D424" s="150" t="s">
        <v>193</v>
      </c>
      <c r="E424" s="151" t="s">
        <v>3</v>
      </c>
      <c r="F424" s="152" t="s">
        <v>576</v>
      </c>
      <c r="H424" s="153">
        <v>0.59899999999999998</v>
      </c>
      <c r="I424" s="154"/>
      <c r="L424" s="149"/>
      <c r="M424" s="155"/>
      <c r="T424" s="156"/>
      <c r="AT424" s="151" t="s">
        <v>193</v>
      </c>
      <c r="AU424" s="151" t="s">
        <v>81</v>
      </c>
      <c r="AV424" s="12" t="s">
        <v>81</v>
      </c>
      <c r="AW424" s="12" t="s">
        <v>34</v>
      </c>
      <c r="AX424" s="12" t="s">
        <v>72</v>
      </c>
      <c r="AY424" s="151" t="s">
        <v>182</v>
      </c>
    </row>
    <row r="425" spans="2:65" s="13" customFormat="1">
      <c r="B425" s="157"/>
      <c r="D425" s="150" t="s">
        <v>193</v>
      </c>
      <c r="E425" s="158" t="s">
        <v>3</v>
      </c>
      <c r="F425" s="159" t="s">
        <v>201</v>
      </c>
      <c r="H425" s="160">
        <v>13.853</v>
      </c>
      <c r="I425" s="161"/>
      <c r="L425" s="157"/>
      <c r="M425" s="162"/>
      <c r="T425" s="163"/>
      <c r="AT425" s="158" t="s">
        <v>193</v>
      </c>
      <c r="AU425" s="158" t="s">
        <v>81</v>
      </c>
      <c r="AV425" s="13" t="s">
        <v>189</v>
      </c>
      <c r="AW425" s="13" t="s">
        <v>34</v>
      </c>
      <c r="AX425" s="13" t="s">
        <v>79</v>
      </c>
      <c r="AY425" s="158" t="s">
        <v>182</v>
      </c>
    </row>
    <row r="426" spans="2:65" s="1" customFormat="1" ht="37.9" customHeight="1">
      <c r="B426" s="131"/>
      <c r="C426" s="132" t="s">
        <v>577</v>
      </c>
      <c r="D426" s="132" t="s">
        <v>184</v>
      </c>
      <c r="E426" s="133" t="s">
        <v>578</v>
      </c>
      <c r="F426" s="134" t="s">
        <v>579</v>
      </c>
      <c r="G426" s="135" t="s">
        <v>292</v>
      </c>
      <c r="H426" s="136">
        <v>8.82</v>
      </c>
      <c r="I426" s="137"/>
      <c r="J426" s="138">
        <f>ROUND(I426*H426,2)</f>
        <v>0</v>
      </c>
      <c r="K426" s="134" t="s">
        <v>188</v>
      </c>
      <c r="L426" s="32"/>
      <c r="M426" s="139" t="s">
        <v>3</v>
      </c>
      <c r="N426" s="140" t="s">
        <v>43</v>
      </c>
      <c r="P426" s="141">
        <f>O426*H426</f>
        <v>0</v>
      </c>
      <c r="Q426" s="141">
        <v>0.14380999999999999</v>
      </c>
      <c r="R426" s="141">
        <f>Q426*H426</f>
        <v>1.2684042</v>
      </c>
      <c r="S426" s="141">
        <v>0</v>
      </c>
      <c r="T426" s="142">
        <f>S426*H426</f>
        <v>0</v>
      </c>
      <c r="AR426" s="143" t="s">
        <v>189</v>
      </c>
      <c r="AT426" s="143" t="s">
        <v>184</v>
      </c>
      <c r="AU426" s="143" t="s">
        <v>81</v>
      </c>
      <c r="AY426" s="17" t="s">
        <v>182</v>
      </c>
      <c r="BE426" s="144">
        <f>IF(N426="základní",J426,0)</f>
        <v>0</v>
      </c>
      <c r="BF426" s="144">
        <f>IF(N426="snížená",J426,0)</f>
        <v>0</v>
      </c>
      <c r="BG426" s="144">
        <f>IF(N426="zákl. přenesená",J426,0)</f>
        <v>0</v>
      </c>
      <c r="BH426" s="144">
        <f>IF(N426="sníž. přenesená",J426,0)</f>
        <v>0</v>
      </c>
      <c r="BI426" s="144">
        <f>IF(N426="nulová",J426,0)</f>
        <v>0</v>
      </c>
      <c r="BJ426" s="17" t="s">
        <v>79</v>
      </c>
      <c r="BK426" s="144">
        <f>ROUND(I426*H426,2)</f>
        <v>0</v>
      </c>
      <c r="BL426" s="17" t="s">
        <v>189</v>
      </c>
      <c r="BM426" s="143" t="s">
        <v>580</v>
      </c>
    </row>
    <row r="427" spans="2:65" s="1" customFormat="1">
      <c r="B427" s="32"/>
      <c r="D427" s="145" t="s">
        <v>191</v>
      </c>
      <c r="F427" s="146" t="s">
        <v>581</v>
      </c>
      <c r="I427" s="147"/>
      <c r="L427" s="32"/>
      <c r="M427" s="148"/>
      <c r="T427" s="52"/>
      <c r="AT427" s="17" t="s">
        <v>191</v>
      </c>
      <c r="AU427" s="17" t="s">
        <v>81</v>
      </c>
    </row>
    <row r="428" spans="2:65" s="12" customFormat="1">
      <c r="B428" s="149"/>
      <c r="D428" s="150" t="s">
        <v>193</v>
      </c>
      <c r="E428" s="151" t="s">
        <v>3</v>
      </c>
      <c r="F428" s="152" t="s">
        <v>582</v>
      </c>
      <c r="H428" s="153">
        <v>8.82</v>
      </c>
      <c r="I428" s="154"/>
      <c r="L428" s="149"/>
      <c r="M428" s="155"/>
      <c r="T428" s="156"/>
      <c r="AT428" s="151" t="s">
        <v>193</v>
      </c>
      <c r="AU428" s="151" t="s">
        <v>81</v>
      </c>
      <c r="AV428" s="12" t="s">
        <v>81</v>
      </c>
      <c r="AW428" s="12" t="s">
        <v>34</v>
      </c>
      <c r="AX428" s="12" t="s">
        <v>79</v>
      </c>
      <c r="AY428" s="151" t="s">
        <v>182</v>
      </c>
    </row>
    <row r="429" spans="2:65" s="1" customFormat="1" ht="37.9" customHeight="1">
      <c r="B429" s="131"/>
      <c r="C429" s="132" t="s">
        <v>583</v>
      </c>
      <c r="D429" s="132" t="s">
        <v>184</v>
      </c>
      <c r="E429" s="133" t="s">
        <v>584</v>
      </c>
      <c r="F429" s="134" t="s">
        <v>585</v>
      </c>
      <c r="G429" s="135" t="s">
        <v>292</v>
      </c>
      <c r="H429" s="136">
        <v>656.50199999999995</v>
      </c>
      <c r="I429" s="137"/>
      <c r="J429" s="138">
        <f>ROUND(I429*H429,2)</f>
        <v>0</v>
      </c>
      <c r="K429" s="134" t="s">
        <v>188</v>
      </c>
      <c r="L429" s="32"/>
      <c r="M429" s="139" t="s">
        <v>3</v>
      </c>
      <c r="N429" s="140" t="s">
        <v>43</v>
      </c>
      <c r="P429" s="141">
        <f>O429*H429</f>
        <v>0</v>
      </c>
      <c r="Q429" s="141">
        <v>0.26878000000000002</v>
      </c>
      <c r="R429" s="141">
        <f>Q429*H429</f>
        <v>176.45460756</v>
      </c>
      <c r="S429" s="141">
        <v>0</v>
      </c>
      <c r="T429" s="142">
        <f>S429*H429</f>
        <v>0</v>
      </c>
      <c r="AR429" s="143" t="s">
        <v>189</v>
      </c>
      <c r="AT429" s="143" t="s">
        <v>184</v>
      </c>
      <c r="AU429" s="143" t="s">
        <v>81</v>
      </c>
      <c r="AY429" s="17" t="s">
        <v>182</v>
      </c>
      <c r="BE429" s="144">
        <f>IF(N429="základní",J429,0)</f>
        <v>0</v>
      </c>
      <c r="BF429" s="144">
        <f>IF(N429="snížená",J429,0)</f>
        <v>0</v>
      </c>
      <c r="BG429" s="144">
        <f>IF(N429="zákl. přenesená",J429,0)</f>
        <v>0</v>
      </c>
      <c r="BH429" s="144">
        <f>IF(N429="sníž. přenesená",J429,0)</f>
        <v>0</v>
      </c>
      <c r="BI429" s="144">
        <f>IF(N429="nulová",J429,0)</f>
        <v>0</v>
      </c>
      <c r="BJ429" s="17" t="s">
        <v>79</v>
      </c>
      <c r="BK429" s="144">
        <f>ROUND(I429*H429,2)</f>
        <v>0</v>
      </c>
      <c r="BL429" s="17" t="s">
        <v>189</v>
      </c>
      <c r="BM429" s="143" t="s">
        <v>586</v>
      </c>
    </row>
    <row r="430" spans="2:65" s="1" customFormat="1">
      <c r="B430" s="32"/>
      <c r="D430" s="145" t="s">
        <v>191</v>
      </c>
      <c r="F430" s="146" t="s">
        <v>587</v>
      </c>
      <c r="I430" s="147"/>
      <c r="L430" s="32"/>
      <c r="M430" s="148"/>
      <c r="T430" s="52"/>
      <c r="AT430" s="17" t="s">
        <v>191</v>
      </c>
      <c r="AU430" s="17" t="s">
        <v>81</v>
      </c>
    </row>
    <row r="431" spans="2:65" s="12" customFormat="1">
      <c r="B431" s="149"/>
      <c r="D431" s="150" t="s">
        <v>193</v>
      </c>
      <c r="E431" s="151" t="s">
        <v>3</v>
      </c>
      <c r="F431" s="152" t="s">
        <v>588</v>
      </c>
      <c r="H431" s="153">
        <v>48.999000000000002</v>
      </c>
      <c r="I431" s="154"/>
      <c r="L431" s="149"/>
      <c r="M431" s="155"/>
      <c r="T431" s="156"/>
      <c r="AT431" s="151" t="s">
        <v>193</v>
      </c>
      <c r="AU431" s="151" t="s">
        <v>81</v>
      </c>
      <c r="AV431" s="12" t="s">
        <v>81</v>
      </c>
      <c r="AW431" s="12" t="s">
        <v>34</v>
      </c>
      <c r="AX431" s="12" t="s">
        <v>72</v>
      </c>
      <c r="AY431" s="151" t="s">
        <v>182</v>
      </c>
    </row>
    <row r="432" spans="2:65" s="12" customFormat="1">
      <c r="B432" s="149"/>
      <c r="D432" s="150" t="s">
        <v>193</v>
      </c>
      <c r="E432" s="151" t="s">
        <v>3</v>
      </c>
      <c r="F432" s="152" t="s">
        <v>589</v>
      </c>
      <c r="H432" s="153">
        <v>-9</v>
      </c>
      <c r="I432" s="154"/>
      <c r="L432" s="149"/>
      <c r="M432" s="155"/>
      <c r="T432" s="156"/>
      <c r="AT432" s="151" t="s">
        <v>193</v>
      </c>
      <c r="AU432" s="151" t="s">
        <v>81</v>
      </c>
      <c r="AV432" s="12" t="s">
        <v>81</v>
      </c>
      <c r="AW432" s="12" t="s">
        <v>34</v>
      </c>
      <c r="AX432" s="12" t="s">
        <v>72</v>
      </c>
      <c r="AY432" s="151" t="s">
        <v>182</v>
      </c>
    </row>
    <row r="433" spans="2:51" s="14" customFormat="1">
      <c r="B433" s="174"/>
      <c r="D433" s="150" t="s">
        <v>193</v>
      </c>
      <c r="E433" s="175" t="s">
        <v>3</v>
      </c>
      <c r="F433" s="176" t="s">
        <v>590</v>
      </c>
      <c r="H433" s="177">
        <v>39.999000000000002</v>
      </c>
      <c r="I433" s="178"/>
      <c r="L433" s="174"/>
      <c r="M433" s="179"/>
      <c r="T433" s="180"/>
      <c r="AT433" s="175" t="s">
        <v>193</v>
      </c>
      <c r="AU433" s="175" t="s">
        <v>81</v>
      </c>
      <c r="AV433" s="14" t="s">
        <v>202</v>
      </c>
      <c r="AW433" s="14" t="s">
        <v>34</v>
      </c>
      <c r="AX433" s="14" t="s">
        <v>72</v>
      </c>
      <c r="AY433" s="175" t="s">
        <v>182</v>
      </c>
    </row>
    <row r="434" spans="2:51" s="12" customFormat="1">
      <c r="B434" s="149"/>
      <c r="D434" s="150" t="s">
        <v>193</v>
      </c>
      <c r="E434" s="151" t="s">
        <v>3</v>
      </c>
      <c r="F434" s="152" t="s">
        <v>591</v>
      </c>
      <c r="H434" s="153">
        <v>33.39</v>
      </c>
      <c r="I434" s="154"/>
      <c r="L434" s="149"/>
      <c r="M434" s="155"/>
      <c r="T434" s="156"/>
      <c r="AT434" s="151" t="s">
        <v>193</v>
      </c>
      <c r="AU434" s="151" t="s">
        <v>81</v>
      </c>
      <c r="AV434" s="12" t="s">
        <v>81</v>
      </c>
      <c r="AW434" s="12" t="s">
        <v>34</v>
      </c>
      <c r="AX434" s="12" t="s">
        <v>72</v>
      </c>
      <c r="AY434" s="151" t="s">
        <v>182</v>
      </c>
    </row>
    <row r="435" spans="2:51" s="12" customFormat="1">
      <c r="B435" s="149"/>
      <c r="D435" s="150" t="s">
        <v>193</v>
      </c>
      <c r="E435" s="151" t="s">
        <v>3</v>
      </c>
      <c r="F435" s="152" t="s">
        <v>592</v>
      </c>
      <c r="H435" s="153">
        <v>-3.22</v>
      </c>
      <c r="I435" s="154"/>
      <c r="L435" s="149"/>
      <c r="M435" s="155"/>
      <c r="T435" s="156"/>
      <c r="AT435" s="151" t="s">
        <v>193</v>
      </c>
      <c r="AU435" s="151" t="s">
        <v>81</v>
      </c>
      <c r="AV435" s="12" t="s">
        <v>81</v>
      </c>
      <c r="AW435" s="12" t="s">
        <v>34</v>
      </c>
      <c r="AX435" s="12" t="s">
        <v>72</v>
      </c>
      <c r="AY435" s="151" t="s">
        <v>182</v>
      </c>
    </row>
    <row r="436" spans="2:51" s="12" customFormat="1">
      <c r="B436" s="149"/>
      <c r="D436" s="150" t="s">
        <v>193</v>
      </c>
      <c r="E436" s="151" t="s">
        <v>3</v>
      </c>
      <c r="F436" s="152" t="s">
        <v>593</v>
      </c>
      <c r="H436" s="153">
        <v>1.708</v>
      </c>
      <c r="I436" s="154"/>
      <c r="L436" s="149"/>
      <c r="M436" s="155"/>
      <c r="T436" s="156"/>
      <c r="AT436" s="151" t="s">
        <v>193</v>
      </c>
      <c r="AU436" s="151" t="s">
        <v>81</v>
      </c>
      <c r="AV436" s="12" t="s">
        <v>81</v>
      </c>
      <c r="AW436" s="12" t="s">
        <v>34</v>
      </c>
      <c r="AX436" s="12" t="s">
        <v>72</v>
      </c>
      <c r="AY436" s="151" t="s">
        <v>182</v>
      </c>
    </row>
    <row r="437" spans="2:51" s="12" customFormat="1">
      <c r="B437" s="149"/>
      <c r="D437" s="150" t="s">
        <v>193</v>
      </c>
      <c r="E437" s="151" t="s">
        <v>3</v>
      </c>
      <c r="F437" s="152" t="s">
        <v>594</v>
      </c>
      <c r="H437" s="153">
        <v>57.914999999999999</v>
      </c>
      <c r="I437" s="154"/>
      <c r="L437" s="149"/>
      <c r="M437" s="155"/>
      <c r="T437" s="156"/>
      <c r="AT437" s="151" t="s">
        <v>193</v>
      </c>
      <c r="AU437" s="151" t="s">
        <v>81</v>
      </c>
      <c r="AV437" s="12" t="s">
        <v>81</v>
      </c>
      <c r="AW437" s="12" t="s">
        <v>34</v>
      </c>
      <c r="AX437" s="12" t="s">
        <v>72</v>
      </c>
      <c r="AY437" s="151" t="s">
        <v>182</v>
      </c>
    </row>
    <row r="438" spans="2:51" s="12" customFormat="1">
      <c r="B438" s="149"/>
      <c r="D438" s="150" t="s">
        <v>193</v>
      </c>
      <c r="E438" s="151" t="s">
        <v>3</v>
      </c>
      <c r="F438" s="152" t="s">
        <v>595</v>
      </c>
      <c r="H438" s="153">
        <v>-13.5</v>
      </c>
      <c r="I438" s="154"/>
      <c r="L438" s="149"/>
      <c r="M438" s="155"/>
      <c r="T438" s="156"/>
      <c r="AT438" s="151" t="s">
        <v>193</v>
      </c>
      <c r="AU438" s="151" t="s">
        <v>81</v>
      </c>
      <c r="AV438" s="12" t="s">
        <v>81</v>
      </c>
      <c r="AW438" s="12" t="s">
        <v>34</v>
      </c>
      <c r="AX438" s="12" t="s">
        <v>72</v>
      </c>
      <c r="AY438" s="151" t="s">
        <v>182</v>
      </c>
    </row>
    <row r="439" spans="2:51" s="14" customFormat="1">
      <c r="B439" s="174"/>
      <c r="D439" s="150" t="s">
        <v>193</v>
      </c>
      <c r="E439" s="175" t="s">
        <v>3</v>
      </c>
      <c r="F439" s="176" t="s">
        <v>596</v>
      </c>
      <c r="H439" s="177">
        <v>76.293000000000006</v>
      </c>
      <c r="I439" s="178"/>
      <c r="L439" s="174"/>
      <c r="M439" s="179"/>
      <c r="T439" s="180"/>
      <c r="AT439" s="175" t="s">
        <v>193</v>
      </c>
      <c r="AU439" s="175" t="s">
        <v>81</v>
      </c>
      <c r="AV439" s="14" t="s">
        <v>202</v>
      </c>
      <c r="AW439" s="14" t="s">
        <v>34</v>
      </c>
      <c r="AX439" s="14" t="s">
        <v>72</v>
      </c>
      <c r="AY439" s="175" t="s">
        <v>182</v>
      </c>
    </row>
    <row r="440" spans="2:51" s="12" customFormat="1">
      <c r="B440" s="149"/>
      <c r="D440" s="150" t="s">
        <v>193</v>
      </c>
      <c r="E440" s="151" t="s">
        <v>3</v>
      </c>
      <c r="F440" s="152" t="s">
        <v>597</v>
      </c>
      <c r="H440" s="153">
        <v>85.635999999999996</v>
      </c>
      <c r="I440" s="154"/>
      <c r="L440" s="149"/>
      <c r="M440" s="155"/>
      <c r="T440" s="156"/>
      <c r="AT440" s="151" t="s">
        <v>193</v>
      </c>
      <c r="AU440" s="151" t="s">
        <v>81</v>
      </c>
      <c r="AV440" s="12" t="s">
        <v>81</v>
      </c>
      <c r="AW440" s="12" t="s">
        <v>34</v>
      </c>
      <c r="AX440" s="12" t="s">
        <v>72</v>
      </c>
      <c r="AY440" s="151" t="s">
        <v>182</v>
      </c>
    </row>
    <row r="441" spans="2:51" s="12" customFormat="1">
      <c r="B441" s="149"/>
      <c r="D441" s="150" t="s">
        <v>193</v>
      </c>
      <c r="E441" s="151" t="s">
        <v>3</v>
      </c>
      <c r="F441" s="152" t="s">
        <v>598</v>
      </c>
      <c r="H441" s="153">
        <v>-18</v>
      </c>
      <c r="I441" s="154"/>
      <c r="L441" s="149"/>
      <c r="M441" s="155"/>
      <c r="T441" s="156"/>
      <c r="AT441" s="151" t="s">
        <v>193</v>
      </c>
      <c r="AU441" s="151" t="s">
        <v>81</v>
      </c>
      <c r="AV441" s="12" t="s">
        <v>81</v>
      </c>
      <c r="AW441" s="12" t="s">
        <v>34</v>
      </c>
      <c r="AX441" s="12" t="s">
        <v>72</v>
      </c>
      <c r="AY441" s="151" t="s">
        <v>182</v>
      </c>
    </row>
    <row r="442" spans="2:51" s="12" customFormat="1">
      <c r="B442" s="149"/>
      <c r="D442" s="150" t="s">
        <v>193</v>
      </c>
      <c r="E442" s="151" t="s">
        <v>3</v>
      </c>
      <c r="F442" s="152" t="s">
        <v>599</v>
      </c>
      <c r="H442" s="153">
        <v>2.73</v>
      </c>
      <c r="I442" s="154"/>
      <c r="L442" s="149"/>
      <c r="M442" s="155"/>
      <c r="T442" s="156"/>
      <c r="AT442" s="151" t="s">
        <v>193</v>
      </c>
      <c r="AU442" s="151" t="s">
        <v>81</v>
      </c>
      <c r="AV442" s="12" t="s">
        <v>81</v>
      </c>
      <c r="AW442" s="12" t="s">
        <v>34</v>
      </c>
      <c r="AX442" s="12" t="s">
        <v>72</v>
      </c>
      <c r="AY442" s="151" t="s">
        <v>182</v>
      </c>
    </row>
    <row r="443" spans="2:51" s="12" customFormat="1">
      <c r="B443" s="149"/>
      <c r="D443" s="150" t="s">
        <v>193</v>
      </c>
      <c r="E443" s="151" t="s">
        <v>3</v>
      </c>
      <c r="F443" s="152" t="s">
        <v>600</v>
      </c>
      <c r="H443" s="153">
        <v>184.75800000000001</v>
      </c>
      <c r="I443" s="154"/>
      <c r="L443" s="149"/>
      <c r="M443" s="155"/>
      <c r="T443" s="156"/>
      <c r="AT443" s="151" t="s">
        <v>193</v>
      </c>
      <c r="AU443" s="151" t="s">
        <v>81</v>
      </c>
      <c r="AV443" s="12" t="s">
        <v>81</v>
      </c>
      <c r="AW443" s="12" t="s">
        <v>34</v>
      </c>
      <c r="AX443" s="12" t="s">
        <v>72</v>
      </c>
      <c r="AY443" s="151" t="s">
        <v>182</v>
      </c>
    </row>
    <row r="444" spans="2:51" s="12" customFormat="1">
      <c r="B444" s="149"/>
      <c r="D444" s="150" t="s">
        <v>193</v>
      </c>
      <c r="E444" s="151" t="s">
        <v>3</v>
      </c>
      <c r="F444" s="152" t="s">
        <v>601</v>
      </c>
      <c r="H444" s="153">
        <v>-9</v>
      </c>
      <c r="I444" s="154"/>
      <c r="L444" s="149"/>
      <c r="M444" s="155"/>
      <c r="T444" s="156"/>
      <c r="AT444" s="151" t="s">
        <v>193</v>
      </c>
      <c r="AU444" s="151" t="s">
        <v>81</v>
      </c>
      <c r="AV444" s="12" t="s">
        <v>81</v>
      </c>
      <c r="AW444" s="12" t="s">
        <v>34</v>
      </c>
      <c r="AX444" s="12" t="s">
        <v>72</v>
      </c>
      <c r="AY444" s="151" t="s">
        <v>182</v>
      </c>
    </row>
    <row r="445" spans="2:51" s="12" customFormat="1">
      <c r="B445" s="149"/>
      <c r="D445" s="150" t="s">
        <v>193</v>
      </c>
      <c r="E445" s="151" t="s">
        <v>3</v>
      </c>
      <c r="F445" s="152" t="s">
        <v>602</v>
      </c>
      <c r="H445" s="153">
        <v>-3.68</v>
      </c>
      <c r="I445" s="154"/>
      <c r="L445" s="149"/>
      <c r="M445" s="155"/>
      <c r="T445" s="156"/>
      <c r="AT445" s="151" t="s">
        <v>193</v>
      </c>
      <c r="AU445" s="151" t="s">
        <v>81</v>
      </c>
      <c r="AV445" s="12" t="s">
        <v>81</v>
      </c>
      <c r="AW445" s="12" t="s">
        <v>34</v>
      </c>
      <c r="AX445" s="12" t="s">
        <v>72</v>
      </c>
      <c r="AY445" s="151" t="s">
        <v>182</v>
      </c>
    </row>
    <row r="446" spans="2:51" s="12" customFormat="1">
      <c r="B446" s="149"/>
      <c r="D446" s="150" t="s">
        <v>193</v>
      </c>
      <c r="E446" s="151" t="s">
        <v>3</v>
      </c>
      <c r="F446" s="152" t="s">
        <v>603</v>
      </c>
      <c r="H446" s="153">
        <v>53.780999999999999</v>
      </c>
      <c r="I446" s="154"/>
      <c r="L446" s="149"/>
      <c r="M446" s="155"/>
      <c r="T446" s="156"/>
      <c r="AT446" s="151" t="s">
        <v>193</v>
      </c>
      <c r="AU446" s="151" t="s">
        <v>81</v>
      </c>
      <c r="AV446" s="12" t="s">
        <v>81</v>
      </c>
      <c r="AW446" s="12" t="s">
        <v>34</v>
      </c>
      <c r="AX446" s="12" t="s">
        <v>72</v>
      </c>
      <c r="AY446" s="151" t="s">
        <v>182</v>
      </c>
    </row>
    <row r="447" spans="2:51" s="12" customFormat="1">
      <c r="B447" s="149"/>
      <c r="D447" s="150" t="s">
        <v>193</v>
      </c>
      <c r="E447" s="151" t="s">
        <v>3</v>
      </c>
      <c r="F447" s="152" t="s">
        <v>604</v>
      </c>
      <c r="H447" s="153">
        <v>-10.5</v>
      </c>
      <c r="I447" s="154"/>
      <c r="L447" s="149"/>
      <c r="M447" s="155"/>
      <c r="T447" s="156"/>
      <c r="AT447" s="151" t="s">
        <v>193</v>
      </c>
      <c r="AU447" s="151" t="s">
        <v>81</v>
      </c>
      <c r="AV447" s="12" t="s">
        <v>81</v>
      </c>
      <c r="AW447" s="12" t="s">
        <v>34</v>
      </c>
      <c r="AX447" s="12" t="s">
        <v>72</v>
      </c>
      <c r="AY447" s="151" t="s">
        <v>182</v>
      </c>
    </row>
    <row r="448" spans="2:51" s="14" customFormat="1">
      <c r="B448" s="174"/>
      <c r="D448" s="150" t="s">
        <v>193</v>
      </c>
      <c r="E448" s="175" t="s">
        <v>3</v>
      </c>
      <c r="F448" s="176" t="s">
        <v>605</v>
      </c>
      <c r="H448" s="177">
        <v>285.72500000000002</v>
      </c>
      <c r="I448" s="178"/>
      <c r="L448" s="174"/>
      <c r="M448" s="179"/>
      <c r="T448" s="180"/>
      <c r="AT448" s="175" t="s">
        <v>193</v>
      </c>
      <c r="AU448" s="175" t="s">
        <v>81</v>
      </c>
      <c r="AV448" s="14" t="s">
        <v>202</v>
      </c>
      <c r="AW448" s="14" t="s">
        <v>34</v>
      </c>
      <c r="AX448" s="14" t="s">
        <v>72</v>
      </c>
      <c r="AY448" s="175" t="s">
        <v>182</v>
      </c>
    </row>
    <row r="449" spans="2:65" s="12" customFormat="1">
      <c r="B449" s="149"/>
      <c r="D449" s="150" t="s">
        <v>193</v>
      </c>
      <c r="E449" s="151" t="s">
        <v>3</v>
      </c>
      <c r="F449" s="152" t="s">
        <v>606</v>
      </c>
      <c r="H449" s="153">
        <v>76.852999999999994</v>
      </c>
      <c r="I449" s="154"/>
      <c r="L449" s="149"/>
      <c r="M449" s="155"/>
      <c r="T449" s="156"/>
      <c r="AT449" s="151" t="s">
        <v>193</v>
      </c>
      <c r="AU449" s="151" t="s">
        <v>81</v>
      </c>
      <c r="AV449" s="12" t="s">
        <v>81</v>
      </c>
      <c r="AW449" s="12" t="s">
        <v>34</v>
      </c>
      <c r="AX449" s="12" t="s">
        <v>72</v>
      </c>
      <c r="AY449" s="151" t="s">
        <v>182</v>
      </c>
    </row>
    <row r="450" spans="2:65" s="12" customFormat="1">
      <c r="B450" s="149"/>
      <c r="D450" s="150" t="s">
        <v>193</v>
      </c>
      <c r="E450" s="151" t="s">
        <v>3</v>
      </c>
      <c r="F450" s="152" t="s">
        <v>598</v>
      </c>
      <c r="H450" s="153">
        <v>-18</v>
      </c>
      <c r="I450" s="154"/>
      <c r="L450" s="149"/>
      <c r="M450" s="155"/>
      <c r="T450" s="156"/>
      <c r="AT450" s="151" t="s">
        <v>193</v>
      </c>
      <c r="AU450" s="151" t="s">
        <v>81</v>
      </c>
      <c r="AV450" s="12" t="s">
        <v>81</v>
      </c>
      <c r="AW450" s="12" t="s">
        <v>34</v>
      </c>
      <c r="AX450" s="12" t="s">
        <v>72</v>
      </c>
      <c r="AY450" s="151" t="s">
        <v>182</v>
      </c>
    </row>
    <row r="451" spans="2:65" s="12" customFormat="1">
      <c r="B451" s="149"/>
      <c r="D451" s="150" t="s">
        <v>193</v>
      </c>
      <c r="E451" s="151" t="s">
        <v>3</v>
      </c>
      <c r="F451" s="152" t="s">
        <v>607</v>
      </c>
      <c r="H451" s="153">
        <v>2.4500000000000002</v>
      </c>
      <c r="I451" s="154"/>
      <c r="L451" s="149"/>
      <c r="M451" s="155"/>
      <c r="T451" s="156"/>
      <c r="AT451" s="151" t="s">
        <v>193</v>
      </c>
      <c r="AU451" s="151" t="s">
        <v>81</v>
      </c>
      <c r="AV451" s="12" t="s">
        <v>81</v>
      </c>
      <c r="AW451" s="12" t="s">
        <v>34</v>
      </c>
      <c r="AX451" s="12" t="s">
        <v>72</v>
      </c>
      <c r="AY451" s="151" t="s">
        <v>182</v>
      </c>
    </row>
    <row r="452" spans="2:65" s="12" customFormat="1">
      <c r="B452" s="149"/>
      <c r="D452" s="150" t="s">
        <v>193</v>
      </c>
      <c r="E452" s="151" t="s">
        <v>3</v>
      </c>
      <c r="F452" s="152" t="s">
        <v>608</v>
      </c>
      <c r="H452" s="153">
        <v>128.982</v>
      </c>
      <c r="I452" s="154"/>
      <c r="L452" s="149"/>
      <c r="M452" s="155"/>
      <c r="T452" s="156"/>
      <c r="AT452" s="151" t="s">
        <v>193</v>
      </c>
      <c r="AU452" s="151" t="s">
        <v>81</v>
      </c>
      <c r="AV452" s="12" t="s">
        <v>81</v>
      </c>
      <c r="AW452" s="12" t="s">
        <v>34</v>
      </c>
      <c r="AX452" s="12" t="s">
        <v>72</v>
      </c>
      <c r="AY452" s="151" t="s">
        <v>182</v>
      </c>
    </row>
    <row r="453" spans="2:65" s="12" customFormat="1">
      <c r="B453" s="149"/>
      <c r="D453" s="150" t="s">
        <v>193</v>
      </c>
      <c r="E453" s="151" t="s">
        <v>3</v>
      </c>
      <c r="F453" s="152" t="s">
        <v>601</v>
      </c>
      <c r="H453" s="153">
        <v>-9</v>
      </c>
      <c r="I453" s="154"/>
      <c r="L453" s="149"/>
      <c r="M453" s="155"/>
      <c r="T453" s="156"/>
      <c r="AT453" s="151" t="s">
        <v>193</v>
      </c>
      <c r="AU453" s="151" t="s">
        <v>81</v>
      </c>
      <c r="AV453" s="12" t="s">
        <v>81</v>
      </c>
      <c r="AW453" s="12" t="s">
        <v>34</v>
      </c>
      <c r="AX453" s="12" t="s">
        <v>72</v>
      </c>
      <c r="AY453" s="151" t="s">
        <v>182</v>
      </c>
    </row>
    <row r="454" spans="2:65" s="12" customFormat="1">
      <c r="B454" s="149"/>
      <c r="D454" s="150" t="s">
        <v>193</v>
      </c>
      <c r="E454" s="151" t="s">
        <v>3</v>
      </c>
      <c r="F454" s="152" t="s">
        <v>602</v>
      </c>
      <c r="H454" s="153">
        <v>-3.68</v>
      </c>
      <c r="I454" s="154"/>
      <c r="L454" s="149"/>
      <c r="M454" s="155"/>
      <c r="T454" s="156"/>
      <c r="AT454" s="151" t="s">
        <v>193</v>
      </c>
      <c r="AU454" s="151" t="s">
        <v>81</v>
      </c>
      <c r="AV454" s="12" t="s">
        <v>81</v>
      </c>
      <c r="AW454" s="12" t="s">
        <v>34</v>
      </c>
      <c r="AX454" s="12" t="s">
        <v>72</v>
      </c>
      <c r="AY454" s="151" t="s">
        <v>182</v>
      </c>
    </row>
    <row r="455" spans="2:65" s="12" customFormat="1">
      <c r="B455" s="149"/>
      <c r="D455" s="150" t="s">
        <v>193</v>
      </c>
      <c r="E455" s="151" t="s">
        <v>3</v>
      </c>
      <c r="F455" s="152" t="s">
        <v>609</v>
      </c>
      <c r="H455" s="153">
        <v>48.265000000000001</v>
      </c>
      <c r="I455" s="154"/>
      <c r="L455" s="149"/>
      <c r="M455" s="155"/>
      <c r="T455" s="156"/>
      <c r="AT455" s="151" t="s">
        <v>193</v>
      </c>
      <c r="AU455" s="151" t="s">
        <v>81</v>
      </c>
      <c r="AV455" s="12" t="s">
        <v>81</v>
      </c>
      <c r="AW455" s="12" t="s">
        <v>34</v>
      </c>
      <c r="AX455" s="12" t="s">
        <v>72</v>
      </c>
      <c r="AY455" s="151" t="s">
        <v>182</v>
      </c>
    </row>
    <row r="456" spans="2:65" s="12" customFormat="1">
      <c r="B456" s="149"/>
      <c r="D456" s="150" t="s">
        <v>193</v>
      </c>
      <c r="E456" s="151" t="s">
        <v>3</v>
      </c>
      <c r="F456" s="152" t="s">
        <v>604</v>
      </c>
      <c r="H456" s="153">
        <v>-10.5</v>
      </c>
      <c r="I456" s="154"/>
      <c r="L456" s="149"/>
      <c r="M456" s="155"/>
      <c r="T456" s="156"/>
      <c r="AT456" s="151" t="s">
        <v>193</v>
      </c>
      <c r="AU456" s="151" t="s">
        <v>81</v>
      </c>
      <c r="AV456" s="12" t="s">
        <v>81</v>
      </c>
      <c r="AW456" s="12" t="s">
        <v>34</v>
      </c>
      <c r="AX456" s="12" t="s">
        <v>72</v>
      </c>
      <c r="AY456" s="151" t="s">
        <v>182</v>
      </c>
    </row>
    <row r="457" spans="2:65" s="14" customFormat="1">
      <c r="B457" s="174"/>
      <c r="D457" s="150" t="s">
        <v>193</v>
      </c>
      <c r="E457" s="175" t="s">
        <v>3</v>
      </c>
      <c r="F457" s="176" t="s">
        <v>610</v>
      </c>
      <c r="H457" s="177">
        <v>215.37</v>
      </c>
      <c r="I457" s="178"/>
      <c r="L457" s="174"/>
      <c r="M457" s="179"/>
      <c r="T457" s="180"/>
      <c r="AT457" s="175" t="s">
        <v>193</v>
      </c>
      <c r="AU457" s="175" t="s">
        <v>81</v>
      </c>
      <c r="AV457" s="14" t="s">
        <v>202</v>
      </c>
      <c r="AW457" s="14" t="s">
        <v>34</v>
      </c>
      <c r="AX457" s="14" t="s">
        <v>72</v>
      </c>
      <c r="AY457" s="175" t="s">
        <v>182</v>
      </c>
    </row>
    <row r="458" spans="2:65" s="12" customFormat="1">
      <c r="B458" s="149"/>
      <c r="D458" s="150" t="s">
        <v>193</v>
      </c>
      <c r="E458" s="151" t="s">
        <v>3</v>
      </c>
      <c r="F458" s="152" t="s">
        <v>611</v>
      </c>
      <c r="H458" s="153">
        <v>39.115000000000002</v>
      </c>
      <c r="I458" s="154"/>
      <c r="L458" s="149"/>
      <c r="M458" s="155"/>
      <c r="T458" s="156"/>
      <c r="AT458" s="151" t="s">
        <v>193</v>
      </c>
      <c r="AU458" s="151" t="s">
        <v>81</v>
      </c>
      <c r="AV458" s="12" t="s">
        <v>81</v>
      </c>
      <c r="AW458" s="12" t="s">
        <v>34</v>
      </c>
      <c r="AX458" s="12" t="s">
        <v>72</v>
      </c>
      <c r="AY458" s="151" t="s">
        <v>182</v>
      </c>
    </row>
    <row r="459" spans="2:65" s="14" customFormat="1">
      <c r="B459" s="174"/>
      <c r="D459" s="150" t="s">
        <v>193</v>
      </c>
      <c r="E459" s="175" t="s">
        <v>3</v>
      </c>
      <c r="F459" s="176" t="s">
        <v>612</v>
      </c>
      <c r="H459" s="177">
        <v>39.115000000000002</v>
      </c>
      <c r="I459" s="178"/>
      <c r="L459" s="174"/>
      <c r="M459" s="179"/>
      <c r="T459" s="180"/>
      <c r="AT459" s="175" t="s">
        <v>193</v>
      </c>
      <c r="AU459" s="175" t="s">
        <v>81</v>
      </c>
      <c r="AV459" s="14" t="s">
        <v>202</v>
      </c>
      <c r="AW459" s="14" t="s">
        <v>34</v>
      </c>
      <c r="AX459" s="14" t="s">
        <v>72</v>
      </c>
      <c r="AY459" s="175" t="s">
        <v>182</v>
      </c>
    </row>
    <row r="460" spans="2:65" s="13" customFormat="1">
      <c r="B460" s="157"/>
      <c r="D460" s="150" t="s">
        <v>193</v>
      </c>
      <c r="E460" s="158" t="s">
        <v>3</v>
      </c>
      <c r="F460" s="159" t="s">
        <v>201</v>
      </c>
      <c r="H460" s="160">
        <v>656.50200000000007</v>
      </c>
      <c r="I460" s="161"/>
      <c r="L460" s="157"/>
      <c r="M460" s="162"/>
      <c r="T460" s="163"/>
      <c r="AT460" s="158" t="s">
        <v>193</v>
      </c>
      <c r="AU460" s="158" t="s">
        <v>81</v>
      </c>
      <c r="AV460" s="13" t="s">
        <v>189</v>
      </c>
      <c r="AW460" s="13" t="s">
        <v>34</v>
      </c>
      <c r="AX460" s="13" t="s">
        <v>79</v>
      </c>
      <c r="AY460" s="158" t="s">
        <v>182</v>
      </c>
    </row>
    <row r="461" spans="2:65" s="1" customFormat="1" ht="37.9" customHeight="1">
      <c r="B461" s="131"/>
      <c r="C461" s="132" t="s">
        <v>613</v>
      </c>
      <c r="D461" s="132" t="s">
        <v>184</v>
      </c>
      <c r="E461" s="133" t="s">
        <v>614</v>
      </c>
      <c r="F461" s="134" t="s">
        <v>615</v>
      </c>
      <c r="G461" s="135" t="s">
        <v>292</v>
      </c>
      <c r="H461" s="136">
        <v>705.35599999999999</v>
      </c>
      <c r="I461" s="137"/>
      <c r="J461" s="138">
        <f>ROUND(I461*H461,2)</f>
        <v>0</v>
      </c>
      <c r="K461" s="134" t="s">
        <v>188</v>
      </c>
      <c r="L461" s="32"/>
      <c r="M461" s="139" t="s">
        <v>3</v>
      </c>
      <c r="N461" s="140" t="s">
        <v>43</v>
      </c>
      <c r="P461" s="141">
        <f>O461*H461</f>
        <v>0</v>
      </c>
      <c r="Q461" s="141">
        <v>0.19692000000000001</v>
      </c>
      <c r="R461" s="141">
        <f>Q461*H461</f>
        <v>138.89870352</v>
      </c>
      <c r="S461" s="141">
        <v>0</v>
      </c>
      <c r="T461" s="142">
        <f>S461*H461</f>
        <v>0</v>
      </c>
      <c r="AR461" s="143" t="s">
        <v>189</v>
      </c>
      <c r="AT461" s="143" t="s">
        <v>184</v>
      </c>
      <c r="AU461" s="143" t="s">
        <v>81</v>
      </c>
      <c r="AY461" s="17" t="s">
        <v>182</v>
      </c>
      <c r="BE461" s="144">
        <f>IF(N461="základní",J461,0)</f>
        <v>0</v>
      </c>
      <c r="BF461" s="144">
        <f>IF(N461="snížená",J461,0)</f>
        <v>0</v>
      </c>
      <c r="BG461" s="144">
        <f>IF(N461="zákl. přenesená",J461,0)</f>
        <v>0</v>
      </c>
      <c r="BH461" s="144">
        <f>IF(N461="sníž. přenesená",J461,0)</f>
        <v>0</v>
      </c>
      <c r="BI461" s="144">
        <f>IF(N461="nulová",J461,0)</f>
        <v>0</v>
      </c>
      <c r="BJ461" s="17" t="s">
        <v>79</v>
      </c>
      <c r="BK461" s="144">
        <f>ROUND(I461*H461,2)</f>
        <v>0</v>
      </c>
      <c r="BL461" s="17" t="s">
        <v>189</v>
      </c>
      <c r="BM461" s="143" t="s">
        <v>616</v>
      </c>
    </row>
    <row r="462" spans="2:65" s="1" customFormat="1">
      <c r="B462" s="32"/>
      <c r="D462" s="145" t="s">
        <v>191</v>
      </c>
      <c r="F462" s="146" t="s">
        <v>617</v>
      </c>
      <c r="I462" s="147"/>
      <c r="L462" s="32"/>
      <c r="M462" s="148"/>
      <c r="T462" s="52"/>
      <c r="AT462" s="17" t="s">
        <v>191</v>
      </c>
      <c r="AU462" s="17" t="s">
        <v>81</v>
      </c>
    </row>
    <row r="463" spans="2:65" s="12" customFormat="1">
      <c r="B463" s="149"/>
      <c r="D463" s="150" t="s">
        <v>193</v>
      </c>
      <c r="E463" s="151" t="s">
        <v>3</v>
      </c>
      <c r="F463" s="152" t="s">
        <v>618</v>
      </c>
      <c r="H463" s="153">
        <v>23.053000000000001</v>
      </c>
      <c r="I463" s="154"/>
      <c r="L463" s="149"/>
      <c r="M463" s="155"/>
      <c r="T463" s="156"/>
      <c r="AT463" s="151" t="s">
        <v>193</v>
      </c>
      <c r="AU463" s="151" t="s">
        <v>81</v>
      </c>
      <c r="AV463" s="12" t="s">
        <v>81</v>
      </c>
      <c r="AW463" s="12" t="s">
        <v>34</v>
      </c>
      <c r="AX463" s="12" t="s">
        <v>72</v>
      </c>
      <c r="AY463" s="151" t="s">
        <v>182</v>
      </c>
    </row>
    <row r="464" spans="2:65" s="14" customFormat="1">
      <c r="B464" s="174"/>
      <c r="D464" s="150" t="s">
        <v>193</v>
      </c>
      <c r="E464" s="175" t="s">
        <v>3</v>
      </c>
      <c r="F464" s="176" t="s">
        <v>350</v>
      </c>
      <c r="H464" s="177">
        <v>23.053000000000001</v>
      </c>
      <c r="I464" s="178"/>
      <c r="L464" s="174"/>
      <c r="M464" s="179"/>
      <c r="T464" s="180"/>
      <c r="AT464" s="175" t="s">
        <v>193</v>
      </c>
      <c r="AU464" s="175" t="s">
        <v>81</v>
      </c>
      <c r="AV464" s="14" t="s">
        <v>202</v>
      </c>
      <c r="AW464" s="14" t="s">
        <v>34</v>
      </c>
      <c r="AX464" s="14" t="s">
        <v>72</v>
      </c>
      <c r="AY464" s="175" t="s">
        <v>182</v>
      </c>
    </row>
    <row r="465" spans="2:51" s="12" customFormat="1">
      <c r="B465" s="149"/>
      <c r="D465" s="150" t="s">
        <v>193</v>
      </c>
      <c r="E465" s="151" t="s">
        <v>3</v>
      </c>
      <c r="F465" s="152" t="s">
        <v>619</v>
      </c>
      <c r="H465" s="153">
        <v>39.270000000000003</v>
      </c>
      <c r="I465" s="154"/>
      <c r="L465" s="149"/>
      <c r="M465" s="155"/>
      <c r="T465" s="156"/>
      <c r="AT465" s="151" t="s">
        <v>193</v>
      </c>
      <c r="AU465" s="151" t="s">
        <v>81</v>
      </c>
      <c r="AV465" s="12" t="s">
        <v>81</v>
      </c>
      <c r="AW465" s="12" t="s">
        <v>34</v>
      </c>
      <c r="AX465" s="12" t="s">
        <v>72</v>
      </c>
      <c r="AY465" s="151" t="s">
        <v>182</v>
      </c>
    </row>
    <row r="466" spans="2:51" s="12" customFormat="1">
      <c r="B466" s="149"/>
      <c r="D466" s="150" t="s">
        <v>193</v>
      </c>
      <c r="E466" s="151" t="s">
        <v>3</v>
      </c>
      <c r="F466" s="152" t="s">
        <v>620</v>
      </c>
      <c r="H466" s="153">
        <v>28.853000000000002</v>
      </c>
      <c r="I466" s="154"/>
      <c r="L466" s="149"/>
      <c r="M466" s="155"/>
      <c r="T466" s="156"/>
      <c r="AT466" s="151" t="s">
        <v>193</v>
      </c>
      <c r="AU466" s="151" t="s">
        <v>81</v>
      </c>
      <c r="AV466" s="12" t="s">
        <v>81</v>
      </c>
      <c r="AW466" s="12" t="s">
        <v>34</v>
      </c>
      <c r="AX466" s="12" t="s">
        <v>72</v>
      </c>
      <c r="AY466" s="151" t="s">
        <v>182</v>
      </c>
    </row>
    <row r="467" spans="2:51" s="12" customFormat="1">
      <c r="B467" s="149"/>
      <c r="D467" s="150" t="s">
        <v>193</v>
      </c>
      <c r="E467" s="151" t="s">
        <v>3</v>
      </c>
      <c r="F467" s="152" t="s">
        <v>621</v>
      </c>
      <c r="H467" s="153">
        <v>-2.31</v>
      </c>
      <c r="I467" s="154"/>
      <c r="L467" s="149"/>
      <c r="M467" s="155"/>
      <c r="T467" s="156"/>
      <c r="AT467" s="151" t="s">
        <v>193</v>
      </c>
      <c r="AU467" s="151" t="s">
        <v>81</v>
      </c>
      <c r="AV467" s="12" t="s">
        <v>81</v>
      </c>
      <c r="AW467" s="12" t="s">
        <v>34</v>
      </c>
      <c r="AX467" s="12" t="s">
        <v>72</v>
      </c>
      <c r="AY467" s="151" t="s">
        <v>182</v>
      </c>
    </row>
    <row r="468" spans="2:51" s="12" customFormat="1">
      <c r="B468" s="149"/>
      <c r="D468" s="150" t="s">
        <v>193</v>
      </c>
      <c r="E468" s="151" t="s">
        <v>3</v>
      </c>
      <c r="F468" s="152" t="s">
        <v>622</v>
      </c>
      <c r="H468" s="153">
        <v>123.307</v>
      </c>
      <c r="I468" s="154"/>
      <c r="L468" s="149"/>
      <c r="M468" s="155"/>
      <c r="T468" s="156"/>
      <c r="AT468" s="151" t="s">
        <v>193</v>
      </c>
      <c r="AU468" s="151" t="s">
        <v>81</v>
      </c>
      <c r="AV468" s="12" t="s">
        <v>81</v>
      </c>
      <c r="AW468" s="12" t="s">
        <v>34</v>
      </c>
      <c r="AX468" s="12" t="s">
        <v>72</v>
      </c>
      <c r="AY468" s="151" t="s">
        <v>182</v>
      </c>
    </row>
    <row r="469" spans="2:51" s="12" customFormat="1">
      <c r="B469" s="149"/>
      <c r="D469" s="150" t="s">
        <v>193</v>
      </c>
      <c r="E469" s="151" t="s">
        <v>3</v>
      </c>
      <c r="F469" s="152" t="s">
        <v>623</v>
      </c>
      <c r="H469" s="153">
        <v>-4.62</v>
      </c>
      <c r="I469" s="154"/>
      <c r="L469" s="149"/>
      <c r="M469" s="155"/>
      <c r="T469" s="156"/>
      <c r="AT469" s="151" t="s">
        <v>193</v>
      </c>
      <c r="AU469" s="151" t="s">
        <v>81</v>
      </c>
      <c r="AV469" s="12" t="s">
        <v>81</v>
      </c>
      <c r="AW469" s="12" t="s">
        <v>34</v>
      </c>
      <c r="AX469" s="12" t="s">
        <v>72</v>
      </c>
      <c r="AY469" s="151" t="s">
        <v>182</v>
      </c>
    </row>
    <row r="470" spans="2:51" s="12" customFormat="1">
      <c r="B470" s="149"/>
      <c r="D470" s="150" t="s">
        <v>193</v>
      </c>
      <c r="E470" s="151" t="s">
        <v>3</v>
      </c>
      <c r="F470" s="152" t="s">
        <v>624</v>
      </c>
      <c r="H470" s="153">
        <v>-1.89</v>
      </c>
      <c r="I470" s="154"/>
      <c r="L470" s="149"/>
      <c r="M470" s="155"/>
      <c r="T470" s="156"/>
      <c r="AT470" s="151" t="s">
        <v>193</v>
      </c>
      <c r="AU470" s="151" t="s">
        <v>81</v>
      </c>
      <c r="AV470" s="12" t="s">
        <v>81</v>
      </c>
      <c r="AW470" s="12" t="s">
        <v>34</v>
      </c>
      <c r="AX470" s="12" t="s">
        <v>72</v>
      </c>
      <c r="AY470" s="151" t="s">
        <v>182</v>
      </c>
    </row>
    <row r="471" spans="2:51" s="12" customFormat="1">
      <c r="B471" s="149"/>
      <c r="D471" s="150" t="s">
        <v>193</v>
      </c>
      <c r="E471" s="151" t="s">
        <v>3</v>
      </c>
      <c r="F471" s="152" t="s">
        <v>625</v>
      </c>
      <c r="H471" s="153">
        <v>-1.68</v>
      </c>
      <c r="I471" s="154"/>
      <c r="L471" s="149"/>
      <c r="M471" s="155"/>
      <c r="T471" s="156"/>
      <c r="AT471" s="151" t="s">
        <v>193</v>
      </c>
      <c r="AU471" s="151" t="s">
        <v>81</v>
      </c>
      <c r="AV471" s="12" t="s">
        <v>81</v>
      </c>
      <c r="AW471" s="12" t="s">
        <v>34</v>
      </c>
      <c r="AX471" s="12" t="s">
        <v>72</v>
      </c>
      <c r="AY471" s="151" t="s">
        <v>182</v>
      </c>
    </row>
    <row r="472" spans="2:51" s="12" customFormat="1">
      <c r="B472" s="149"/>
      <c r="D472" s="150" t="s">
        <v>193</v>
      </c>
      <c r="E472" s="151" t="s">
        <v>3</v>
      </c>
      <c r="F472" s="152" t="s">
        <v>626</v>
      </c>
      <c r="H472" s="153">
        <v>2.8980000000000001</v>
      </c>
      <c r="I472" s="154"/>
      <c r="L472" s="149"/>
      <c r="M472" s="155"/>
      <c r="T472" s="156"/>
      <c r="AT472" s="151" t="s">
        <v>193</v>
      </c>
      <c r="AU472" s="151" t="s">
        <v>81</v>
      </c>
      <c r="AV472" s="12" t="s">
        <v>81</v>
      </c>
      <c r="AW472" s="12" t="s">
        <v>34</v>
      </c>
      <c r="AX472" s="12" t="s">
        <v>72</v>
      </c>
      <c r="AY472" s="151" t="s">
        <v>182</v>
      </c>
    </row>
    <row r="473" spans="2:51" s="12" customFormat="1">
      <c r="B473" s="149"/>
      <c r="D473" s="150" t="s">
        <v>193</v>
      </c>
      <c r="E473" s="151" t="s">
        <v>3</v>
      </c>
      <c r="F473" s="152" t="s">
        <v>627</v>
      </c>
      <c r="H473" s="153">
        <v>2.8290000000000002</v>
      </c>
      <c r="I473" s="154"/>
      <c r="L473" s="149"/>
      <c r="M473" s="155"/>
      <c r="T473" s="156"/>
      <c r="AT473" s="151" t="s">
        <v>193</v>
      </c>
      <c r="AU473" s="151" t="s">
        <v>81</v>
      </c>
      <c r="AV473" s="12" t="s">
        <v>81</v>
      </c>
      <c r="AW473" s="12" t="s">
        <v>34</v>
      </c>
      <c r="AX473" s="12" t="s">
        <v>72</v>
      </c>
      <c r="AY473" s="151" t="s">
        <v>182</v>
      </c>
    </row>
    <row r="474" spans="2:51" s="12" customFormat="1">
      <c r="B474" s="149"/>
      <c r="D474" s="150" t="s">
        <v>193</v>
      </c>
      <c r="E474" s="151" t="s">
        <v>3</v>
      </c>
      <c r="F474" s="152" t="s">
        <v>628</v>
      </c>
      <c r="H474" s="153">
        <v>2.5299999999999998</v>
      </c>
      <c r="I474" s="154"/>
      <c r="L474" s="149"/>
      <c r="M474" s="155"/>
      <c r="T474" s="156"/>
      <c r="AT474" s="151" t="s">
        <v>193</v>
      </c>
      <c r="AU474" s="151" t="s">
        <v>81</v>
      </c>
      <c r="AV474" s="12" t="s">
        <v>81</v>
      </c>
      <c r="AW474" s="12" t="s">
        <v>34</v>
      </c>
      <c r="AX474" s="12" t="s">
        <v>72</v>
      </c>
      <c r="AY474" s="151" t="s">
        <v>182</v>
      </c>
    </row>
    <row r="475" spans="2:51" s="12" customFormat="1">
      <c r="B475" s="149"/>
      <c r="D475" s="150" t="s">
        <v>193</v>
      </c>
      <c r="E475" s="151" t="s">
        <v>3</v>
      </c>
      <c r="F475" s="152" t="s">
        <v>629</v>
      </c>
      <c r="H475" s="153">
        <v>82.453000000000003</v>
      </c>
      <c r="I475" s="154"/>
      <c r="L475" s="149"/>
      <c r="M475" s="155"/>
      <c r="T475" s="156"/>
      <c r="AT475" s="151" t="s">
        <v>193</v>
      </c>
      <c r="AU475" s="151" t="s">
        <v>81</v>
      </c>
      <c r="AV475" s="12" t="s">
        <v>81</v>
      </c>
      <c r="AW475" s="12" t="s">
        <v>34</v>
      </c>
      <c r="AX475" s="12" t="s">
        <v>72</v>
      </c>
      <c r="AY475" s="151" t="s">
        <v>182</v>
      </c>
    </row>
    <row r="476" spans="2:51" s="12" customFormat="1">
      <c r="B476" s="149"/>
      <c r="D476" s="150" t="s">
        <v>193</v>
      </c>
      <c r="E476" s="151" t="s">
        <v>3</v>
      </c>
      <c r="F476" s="152" t="s">
        <v>630</v>
      </c>
      <c r="H476" s="153">
        <v>-4.2</v>
      </c>
      <c r="I476" s="154"/>
      <c r="L476" s="149"/>
      <c r="M476" s="155"/>
      <c r="T476" s="156"/>
      <c r="AT476" s="151" t="s">
        <v>193</v>
      </c>
      <c r="AU476" s="151" t="s">
        <v>81</v>
      </c>
      <c r="AV476" s="12" t="s">
        <v>81</v>
      </c>
      <c r="AW476" s="12" t="s">
        <v>34</v>
      </c>
      <c r="AX476" s="12" t="s">
        <v>72</v>
      </c>
      <c r="AY476" s="151" t="s">
        <v>182</v>
      </c>
    </row>
    <row r="477" spans="2:51" s="12" customFormat="1">
      <c r="B477" s="149"/>
      <c r="D477" s="150" t="s">
        <v>193</v>
      </c>
      <c r="E477" s="151" t="s">
        <v>3</v>
      </c>
      <c r="F477" s="152" t="s">
        <v>631</v>
      </c>
      <c r="H477" s="153">
        <v>-2.52</v>
      </c>
      <c r="I477" s="154"/>
      <c r="L477" s="149"/>
      <c r="M477" s="155"/>
      <c r="T477" s="156"/>
      <c r="AT477" s="151" t="s">
        <v>193</v>
      </c>
      <c r="AU477" s="151" t="s">
        <v>81</v>
      </c>
      <c r="AV477" s="12" t="s">
        <v>81</v>
      </c>
      <c r="AW477" s="12" t="s">
        <v>34</v>
      </c>
      <c r="AX477" s="12" t="s">
        <v>72</v>
      </c>
      <c r="AY477" s="151" t="s">
        <v>182</v>
      </c>
    </row>
    <row r="478" spans="2:51" s="14" customFormat="1">
      <c r="B478" s="174"/>
      <c r="D478" s="150" t="s">
        <v>193</v>
      </c>
      <c r="E478" s="175" t="s">
        <v>3</v>
      </c>
      <c r="F478" s="176" t="s">
        <v>596</v>
      </c>
      <c r="H478" s="177">
        <v>264.92</v>
      </c>
      <c r="I478" s="178"/>
      <c r="L478" s="174"/>
      <c r="M478" s="179"/>
      <c r="T478" s="180"/>
      <c r="AT478" s="175" t="s">
        <v>193</v>
      </c>
      <c r="AU478" s="175" t="s">
        <v>81</v>
      </c>
      <c r="AV478" s="14" t="s">
        <v>202</v>
      </c>
      <c r="AW478" s="14" t="s">
        <v>34</v>
      </c>
      <c r="AX478" s="14" t="s">
        <v>72</v>
      </c>
      <c r="AY478" s="175" t="s">
        <v>182</v>
      </c>
    </row>
    <row r="479" spans="2:51" s="12" customFormat="1">
      <c r="B479" s="149"/>
      <c r="D479" s="150" t="s">
        <v>193</v>
      </c>
      <c r="E479" s="151" t="s">
        <v>3</v>
      </c>
      <c r="F479" s="152" t="s">
        <v>632</v>
      </c>
      <c r="H479" s="153">
        <v>11.223000000000001</v>
      </c>
      <c r="I479" s="154"/>
      <c r="L479" s="149"/>
      <c r="M479" s="155"/>
      <c r="T479" s="156"/>
      <c r="AT479" s="151" t="s">
        <v>193</v>
      </c>
      <c r="AU479" s="151" t="s">
        <v>81</v>
      </c>
      <c r="AV479" s="12" t="s">
        <v>81</v>
      </c>
      <c r="AW479" s="12" t="s">
        <v>34</v>
      </c>
      <c r="AX479" s="12" t="s">
        <v>72</v>
      </c>
      <c r="AY479" s="151" t="s">
        <v>182</v>
      </c>
    </row>
    <row r="480" spans="2:51" s="12" customFormat="1">
      <c r="B480" s="149"/>
      <c r="D480" s="150" t="s">
        <v>193</v>
      </c>
      <c r="E480" s="151" t="s">
        <v>3</v>
      </c>
      <c r="F480" s="152" t="s">
        <v>633</v>
      </c>
      <c r="H480" s="153">
        <v>80.492999999999995</v>
      </c>
      <c r="I480" s="154"/>
      <c r="L480" s="149"/>
      <c r="M480" s="155"/>
      <c r="T480" s="156"/>
      <c r="AT480" s="151" t="s">
        <v>193</v>
      </c>
      <c r="AU480" s="151" t="s">
        <v>81</v>
      </c>
      <c r="AV480" s="12" t="s">
        <v>81</v>
      </c>
      <c r="AW480" s="12" t="s">
        <v>34</v>
      </c>
      <c r="AX480" s="12" t="s">
        <v>72</v>
      </c>
      <c r="AY480" s="151" t="s">
        <v>182</v>
      </c>
    </row>
    <row r="481" spans="2:65" s="12" customFormat="1">
      <c r="B481" s="149"/>
      <c r="D481" s="150" t="s">
        <v>193</v>
      </c>
      <c r="E481" s="151" t="s">
        <v>3</v>
      </c>
      <c r="F481" s="152" t="s">
        <v>634</v>
      </c>
      <c r="H481" s="153">
        <v>84.230999999999995</v>
      </c>
      <c r="I481" s="154"/>
      <c r="L481" s="149"/>
      <c r="M481" s="155"/>
      <c r="T481" s="156"/>
      <c r="AT481" s="151" t="s">
        <v>193</v>
      </c>
      <c r="AU481" s="151" t="s">
        <v>81</v>
      </c>
      <c r="AV481" s="12" t="s">
        <v>81</v>
      </c>
      <c r="AW481" s="12" t="s">
        <v>34</v>
      </c>
      <c r="AX481" s="12" t="s">
        <v>72</v>
      </c>
      <c r="AY481" s="151" t="s">
        <v>182</v>
      </c>
    </row>
    <row r="482" spans="2:65" s="12" customFormat="1">
      <c r="B482" s="149"/>
      <c r="D482" s="150" t="s">
        <v>193</v>
      </c>
      <c r="E482" s="151" t="s">
        <v>3</v>
      </c>
      <c r="F482" s="152" t="s">
        <v>635</v>
      </c>
      <c r="H482" s="153">
        <v>-5.46</v>
      </c>
      <c r="I482" s="154"/>
      <c r="L482" s="149"/>
      <c r="M482" s="155"/>
      <c r="T482" s="156"/>
      <c r="AT482" s="151" t="s">
        <v>193</v>
      </c>
      <c r="AU482" s="151" t="s">
        <v>81</v>
      </c>
      <c r="AV482" s="12" t="s">
        <v>81</v>
      </c>
      <c r="AW482" s="12" t="s">
        <v>34</v>
      </c>
      <c r="AX482" s="12" t="s">
        <v>72</v>
      </c>
      <c r="AY482" s="151" t="s">
        <v>182</v>
      </c>
    </row>
    <row r="483" spans="2:65" s="12" customFormat="1">
      <c r="B483" s="149"/>
      <c r="D483" s="150" t="s">
        <v>193</v>
      </c>
      <c r="E483" s="151" t="s">
        <v>3</v>
      </c>
      <c r="F483" s="152" t="s">
        <v>636</v>
      </c>
      <c r="H483" s="153">
        <v>18.437999999999999</v>
      </c>
      <c r="I483" s="154"/>
      <c r="L483" s="149"/>
      <c r="M483" s="155"/>
      <c r="T483" s="156"/>
      <c r="AT483" s="151" t="s">
        <v>193</v>
      </c>
      <c r="AU483" s="151" t="s">
        <v>81</v>
      </c>
      <c r="AV483" s="12" t="s">
        <v>81</v>
      </c>
      <c r="AW483" s="12" t="s">
        <v>34</v>
      </c>
      <c r="AX483" s="12" t="s">
        <v>72</v>
      </c>
      <c r="AY483" s="151" t="s">
        <v>182</v>
      </c>
    </row>
    <row r="484" spans="2:65" s="12" customFormat="1">
      <c r="B484" s="149"/>
      <c r="D484" s="150" t="s">
        <v>193</v>
      </c>
      <c r="E484" s="151" t="s">
        <v>3</v>
      </c>
      <c r="F484" s="152" t="s">
        <v>637</v>
      </c>
      <c r="H484" s="153">
        <v>28.643999999999998</v>
      </c>
      <c r="I484" s="154"/>
      <c r="L484" s="149"/>
      <c r="M484" s="155"/>
      <c r="T484" s="156"/>
      <c r="AT484" s="151" t="s">
        <v>193</v>
      </c>
      <c r="AU484" s="151" t="s">
        <v>81</v>
      </c>
      <c r="AV484" s="12" t="s">
        <v>81</v>
      </c>
      <c r="AW484" s="12" t="s">
        <v>34</v>
      </c>
      <c r="AX484" s="12" t="s">
        <v>72</v>
      </c>
      <c r="AY484" s="151" t="s">
        <v>182</v>
      </c>
    </row>
    <row r="485" spans="2:65" s="14" customFormat="1">
      <c r="B485" s="174"/>
      <c r="D485" s="150" t="s">
        <v>193</v>
      </c>
      <c r="E485" s="175" t="s">
        <v>3</v>
      </c>
      <c r="F485" s="176" t="s">
        <v>605</v>
      </c>
      <c r="H485" s="177">
        <v>217.56899999999999</v>
      </c>
      <c r="I485" s="178"/>
      <c r="L485" s="174"/>
      <c r="M485" s="179"/>
      <c r="T485" s="180"/>
      <c r="AT485" s="175" t="s">
        <v>193</v>
      </c>
      <c r="AU485" s="175" t="s">
        <v>81</v>
      </c>
      <c r="AV485" s="14" t="s">
        <v>202</v>
      </c>
      <c r="AW485" s="14" t="s">
        <v>34</v>
      </c>
      <c r="AX485" s="14" t="s">
        <v>72</v>
      </c>
      <c r="AY485" s="175" t="s">
        <v>182</v>
      </c>
    </row>
    <row r="486" spans="2:65" s="12" customFormat="1">
      <c r="B486" s="149"/>
      <c r="D486" s="150" t="s">
        <v>193</v>
      </c>
      <c r="E486" s="151" t="s">
        <v>3</v>
      </c>
      <c r="F486" s="152" t="s">
        <v>638</v>
      </c>
      <c r="H486" s="153">
        <v>72.826999999999998</v>
      </c>
      <c r="I486" s="154"/>
      <c r="L486" s="149"/>
      <c r="M486" s="155"/>
      <c r="T486" s="156"/>
      <c r="AT486" s="151" t="s">
        <v>193</v>
      </c>
      <c r="AU486" s="151" t="s">
        <v>81</v>
      </c>
      <c r="AV486" s="12" t="s">
        <v>81</v>
      </c>
      <c r="AW486" s="12" t="s">
        <v>34</v>
      </c>
      <c r="AX486" s="12" t="s">
        <v>72</v>
      </c>
      <c r="AY486" s="151" t="s">
        <v>182</v>
      </c>
    </row>
    <row r="487" spans="2:65" s="12" customFormat="1">
      <c r="B487" s="149"/>
      <c r="D487" s="150" t="s">
        <v>193</v>
      </c>
      <c r="E487" s="151" t="s">
        <v>3</v>
      </c>
      <c r="F487" s="152" t="s">
        <v>639</v>
      </c>
      <c r="H487" s="153">
        <v>9.984</v>
      </c>
      <c r="I487" s="154"/>
      <c r="L487" s="149"/>
      <c r="M487" s="155"/>
      <c r="T487" s="156"/>
      <c r="AT487" s="151" t="s">
        <v>193</v>
      </c>
      <c r="AU487" s="151" t="s">
        <v>81</v>
      </c>
      <c r="AV487" s="12" t="s">
        <v>81</v>
      </c>
      <c r="AW487" s="12" t="s">
        <v>34</v>
      </c>
      <c r="AX487" s="12" t="s">
        <v>72</v>
      </c>
      <c r="AY487" s="151" t="s">
        <v>182</v>
      </c>
    </row>
    <row r="488" spans="2:65" s="12" customFormat="1">
      <c r="B488" s="149"/>
      <c r="D488" s="150" t="s">
        <v>193</v>
      </c>
      <c r="E488" s="151" t="s">
        <v>3</v>
      </c>
      <c r="F488" s="152" t="s">
        <v>640</v>
      </c>
      <c r="H488" s="153">
        <v>76.968999999999994</v>
      </c>
      <c r="I488" s="154"/>
      <c r="L488" s="149"/>
      <c r="M488" s="155"/>
      <c r="T488" s="156"/>
      <c r="AT488" s="151" t="s">
        <v>193</v>
      </c>
      <c r="AU488" s="151" t="s">
        <v>81</v>
      </c>
      <c r="AV488" s="12" t="s">
        <v>81</v>
      </c>
      <c r="AW488" s="12" t="s">
        <v>34</v>
      </c>
      <c r="AX488" s="12" t="s">
        <v>72</v>
      </c>
      <c r="AY488" s="151" t="s">
        <v>182</v>
      </c>
    </row>
    <row r="489" spans="2:65" s="12" customFormat="1">
      <c r="B489" s="149"/>
      <c r="D489" s="150" t="s">
        <v>193</v>
      </c>
      <c r="E489" s="151" t="s">
        <v>3</v>
      </c>
      <c r="F489" s="152" t="s">
        <v>635</v>
      </c>
      <c r="H489" s="153">
        <v>-5.46</v>
      </c>
      <c r="I489" s="154"/>
      <c r="L489" s="149"/>
      <c r="M489" s="155"/>
      <c r="T489" s="156"/>
      <c r="AT489" s="151" t="s">
        <v>193</v>
      </c>
      <c r="AU489" s="151" t="s">
        <v>81</v>
      </c>
      <c r="AV489" s="12" t="s">
        <v>81</v>
      </c>
      <c r="AW489" s="12" t="s">
        <v>34</v>
      </c>
      <c r="AX489" s="12" t="s">
        <v>72</v>
      </c>
      <c r="AY489" s="151" t="s">
        <v>182</v>
      </c>
    </row>
    <row r="490" spans="2:65" s="12" customFormat="1">
      <c r="B490" s="149"/>
      <c r="D490" s="150" t="s">
        <v>193</v>
      </c>
      <c r="E490" s="151" t="s">
        <v>3</v>
      </c>
      <c r="F490" s="152" t="s">
        <v>641</v>
      </c>
      <c r="H490" s="153">
        <v>17.670000000000002</v>
      </c>
      <c r="I490" s="154"/>
      <c r="L490" s="149"/>
      <c r="M490" s="155"/>
      <c r="T490" s="156"/>
      <c r="AT490" s="151" t="s">
        <v>193</v>
      </c>
      <c r="AU490" s="151" t="s">
        <v>81</v>
      </c>
      <c r="AV490" s="12" t="s">
        <v>81</v>
      </c>
      <c r="AW490" s="12" t="s">
        <v>34</v>
      </c>
      <c r="AX490" s="12" t="s">
        <v>72</v>
      </c>
      <c r="AY490" s="151" t="s">
        <v>182</v>
      </c>
    </row>
    <row r="491" spans="2:65" s="12" customFormat="1">
      <c r="B491" s="149"/>
      <c r="D491" s="150" t="s">
        <v>193</v>
      </c>
      <c r="E491" s="151" t="s">
        <v>3</v>
      </c>
      <c r="F491" s="152" t="s">
        <v>642</v>
      </c>
      <c r="H491" s="153">
        <v>25.916</v>
      </c>
      <c r="I491" s="154"/>
      <c r="L491" s="149"/>
      <c r="M491" s="155"/>
      <c r="T491" s="156"/>
      <c r="AT491" s="151" t="s">
        <v>193</v>
      </c>
      <c r="AU491" s="151" t="s">
        <v>81</v>
      </c>
      <c r="AV491" s="12" t="s">
        <v>81</v>
      </c>
      <c r="AW491" s="12" t="s">
        <v>34</v>
      </c>
      <c r="AX491" s="12" t="s">
        <v>72</v>
      </c>
      <c r="AY491" s="151" t="s">
        <v>182</v>
      </c>
    </row>
    <row r="492" spans="2:65" s="12" customFormat="1">
      <c r="B492" s="149"/>
      <c r="D492" s="150" t="s">
        <v>193</v>
      </c>
      <c r="E492" s="151" t="s">
        <v>3</v>
      </c>
      <c r="F492" s="152" t="s">
        <v>643</v>
      </c>
      <c r="H492" s="153">
        <v>1.9079999999999999</v>
      </c>
      <c r="I492" s="154"/>
      <c r="L492" s="149"/>
      <c r="M492" s="155"/>
      <c r="T492" s="156"/>
      <c r="AT492" s="151" t="s">
        <v>193</v>
      </c>
      <c r="AU492" s="151" t="s">
        <v>81</v>
      </c>
      <c r="AV492" s="12" t="s">
        <v>81</v>
      </c>
      <c r="AW492" s="12" t="s">
        <v>34</v>
      </c>
      <c r="AX492" s="12" t="s">
        <v>72</v>
      </c>
      <c r="AY492" s="151" t="s">
        <v>182</v>
      </c>
    </row>
    <row r="493" spans="2:65" s="14" customFormat="1">
      <c r="B493" s="174"/>
      <c r="D493" s="150" t="s">
        <v>193</v>
      </c>
      <c r="E493" s="175" t="s">
        <v>3</v>
      </c>
      <c r="F493" s="176" t="s">
        <v>610</v>
      </c>
      <c r="H493" s="177">
        <v>199.81399999999994</v>
      </c>
      <c r="I493" s="178"/>
      <c r="L493" s="174"/>
      <c r="M493" s="179"/>
      <c r="T493" s="180"/>
      <c r="AT493" s="175" t="s">
        <v>193</v>
      </c>
      <c r="AU493" s="175" t="s">
        <v>81</v>
      </c>
      <c r="AV493" s="14" t="s">
        <v>202</v>
      </c>
      <c r="AW493" s="14" t="s">
        <v>34</v>
      </c>
      <c r="AX493" s="14" t="s">
        <v>72</v>
      </c>
      <c r="AY493" s="175" t="s">
        <v>182</v>
      </c>
    </row>
    <row r="494" spans="2:65" s="13" customFormat="1">
      <c r="B494" s="157"/>
      <c r="D494" s="150" t="s">
        <v>193</v>
      </c>
      <c r="E494" s="158" t="s">
        <v>3</v>
      </c>
      <c r="F494" s="159" t="s">
        <v>201</v>
      </c>
      <c r="H494" s="160">
        <v>705.35600000000011</v>
      </c>
      <c r="I494" s="161"/>
      <c r="L494" s="157"/>
      <c r="M494" s="162"/>
      <c r="T494" s="163"/>
      <c r="AT494" s="158" t="s">
        <v>193</v>
      </c>
      <c r="AU494" s="158" t="s">
        <v>81</v>
      </c>
      <c r="AV494" s="13" t="s">
        <v>189</v>
      </c>
      <c r="AW494" s="13" t="s">
        <v>34</v>
      </c>
      <c r="AX494" s="13" t="s">
        <v>79</v>
      </c>
      <c r="AY494" s="158" t="s">
        <v>182</v>
      </c>
    </row>
    <row r="495" spans="2:65" s="1" customFormat="1" ht="44.25" customHeight="1">
      <c r="B495" s="131"/>
      <c r="C495" s="132" t="s">
        <v>644</v>
      </c>
      <c r="D495" s="132" t="s">
        <v>184</v>
      </c>
      <c r="E495" s="133" t="s">
        <v>645</v>
      </c>
      <c r="F495" s="134" t="s">
        <v>646</v>
      </c>
      <c r="G495" s="135" t="s">
        <v>543</v>
      </c>
      <c r="H495" s="136">
        <v>14</v>
      </c>
      <c r="I495" s="137"/>
      <c r="J495" s="138">
        <f>ROUND(I495*H495,2)</f>
        <v>0</v>
      </c>
      <c r="K495" s="134" t="s">
        <v>188</v>
      </c>
      <c r="L495" s="32"/>
      <c r="M495" s="139" t="s">
        <v>3</v>
      </c>
      <c r="N495" s="140" t="s">
        <v>43</v>
      </c>
      <c r="P495" s="141">
        <f>O495*H495</f>
        <v>0</v>
      </c>
      <c r="Q495" s="141">
        <v>2.6280000000000001E-2</v>
      </c>
      <c r="R495" s="141">
        <f>Q495*H495</f>
        <v>0.36792000000000002</v>
      </c>
      <c r="S495" s="141">
        <v>0</v>
      </c>
      <c r="T495" s="142">
        <f>S495*H495</f>
        <v>0</v>
      </c>
      <c r="AR495" s="143" t="s">
        <v>189</v>
      </c>
      <c r="AT495" s="143" t="s">
        <v>184</v>
      </c>
      <c r="AU495" s="143" t="s">
        <v>81</v>
      </c>
      <c r="AY495" s="17" t="s">
        <v>182</v>
      </c>
      <c r="BE495" s="144">
        <f>IF(N495="základní",J495,0)</f>
        <v>0</v>
      </c>
      <c r="BF495" s="144">
        <f>IF(N495="snížená",J495,0)</f>
        <v>0</v>
      </c>
      <c r="BG495" s="144">
        <f>IF(N495="zákl. přenesená",J495,0)</f>
        <v>0</v>
      </c>
      <c r="BH495" s="144">
        <f>IF(N495="sníž. přenesená",J495,0)</f>
        <v>0</v>
      </c>
      <c r="BI495" s="144">
        <f>IF(N495="nulová",J495,0)</f>
        <v>0</v>
      </c>
      <c r="BJ495" s="17" t="s">
        <v>79</v>
      </c>
      <c r="BK495" s="144">
        <f>ROUND(I495*H495,2)</f>
        <v>0</v>
      </c>
      <c r="BL495" s="17" t="s">
        <v>189</v>
      </c>
      <c r="BM495" s="143" t="s">
        <v>647</v>
      </c>
    </row>
    <row r="496" spans="2:65" s="1" customFormat="1">
      <c r="B496" s="32"/>
      <c r="D496" s="145" t="s">
        <v>191</v>
      </c>
      <c r="F496" s="146" t="s">
        <v>648</v>
      </c>
      <c r="I496" s="147"/>
      <c r="L496" s="32"/>
      <c r="M496" s="148"/>
      <c r="T496" s="52"/>
      <c r="AT496" s="17" t="s">
        <v>191</v>
      </c>
      <c r="AU496" s="17" t="s">
        <v>81</v>
      </c>
    </row>
    <row r="497" spans="2:65" s="12" customFormat="1">
      <c r="B497" s="149"/>
      <c r="D497" s="150" t="s">
        <v>193</v>
      </c>
      <c r="E497" s="151" t="s">
        <v>3</v>
      </c>
      <c r="F497" s="152" t="s">
        <v>649</v>
      </c>
      <c r="H497" s="153">
        <v>2</v>
      </c>
      <c r="I497" s="154"/>
      <c r="L497" s="149"/>
      <c r="M497" s="155"/>
      <c r="T497" s="156"/>
      <c r="AT497" s="151" t="s">
        <v>193</v>
      </c>
      <c r="AU497" s="151" t="s">
        <v>81</v>
      </c>
      <c r="AV497" s="12" t="s">
        <v>81</v>
      </c>
      <c r="AW497" s="12" t="s">
        <v>34</v>
      </c>
      <c r="AX497" s="12" t="s">
        <v>72</v>
      </c>
      <c r="AY497" s="151" t="s">
        <v>182</v>
      </c>
    </row>
    <row r="498" spans="2:65" s="12" customFormat="1">
      <c r="B498" s="149"/>
      <c r="D498" s="150" t="s">
        <v>193</v>
      </c>
      <c r="E498" s="151" t="s">
        <v>3</v>
      </c>
      <c r="F498" s="152" t="s">
        <v>650</v>
      </c>
      <c r="H498" s="153">
        <v>4</v>
      </c>
      <c r="I498" s="154"/>
      <c r="L498" s="149"/>
      <c r="M498" s="155"/>
      <c r="T498" s="156"/>
      <c r="AT498" s="151" t="s">
        <v>193</v>
      </c>
      <c r="AU498" s="151" t="s">
        <v>81</v>
      </c>
      <c r="AV498" s="12" t="s">
        <v>81</v>
      </c>
      <c r="AW498" s="12" t="s">
        <v>34</v>
      </c>
      <c r="AX498" s="12" t="s">
        <v>72</v>
      </c>
      <c r="AY498" s="151" t="s">
        <v>182</v>
      </c>
    </row>
    <row r="499" spans="2:65" s="12" customFormat="1">
      <c r="B499" s="149"/>
      <c r="D499" s="150" t="s">
        <v>193</v>
      </c>
      <c r="E499" s="151" t="s">
        <v>3</v>
      </c>
      <c r="F499" s="152" t="s">
        <v>651</v>
      </c>
      <c r="H499" s="153">
        <v>4</v>
      </c>
      <c r="I499" s="154"/>
      <c r="L499" s="149"/>
      <c r="M499" s="155"/>
      <c r="T499" s="156"/>
      <c r="AT499" s="151" t="s">
        <v>193</v>
      </c>
      <c r="AU499" s="151" t="s">
        <v>81</v>
      </c>
      <c r="AV499" s="12" t="s">
        <v>81</v>
      </c>
      <c r="AW499" s="12" t="s">
        <v>34</v>
      </c>
      <c r="AX499" s="12" t="s">
        <v>72</v>
      </c>
      <c r="AY499" s="151" t="s">
        <v>182</v>
      </c>
    </row>
    <row r="500" spans="2:65" s="12" customFormat="1">
      <c r="B500" s="149"/>
      <c r="D500" s="150" t="s">
        <v>193</v>
      </c>
      <c r="E500" s="151" t="s">
        <v>3</v>
      </c>
      <c r="F500" s="152" t="s">
        <v>652</v>
      </c>
      <c r="H500" s="153">
        <v>4</v>
      </c>
      <c r="I500" s="154"/>
      <c r="L500" s="149"/>
      <c r="M500" s="155"/>
      <c r="T500" s="156"/>
      <c r="AT500" s="151" t="s">
        <v>193</v>
      </c>
      <c r="AU500" s="151" t="s">
        <v>81</v>
      </c>
      <c r="AV500" s="12" t="s">
        <v>81</v>
      </c>
      <c r="AW500" s="12" t="s">
        <v>34</v>
      </c>
      <c r="AX500" s="12" t="s">
        <v>72</v>
      </c>
      <c r="AY500" s="151" t="s">
        <v>182</v>
      </c>
    </row>
    <row r="501" spans="2:65" s="13" customFormat="1">
      <c r="B501" s="157"/>
      <c r="D501" s="150" t="s">
        <v>193</v>
      </c>
      <c r="E501" s="158" t="s">
        <v>3</v>
      </c>
      <c r="F501" s="159" t="s">
        <v>201</v>
      </c>
      <c r="H501" s="160">
        <v>14</v>
      </c>
      <c r="I501" s="161"/>
      <c r="L501" s="157"/>
      <c r="M501" s="162"/>
      <c r="T501" s="163"/>
      <c r="AT501" s="158" t="s">
        <v>193</v>
      </c>
      <c r="AU501" s="158" t="s">
        <v>81</v>
      </c>
      <c r="AV501" s="13" t="s">
        <v>189</v>
      </c>
      <c r="AW501" s="13" t="s">
        <v>34</v>
      </c>
      <c r="AX501" s="13" t="s">
        <v>79</v>
      </c>
      <c r="AY501" s="158" t="s">
        <v>182</v>
      </c>
    </row>
    <row r="502" spans="2:65" s="1" customFormat="1" ht="44.25" customHeight="1">
      <c r="B502" s="131"/>
      <c r="C502" s="132" t="s">
        <v>653</v>
      </c>
      <c r="D502" s="132" t="s">
        <v>184</v>
      </c>
      <c r="E502" s="133" t="s">
        <v>654</v>
      </c>
      <c r="F502" s="134" t="s">
        <v>655</v>
      </c>
      <c r="G502" s="135" t="s">
        <v>543</v>
      </c>
      <c r="H502" s="136">
        <v>2</v>
      </c>
      <c r="I502" s="137"/>
      <c r="J502" s="138">
        <f>ROUND(I502*H502,2)</f>
        <v>0</v>
      </c>
      <c r="K502" s="134" t="s">
        <v>188</v>
      </c>
      <c r="L502" s="32"/>
      <c r="M502" s="139" t="s">
        <v>3</v>
      </c>
      <c r="N502" s="140" t="s">
        <v>43</v>
      </c>
      <c r="P502" s="141">
        <f>O502*H502</f>
        <v>0</v>
      </c>
      <c r="Q502" s="141">
        <v>2.5350000000000001E-2</v>
      </c>
      <c r="R502" s="141">
        <f>Q502*H502</f>
        <v>5.0700000000000002E-2</v>
      </c>
      <c r="S502" s="141">
        <v>0</v>
      </c>
      <c r="T502" s="142">
        <f>S502*H502</f>
        <v>0</v>
      </c>
      <c r="AR502" s="143" t="s">
        <v>189</v>
      </c>
      <c r="AT502" s="143" t="s">
        <v>184</v>
      </c>
      <c r="AU502" s="143" t="s">
        <v>81</v>
      </c>
      <c r="AY502" s="17" t="s">
        <v>182</v>
      </c>
      <c r="BE502" s="144">
        <f>IF(N502="základní",J502,0)</f>
        <v>0</v>
      </c>
      <c r="BF502" s="144">
        <f>IF(N502="snížená",J502,0)</f>
        <v>0</v>
      </c>
      <c r="BG502" s="144">
        <f>IF(N502="zákl. přenesená",J502,0)</f>
        <v>0</v>
      </c>
      <c r="BH502" s="144">
        <f>IF(N502="sníž. přenesená",J502,0)</f>
        <v>0</v>
      </c>
      <c r="BI502" s="144">
        <f>IF(N502="nulová",J502,0)</f>
        <v>0</v>
      </c>
      <c r="BJ502" s="17" t="s">
        <v>79</v>
      </c>
      <c r="BK502" s="144">
        <f>ROUND(I502*H502,2)</f>
        <v>0</v>
      </c>
      <c r="BL502" s="17" t="s">
        <v>189</v>
      </c>
      <c r="BM502" s="143" t="s">
        <v>656</v>
      </c>
    </row>
    <row r="503" spans="2:65" s="1" customFormat="1">
      <c r="B503" s="32"/>
      <c r="D503" s="145" t="s">
        <v>191</v>
      </c>
      <c r="F503" s="146" t="s">
        <v>657</v>
      </c>
      <c r="I503" s="147"/>
      <c r="L503" s="32"/>
      <c r="M503" s="148"/>
      <c r="T503" s="52"/>
      <c r="AT503" s="17" t="s">
        <v>191</v>
      </c>
      <c r="AU503" s="17" t="s">
        <v>81</v>
      </c>
    </row>
    <row r="504" spans="2:65" s="12" customFormat="1">
      <c r="B504" s="149"/>
      <c r="D504" s="150" t="s">
        <v>193</v>
      </c>
      <c r="E504" s="151" t="s">
        <v>3</v>
      </c>
      <c r="F504" s="152" t="s">
        <v>658</v>
      </c>
      <c r="H504" s="153">
        <v>2</v>
      </c>
      <c r="I504" s="154"/>
      <c r="L504" s="149"/>
      <c r="M504" s="155"/>
      <c r="T504" s="156"/>
      <c r="AT504" s="151" t="s">
        <v>193</v>
      </c>
      <c r="AU504" s="151" t="s">
        <v>81</v>
      </c>
      <c r="AV504" s="12" t="s">
        <v>81</v>
      </c>
      <c r="AW504" s="12" t="s">
        <v>34</v>
      </c>
      <c r="AX504" s="12" t="s">
        <v>79</v>
      </c>
      <c r="AY504" s="151" t="s">
        <v>182</v>
      </c>
    </row>
    <row r="505" spans="2:65" s="1" customFormat="1" ht="44.25" customHeight="1">
      <c r="B505" s="131"/>
      <c r="C505" s="132" t="s">
        <v>659</v>
      </c>
      <c r="D505" s="132" t="s">
        <v>184</v>
      </c>
      <c r="E505" s="133" t="s">
        <v>660</v>
      </c>
      <c r="F505" s="134" t="s">
        <v>661</v>
      </c>
      <c r="G505" s="135" t="s">
        <v>543</v>
      </c>
      <c r="H505" s="136">
        <v>45</v>
      </c>
      <c r="I505" s="137"/>
      <c r="J505" s="138">
        <f>ROUND(I505*H505,2)</f>
        <v>0</v>
      </c>
      <c r="K505" s="134" t="s">
        <v>188</v>
      </c>
      <c r="L505" s="32"/>
      <c r="M505" s="139" t="s">
        <v>3</v>
      </c>
      <c r="N505" s="140" t="s">
        <v>43</v>
      </c>
      <c r="P505" s="141">
        <f>O505*H505</f>
        <v>0</v>
      </c>
      <c r="Q505" s="141">
        <v>3.2349999999999997E-2</v>
      </c>
      <c r="R505" s="141">
        <f>Q505*H505</f>
        <v>1.4557499999999999</v>
      </c>
      <c r="S505" s="141">
        <v>0</v>
      </c>
      <c r="T505" s="142">
        <f>S505*H505</f>
        <v>0</v>
      </c>
      <c r="AR505" s="143" t="s">
        <v>189</v>
      </c>
      <c r="AT505" s="143" t="s">
        <v>184</v>
      </c>
      <c r="AU505" s="143" t="s">
        <v>81</v>
      </c>
      <c r="AY505" s="17" t="s">
        <v>182</v>
      </c>
      <c r="BE505" s="144">
        <f>IF(N505="základní",J505,0)</f>
        <v>0</v>
      </c>
      <c r="BF505" s="144">
        <f>IF(N505="snížená",J505,0)</f>
        <v>0</v>
      </c>
      <c r="BG505" s="144">
        <f>IF(N505="zákl. přenesená",J505,0)</f>
        <v>0</v>
      </c>
      <c r="BH505" s="144">
        <f>IF(N505="sníž. přenesená",J505,0)</f>
        <v>0</v>
      </c>
      <c r="BI505" s="144">
        <f>IF(N505="nulová",J505,0)</f>
        <v>0</v>
      </c>
      <c r="BJ505" s="17" t="s">
        <v>79</v>
      </c>
      <c r="BK505" s="144">
        <f>ROUND(I505*H505,2)</f>
        <v>0</v>
      </c>
      <c r="BL505" s="17" t="s">
        <v>189</v>
      </c>
      <c r="BM505" s="143" t="s">
        <v>662</v>
      </c>
    </row>
    <row r="506" spans="2:65" s="1" customFormat="1">
      <c r="B506" s="32"/>
      <c r="D506" s="145" t="s">
        <v>191</v>
      </c>
      <c r="F506" s="146" t="s">
        <v>663</v>
      </c>
      <c r="I506" s="147"/>
      <c r="L506" s="32"/>
      <c r="M506" s="148"/>
      <c r="T506" s="52"/>
      <c r="AT506" s="17" t="s">
        <v>191</v>
      </c>
      <c r="AU506" s="17" t="s">
        <v>81</v>
      </c>
    </row>
    <row r="507" spans="2:65" s="12" customFormat="1">
      <c r="B507" s="149"/>
      <c r="D507" s="150" t="s">
        <v>193</v>
      </c>
      <c r="E507" s="151" t="s">
        <v>3</v>
      </c>
      <c r="F507" s="152" t="s">
        <v>664</v>
      </c>
      <c r="H507" s="153">
        <v>10</v>
      </c>
      <c r="I507" s="154"/>
      <c r="L507" s="149"/>
      <c r="M507" s="155"/>
      <c r="T507" s="156"/>
      <c r="AT507" s="151" t="s">
        <v>193</v>
      </c>
      <c r="AU507" s="151" t="s">
        <v>81</v>
      </c>
      <c r="AV507" s="12" t="s">
        <v>81</v>
      </c>
      <c r="AW507" s="12" t="s">
        <v>34</v>
      </c>
      <c r="AX507" s="12" t="s">
        <v>72</v>
      </c>
      <c r="AY507" s="151" t="s">
        <v>182</v>
      </c>
    </row>
    <row r="508" spans="2:65" s="12" customFormat="1">
      <c r="B508" s="149"/>
      <c r="D508" s="150" t="s">
        <v>193</v>
      </c>
      <c r="E508" s="151" t="s">
        <v>3</v>
      </c>
      <c r="F508" s="152" t="s">
        <v>665</v>
      </c>
      <c r="H508" s="153">
        <v>11</v>
      </c>
      <c r="I508" s="154"/>
      <c r="L508" s="149"/>
      <c r="M508" s="155"/>
      <c r="T508" s="156"/>
      <c r="AT508" s="151" t="s">
        <v>193</v>
      </c>
      <c r="AU508" s="151" t="s">
        <v>81</v>
      </c>
      <c r="AV508" s="12" t="s">
        <v>81</v>
      </c>
      <c r="AW508" s="12" t="s">
        <v>34</v>
      </c>
      <c r="AX508" s="12" t="s">
        <v>72</v>
      </c>
      <c r="AY508" s="151" t="s">
        <v>182</v>
      </c>
    </row>
    <row r="509" spans="2:65" s="12" customFormat="1">
      <c r="B509" s="149"/>
      <c r="D509" s="150" t="s">
        <v>193</v>
      </c>
      <c r="E509" s="151" t="s">
        <v>3</v>
      </c>
      <c r="F509" s="152" t="s">
        <v>666</v>
      </c>
      <c r="H509" s="153">
        <v>11</v>
      </c>
      <c r="I509" s="154"/>
      <c r="L509" s="149"/>
      <c r="M509" s="155"/>
      <c r="T509" s="156"/>
      <c r="AT509" s="151" t="s">
        <v>193</v>
      </c>
      <c r="AU509" s="151" t="s">
        <v>81</v>
      </c>
      <c r="AV509" s="12" t="s">
        <v>81</v>
      </c>
      <c r="AW509" s="12" t="s">
        <v>34</v>
      </c>
      <c r="AX509" s="12" t="s">
        <v>72</v>
      </c>
      <c r="AY509" s="151" t="s">
        <v>182</v>
      </c>
    </row>
    <row r="510" spans="2:65" s="12" customFormat="1">
      <c r="B510" s="149"/>
      <c r="D510" s="150" t="s">
        <v>193</v>
      </c>
      <c r="E510" s="151" t="s">
        <v>3</v>
      </c>
      <c r="F510" s="152" t="s">
        <v>667</v>
      </c>
      <c r="H510" s="153">
        <v>11</v>
      </c>
      <c r="I510" s="154"/>
      <c r="L510" s="149"/>
      <c r="M510" s="155"/>
      <c r="T510" s="156"/>
      <c r="AT510" s="151" t="s">
        <v>193</v>
      </c>
      <c r="AU510" s="151" t="s">
        <v>81</v>
      </c>
      <c r="AV510" s="12" t="s">
        <v>81</v>
      </c>
      <c r="AW510" s="12" t="s">
        <v>34</v>
      </c>
      <c r="AX510" s="12" t="s">
        <v>72</v>
      </c>
      <c r="AY510" s="151" t="s">
        <v>182</v>
      </c>
    </row>
    <row r="511" spans="2:65" s="12" customFormat="1">
      <c r="B511" s="149"/>
      <c r="D511" s="150" t="s">
        <v>193</v>
      </c>
      <c r="E511" s="151" t="s">
        <v>3</v>
      </c>
      <c r="F511" s="152" t="s">
        <v>658</v>
      </c>
      <c r="H511" s="153">
        <v>2</v>
      </c>
      <c r="I511" s="154"/>
      <c r="L511" s="149"/>
      <c r="M511" s="155"/>
      <c r="T511" s="156"/>
      <c r="AT511" s="151" t="s">
        <v>193</v>
      </c>
      <c r="AU511" s="151" t="s">
        <v>81</v>
      </c>
      <c r="AV511" s="12" t="s">
        <v>81</v>
      </c>
      <c r="AW511" s="12" t="s">
        <v>34</v>
      </c>
      <c r="AX511" s="12" t="s">
        <v>72</v>
      </c>
      <c r="AY511" s="151" t="s">
        <v>182</v>
      </c>
    </row>
    <row r="512" spans="2:65" s="13" customFormat="1">
      <c r="B512" s="157"/>
      <c r="D512" s="150" t="s">
        <v>193</v>
      </c>
      <c r="E512" s="158" t="s">
        <v>3</v>
      </c>
      <c r="F512" s="159" t="s">
        <v>201</v>
      </c>
      <c r="H512" s="160">
        <v>45</v>
      </c>
      <c r="I512" s="161"/>
      <c r="L512" s="157"/>
      <c r="M512" s="162"/>
      <c r="T512" s="163"/>
      <c r="AT512" s="158" t="s">
        <v>193</v>
      </c>
      <c r="AU512" s="158" t="s">
        <v>81</v>
      </c>
      <c r="AV512" s="13" t="s">
        <v>189</v>
      </c>
      <c r="AW512" s="13" t="s">
        <v>34</v>
      </c>
      <c r="AX512" s="13" t="s">
        <v>79</v>
      </c>
      <c r="AY512" s="158" t="s">
        <v>182</v>
      </c>
    </row>
    <row r="513" spans="2:65" s="1" customFormat="1" ht="24.2" customHeight="1">
      <c r="B513" s="131"/>
      <c r="C513" s="132" t="s">
        <v>668</v>
      </c>
      <c r="D513" s="132" t="s">
        <v>184</v>
      </c>
      <c r="E513" s="133" t="s">
        <v>669</v>
      </c>
      <c r="F513" s="134" t="s">
        <v>670</v>
      </c>
      <c r="G513" s="135" t="s">
        <v>543</v>
      </c>
      <c r="H513" s="136">
        <v>11</v>
      </c>
      <c r="I513" s="137"/>
      <c r="J513" s="138">
        <f>ROUND(I513*H513,2)</f>
        <v>0</v>
      </c>
      <c r="K513" s="134" t="s">
        <v>188</v>
      </c>
      <c r="L513" s="32"/>
      <c r="M513" s="139" t="s">
        <v>3</v>
      </c>
      <c r="N513" s="140" t="s">
        <v>43</v>
      </c>
      <c r="P513" s="141">
        <f>O513*H513</f>
        <v>0</v>
      </c>
      <c r="Q513" s="141">
        <v>2.691E-2</v>
      </c>
      <c r="R513" s="141">
        <f>Q513*H513</f>
        <v>0.29601</v>
      </c>
      <c r="S513" s="141">
        <v>0</v>
      </c>
      <c r="T513" s="142">
        <f>S513*H513</f>
        <v>0</v>
      </c>
      <c r="AR513" s="143" t="s">
        <v>189</v>
      </c>
      <c r="AT513" s="143" t="s">
        <v>184</v>
      </c>
      <c r="AU513" s="143" t="s">
        <v>81</v>
      </c>
      <c r="AY513" s="17" t="s">
        <v>182</v>
      </c>
      <c r="BE513" s="144">
        <f>IF(N513="základní",J513,0)</f>
        <v>0</v>
      </c>
      <c r="BF513" s="144">
        <f>IF(N513="snížená",J513,0)</f>
        <v>0</v>
      </c>
      <c r="BG513" s="144">
        <f>IF(N513="zákl. přenesená",J513,0)</f>
        <v>0</v>
      </c>
      <c r="BH513" s="144">
        <f>IF(N513="sníž. přenesená",J513,0)</f>
        <v>0</v>
      </c>
      <c r="BI513" s="144">
        <f>IF(N513="nulová",J513,0)</f>
        <v>0</v>
      </c>
      <c r="BJ513" s="17" t="s">
        <v>79</v>
      </c>
      <c r="BK513" s="144">
        <f>ROUND(I513*H513,2)</f>
        <v>0</v>
      </c>
      <c r="BL513" s="17" t="s">
        <v>189</v>
      </c>
      <c r="BM513" s="143" t="s">
        <v>671</v>
      </c>
    </row>
    <row r="514" spans="2:65" s="1" customFormat="1">
      <c r="B514" s="32"/>
      <c r="D514" s="145" t="s">
        <v>191</v>
      </c>
      <c r="F514" s="146" t="s">
        <v>672</v>
      </c>
      <c r="I514" s="147"/>
      <c r="L514" s="32"/>
      <c r="M514" s="148"/>
      <c r="T514" s="52"/>
      <c r="AT514" s="17" t="s">
        <v>191</v>
      </c>
      <c r="AU514" s="17" t="s">
        <v>81</v>
      </c>
    </row>
    <row r="515" spans="2:65" s="12" customFormat="1">
      <c r="B515" s="149"/>
      <c r="D515" s="150" t="s">
        <v>193</v>
      </c>
      <c r="E515" s="151" t="s">
        <v>3</v>
      </c>
      <c r="F515" s="152" t="s">
        <v>649</v>
      </c>
      <c r="H515" s="153">
        <v>2</v>
      </c>
      <c r="I515" s="154"/>
      <c r="L515" s="149"/>
      <c r="M515" s="155"/>
      <c r="T515" s="156"/>
      <c r="AT515" s="151" t="s">
        <v>193</v>
      </c>
      <c r="AU515" s="151" t="s">
        <v>81</v>
      </c>
      <c r="AV515" s="12" t="s">
        <v>81</v>
      </c>
      <c r="AW515" s="12" t="s">
        <v>34</v>
      </c>
      <c r="AX515" s="12" t="s">
        <v>72</v>
      </c>
      <c r="AY515" s="151" t="s">
        <v>182</v>
      </c>
    </row>
    <row r="516" spans="2:65" s="12" customFormat="1">
      <c r="B516" s="149"/>
      <c r="D516" s="150" t="s">
        <v>193</v>
      </c>
      <c r="E516" s="151" t="s">
        <v>3</v>
      </c>
      <c r="F516" s="152" t="s">
        <v>673</v>
      </c>
      <c r="H516" s="153">
        <v>5</v>
      </c>
      <c r="I516" s="154"/>
      <c r="L516" s="149"/>
      <c r="M516" s="155"/>
      <c r="T516" s="156"/>
      <c r="AT516" s="151" t="s">
        <v>193</v>
      </c>
      <c r="AU516" s="151" t="s">
        <v>81</v>
      </c>
      <c r="AV516" s="12" t="s">
        <v>81</v>
      </c>
      <c r="AW516" s="12" t="s">
        <v>34</v>
      </c>
      <c r="AX516" s="12" t="s">
        <v>72</v>
      </c>
      <c r="AY516" s="151" t="s">
        <v>182</v>
      </c>
    </row>
    <row r="517" spans="2:65" s="12" customFormat="1">
      <c r="B517" s="149"/>
      <c r="D517" s="150" t="s">
        <v>193</v>
      </c>
      <c r="E517" s="151" t="s">
        <v>3</v>
      </c>
      <c r="F517" s="152" t="s">
        <v>674</v>
      </c>
      <c r="H517" s="153">
        <v>2</v>
      </c>
      <c r="I517" s="154"/>
      <c r="L517" s="149"/>
      <c r="M517" s="155"/>
      <c r="T517" s="156"/>
      <c r="AT517" s="151" t="s">
        <v>193</v>
      </c>
      <c r="AU517" s="151" t="s">
        <v>81</v>
      </c>
      <c r="AV517" s="12" t="s">
        <v>81</v>
      </c>
      <c r="AW517" s="12" t="s">
        <v>34</v>
      </c>
      <c r="AX517" s="12" t="s">
        <v>72</v>
      </c>
      <c r="AY517" s="151" t="s">
        <v>182</v>
      </c>
    </row>
    <row r="518" spans="2:65" s="12" customFormat="1">
      <c r="B518" s="149"/>
      <c r="D518" s="150" t="s">
        <v>193</v>
      </c>
      <c r="E518" s="151" t="s">
        <v>3</v>
      </c>
      <c r="F518" s="152" t="s">
        <v>675</v>
      </c>
      <c r="H518" s="153">
        <v>2</v>
      </c>
      <c r="I518" s="154"/>
      <c r="L518" s="149"/>
      <c r="M518" s="155"/>
      <c r="T518" s="156"/>
      <c r="AT518" s="151" t="s">
        <v>193</v>
      </c>
      <c r="AU518" s="151" t="s">
        <v>81</v>
      </c>
      <c r="AV518" s="12" t="s">
        <v>81</v>
      </c>
      <c r="AW518" s="12" t="s">
        <v>34</v>
      </c>
      <c r="AX518" s="12" t="s">
        <v>72</v>
      </c>
      <c r="AY518" s="151" t="s">
        <v>182</v>
      </c>
    </row>
    <row r="519" spans="2:65" s="13" customFormat="1">
      <c r="B519" s="157"/>
      <c r="D519" s="150" t="s">
        <v>193</v>
      </c>
      <c r="E519" s="158" t="s">
        <v>3</v>
      </c>
      <c r="F519" s="159" t="s">
        <v>201</v>
      </c>
      <c r="H519" s="160">
        <v>11</v>
      </c>
      <c r="I519" s="161"/>
      <c r="L519" s="157"/>
      <c r="M519" s="162"/>
      <c r="T519" s="163"/>
      <c r="AT519" s="158" t="s">
        <v>193</v>
      </c>
      <c r="AU519" s="158" t="s">
        <v>81</v>
      </c>
      <c r="AV519" s="13" t="s">
        <v>189</v>
      </c>
      <c r="AW519" s="13" t="s">
        <v>34</v>
      </c>
      <c r="AX519" s="13" t="s">
        <v>79</v>
      </c>
      <c r="AY519" s="158" t="s">
        <v>182</v>
      </c>
    </row>
    <row r="520" spans="2:65" s="1" customFormat="1" ht="37.9" customHeight="1">
      <c r="B520" s="131"/>
      <c r="C520" s="132" t="s">
        <v>676</v>
      </c>
      <c r="D520" s="132" t="s">
        <v>184</v>
      </c>
      <c r="E520" s="133" t="s">
        <v>677</v>
      </c>
      <c r="F520" s="134" t="s">
        <v>678</v>
      </c>
      <c r="G520" s="135" t="s">
        <v>543</v>
      </c>
      <c r="H520" s="136">
        <v>1</v>
      </c>
      <c r="I520" s="137"/>
      <c r="J520" s="138">
        <f>ROUND(I520*H520,2)</f>
        <v>0</v>
      </c>
      <c r="K520" s="134" t="s">
        <v>188</v>
      </c>
      <c r="L520" s="32"/>
      <c r="M520" s="139" t="s">
        <v>3</v>
      </c>
      <c r="N520" s="140" t="s">
        <v>43</v>
      </c>
      <c r="P520" s="141">
        <f>O520*H520</f>
        <v>0</v>
      </c>
      <c r="Q520" s="141">
        <v>2.6929999999999999E-2</v>
      </c>
      <c r="R520" s="141">
        <f>Q520*H520</f>
        <v>2.6929999999999999E-2</v>
      </c>
      <c r="S520" s="141">
        <v>0</v>
      </c>
      <c r="T520" s="142">
        <f>S520*H520</f>
        <v>0</v>
      </c>
      <c r="AR520" s="143" t="s">
        <v>189</v>
      </c>
      <c r="AT520" s="143" t="s">
        <v>184</v>
      </c>
      <c r="AU520" s="143" t="s">
        <v>81</v>
      </c>
      <c r="AY520" s="17" t="s">
        <v>182</v>
      </c>
      <c r="BE520" s="144">
        <f>IF(N520="základní",J520,0)</f>
        <v>0</v>
      </c>
      <c r="BF520" s="144">
        <f>IF(N520="snížená",J520,0)</f>
        <v>0</v>
      </c>
      <c r="BG520" s="144">
        <f>IF(N520="zákl. přenesená",J520,0)</f>
        <v>0</v>
      </c>
      <c r="BH520" s="144">
        <f>IF(N520="sníž. přenesená",J520,0)</f>
        <v>0</v>
      </c>
      <c r="BI520" s="144">
        <f>IF(N520="nulová",J520,0)</f>
        <v>0</v>
      </c>
      <c r="BJ520" s="17" t="s">
        <v>79</v>
      </c>
      <c r="BK520" s="144">
        <f>ROUND(I520*H520,2)</f>
        <v>0</v>
      </c>
      <c r="BL520" s="17" t="s">
        <v>189</v>
      </c>
      <c r="BM520" s="143" t="s">
        <v>679</v>
      </c>
    </row>
    <row r="521" spans="2:65" s="1" customFormat="1">
      <c r="B521" s="32"/>
      <c r="D521" s="145" t="s">
        <v>191</v>
      </c>
      <c r="F521" s="146" t="s">
        <v>680</v>
      </c>
      <c r="I521" s="147"/>
      <c r="L521" s="32"/>
      <c r="M521" s="148"/>
      <c r="T521" s="52"/>
      <c r="AT521" s="17" t="s">
        <v>191</v>
      </c>
      <c r="AU521" s="17" t="s">
        <v>81</v>
      </c>
    </row>
    <row r="522" spans="2:65" s="12" customFormat="1">
      <c r="B522" s="149"/>
      <c r="D522" s="150" t="s">
        <v>193</v>
      </c>
      <c r="E522" s="151" t="s">
        <v>3</v>
      </c>
      <c r="F522" s="152" t="s">
        <v>681</v>
      </c>
      <c r="H522" s="153">
        <v>1</v>
      </c>
      <c r="I522" s="154"/>
      <c r="L522" s="149"/>
      <c r="M522" s="155"/>
      <c r="T522" s="156"/>
      <c r="AT522" s="151" t="s">
        <v>193</v>
      </c>
      <c r="AU522" s="151" t="s">
        <v>81</v>
      </c>
      <c r="AV522" s="12" t="s">
        <v>81</v>
      </c>
      <c r="AW522" s="12" t="s">
        <v>34</v>
      </c>
      <c r="AX522" s="12" t="s">
        <v>79</v>
      </c>
      <c r="AY522" s="151" t="s">
        <v>182</v>
      </c>
    </row>
    <row r="523" spans="2:65" s="1" customFormat="1" ht="37.9" customHeight="1">
      <c r="B523" s="131"/>
      <c r="C523" s="132" t="s">
        <v>682</v>
      </c>
      <c r="D523" s="132" t="s">
        <v>184</v>
      </c>
      <c r="E523" s="133" t="s">
        <v>683</v>
      </c>
      <c r="F523" s="134" t="s">
        <v>684</v>
      </c>
      <c r="G523" s="135" t="s">
        <v>543</v>
      </c>
      <c r="H523" s="136">
        <v>5</v>
      </c>
      <c r="I523" s="137"/>
      <c r="J523" s="138">
        <f>ROUND(I523*H523,2)</f>
        <v>0</v>
      </c>
      <c r="K523" s="134" t="s">
        <v>188</v>
      </c>
      <c r="L523" s="32"/>
      <c r="M523" s="139" t="s">
        <v>3</v>
      </c>
      <c r="N523" s="140" t="s">
        <v>43</v>
      </c>
      <c r="P523" s="141">
        <f>O523*H523</f>
        <v>0</v>
      </c>
      <c r="Q523" s="141">
        <v>2.7210000000000002E-2</v>
      </c>
      <c r="R523" s="141">
        <f>Q523*H523</f>
        <v>0.13605</v>
      </c>
      <c r="S523" s="141">
        <v>0</v>
      </c>
      <c r="T523" s="142">
        <f>S523*H523</f>
        <v>0</v>
      </c>
      <c r="AR523" s="143" t="s">
        <v>189</v>
      </c>
      <c r="AT523" s="143" t="s">
        <v>184</v>
      </c>
      <c r="AU523" s="143" t="s">
        <v>81</v>
      </c>
      <c r="AY523" s="17" t="s">
        <v>182</v>
      </c>
      <c r="BE523" s="144">
        <f>IF(N523="základní",J523,0)</f>
        <v>0</v>
      </c>
      <c r="BF523" s="144">
        <f>IF(N523="snížená",J523,0)</f>
        <v>0</v>
      </c>
      <c r="BG523" s="144">
        <f>IF(N523="zákl. přenesená",J523,0)</f>
        <v>0</v>
      </c>
      <c r="BH523" s="144">
        <f>IF(N523="sníž. přenesená",J523,0)</f>
        <v>0</v>
      </c>
      <c r="BI523" s="144">
        <f>IF(N523="nulová",J523,0)</f>
        <v>0</v>
      </c>
      <c r="BJ523" s="17" t="s">
        <v>79</v>
      </c>
      <c r="BK523" s="144">
        <f>ROUND(I523*H523,2)</f>
        <v>0</v>
      </c>
      <c r="BL523" s="17" t="s">
        <v>189</v>
      </c>
      <c r="BM523" s="143" t="s">
        <v>685</v>
      </c>
    </row>
    <row r="524" spans="2:65" s="1" customFormat="1">
      <c r="B524" s="32"/>
      <c r="D524" s="145" t="s">
        <v>191</v>
      </c>
      <c r="F524" s="146" t="s">
        <v>686</v>
      </c>
      <c r="I524" s="147"/>
      <c r="L524" s="32"/>
      <c r="M524" s="148"/>
      <c r="T524" s="52"/>
      <c r="AT524" s="17" t="s">
        <v>191</v>
      </c>
      <c r="AU524" s="17" t="s">
        <v>81</v>
      </c>
    </row>
    <row r="525" spans="2:65" s="12" customFormat="1">
      <c r="B525" s="149"/>
      <c r="D525" s="150" t="s">
        <v>193</v>
      </c>
      <c r="E525" s="151" t="s">
        <v>3</v>
      </c>
      <c r="F525" s="152" t="s">
        <v>673</v>
      </c>
      <c r="H525" s="153">
        <v>5</v>
      </c>
      <c r="I525" s="154"/>
      <c r="L525" s="149"/>
      <c r="M525" s="155"/>
      <c r="T525" s="156"/>
      <c r="AT525" s="151" t="s">
        <v>193</v>
      </c>
      <c r="AU525" s="151" t="s">
        <v>81</v>
      </c>
      <c r="AV525" s="12" t="s">
        <v>81</v>
      </c>
      <c r="AW525" s="12" t="s">
        <v>34</v>
      </c>
      <c r="AX525" s="12" t="s">
        <v>72</v>
      </c>
      <c r="AY525" s="151" t="s">
        <v>182</v>
      </c>
    </row>
    <row r="526" spans="2:65" s="13" customFormat="1">
      <c r="B526" s="157"/>
      <c r="D526" s="150" t="s">
        <v>193</v>
      </c>
      <c r="E526" s="158" t="s">
        <v>3</v>
      </c>
      <c r="F526" s="159" t="s">
        <v>201</v>
      </c>
      <c r="H526" s="160">
        <v>5</v>
      </c>
      <c r="I526" s="161"/>
      <c r="L526" s="157"/>
      <c r="M526" s="162"/>
      <c r="T526" s="163"/>
      <c r="AT526" s="158" t="s">
        <v>193</v>
      </c>
      <c r="AU526" s="158" t="s">
        <v>81</v>
      </c>
      <c r="AV526" s="13" t="s">
        <v>189</v>
      </c>
      <c r="AW526" s="13" t="s">
        <v>34</v>
      </c>
      <c r="AX526" s="13" t="s">
        <v>79</v>
      </c>
      <c r="AY526" s="158" t="s">
        <v>182</v>
      </c>
    </row>
    <row r="527" spans="2:65" s="1" customFormat="1" ht="37.9" customHeight="1">
      <c r="B527" s="131"/>
      <c r="C527" s="132" t="s">
        <v>687</v>
      </c>
      <c r="D527" s="132" t="s">
        <v>184</v>
      </c>
      <c r="E527" s="133" t="s">
        <v>688</v>
      </c>
      <c r="F527" s="134" t="s">
        <v>689</v>
      </c>
      <c r="G527" s="135" t="s">
        <v>543</v>
      </c>
      <c r="H527" s="136">
        <v>244</v>
      </c>
      <c r="I527" s="137"/>
      <c r="J527" s="138">
        <f>ROUND(I527*H527,2)</f>
        <v>0</v>
      </c>
      <c r="K527" s="134" t="s">
        <v>188</v>
      </c>
      <c r="L527" s="32"/>
      <c r="M527" s="139" t="s">
        <v>3</v>
      </c>
      <c r="N527" s="140" t="s">
        <v>43</v>
      </c>
      <c r="P527" s="141">
        <f>O527*H527</f>
        <v>0</v>
      </c>
      <c r="Q527" s="141">
        <v>4.555E-2</v>
      </c>
      <c r="R527" s="141">
        <f>Q527*H527</f>
        <v>11.1142</v>
      </c>
      <c r="S527" s="141">
        <v>0</v>
      </c>
      <c r="T527" s="142">
        <f>S527*H527</f>
        <v>0</v>
      </c>
      <c r="AR527" s="143" t="s">
        <v>189</v>
      </c>
      <c r="AT527" s="143" t="s">
        <v>184</v>
      </c>
      <c r="AU527" s="143" t="s">
        <v>81</v>
      </c>
      <c r="AY527" s="17" t="s">
        <v>182</v>
      </c>
      <c r="BE527" s="144">
        <f>IF(N527="základní",J527,0)</f>
        <v>0</v>
      </c>
      <c r="BF527" s="144">
        <f>IF(N527="snížená",J527,0)</f>
        <v>0</v>
      </c>
      <c r="BG527" s="144">
        <f>IF(N527="zákl. přenesená",J527,0)</f>
        <v>0</v>
      </c>
      <c r="BH527" s="144">
        <f>IF(N527="sníž. přenesená",J527,0)</f>
        <v>0</v>
      </c>
      <c r="BI527" s="144">
        <f>IF(N527="nulová",J527,0)</f>
        <v>0</v>
      </c>
      <c r="BJ527" s="17" t="s">
        <v>79</v>
      </c>
      <c r="BK527" s="144">
        <f>ROUND(I527*H527,2)</f>
        <v>0</v>
      </c>
      <c r="BL527" s="17" t="s">
        <v>189</v>
      </c>
      <c r="BM527" s="143" t="s">
        <v>690</v>
      </c>
    </row>
    <row r="528" spans="2:65" s="1" customFormat="1">
      <c r="B528" s="32"/>
      <c r="D528" s="145" t="s">
        <v>191</v>
      </c>
      <c r="F528" s="146" t="s">
        <v>691</v>
      </c>
      <c r="I528" s="147"/>
      <c r="L528" s="32"/>
      <c r="M528" s="148"/>
      <c r="T528" s="52"/>
      <c r="AT528" s="17" t="s">
        <v>191</v>
      </c>
      <c r="AU528" s="17" t="s">
        <v>81</v>
      </c>
    </row>
    <row r="529" spans="2:65" s="12" customFormat="1">
      <c r="B529" s="149"/>
      <c r="D529" s="150" t="s">
        <v>193</v>
      </c>
      <c r="E529" s="151" t="s">
        <v>3</v>
      </c>
      <c r="F529" s="152" t="s">
        <v>692</v>
      </c>
      <c r="H529" s="153">
        <v>44</v>
      </c>
      <c r="I529" s="154"/>
      <c r="L529" s="149"/>
      <c r="M529" s="155"/>
      <c r="T529" s="156"/>
      <c r="AT529" s="151" t="s">
        <v>193</v>
      </c>
      <c r="AU529" s="151" t="s">
        <v>81</v>
      </c>
      <c r="AV529" s="12" t="s">
        <v>81</v>
      </c>
      <c r="AW529" s="12" t="s">
        <v>34</v>
      </c>
      <c r="AX529" s="12" t="s">
        <v>72</v>
      </c>
      <c r="AY529" s="151" t="s">
        <v>182</v>
      </c>
    </row>
    <row r="530" spans="2:65" s="12" customFormat="1">
      <c r="B530" s="149"/>
      <c r="D530" s="150" t="s">
        <v>193</v>
      </c>
      <c r="E530" s="151" t="s">
        <v>3</v>
      </c>
      <c r="F530" s="152" t="s">
        <v>693</v>
      </c>
      <c r="H530" s="153">
        <v>100</v>
      </c>
      <c r="I530" s="154"/>
      <c r="L530" s="149"/>
      <c r="M530" s="155"/>
      <c r="T530" s="156"/>
      <c r="AT530" s="151" t="s">
        <v>193</v>
      </c>
      <c r="AU530" s="151" t="s">
        <v>81</v>
      </c>
      <c r="AV530" s="12" t="s">
        <v>81</v>
      </c>
      <c r="AW530" s="12" t="s">
        <v>34</v>
      </c>
      <c r="AX530" s="12" t="s">
        <v>72</v>
      </c>
      <c r="AY530" s="151" t="s">
        <v>182</v>
      </c>
    </row>
    <row r="531" spans="2:65" s="12" customFormat="1">
      <c r="B531" s="149"/>
      <c r="D531" s="150" t="s">
        <v>193</v>
      </c>
      <c r="E531" s="151" t="s">
        <v>3</v>
      </c>
      <c r="F531" s="152" t="s">
        <v>694</v>
      </c>
      <c r="H531" s="153">
        <v>100</v>
      </c>
      <c r="I531" s="154"/>
      <c r="L531" s="149"/>
      <c r="M531" s="155"/>
      <c r="T531" s="156"/>
      <c r="AT531" s="151" t="s">
        <v>193</v>
      </c>
      <c r="AU531" s="151" t="s">
        <v>81</v>
      </c>
      <c r="AV531" s="12" t="s">
        <v>81</v>
      </c>
      <c r="AW531" s="12" t="s">
        <v>34</v>
      </c>
      <c r="AX531" s="12" t="s">
        <v>72</v>
      </c>
      <c r="AY531" s="151" t="s">
        <v>182</v>
      </c>
    </row>
    <row r="532" spans="2:65" s="13" customFormat="1">
      <c r="B532" s="157"/>
      <c r="D532" s="150" t="s">
        <v>193</v>
      </c>
      <c r="E532" s="158" t="s">
        <v>3</v>
      </c>
      <c r="F532" s="159" t="s">
        <v>201</v>
      </c>
      <c r="H532" s="160">
        <v>244</v>
      </c>
      <c r="I532" s="161"/>
      <c r="L532" s="157"/>
      <c r="M532" s="162"/>
      <c r="T532" s="163"/>
      <c r="AT532" s="158" t="s">
        <v>193</v>
      </c>
      <c r="AU532" s="158" t="s">
        <v>81</v>
      </c>
      <c r="AV532" s="13" t="s">
        <v>189</v>
      </c>
      <c r="AW532" s="13" t="s">
        <v>34</v>
      </c>
      <c r="AX532" s="13" t="s">
        <v>79</v>
      </c>
      <c r="AY532" s="158" t="s">
        <v>182</v>
      </c>
    </row>
    <row r="533" spans="2:65" s="1" customFormat="1" ht="37.9" customHeight="1">
      <c r="B533" s="131"/>
      <c r="C533" s="132" t="s">
        <v>695</v>
      </c>
      <c r="D533" s="132" t="s">
        <v>184</v>
      </c>
      <c r="E533" s="133" t="s">
        <v>696</v>
      </c>
      <c r="F533" s="134" t="s">
        <v>697</v>
      </c>
      <c r="G533" s="135" t="s">
        <v>543</v>
      </c>
      <c r="H533" s="136">
        <v>4</v>
      </c>
      <c r="I533" s="137"/>
      <c r="J533" s="138">
        <f>ROUND(I533*H533,2)</f>
        <v>0</v>
      </c>
      <c r="K533" s="134" t="s">
        <v>188</v>
      </c>
      <c r="L533" s="32"/>
      <c r="M533" s="139" t="s">
        <v>3</v>
      </c>
      <c r="N533" s="140" t="s">
        <v>43</v>
      </c>
      <c r="P533" s="141">
        <f>O533*H533</f>
        <v>0</v>
      </c>
      <c r="Q533" s="141">
        <v>5.4550000000000001E-2</v>
      </c>
      <c r="R533" s="141">
        <f>Q533*H533</f>
        <v>0.21820000000000001</v>
      </c>
      <c r="S533" s="141">
        <v>0</v>
      </c>
      <c r="T533" s="142">
        <f>S533*H533</f>
        <v>0</v>
      </c>
      <c r="AR533" s="143" t="s">
        <v>189</v>
      </c>
      <c r="AT533" s="143" t="s">
        <v>184</v>
      </c>
      <c r="AU533" s="143" t="s">
        <v>81</v>
      </c>
      <c r="AY533" s="17" t="s">
        <v>182</v>
      </c>
      <c r="BE533" s="144">
        <f>IF(N533="základní",J533,0)</f>
        <v>0</v>
      </c>
      <c r="BF533" s="144">
        <f>IF(N533="snížená",J533,0)</f>
        <v>0</v>
      </c>
      <c r="BG533" s="144">
        <f>IF(N533="zákl. přenesená",J533,0)</f>
        <v>0</v>
      </c>
      <c r="BH533" s="144">
        <f>IF(N533="sníž. přenesená",J533,0)</f>
        <v>0</v>
      </c>
      <c r="BI533" s="144">
        <f>IF(N533="nulová",J533,0)</f>
        <v>0</v>
      </c>
      <c r="BJ533" s="17" t="s">
        <v>79</v>
      </c>
      <c r="BK533" s="144">
        <f>ROUND(I533*H533,2)</f>
        <v>0</v>
      </c>
      <c r="BL533" s="17" t="s">
        <v>189</v>
      </c>
      <c r="BM533" s="143" t="s">
        <v>698</v>
      </c>
    </row>
    <row r="534" spans="2:65" s="1" customFormat="1">
      <c r="B534" s="32"/>
      <c r="D534" s="145" t="s">
        <v>191</v>
      </c>
      <c r="F534" s="146" t="s">
        <v>699</v>
      </c>
      <c r="I534" s="147"/>
      <c r="L534" s="32"/>
      <c r="M534" s="148"/>
      <c r="T534" s="52"/>
      <c r="AT534" s="17" t="s">
        <v>191</v>
      </c>
      <c r="AU534" s="17" t="s">
        <v>81</v>
      </c>
    </row>
    <row r="535" spans="2:65" s="12" customFormat="1">
      <c r="B535" s="149"/>
      <c r="D535" s="150" t="s">
        <v>193</v>
      </c>
      <c r="E535" s="151" t="s">
        <v>3</v>
      </c>
      <c r="F535" s="152" t="s">
        <v>700</v>
      </c>
      <c r="H535" s="153">
        <v>4</v>
      </c>
      <c r="I535" s="154"/>
      <c r="L535" s="149"/>
      <c r="M535" s="155"/>
      <c r="T535" s="156"/>
      <c r="AT535" s="151" t="s">
        <v>193</v>
      </c>
      <c r="AU535" s="151" t="s">
        <v>81</v>
      </c>
      <c r="AV535" s="12" t="s">
        <v>81</v>
      </c>
      <c r="AW535" s="12" t="s">
        <v>34</v>
      </c>
      <c r="AX535" s="12" t="s">
        <v>79</v>
      </c>
      <c r="AY535" s="151" t="s">
        <v>182</v>
      </c>
    </row>
    <row r="536" spans="2:65" s="1" customFormat="1" ht="37.9" customHeight="1">
      <c r="B536" s="131"/>
      <c r="C536" s="132" t="s">
        <v>701</v>
      </c>
      <c r="D536" s="132" t="s">
        <v>184</v>
      </c>
      <c r="E536" s="133" t="s">
        <v>702</v>
      </c>
      <c r="F536" s="134" t="s">
        <v>703</v>
      </c>
      <c r="G536" s="135" t="s">
        <v>543</v>
      </c>
      <c r="H536" s="136">
        <v>18</v>
      </c>
      <c r="I536" s="137"/>
      <c r="J536" s="138">
        <f>ROUND(I536*H536,2)</f>
        <v>0</v>
      </c>
      <c r="K536" s="134" t="s">
        <v>188</v>
      </c>
      <c r="L536" s="32"/>
      <c r="M536" s="139" t="s">
        <v>3</v>
      </c>
      <c r="N536" s="140" t="s">
        <v>43</v>
      </c>
      <c r="P536" s="141">
        <f>O536*H536</f>
        <v>0</v>
      </c>
      <c r="Q536" s="141">
        <v>6.3549999999999995E-2</v>
      </c>
      <c r="R536" s="141">
        <f>Q536*H536</f>
        <v>1.1438999999999999</v>
      </c>
      <c r="S536" s="141">
        <v>0</v>
      </c>
      <c r="T536" s="142">
        <f>S536*H536</f>
        <v>0</v>
      </c>
      <c r="AR536" s="143" t="s">
        <v>189</v>
      </c>
      <c r="AT536" s="143" t="s">
        <v>184</v>
      </c>
      <c r="AU536" s="143" t="s">
        <v>81</v>
      </c>
      <c r="AY536" s="17" t="s">
        <v>182</v>
      </c>
      <c r="BE536" s="144">
        <f>IF(N536="základní",J536,0)</f>
        <v>0</v>
      </c>
      <c r="BF536" s="144">
        <f>IF(N536="snížená",J536,0)</f>
        <v>0</v>
      </c>
      <c r="BG536" s="144">
        <f>IF(N536="zákl. přenesená",J536,0)</f>
        <v>0</v>
      </c>
      <c r="BH536" s="144">
        <f>IF(N536="sníž. přenesená",J536,0)</f>
        <v>0</v>
      </c>
      <c r="BI536" s="144">
        <f>IF(N536="nulová",J536,0)</f>
        <v>0</v>
      </c>
      <c r="BJ536" s="17" t="s">
        <v>79</v>
      </c>
      <c r="BK536" s="144">
        <f>ROUND(I536*H536,2)</f>
        <v>0</v>
      </c>
      <c r="BL536" s="17" t="s">
        <v>189</v>
      </c>
      <c r="BM536" s="143" t="s">
        <v>704</v>
      </c>
    </row>
    <row r="537" spans="2:65" s="1" customFormat="1">
      <c r="B537" s="32"/>
      <c r="D537" s="145" t="s">
        <v>191</v>
      </c>
      <c r="F537" s="146" t="s">
        <v>705</v>
      </c>
      <c r="I537" s="147"/>
      <c r="L537" s="32"/>
      <c r="M537" s="148"/>
      <c r="T537" s="52"/>
      <c r="AT537" s="17" t="s">
        <v>191</v>
      </c>
      <c r="AU537" s="17" t="s">
        <v>81</v>
      </c>
    </row>
    <row r="538" spans="2:65" s="12" customFormat="1">
      <c r="B538" s="149"/>
      <c r="D538" s="150" t="s">
        <v>193</v>
      </c>
      <c r="E538" s="151" t="s">
        <v>3</v>
      </c>
      <c r="F538" s="152" t="s">
        <v>706</v>
      </c>
      <c r="H538" s="153">
        <v>6</v>
      </c>
      <c r="I538" s="154"/>
      <c r="L538" s="149"/>
      <c r="M538" s="155"/>
      <c r="T538" s="156"/>
      <c r="AT538" s="151" t="s">
        <v>193</v>
      </c>
      <c r="AU538" s="151" t="s">
        <v>81</v>
      </c>
      <c r="AV538" s="12" t="s">
        <v>81</v>
      </c>
      <c r="AW538" s="12" t="s">
        <v>34</v>
      </c>
      <c r="AX538" s="12" t="s">
        <v>72</v>
      </c>
      <c r="AY538" s="151" t="s">
        <v>182</v>
      </c>
    </row>
    <row r="539" spans="2:65" s="12" customFormat="1">
      <c r="B539" s="149"/>
      <c r="D539" s="150" t="s">
        <v>193</v>
      </c>
      <c r="E539" s="151" t="s">
        <v>3</v>
      </c>
      <c r="F539" s="152" t="s">
        <v>707</v>
      </c>
      <c r="H539" s="153">
        <v>6</v>
      </c>
      <c r="I539" s="154"/>
      <c r="L539" s="149"/>
      <c r="M539" s="155"/>
      <c r="T539" s="156"/>
      <c r="AT539" s="151" t="s">
        <v>193</v>
      </c>
      <c r="AU539" s="151" t="s">
        <v>81</v>
      </c>
      <c r="AV539" s="12" t="s">
        <v>81</v>
      </c>
      <c r="AW539" s="12" t="s">
        <v>34</v>
      </c>
      <c r="AX539" s="12" t="s">
        <v>72</v>
      </c>
      <c r="AY539" s="151" t="s">
        <v>182</v>
      </c>
    </row>
    <row r="540" spans="2:65" s="12" customFormat="1">
      <c r="B540" s="149"/>
      <c r="D540" s="150" t="s">
        <v>193</v>
      </c>
      <c r="E540" s="151" t="s">
        <v>3</v>
      </c>
      <c r="F540" s="152" t="s">
        <v>708</v>
      </c>
      <c r="H540" s="153">
        <v>6</v>
      </c>
      <c r="I540" s="154"/>
      <c r="L540" s="149"/>
      <c r="M540" s="155"/>
      <c r="T540" s="156"/>
      <c r="AT540" s="151" t="s">
        <v>193</v>
      </c>
      <c r="AU540" s="151" t="s">
        <v>81</v>
      </c>
      <c r="AV540" s="12" t="s">
        <v>81</v>
      </c>
      <c r="AW540" s="12" t="s">
        <v>34</v>
      </c>
      <c r="AX540" s="12" t="s">
        <v>72</v>
      </c>
      <c r="AY540" s="151" t="s">
        <v>182</v>
      </c>
    </row>
    <row r="541" spans="2:65" s="13" customFormat="1">
      <c r="B541" s="157"/>
      <c r="D541" s="150" t="s">
        <v>193</v>
      </c>
      <c r="E541" s="158" t="s">
        <v>3</v>
      </c>
      <c r="F541" s="159" t="s">
        <v>201</v>
      </c>
      <c r="H541" s="160">
        <v>18</v>
      </c>
      <c r="I541" s="161"/>
      <c r="L541" s="157"/>
      <c r="M541" s="162"/>
      <c r="T541" s="163"/>
      <c r="AT541" s="158" t="s">
        <v>193</v>
      </c>
      <c r="AU541" s="158" t="s">
        <v>81</v>
      </c>
      <c r="AV541" s="13" t="s">
        <v>189</v>
      </c>
      <c r="AW541" s="13" t="s">
        <v>34</v>
      </c>
      <c r="AX541" s="13" t="s">
        <v>79</v>
      </c>
      <c r="AY541" s="158" t="s">
        <v>182</v>
      </c>
    </row>
    <row r="542" spans="2:65" s="1" customFormat="1" ht="37.9" customHeight="1">
      <c r="B542" s="131"/>
      <c r="C542" s="132" t="s">
        <v>709</v>
      </c>
      <c r="D542" s="132" t="s">
        <v>184</v>
      </c>
      <c r="E542" s="133" t="s">
        <v>710</v>
      </c>
      <c r="F542" s="134" t="s">
        <v>711</v>
      </c>
      <c r="G542" s="135" t="s">
        <v>543</v>
      </c>
      <c r="H542" s="136">
        <v>8</v>
      </c>
      <c r="I542" s="137"/>
      <c r="J542" s="138">
        <f>ROUND(I542*H542,2)</f>
        <v>0</v>
      </c>
      <c r="K542" s="134" t="s">
        <v>188</v>
      </c>
      <c r="L542" s="32"/>
      <c r="M542" s="139" t="s">
        <v>3</v>
      </c>
      <c r="N542" s="140" t="s">
        <v>43</v>
      </c>
      <c r="P542" s="141">
        <f>O542*H542</f>
        <v>0</v>
      </c>
      <c r="Q542" s="141">
        <v>7.2849999999999998E-2</v>
      </c>
      <c r="R542" s="141">
        <f>Q542*H542</f>
        <v>0.58279999999999998</v>
      </c>
      <c r="S542" s="141">
        <v>0</v>
      </c>
      <c r="T542" s="142">
        <f>S542*H542</f>
        <v>0</v>
      </c>
      <c r="AR542" s="143" t="s">
        <v>189</v>
      </c>
      <c r="AT542" s="143" t="s">
        <v>184</v>
      </c>
      <c r="AU542" s="143" t="s">
        <v>81</v>
      </c>
      <c r="AY542" s="17" t="s">
        <v>182</v>
      </c>
      <c r="BE542" s="144">
        <f>IF(N542="základní",J542,0)</f>
        <v>0</v>
      </c>
      <c r="BF542" s="144">
        <f>IF(N542="snížená",J542,0)</f>
        <v>0</v>
      </c>
      <c r="BG542" s="144">
        <f>IF(N542="zákl. přenesená",J542,0)</f>
        <v>0</v>
      </c>
      <c r="BH542" s="144">
        <f>IF(N542="sníž. přenesená",J542,0)</f>
        <v>0</v>
      </c>
      <c r="BI542" s="144">
        <f>IF(N542="nulová",J542,0)</f>
        <v>0</v>
      </c>
      <c r="BJ542" s="17" t="s">
        <v>79</v>
      </c>
      <c r="BK542" s="144">
        <f>ROUND(I542*H542,2)</f>
        <v>0</v>
      </c>
      <c r="BL542" s="17" t="s">
        <v>189</v>
      </c>
      <c r="BM542" s="143" t="s">
        <v>712</v>
      </c>
    </row>
    <row r="543" spans="2:65" s="1" customFormat="1">
      <c r="B543" s="32"/>
      <c r="D543" s="145" t="s">
        <v>191</v>
      </c>
      <c r="F543" s="146" t="s">
        <v>713</v>
      </c>
      <c r="I543" s="147"/>
      <c r="L543" s="32"/>
      <c r="M543" s="148"/>
      <c r="T543" s="52"/>
      <c r="AT543" s="17" t="s">
        <v>191</v>
      </c>
      <c r="AU543" s="17" t="s">
        <v>81</v>
      </c>
    </row>
    <row r="544" spans="2:65" s="12" customFormat="1">
      <c r="B544" s="149"/>
      <c r="D544" s="150" t="s">
        <v>193</v>
      </c>
      <c r="E544" s="151" t="s">
        <v>3</v>
      </c>
      <c r="F544" s="152" t="s">
        <v>651</v>
      </c>
      <c r="H544" s="153">
        <v>4</v>
      </c>
      <c r="I544" s="154"/>
      <c r="L544" s="149"/>
      <c r="M544" s="155"/>
      <c r="T544" s="156"/>
      <c r="AT544" s="151" t="s">
        <v>193</v>
      </c>
      <c r="AU544" s="151" t="s">
        <v>81</v>
      </c>
      <c r="AV544" s="12" t="s">
        <v>81</v>
      </c>
      <c r="AW544" s="12" t="s">
        <v>34</v>
      </c>
      <c r="AX544" s="12" t="s">
        <v>72</v>
      </c>
      <c r="AY544" s="151" t="s">
        <v>182</v>
      </c>
    </row>
    <row r="545" spans="2:65" s="12" customFormat="1">
      <c r="B545" s="149"/>
      <c r="D545" s="150" t="s">
        <v>193</v>
      </c>
      <c r="E545" s="151" t="s">
        <v>3</v>
      </c>
      <c r="F545" s="152" t="s">
        <v>652</v>
      </c>
      <c r="H545" s="153">
        <v>4</v>
      </c>
      <c r="I545" s="154"/>
      <c r="L545" s="149"/>
      <c r="M545" s="155"/>
      <c r="T545" s="156"/>
      <c r="AT545" s="151" t="s">
        <v>193</v>
      </c>
      <c r="AU545" s="151" t="s">
        <v>81</v>
      </c>
      <c r="AV545" s="12" t="s">
        <v>81</v>
      </c>
      <c r="AW545" s="12" t="s">
        <v>34</v>
      </c>
      <c r="AX545" s="12" t="s">
        <v>72</v>
      </c>
      <c r="AY545" s="151" t="s">
        <v>182</v>
      </c>
    </row>
    <row r="546" spans="2:65" s="13" customFormat="1">
      <c r="B546" s="157"/>
      <c r="D546" s="150" t="s">
        <v>193</v>
      </c>
      <c r="E546" s="158" t="s">
        <v>3</v>
      </c>
      <c r="F546" s="159" t="s">
        <v>201</v>
      </c>
      <c r="H546" s="160">
        <v>8</v>
      </c>
      <c r="I546" s="161"/>
      <c r="L546" s="157"/>
      <c r="M546" s="162"/>
      <c r="T546" s="163"/>
      <c r="AT546" s="158" t="s">
        <v>193</v>
      </c>
      <c r="AU546" s="158" t="s">
        <v>81</v>
      </c>
      <c r="AV546" s="13" t="s">
        <v>189</v>
      </c>
      <c r="AW546" s="13" t="s">
        <v>34</v>
      </c>
      <c r="AX546" s="13" t="s">
        <v>79</v>
      </c>
      <c r="AY546" s="158" t="s">
        <v>182</v>
      </c>
    </row>
    <row r="547" spans="2:65" s="1" customFormat="1" ht="24.2" customHeight="1">
      <c r="B547" s="131"/>
      <c r="C547" s="132" t="s">
        <v>714</v>
      </c>
      <c r="D547" s="132" t="s">
        <v>184</v>
      </c>
      <c r="E547" s="133" t="s">
        <v>715</v>
      </c>
      <c r="F547" s="134" t="s">
        <v>716</v>
      </c>
      <c r="G547" s="135" t="s">
        <v>187</v>
      </c>
      <c r="H547" s="136">
        <v>13.013999999999999</v>
      </c>
      <c r="I547" s="137"/>
      <c r="J547" s="138">
        <f>ROUND(I547*H547,2)</f>
        <v>0</v>
      </c>
      <c r="K547" s="134" t="s">
        <v>188</v>
      </c>
      <c r="L547" s="32"/>
      <c r="M547" s="139" t="s">
        <v>3</v>
      </c>
      <c r="N547" s="140" t="s">
        <v>43</v>
      </c>
      <c r="P547" s="141">
        <f>O547*H547</f>
        <v>0</v>
      </c>
      <c r="Q547" s="141">
        <v>1.94302</v>
      </c>
      <c r="R547" s="141">
        <f>Q547*H547</f>
        <v>25.286462279999999</v>
      </c>
      <c r="S547" s="141">
        <v>0</v>
      </c>
      <c r="T547" s="142">
        <f>S547*H547</f>
        <v>0</v>
      </c>
      <c r="AR547" s="143" t="s">
        <v>189</v>
      </c>
      <c r="AT547" s="143" t="s">
        <v>184</v>
      </c>
      <c r="AU547" s="143" t="s">
        <v>81</v>
      </c>
      <c r="AY547" s="17" t="s">
        <v>182</v>
      </c>
      <c r="BE547" s="144">
        <f>IF(N547="základní",J547,0)</f>
        <v>0</v>
      </c>
      <c r="BF547" s="144">
        <f>IF(N547="snížená",J547,0)</f>
        <v>0</v>
      </c>
      <c r="BG547" s="144">
        <f>IF(N547="zákl. přenesená",J547,0)</f>
        <v>0</v>
      </c>
      <c r="BH547" s="144">
        <f>IF(N547="sníž. přenesená",J547,0)</f>
        <v>0</v>
      </c>
      <c r="BI547" s="144">
        <f>IF(N547="nulová",J547,0)</f>
        <v>0</v>
      </c>
      <c r="BJ547" s="17" t="s">
        <v>79</v>
      </c>
      <c r="BK547" s="144">
        <f>ROUND(I547*H547,2)</f>
        <v>0</v>
      </c>
      <c r="BL547" s="17" t="s">
        <v>189</v>
      </c>
      <c r="BM547" s="143" t="s">
        <v>717</v>
      </c>
    </row>
    <row r="548" spans="2:65" s="1" customFormat="1">
      <c r="B548" s="32"/>
      <c r="D548" s="145" t="s">
        <v>191</v>
      </c>
      <c r="F548" s="146" t="s">
        <v>718</v>
      </c>
      <c r="I548" s="147"/>
      <c r="L548" s="32"/>
      <c r="M548" s="148"/>
      <c r="T548" s="52"/>
      <c r="AT548" s="17" t="s">
        <v>191</v>
      </c>
      <c r="AU548" s="17" t="s">
        <v>81</v>
      </c>
    </row>
    <row r="549" spans="2:65" s="12" customFormat="1" ht="33.75">
      <c r="B549" s="149"/>
      <c r="D549" s="150" t="s">
        <v>193</v>
      </c>
      <c r="E549" s="151" t="s">
        <v>3</v>
      </c>
      <c r="F549" s="152" t="s">
        <v>719</v>
      </c>
      <c r="H549" s="153">
        <v>1.202</v>
      </c>
      <c r="I549" s="154"/>
      <c r="L549" s="149"/>
      <c r="M549" s="155"/>
      <c r="T549" s="156"/>
      <c r="AT549" s="151" t="s">
        <v>193</v>
      </c>
      <c r="AU549" s="151" t="s">
        <v>81</v>
      </c>
      <c r="AV549" s="12" t="s">
        <v>81</v>
      </c>
      <c r="AW549" s="12" t="s">
        <v>34</v>
      </c>
      <c r="AX549" s="12" t="s">
        <v>72</v>
      </c>
      <c r="AY549" s="151" t="s">
        <v>182</v>
      </c>
    </row>
    <row r="550" spans="2:65" s="12" customFormat="1" ht="22.5">
      <c r="B550" s="149"/>
      <c r="D550" s="150" t="s">
        <v>193</v>
      </c>
      <c r="E550" s="151" t="s">
        <v>3</v>
      </c>
      <c r="F550" s="152" t="s">
        <v>720</v>
      </c>
      <c r="H550" s="153">
        <v>1.2529999999999999</v>
      </c>
      <c r="I550" s="154"/>
      <c r="L550" s="149"/>
      <c r="M550" s="155"/>
      <c r="T550" s="156"/>
      <c r="AT550" s="151" t="s">
        <v>193</v>
      </c>
      <c r="AU550" s="151" t="s">
        <v>81</v>
      </c>
      <c r="AV550" s="12" t="s">
        <v>81</v>
      </c>
      <c r="AW550" s="12" t="s">
        <v>34</v>
      </c>
      <c r="AX550" s="12" t="s">
        <v>72</v>
      </c>
      <c r="AY550" s="151" t="s">
        <v>182</v>
      </c>
    </row>
    <row r="551" spans="2:65" s="12" customFormat="1" ht="33.75">
      <c r="B551" s="149"/>
      <c r="D551" s="150" t="s">
        <v>193</v>
      </c>
      <c r="E551" s="151" t="s">
        <v>3</v>
      </c>
      <c r="F551" s="152" t="s">
        <v>721</v>
      </c>
      <c r="H551" s="153">
        <v>2.5609999999999999</v>
      </c>
      <c r="I551" s="154"/>
      <c r="L551" s="149"/>
      <c r="M551" s="155"/>
      <c r="T551" s="156"/>
      <c r="AT551" s="151" t="s">
        <v>193</v>
      </c>
      <c r="AU551" s="151" t="s">
        <v>81</v>
      </c>
      <c r="AV551" s="12" t="s">
        <v>81</v>
      </c>
      <c r="AW551" s="12" t="s">
        <v>34</v>
      </c>
      <c r="AX551" s="12" t="s">
        <v>72</v>
      </c>
      <c r="AY551" s="151" t="s">
        <v>182</v>
      </c>
    </row>
    <row r="552" spans="2:65" s="12" customFormat="1" ht="33.75">
      <c r="B552" s="149"/>
      <c r="D552" s="150" t="s">
        <v>193</v>
      </c>
      <c r="E552" s="151" t="s">
        <v>3</v>
      </c>
      <c r="F552" s="152" t="s">
        <v>722</v>
      </c>
      <c r="H552" s="153">
        <v>3.556</v>
      </c>
      <c r="I552" s="154"/>
      <c r="L552" s="149"/>
      <c r="M552" s="155"/>
      <c r="T552" s="156"/>
      <c r="AT552" s="151" t="s">
        <v>193</v>
      </c>
      <c r="AU552" s="151" t="s">
        <v>81</v>
      </c>
      <c r="AV552" s="12" t="s">
        <v>81</v>
      </c>
      <c r="AW552" s="12" t="s">
        <v>34</v>
      </c>
      <c r="AX552" s="12" t="s">
        <v>72</v>
      </c>
      <c r="AY552" s="151" t="s">
        <v>182</v>
      </c>
    </row>
    <row r="553" spans="2:65" s="12" customFormat="1" ht="22.5">
      <c r="B553" s="149"/>
      <c r="D553" s="150" t="s">
        <v>193</v>
      </c>
      <c r="E553" s="151" t="s">
        <v>3</v>
      </c>
      <c r="F553" s="152" t="s">
        <v>723</v>
      </c>
      <c r="H553" s="153">
        <v>0.74099999999999999</v>
      </c>
      <c r="I553" s="154"/>
      <c r="L553" s="149"/>
      <c r="M553" s="155"/>
      <c r="T553" s="156"/>
      <c r="AT553" s="151" t="s">
        <v>193</v>
      </c>
      <c r="AU553" s="151" t="s">
        <v>81</v>
      </c>
      <c r="AV553" s="12" t="s">
        <v>81</v>
      </c>
      <c r="AW553" s="12" t="s">
        <v>34</v>
      </c>
      <c r="AX553" s="12" t="s">
        <v>72</v>
      </c>
      <c r="AY553" s="151" t="s">
        <v>182</v>
      </c>
    </row>
    <row r="554" spans="2:65" s="12" customFormat="1">
      <c r="B554" s="149"/>
      <c r="D554" s="150" t="s">
        <v>193</v>
      </c>
      <c r="E554" s="151" t="s">
        <v>3</v>
      </c>
      <c r="F554" s="152" t="s">
        <v>724</v>
      </c>
      <c r="H554" s="153">
        <v>1.4059999999999999</v>
      </c>
      <c r="I554" s="154"/>
      <c r="L554" s="149"/>
      <c r="M554" s="155"/>
      <c r="T554" s="156"/>
      <c r="AT554" s="151" t="s">
        <v>193</v>
      </c>
      <c r="AU554" s="151" t="s">
        <v>81</v>
      </c>
      <c r="AV554" s="12" t="s">
        <v>81</v>
      </c>
      <c r="AW554" s="12" t="s">
        <v>34</v>
      </c>
      <c r="AX554" s="12" t="s">
        <v>72</v>
      </c>
      <c r="AY554" s="151" t="s">
        <v>182</v>
      </c>
    </row>
    <row r="555" spans="2:65" s="12" customFormat="1">
      <c r="B555" s="149"/>
      <c r="D555" s="150" t="s">
        <v>193</v>
      </c>
      <c r="E555" s="151" t="s">
        <v>3</v>
      </c>
      <c r="F555" s="152" t="s">
        <v>725</v>
      </c>
      <c r="H555" s="153">
        <v>0.55700000000000005</v>
      </c>
      <c r="I555" s="154"/>
      <c r="L555" s="149"/>
      <c r="M555" s="155"/>
      <c r="T555" s="156"/>
      <c r="AT555" s="151" t="s">
        <v>193</v>
      </c>
      <c r="AU555" s="151" t="s">
        <v>81</v>
      </c>
      <c r="AV555" s="12" t="s">
        <v>81</v>
      </c>
      <c r="AW555" s="12" t="s">
        <v>34</v>
      </c>
      <c r="AX555" s="12" t="s">
        <v>72</v>
      </c>
      <c r="AY555" s="151" t="s">
        <v>182</v>
      </c>
    </row>
    <row r="556" spans="2:65" s="12" customFormat="1">
      <c r="B556" s="149"/>
      <c r="D556" s="150" t="s">
        <v>193</v>
      </c>
      <c r="E556" s="151" t="s">
        <v>3</v>
      </c>
      <c r="F556" s="152" t="s">
        <v>726</v>
      </c>
      <c r="H556" s="153">
        <v>1.2090000000000001</v>
      </c>
      <c r="I556" s="154"/>
      <c r="L556" s="149"/>
      <c r="M556" s="155"/>
      <c r="T556" s="156"/>
      <c r="AT556" s="151" t="s">
        <v>193</v>
      </c>
      <c r="AU556" s="151" t="s">
        <v>81</v>
      </c>
      <c r="AV556" s="12" t="s">
        <v>81</v>
      </c>
      <c r="AW556" s="12" t="s">
        <v>34</v>
      </c>
      <c r="AX556" s="12" t="s">
        <v>72</v>
      </c>
      <c r="AY556" s="151" t="s">
        <v>182</v>
      </c>
    </row>
    <row r="557" spans="2:65" s="12" customFormat="1">
      <c r="B557" s="149"/>
      <c r="D557" s="150" t="s">
        <v>193</v>
      </c>
      <c r="E557" s="151" t="s">
        <v>3</v>
      </c>
      <c r="F557" s="152" t="s">
        <v>727</v>
      </c>
      <c r="H557" s="153">
        <v>0.40300000000000002</v>
      </c>
      <c r="I557" s="154"/>
      <c r="L557" s="149"/>
      <c r="M557" s="155"/>
      <c r="T557" s="156"/>
      <c r="AT557" s="151" t="s">
        <v>193</v>
      </c>
      <c r="AU557" s="151" t="s">
        <v>81</v>
      </c>
      <c r="AV557" s="12" t="s">
        <v>81</v>
      </c>
      <c r="AW557" s="12" t="s">
        <v>34</v>
      </c>
      <c r="AX557" s="12" t="s">
        <v>72</v>
      </c>
      <c r="AY557" s="151" t="s">
        <v>182</v>
      </c>
    </row>
    <row r="558" spans="2:65" s="12" customFormat="1">
      <c r="B558" s="149"/>
      <c r="D558" s="150" t="s">
        <v>193</v>
      </c>
      <c r="E558" s="151" t="s">
        <v>3</v>
      </c>
      <c r="F558" s="152" t="s">
        <v>728</v>
      </c>
      <c r="H558" s="153">
        <v>0.126</v>
      </c>
      <c r="I558" s="154"/>
      <c r="L558" s="149"/>
      <c r="M558" s="155"/>
      <c r="T558" s="156"/>
      <c r="AT558" s="151" t="s">
        <v>193</v>
      </c>
      <c r="AU558" s="151" t="s">
        <v>81</v>
      </c>
      <c r="AV558" s="12" t="s">
        <v>81</v>
      </c>
      <c r="AW558" s="12" t="s">
        <v>34</v>
      </c>
      <c r="AX558" s="12" t="s">
        <v>72</v>
      </c>
      <c r="AY558" s="151" t="s">
        <v>182</v>
      </c>
    </row>
    <row r="559" spans="2:65" s="13" customFormat="1">
      <c r="B559" s="157"/>
      <c r="D559" s="150" t="s">
        <v>193</v>
      </c>
      <c r="E559" s="158" t="s">
        <v>3</v>
      </c>
      <c r="F559" s="159" t="s">
        <v>201</v>
      </c>
      <c r="H559" s="160">
        <v>13.013999999999999</v>
      </c>
      <c r="I559" s="161"/>
      <c r="L559" s="157"/>
      <c r="M559" s="162"/>
      <c r="T559" s="163"/>
      <c r="AT559" s="158" t="s">
        <v>193</v>
      </c>
      <c r="AU559" s="158" t="s">
        <v>81</v>
      </c>
      <c r="AV559" s="13" t="s">
        <v>189</v>
      </c>
      <c r="AW559" s="13" t="s">
        <v>34</v>
      </c>
      <c r="AX559" s="13" t="s">
        <v>79</v>
      </c>
      <c r="AY559" s="158" t="s">
        <v>182</v>
      </c>
    </row>
    <row r="560" spans="2:65" s="1" customFormat="1" ht="37.9" customHeight="1">
      <c r="B560" s="131"/>
      <c r="C560" s="132" t="s">
        <v>729</v>
      </c>
      <c r="D560" s="132" t="s">
        <v>184</v>
      </c>
      <c r="E560" s="133" t="s">
        <v>730</v>
      </c>
      <c r="F560" s="134" t="s">
        <v>731</v>
      </c>
      <c r="G560" s="135" t="s">
        <v>256</v>
      </c>
      <c r="H560" s="136">
        <v>4.7E-2</v>
      </c>
      <c r="I560" s="137"/>
      <c r="J560" s="138">
        <f>ROUND(I560*H560,2)</f>
        <v>0</v>
      </c>
      <c r="K560" s="134" t="s">
        <v>188</v>
      </c>
      <c r="L560" s="32"/>
      <c r="M560" s="139" t="s">
        <v>3</v>
      </c>
      <c r="N560" s="140" t="s">
        <v>43</v>
      </c>
      <c r="P560" s="141">
        <f>O560*H560</f>
        <v>0</v>
      </c>
      <c r="Q560" s="141">
        <v>1.7090000000000001E-2</v>
      </c>
      <c r="R560" s="141">
        <f>Q560*H560</f>
        <v>8.0323000000000005E-4</v>
      </c>
      <c r="S560" s="141">
        <v>0</v>
      </c>
      <c r="T560" s="142">
        <f>S560*H560</f>
        <v>0</v>
      </c>
      <c r="AR560" s="143" t="s">
        <v>189</v>
      </c>
      <c r="AT560" s="143" t="s">
        <v>184</v>
      </c>
      <c r="AU560" s="143" t="s">
        <v>81</v>
      </c>
      <c r="AY560" s="17" t="s">
        <v>182</v>
      </c>
      <c r="BE560" s="144">
        <f>IF(N560="základní",J560,0)</f>
        <v>0</v>
      </c>
      <c r="BF560" s="144">
        <f>IF(N560="snížená",J560,0)</f>
        <v>0</v>
      </c>
      <c r="BG560" s="144">
        <f>IF(N560="zákl. přenesená",J560,0)</f>
        <v>0</v>
      </c>
      <c r="BH560" s="144">
        <f>IF(N560="sníž. přenesená",J560,0)</f>
        <v>0</v>
      </c>
      <c r="BI560" s="144">
        <f>IF(N560="nulová",J560,0)</f>
        <v>0</v>
      </c>
      <c r="BJ560" s="17" t="s">
        <v>79</v>
      </c>
      <c r="BK560" s="144">
        <f>ROUND(I560*H560,2)</f>
        <v>0</v>
      </c>
      <c r="BL560" s="17" t="s">
        <v>189</v>
      </c>
      <c r="BM560" s="143" t="s">
        <v>732</v>
      </c>
    </row>
    <row r="561" spans="2:65" s="1" customFormat="1">
      <c r="B561" s="32"/>
      <c r="D561" s="145" t="s">
        <v>191</v>
      </c>
      <c r="F561" s="146" t="s">
        <v>733</v>
      </c>
      <c r="I561" s="147"/>
      <c r="L561" s="32"/>
      <c r="M561" s="148"/>
      <c r="T561" s="52"/>
      <c r="AT561" s="17" t="s">
        <v>191</v>
      </c>
      <c r="AU561" s="17" t="s">
        <v>81</v>
      </c>
    </row>
    <row r="562" spans="2:65" s="12" customFormat="1">
      <c r="B562" s="149"/>
      <c r="D562" s="150" t="s">
        <v>193</v>
      </c>
      <c r="E562" s="151" t="s">
        <v>3</v>
      </c>
      <c r="F562" s="152" t="s">
        <v>734</v>
      </c>
      <c r="H562" s="153">
        <v>4.7E-2</v>
      </c>
      <c r="I562" s="154"/>
      <c r="L562" s="149"/>
      <c r="M562" s="155"/>
      <c r="T562" s="156"/>
      <c r="AT562" s="151" t="s">
        <v>193</v>
      </c>
      <c r="AU562" s="151" t="s">
        <v>81</v>
      </c>
      <c r="AV562" s="12" t="s">
        <v>81</v>
      </c>
      <c r="AW562" s="12" t="s">
        <v>34</v>
      </c>
      <c r="AX562" s="12" t="s">
        <v>79</v>
      </c>
      <c r="AY562" s="151" t="s">
        <v>182</v>
      </c>
    </row>
    <row r="563" spans="2:65" s="1" customFormat="1" ht="24.2" customHeight="1">
      <c r="B563" s="131"/>
      <c r="C563" s="164" t="s">
        <v>735</v>
      </c>
      <c r="D563" s="164" t="s">
        <v>281</v>
      </c>
      <c r="E563" s="165" t="s">
        <v>736</v>
      </c>
      <c r="F563" s="166" t="s">
        <v>737</v>
      </c>
      <c r="G563" s="167" t="s">
        <v>256</v>
      </c>
      <c r="H563" s="168">
        <v>5.0999999999999997E-2</v>
      </c>
      <c r="I563" s="169"/>
      <c r="J563" s="170">
        <f>ROUND(I563*H563,2)</f>
        <v>0</v>
      </c>
      <c r="K563" s="166" t="s">
        <v>188</v>
      </c>
      <c r="L563" s="171"/>
      <c r="M563" s="172" t="s">
        <v>3</v>
      </c>
      <c r="N563" s="173" t="s">
        <v>43</v>
      </c>
      <c r="P563" s="141">
        <f>O563*H563</f>
        <v>0</v>
      </c>
      <c r="Q563" s="141">
        <v>1</v>
      </c>
      <c r="R563" s="141">
        <f>Q563*H563</f>
        <v>5.0999999999999997E-2</v>
      </c>
      <c r="S563" s="141">
        <v>0</v>
      </c>
      <c r="T563" s="142">
        <f>S563*H563</f>
        <v>0</v>
      </c>
      <c r="AR563" s="143" t="s">
        <v>236</v>
      </c>
      <c r="AT563" s="143" t="s">
        <v>281</v>
      </c>
      <c r="AU563" s="143" t="s">
        <v>81</v>
      </c>
      <c r="AY563" s="17" t="s">
        <v>182</v>
      </c>
      <c r="BE563" s="144">
        <f>IF(N563="základní",J563,0)</f>
        <v>0</v>
      </c>
      <c r="BF563" s="144">
        <f>IF(N563="snížená",J563,0)</f>
        <v>0</v>
      </c>
      <c r="BG563" s="144">
        <f>IF(N563="zákl. přenesená",J563,0)</f>
        <v>0</v>
      </c>
      <c r="BH563" s="144">
        <f>IF(N563="sníž. přenesená",J563,0)</f>
        <v>0</v>
      </c>
      <c r="BI563" s="144">
        <f>IF(N563="nulová",J563,0)</f>
        <v>0</v>
      </c>
      <c r="BJ563" s="17" t="s">
        <v>79</v>
      </c>
      <c r="BK563" s="144">
        <f>ROUND(I563*H563,2)</f>
        <v>0</v>
      </c>
      <c r="BL563" s="17" t="s">
        <v>189</v>
      </c>
      <c r="BM563" s="143" t="s">
        <v>738</v>
      </c>
    </row>
    <row r="564" spans="2:65" s="1" customFormat="1" ht="19.5">
      <c r="B564" s="32"/>
      <c r="D564" s="150" t="s">
        <v>739</v>
      </c>
      <c r="F564" s="181" t="s">
        <v>740</v>
      </c>
      <c r="I564" s="147"/>
      <c r="L564" s="32"/>
      <c r="M564" s="148"/>
      <c r="T564" s="52"/>
      <c r="AT564" s="17" t="s">
        <v>739</v>
      </c>
      <c r="AU564" s="17" t="s">
        <v>81</v>
      </c>
    </row>
    <row r="565" spans="2:65" s="12" customFormat="1">
      <c r="B565" s="149"/>
      <c r="D565" s="150" t="s">
        <v>193</v>
      </c>
      <c r="F565" s="152" t="s">
        <v>741</v>
      </c>
      <c r="H565" s="153">
        <v>5.0999999999999997E-2</v>
      </c>
      <c r="I565" s="154"/>
      <c r="L565" s="149"/>
      <c r="M565" s="155"/>
      <c r="T565" s="156"/>
      <c r="AT565" s="151" t="s">
        <v>193</v>
      </c>
      <c r="AU565" s="151" t="s">
        <v>81</v>
      </c>
      <c r="AV565" s="12" t="s">
        <v>81</v>
      </c>
      <c r="AW565" s="12" t="s">
        <v>4</v>
      </c>
      <c r="AX565" s="12" t="s">
        <v>79</v>
      </c>
      <c r="AY565" s="151" t="s">
        <v>182</v>
      </c>
    </row>
    <row r="566" spans="2:65" s="1" customFormat="1" ht="24.2" customHeight="1">
      <c r="B566" s="131"/>
      <c r="C566" s="132" t="s">
        <v>742</v>
      </c>
      <c r="D566" s="132" t="s">
        <v>184</v>
      </c>
      <c r="E566" s="133" t="s">
        <v>743</v>
      </c>
      <c r="F566" s="134" t="s">
        <v>744</v>
      </c>
      <c r="G566" s="135" t="s">
        <v>256</v>
      </c>
      <c r="H566" s="136">
        <v>1.1279999999999999</v>
      </c>
      <c r="I566" s="137"/>
      <c r="J566" s="138">
        <f>ROUND(I566*H566,2)</f>
        <v>0</v>
      </c>
      <c r="K566" s="134" t="s">
        <v>188</v>
      </c>
      <c r="L566" s="32"/>
      <c r="M566" s="139" t="s">
        <v>3</v>
      </c>
      <c r="N566" s="140" t="s">
        <v>43</v>
      </c>
      <c r="P566" s="141">
        <f>O566*H566</f>
        <v>0</v>
      </c>
      <c r="Q566" s="141">
        <v>1.0900000000000001</v>
      </c>
      <c r="R566" s="141">
        <f>Q566*H566</f>
        <v>1.2295199999999999</v>
      </c>
      <c r="S566" s="141">
        <v>0</v>
      </c>
      <c r="T566" s="142">
        <f>S566*H566</f>
        <v>0</v>
      </c>
      <c r="AR566" s="143" t="s">
        <v>189</v>
      </c>
      <c r="AT566" s="143" t="s">
        <v>184</v>
      </c>
      <c r="AU566" s="143" t="s">
        <v>81</v>
      </c>
      <c r="AY566" s="17" t="s">
        <v>182</v>
      </c>
      <c r="BE566" s="144">
        <f>IF(N566="základní",J566,0)</f>
        <v>0</v>
      </c>
      <c r="BF566" s="144">
        <f>IF(N566="snížená",J566,0)</f>
        <v>0</v>
      </c>
      <c r="BG566" s="144">
        <f>IF(N566="zákl. přenesená",J566,0)</f>
        <v>0</v>
      </c>
      <c r="BH566" s="144">
        <f>IF(N566="sníž. přenesená",J566,0)</f>
        <v>0</v>
      </c>
      <c r="BI566" s="144">
        <f>IF(N566="nulová",J566,0)</f>
        <v>0</v>
      </c>
      <c r="BJ566" s="17" t="s">
        <v>79</v>
      </c>
      <c r="BK566" s="144">
        <f>ROUND(I566*H566,2)</f>
        <v>0</v>
      </c>
      <c r="BL566" s="17" t="s">
        <v>189</v>
      </c>
      <c r="BM566" s="143" t="s">
        <v>745</v>
      </c>
    </row>
    <row r="567" spans="2:65" s="1" customFormat="1">
      <c r="B567" s="32"/>
      <c r="D567" s="145" t="s">
        <v>191</v>
      </c>
      <c r="F567" s="146" t="s">
        <v>746</v>
      </c>
      <c r="I567" s="147"/>
      <c r="L567" s="32"/>
      <c r="M567" s="148"/>
      <c r="T567" s="52"/>
      <c r="AT567" s="17" t="s">
        <v>191</v>
      </c>
      <c r="AU567" s="17" t="s">
        <v>81</v>
      </c>
    </row>
    <row r="568" spans="2:65" s="12" customFormat="1" ht="22.5">
      <c r="B568" s="149"/>
      <c r="D568" s="150" t="s">
        <v>193</v>
      </c>
      <c r="E568" s="151" t="s">
        <v>3</v>
      </c>
      <c r="F568" s="152" t="s">
        <v>747</v>
      </c>
      <c r="H568" s="153">
        <v>0.47499999999999998</v>
      </c>
      <c r="I568" s="154"/>
      <c r="L568" s="149"/>
      <c r="M568" s="155"/>
      <c r="T568" s="156"/>
      <c r="AT568" s="151" t="s">
        <v>193</v>
      </c>
      <c r="AU568" s="151" t="s">
        <v>81</v>
      </c>
      <c r="AV568" s="12" t="s">
        <v>81</v>
      </c>
      <c r="AW568" s="12" t="s">
        <v>34</v>
      </c>
      <c r="AX568" s="12" t="s">
        <v>72</v>
      </c>
      <c r="AY568" s="151" t="s">
        <v>182</v>
      </c>
    </row>
    <row r="569" spans="2:65" s="12" customFormat="1">
      <c r="B569" s="149"/>
      <c r="D569" s="150" t="s">
        <v>193</v>
      </c>
      <c r="E569" s="151" t="s">
        <v>3</v>
      </c>
      <c r="F569" s="152" t="s">
        <v>748</v>
      </c>
      <c r="H569" s="153">
        <v>0.27500000000000002</v>
      </c>
      <c r="I569" s="154"/>
      <c r="L569" s="149"/>
      <c r="M569" s="155"/>
      <c r="T569" s="156"/>
      <c r="AT569" s="151" t="s">
        <v>193</v>
      </c>
      <c r="AU569" s="151" t="s">
        <v>81</v>
      </c>
      <c r="AV569" s="12" t="s">
        <v>81</v>
      </c>
      <c r="AW569" s="12" t="s">
        <v>34</v>
      </c>
      <c r="AX569" s="12" t="s">
        <v>72</v>
      </c>
      <c r="AY569" s="151" t="s">
        <v>182</v>
      </c>
    </row>
    <row r="570" spans="2:65" s="12" customFormat="1">
      <c r="B570" s="149"/>
      <c r="D570" s="150" t="s">
        <v>193</v>
      </c>
      <c r="E570" s="151" t="s">
        <v>3</v>
      </c>
      <c r="F570" s="152" t="s">
        <v>749</v>
      </c>
      <c r="H570" s="153">
        <v>0.17299999999999999</v>
      </c>
      <c r="I570" s="154"/>
      <c r="L570" s="149"/>
      <c r="M570" s="155"/>
      <c r="T570" s="156"/>
      <c r="AT570" s="151" t="s">
        <v>193</v>
      </c>
      <c r="AU570" s="151" t="s">
        <v>81</v>
      </c>
      <c r="AV570" s="12" t="s">
        <v>81</v>
      </c>
      <c r="AW570" s="12" t="s">
        <v>34</v>
      </c>
      <c r="AX570" s="12" t="s">
        <v>72</v>
      </c>
      <c r="AY570" s="151" t="s">
        <v>182</v>
      </c>
    </row>
    <row r="571" spans="2:65" s="12" customFormat="1">
      <c r="B571" s="149"/>
      <c r="D571" s="150" t="s">
        <v>193</v>
      </c>
      <c r="E571" s="151" t="s">
        <v>3</v>
      </c>
      <c r="F571" s="152" t="s">
        <v>750</v>
      </c>
      <c r="H571" s="153">
        <v>0.115</v>
      </c>
      <c r="I571" s="154"/>
      <c r="L571" s="149"/>
      <c r="M571" s="155"/>
      <c r="T571" s="156"/>
      <c r="AT571" s="151" t="s">
        <v>193</v>
      </c>
      <c r="AU571" s="151" t="s">
        <v>81</v>
      </c>
      <c r="AV571" s="12" t="s">
        <v>81</v>
      </c>
      <c r="AW571" s="12" t="s">
        <v>34</v>
      </c>
      <c r="AX571" s="12" t="s">
        <v>72</v>
      </c>
      <c r="AY571" s="151" t="s">
        <v>182</v>
      </c>
    </row>
    <row r="572" spans="2:65" s="12" customFormat="1">
      <c r="B572" s="149"/>
      <c r="D572" s="150" t="s">
        <v>193</v>
      </c>
      <c r="E572" s="151" t="s">
        <v>3</v>
      </c>
      <c r="F572" s="152" t="s">
        <v>751</v>
      </c>
      <c r="H572" s="153">
        <v>0.09</v>
      </c>
      <c r="I572" s="154"/>
      <c r="L572" s="149"/>
      <c r="M572" s="155"/>
      <c r="T572" s="156"/>
      <c r="AT572" s="151" t="s">
        <v>193</v>
      </c>
      <c r="AU572" s="151" t="s">
        <v>81</v>
      </c>
      <c r="AV572" s="12" t="s">
        <v>81</v>
      </c>
      <c r="AW572" s="12" t="s">
        <v>34</v>
      </c>
      <c r="AX572" s="12" t="s">
        <v>72</v>
      </c>
      <c r="AY572" s="151" t="s">
        <v>182</v>
      </c>
    </row>
    <row r="573" spans="2:65" s="13" customFormat="1">
      <c r="B573" s="157"/>
      <c r="D573" s="150" t="s">
        <v>193</v>
      </c>
      <c r="E573" s="158" t="s">
        <v>3</v>
      </c>
      <c r="F573" s="159" t="s">
        <v>201</v>
      </c>
      <c r="H573" s="160">
        <v>1.1280000000000001</v>
      </c>
      <c r="I573" s="161"/>
      <c r="L573" s="157"/>
      <c r="M573" s="162"/>
      <c r="T573" s="163"/>
      <c r="AT573" s="158" t="s">
        <v>193</v>
      </c>
      <c r="AU573" s="158" t="s">
        <v>81</v>
      </c>
      <c r="AV573" s="13" t="s">
        <v>189</v>
      </c>
      <c r="AW573" s="13" t="s">
        <v>34</v>
      </c>
      <c r="AX573" s="13" t="s">
        <v>79</v>
      </c>
      <c r="AY573" s="158" t="s">
        <v>182</v>
      </c>
    </row>
    <row r="574" spans="2:65" s="1" customFormat="1" ht="33" customHeight="1">
      <c r="B574" s="131"/>
      <c r="C574" s="132" t="s">
        <v>752</v>
      </c>
      <c r="D574" s="132" t="s">
        <v>184</v>
      </c>
      <c r="E574" s="133" t="s">
        <v>753</v>
      </c>
      <c r="F574" s="134" t="s">
        <v>754</v>
      </c>
      <c r="G574" s="135" t="s">
        <v>256</v>
      </c>
      <c r="H574" s="136">
        <v>5.6820000000000004</v>
      </c>
      <c r="I574" s="137"/>
      <c r="J574" s="138">
        <f>ROUND(I574*H574,2)</f>
        <v>0</v>
      </c>
      <c r="K574" s="134" t="s">
        <v>188</v>
      </c>
      <c r="L574" s="32"/>
      <c r="M574" s="139" t="s">
        <v>3</v>
      </c>
      <c r="N574" s="140" t="s">
        <v>43</v>
      </c>
      <c r="P574" s="141">
        <f>O574*H574</f>
        <v>0</v>
      </c>
      <c r="Q574" s="141">
        <v>1.0900000000000001</v>
      </c>
      <c r="R574" s="141">
        <f>Q574*H574</f>
        <v>6.1933800000000012</v>
      </c>
      <c r="S574" s="141">
        <v>0</v>
      </c>
      <c r="T574" s="142">
        <f>S574*H574</f>
        <v>0</v>
      </c>
      <c r="AR574" s="143" t="s">
        <v>189</v>
      </c>
      <c r="AT574" s="143" t="s">
        <v>184</v>
      </c>
      <c r="AU574" s="143" t="s">
        <v>81</v>
      </c>
      <c r="AY574" s="17" t="s">
        <v>182</v>
      </c>
      <c r="BE574" s="144">
        <f>IF(N574="základní",J574,0)</f>
        <v>0</v>
      </c>
      <c r="BF574" s="144">
        <f>IF(N574="snížená",J574,0)</f>
        <v>0</v>
      </c>
      <c r="BG574" s="144">
        <f>IF(N574="zákl. přenesená",J574,0)</f>
        <v>0</v>
      </c>
      <c r="BH574" s="144">
        <f>IF(N574="sníž. přenesená",J574,0)</f>
        <v>0</v>
      </c>
      <c r="BI574" s="144">
        <f>IF(N574="nulová",J574,0)</f>
        <v>0</v>
      </c>
      <c r="BJ574" s="17" t="s">
        <v>79</v>
      </c>
      <c r="BK574" s="144">
        <f>ROUND(I574*H574,2)</f>
        <v>0</v>
      </c>
      <c r="BL574" s="17" t="s">
        <v>189</v>
      </c>
      <c r="BM574" s="143" t="s">
        <v>755</v>
      </c>
    </row>
    <row r="575" spans="2:65" s="1" customFormat="1">
      <c r="B575" s="32"/>
      <c r="D575" s="145" t="s">
        <v>191</v>
      </c>
      <c r="F575" s="146" t="s">
        <v>756</v>
      </c>
      <c r="I575" s="147"/>
      <c r="L575" s="32"/>
      <c r="M575" s="148"/>
      <c r="T575" s="52"/>
      <c r="AT575" s="17" t="s">
        <v>191</v>
      </c>
      <c r="AU575" s="17" t="s">
        <v>81</v>
      </c>
    </row>
    <row r="576" spans="2:65" s="12" customFormat="1">
      <c r="B576" s="149"/>
      <c r="D576" s="150" t="s">
        <v>193</v>
      </c>
      <c r="E576" s="151" t="s">
        <v>3</v>
      </c>
      <c r="F576" s="152" t="s">
        <v>757</v>
      </c>
      <c r="H576" s="153">
        <v>0.23</v>
      </c>
      <c r="I576" s="154"/>
      <c r="L576" s="149"/>
      <c r="M576" s="155"/>
      <c r="T576" s="156"/>
      <c r="AT576" s="151" t="s">
        <v>193</v>
      </c>
      <c r="AU576" s="151" t="s">
        <v>81</v>
      </c>
      <c r="AV576" s="12" t="s">
        <v>81</v>
      </c>
      <c r="AW576" s="12" t="s">
        <v>34</v>
      </c>
      <c r="AX576" s="12" t="s">
        <v>72</v>
      </c>
      <c r="AY576" s="151" t="s">
        <v>182</v>
      </c>
    </row>
    <row r="577" spans="2:65" s="12" customFormat="1" ht="22.5">
      <c r="B577" s="149"/>
      <c r="D577" s="150" t="s">
        <v>193</v>
      </c>
      <c r="E577" s="151" t="s">
        <v>3</v>
      </c>
      <c r="F577" s="152" t="s">
        <v>758</v>
      </c>
      <c r="H577" s="153">
        <v>0.40300000000000002</v>
      </c>
      <c r="I577" s="154"/>
      <c r="L577" s="149"/>
      <c r="M577" s="155"/>
      <c r="T577" s="156"/>
      <c r="AT577" s="151" t="s">
        <v>193</v>
      </c>
      <c r="AU577" s="151" t="s">
        <v>81</v>
      </c>
      <c r="AV577" s="12" t="s">
        <v>81</v>
      </c>
      <c r="AW577" s="12" t="s">
        <v>34</v>
      </c>
      <c r="AX577" s="12" t="s">
        <v>72</v>
      </c>
      <c r="AY577" s="151" t="s">
        <v>182</v>
      </c>
    </row>
    <row r="578" spans="2:65" s="12" customFormat="1">
      <c r="B578" s="149"/>
      <c r="D578" s="150" t="s">
        <v>193</v>
      </c>
      <c r="E578" s="151" t="s">
        <v>3</v>
      </c>
      <c r="F578" s="152" t="s">
        <v>759</v>
      </c>
      <c r="H578" s="153">
        <v>0.19700000000000001</v>
      </c>
      <c r="I578" s="154"/>
      <c r="L578" s="149"/>
      <c r="M578" s="155"/>
      <c r="T578" s="156"/>
      <c r="AT578" s="151" t="s">
        <v>193</v>
      </c>
      <c r="AU578" s="151" t="s">
        <v>81</v>
      </c>
      <c r="AV578" s="12" t="s">
        <v>81</v>
      </c>
      <c r="AW578" s="12" t="s">
        <v>34</v>
      </c>
      <c r="AX578" s="12" t="s">
        <v>72</v>
      </c>
      <c r="AY578" s="151" t="s">
        <v>182</v>
      </c>
    </row>
    <row r="579" spans="2:65" s="12" customFormat="1">
      <c r="B579" s="149"/>
      <c r="D579" s="150" t="s">
        <v>193</v>
      </c>
      <c r="E579" s="151" t="s">
        <v>3</v>
      </c>
      <c r="F579" s="152" t="s">
        <v>760</v>
      </c>
      <c r="H579" s="153">
        <v>0.501</v>
      </c>
      <c r="I579" s="154"/>
      <c r="L579" s="149"/>
      <c r="M579" s="155"/>
      <c r="T579" s="156"/>
      <c r="AT579" s="151" t="s">
        <v>193</v>
      </c>
      <c r="AU579" s="151" t="s">
        <v>81</v>
      </c>
      <c r="AV579" s="12" t="s">
        <v>81</v>
      </c>
      <c r="AW579" s="12" t="s">
        <v>34</v>
      </c>
      <c r="AX579" s="12" t="s">
        <v>72</v>
      </c>
      <c r="AY579" s="151" t="s">
        <v>182</v>
      </c>
    </row>
    <row r="580" spans="2:65" s="12" customFormat="1">
      <c r="B580" s="149"/>
      <c r="D580" s="150" t="s">
        <v>193</v>
      </c>
      <c r="E580" s="151" t="s">
        <v>3</v>
      </c>
      <c r="F580" s="152" t="s">
        <v>761</v>
      </c>
      <c r="H580" s="153">
        <v>0.42099999999999999</v>
      </c>
      <c r="I580" s="154"/>
      <c r="L580" s="149"/>
      <c r="M580" s="155"/>
      <c r="T580" s="156"/>
      <c r="AT580" s="151" t="s">
        <v>193</v>
      </c>
      <c r="AU580" s="151" t="s">
        <v>81</v>
      </c>
      <c r="AV580" s="12" t="s">
        <v>81</v>
      </c>
      <c r="AW580" s="12" t="s">
        <v>34</v>
      </c>
      <c r="AX580" s="12" t="s">
        <v>72</v>
      </c>
      <c r="AY580" s="151" t="s">
        <v>182</v>
      </c>
    </row>
    <row r="581" spans="2:65" s="12" customFormat="1">
      <c r="B581" s="149"/>
      <c r="D581" s="150" t="s">
        <v>193</v>
      </c>
      <c r="E581" s="151" t="s">
        <v>3</v>
      </c>
      <c r="F581" s="152" t="s">
        <v>762</v>
      </c>
      <c r="H581" s="153">
        <v>0.254</v>
      </c>
      <c r="I581" s="154"/>
      <c r="L581" s="149"/>
      <c r="M581" s="155"/>
      <c r="T581" s="156"/>
      <c r="AT581" s="151" t="s">
        <v>193</v>
      </c>
      <c r="AU581" s="151" t="s">
        <v>81</v>
      </c>
      <c r="AV581" s="12" t="s">
        <v>81</v>
      </c>
      <c r="AW581" s="12" t="s">
        <v>34</v>
      </c>
      <c r="AX581" s="12" t="s">
        <v>72</v>
      </c>
      <c r="AY581" s="151" t="s">
        <v>182</v>
      </c>
    </row>
    <row r="582" spans="2:65" s="12" customFormat="1">
      <c r="B582" s="149"/>
      <c r="D582" s="150" t="s">
        <v>193</v>
      </c>
      <c r="E582" s="151" t="s">
        <v>3</v>
      </c>
      <c r="F582" s="152" t="s">
        <v>763</v>
      </c>
      <c r="H582" s="153">
        <v>0.501</v>
      </c>
      <c r="I582" s="154"/>
      <c r="L582" s="149"/>
      <c r="M582" s="155"/>
      <c r="T582" s="156"/>
      <c r="AT582" s="151" t="s">
        <v>193</v>
      </c>
      <c r="AU582" s="151" t="s">
        <v>81</v>
      </c>
      <c r="AV582" s="12" t="s">
        <v>81</v>
      </c>
      <c r="AW582" s="12" t="s">
        <v>34</v>
      </c>
      <c r="AX582" s="12" t="s">
        <v>72</v>
      </c>
      <c r="AY582" s="151" t="s">
        <v>182</v>
      </c>
    </row>
    <row r="583" spans="2:65" s="12" customFormat="1">
      <c r="B583" s="149"/>
      <c r="D583" s="150" t="s">
        <v>193</v>
      </c>
      <c r="E583" s="151" t="s">
        <v>3</v>
      </c>
      <c r="F583" s="152" t="s">
        <v>764</v>
      </c>
      <c r="H583" s="153">
        <v>0.85399999999999998</v>
      </c>
      <c r="I583" s="154"/>
      <c r="L583" s="149"/>
      <c r="M583" s="155"/>
      <c r="T583" s="156"/>
      <c r="AT583" s="151" t="s">
        <v>193</v>
      </c>
      <c r="AU583" s="151" t="s">
        <v>81</v>
      </c>
      <c r="AV583" s="12" t="s">
        <v>81</v>
      </c>
      <c r="AW583" s="12" t="s">
        <v>34</v>
      </c>
      <c r="AX583" s="12" t="s">
        <v>72</v>
      </c>
      <c r="AY583" s="151" t="s">
        <v>182</v>
      </c>
    </row>
    <row r="584" spans="2:65" s="12" customFormat="1">
      <c r="B584" s="149"/>
      <c r="D584" s="150" t="s">
        <v>193</v>
      </c>
      <c r="E584" s="151" t="s">
        <v>3</v>
      </c>
      <c r="F584" s="152" t="s">
        <v>765</v>
      </c>
      <c r="H584" s="153">
        <v>0.60399999999999998</v>
      </c>
      <c r="I584" s="154"/>
      <c r="L584" s="149"/>
      <c r="M584" s="155"/>
      <c r="T584" s="156"/>
      <c r="AT584" s="151" t="s">
        <v>193</v>
      </c>
      <c r="AU584" s="151" t="s">
        <v>81</v>
      </c>
      <c r="AV584" s="12" t="s">
        <v>81</v>
      </c>
      <c r="AW584" s="12" t="s">
        <v>34</v>
      </c>
      <c r="AX584" s="12" t="s">
        <v>72</v>
      </c>
      <c r="AY584" s="151" t="s">
        <v>182</v>
      </c>
    </row>
    <row r="585" spans="2:65" s="12" customFormat="1">
      <c r="B585" s="149"/>
      <c r="D585" s="150" t="s">
        <v>193</v>
      </c>
      <c r="E585" s="151" t="s">
        <v>3</v>
      </c>
      <c r="F585" s="152" t="s">
        <v>766</v>
      </c>
      <c r="H585" s="153">
        <v>0.184</v>
      </c>
      <c r="I585" s="154"/>
      <c r="L585" s="149"/>
      <c r="M585" s="155"/>
      <c r="T585" s="156"/>
      <c r="AT585" s="151" t="s">
        <v>193</v>
      </c>
      <c r="AU585" s="151" t="s">
        <v>81</v>
      </c>
      <c r="AV585" s="12" t="s">
        <v>81</v>
      </c>
      <c r="AW585" s="12" t="s">
        <v>34</v>
      </c>
      <c r="AX585" s="12" t="s">
        <v>72</v>
      </c>
      <c r="AY585" s="151" t="s">
        <v>182</v>
      </c>
    </row>
    <row r="586" spans="2:65" s="12" customFormat="1">
      <c r="B586" s="149"/>
      <c r="D586" s="150" t="s">
        <v>193</v>
      </c>
      <c r="E586" s="151" t="s">
        <v>3</v>
      </c>
      <c r="F586" s="152" t="s">
        <v>767</v>
      </c>
      <c r="H586" s="153">
        <v>0.17199999999999999</v>
      </c>
      <c r="I586" s="154"/>
      <c r="L586" s="149"/>
      <c r="M586" s="155"/>
      <c r="T586" s="156"/>
      <c r="AT586" s="151" t="s">
        <v>193</v>
      </c>
      <c r="AU586" s="151" t="s">
        <v>81</v>
      </c>
      <c r="AV586" s="12" t="s">
        <v>81</v>
      </c>
      <c r="AW586" s="12" t="s">
        <v>34</v>
      </c>
      <c r="AX586" s="12" t="s">
        <v>72</v>
      </c>
      <c r="AY586" s="151" t="s">
        <v>182</v>
      </c>
    </row>
    <row r="587" spans="2:65" s="12" customFormat="1">
      <c r="B587" s="149"/>
      <c r="D587" s="150" t="s">
        <v>193</v>
      </c>
      <c r="E587" s="151" t="s">
        <v>3</v>
      </c>
      <c r="F587" s="152" t="s">
        <v>768</v>
      </c>
      <c r="H587" s="153">
        <v>0.60199999999999998</v>
      </c>
      <c r="I587" s="154"/>
      <c r="L587" s="149"/>
      <c r="M587" s="155"/>
      <c r="T587" s="156"/>
      <c r="AT587" s="151" t="s">
        <v>193</v>
      </c>
      <c r="AU587" s="151" t="s">
        <v>81</v>
      </c>
      <c r="AV587" s="12" t="s">
        <v>81</v>
      </c>
      <c r="AW587" s="12" t="s">
        <v>34</v>
      </c>
      <c r="AX587" s="12" t="s">
        <v>72</v>
      </c>
      <c r="AY587" s="151" t="s">
        <v>182</v>
      </c>
    </row>
    <row r="588" spans="2:65" s="12" customFormat="1">
      <c r="B588" s="149"/>
      <c r="D588" s="150" t="s">
        <v>193</v>
      </c>
      <c r="E588" s="151" t="s">
        <v>3</v>
      </c>
      <c r="F588" s="152" t="s">
        <v>769</v>
      </c>
      <c r="H588" s="153">
        <v>0.14299999999999999</v>
      </c>
      <c r="I588" s="154"/>
      <c r="L588" s="149"/>
      <c r="M588" s="155"/>
      <c r="T588" s="156"/>
      <c r="AT588" s="151" t="s">
        <v>193</v>
      </c>
      <c r="AU588" s="151" t="s">
        <v>81</v>
      </c>
      <c r="AV588" s="12" t="s">
        <v>81</v>
      </c>
      <c r="AW588" s="12" t="s">
        <v>34</v>
      </c>
      <c r="AX588" s="12" t="s">
        <v>72</v>
      </c>
      <c r="AY588" s="151" t="s">
        <v>182</v>
      </c>
    </row>
    <row r="589" spans="2:65" s="12" customFormat="1">
      <c r="B589" s="149"/>
      <c r="D589" s="150" t="s">
        <v>193</v>
      </c>
      <c r="E589" s="151" t="s">
        <v>3</v>
      </c>
      <c r="F589" s="152" t="s">
        <v>770</v>
      </c>
      <c r="H589" s="153">
        <v>0.46200000000000002</v>
      </c>
      <c r="I589" s="154"/>
      <c r="L589" s="149"/>
      <c r="M589" s="155"/>
      <c r="T589" s="156"/>
      <c r="AT589" s="151" t="s">
        <v>193</v>
      </c>
      <c r="AU589" s="151" t="s">
        <v>81</v>
      </c>
      <c r="AV589" s="12" t="s">
        <v>81</v>
      </c>
      <c r="AW589" s="12" t="s">
        <v>34</v>
      </c>
      <c r="AX589" s="12" t="s">
        <v>72</v>
      </c>
      <c r="AY589" s="151" t="s">
        <v>182</v>
      </c>
    </row>
    <row r="590" spans="2:65" s="12" customFormat="1">
      <c r="B590" s="149"/>
      <c r="D590" s="150" t="s">
        <v>193</v>
      </c>
      <c r="E590" s="151" t="s">
        <v>3</v>
      </c>
      <c r="F590" s="152" t="s">
        <v>771</v>
      </c>
      <c r="H590" s="153">
        <v>0.154</v>
      </c>
      <c r="I590" s="154"/>
      <c r="L590" s="149"/>
      <c r="M590" s="155"/>
      <c r="T590" s="156"/>
      <c r="AT590" s="151" t="s">
        <v>193</v>
      </c>
      <c r="AU590" s="151" t="s">
        <v>81</v>
      </c>
      <c r="AV590" s="12" t="s">
        <v>81</v>
      </c>
      <c r="AW590" s="12" t="s">
        <v>34</v>
      </c>
      <c r="AX590" s="12" t="s">
        <v>72</v>
      </c>
      <c r="AY590" s="151" t="s">
        <v>182</v>
      </c>
    </row>
    <row r="591" spans="2:65" s="13" customFormat="1">
      <c r="B591" s="157"/>
      <c r="D591" s="150" t="s">
        <v>193</v>
      </c>
      <c r="E591" s="158" t="s">
        <v>3</v>
      </c>
      <c r="F591" s="159" t="s">
        <v>201</v>
      </c>
      <c r="H591" s="160">
        <v>5.6819999999999995</v>
      </c>
      <c r="I591" s="161"/>
      <c r="L591" s="157"/>
      <c r="M591" s="162"/>
      <c r="T591" s="163"/>
      <c r="AT591" s="158" t="s">
        <v>193</v>
      </c>
      <c r="AU591" s="158" t="s">
        <v>81</v>
      </c>
      <c r="AV591" s="13" t="s">
        <v>189</v>
      </c>
      <c r="AW591" s="13" t="s">
        <v>34</v>
      </c>
      <c r="AX591" s="13" t="s">
        <v>79</v>
      </c>
      <c r="AY591" s="158" t="s">
        <v>182</v>
      </c>
    </row>
    <row r="592" spans="2:65" s="1" customFormat="1" ht="33" customHeight="1">
      <c r="B592" s="131"/>
      <c r="C592" s="132" t="s">
        <v>772</v>
      </c>
      <c r="D592" s="132" t="s">
        <v>184</v>
      </c>
      <c r="E592" s="133" t="s">
        <v>773</v>
      </c>
      <c r="F592" s="134" t="s">
        <v>774</v>
      </c>
      <c r="G592" s="135" t="s">
        <v>300</v>
      </c>
      <c r="H592" s="136">
        <v>20.25</v>
      </c>
      <c r="I592" s="137"/>
      <c r="J592" s="138">
        <f>ROUND(I592*H592,2)</f>
        <v>0</v>
      </c>
      <c r="K592" s="134" t="s">
        <v>188</v>
      </c>
      <c r="L592" s="32"/>
      <c r="M592" s="139" t="s">
        <v>3</v>
      </c>
      <c r="N592" s="140" t="s">
        <v>43</v>
      </c>
      <c r="P592" s="141">
        <f>O592*H592</f>
        <v>0</v>
      </c>
      <c r="Q592" s="141">
        <v>3.8000000000000002E-4</v>
      </c>
      <c r="R592" s="141">
        <f>Q592*H592</f>
        <v>7.6950000000000005E-3</v>
      </c>
      <c r="S592" s="141">
        <v>0</v>
      </c>
      <c r="T592" s="142">
        <f>S592*H592</f>
        <v>0</v>
      </c>
      <c r="AR592" s="143" t="s">
        <v>189</v>
      </c>
      <c r="AT592" s="143" t="s">
        <v>184</v>
      </c>
      <c r="AU592" s="143" t="s">
        <v>81</v>
      </c>
      <c r="AY592" s="17" t="s">
        <v>182</v>
      </c>
      <c r="BE592" s="144">
        <f>IF(N592="základní",J592,0)</f>
        <v>0</v>
      </c>
      <c r="BF592" s="144">
        <f>IF(N592="snížená",J592,0)</f>
        <v>0</v>
      </c>
      <c r="BG592" s="144">
        <f>IF(N592="zákl. přenesená",J592,0)</f>
        <v>0</v>
      </c>
      <c r="BH592" s="144">
        <f>IF(N592="sníž. přenesená",J592,0)</f>
        <v>0</v>
      </c>
      <c r="BI592" s="144">
        <f>IF(N592="nulová",J592,0)</f>
        <v>0</v>
      </c>
      <c r="BJ592" s="17" t="s">
        <v>79</v>
      </c>
      <c r="BK592" s="144">
        <f>ROUND(I592*H592,2)</f>
        <v>0</v>
      </c>
      <c r="BL592" s="17" t="s">
        <v>189</v>
      </c>
      <c r="BM592" s="143" t="s">
        <v>775</v>
      </c>
    </row>
    <row r="593" spans="2:65" s="1" customFormat="1">
      <c r="B593" s="32"/>
      <c r="D593" s="145" t="s">
        <v>191</v>
      </c>
      <c r="F593" s="146" t="s">
        <v>776</v>
      </c>
      <c r="I593" s="147"/>
      <c r="L593" s="32"/>
      <c r="M593" s="148"/>
      <c r="T593" s="52"/>
      <c r="AT593" s="17" t="s">
        <v>191</v>
      </c>
      <c r="AU593" s="17" t="s">
        <v>81</v>
      </c>
    </row>
    <row r="594" spans="2:65" s="12" customFormat="1">
      <c r="B594" s="149"/>
      <c r="D594" s="150" t="s">
        <v>193</v>
      </c>
      <c r="E594" s="151" t="s">
        <v>3</v>
      </c>
      <c r="F594" s="152" t="s">
        <v>777</v>
      </c>
      <c r="H594" s="153">
        <v>9.75</v>
      </c>
      <c r="I594" s="154"/>
      <c r="L594" s="149"/>
      <c r="M594" s="155"/>
      <c r="T594" s="156"/>
      <c r="AT594" s="151" t="s">
        <v>193</v>
      </c>
      <c r="AU594" s="151" t="s">
        <v>81</v>
      </c>
      <c r="AV594" s="12" t="s">
        <v>81</v>
      </c>
      <c r="AW594" s="12" t="s">
        <v>34</v>
      </c>
      <c r="AX594" s="12" t="s">
        <v>72</v>
      </c>
      <c r="AY594" s="151" t="s">
        <v>182</v>
      </c>
    </row>
    <row r="595" spans="2:65" s="12" customFormat="1">
      <c r="B595" s="149"/>
      <c r="D595" s="150" t="s">
        <v>193</v>
      </c>
      <c r="E595" s="151" t="s">
        <v>3</v>
      </c>
      <c r="F595" s="152" t="s">
        <v>778</v>
      </c>
      <c r="H595" s="153">
        <v>5.25</v>
      </c>
      <c r="I595" s="154"/>
      <c r="L595" s="149"/>
      <c r="M595" s="155"/>
      <c r="T595" s="156"/>
      <c r="AT595" s="151" t="s">
        <v>193</v>
      </c>
      <c r="AU595" s="151" t="s">
        <v>81</v>
      </c>
      <c r="AV595" s="12" t="s">
        <v>81</v>
      </c>
      <c r="AW595" s="12" t="s">
        <v>34</v>
      </c>
      <c r="AX595" s="12" t="s">
        <v>72</v>
      </c>
      <c r="AY595" s="151" t="s">
        <v>182</v>
      </c>
    </row>
    <row r="596" spans="2:65" s="12" customFormat="1">
      <c r="B596" s="149"/>
      <c r="D596" s="150" t="s">
        <v>193</v>
      </c>
      <c r="E596" s="151" t="s">
        <v>3</v>
      </c>
      <c r="F596" s="152" t="s">
        <v>779</v>
      </c>
      <c r="H596" s="153">
        <v>5.25</v>
      </c>
      <c r="I596" s="154"/>
      <c r="L596" s="149"/>
      <c r="M596" s="155"/>
      <c r="T596" s="156"/>
      <c r="AT596" s="151" t="s">
        <v>193</v>
      </c>
      <c r="AU596" s="151" t="s">
        <v>81</v>
      </c>
      <c r="AV596" s="12" t="s">
        <v>81</v>
      </c>
      <c r="AW596" s="12" t="s">
        <v>34</v>
      </c>
      <c r="AX596" s="12" t="s">
        <v>72</v>
      </c>
      <c r="AY596" s="151" t="s">
        <v>182</v>
      </c>
    </row>
    <row r="597" spans="2:65" s="13" customFormat="1">
      <c r="B597" s="157"/>
      <c r="D597" s="150" t="s">
        <v>193</v>
      </c>
      <c r="E597" s="158" t="s">
        <v>3</v>
      </c>
      <c r="F597" s="159" t="s">
        <v>201</v>
      </c>
      <c r="H597" s="160">
        <v>20.25</v>
      </c>
      <c r="I597" s="161"/>
      <c r="L597" s="157"/>
      <c r="M597" s="162"/>
      <c r="T597" s="163"/>
      <c r="AT597" s="158" t="s">
        <v>193</v>
      </c>
      <c r="AU597" s="158" t="s">
        <v>81</v>
      </c>
      <c r="AV597" s="13" t="s">
        <v>189</v>
      </c>
      <c r="AW597" s="13" t="s">
        <v>34</v>
      </c>
      <c r="AX597" s="13" t="s">
        <v>79</v>
      </c>
      <c r="AY597" s="158" t="s">
        <v>182</v>
      </c>
    </row>
    <row r="598" spans="2:65" s="1" customFormat="1" ht="37.9" customHeight="1">
      <c r="B598" s="131"/>
      <c r="C598" s="132" t="s">
        <v>780</v>
      </c>
      <c r="D598" s="132" t="s">
        <v>184</v>
      </c>
      <c r="E598" s="133" t="s">
        <v>781</v>
      </c>
      <c r="F598" s="134" t="s">
        <v>782</v>
      </c>
      <c r="G598" s="135" t="s">
        <v>187</v>
      </c>
      <c r="H598" s="136">
        <v>29.812000000000001</v>
      </c>
      <c r="I598" s="137"/>
      <c r="J598" s="138">
        <f>ROUND(I598*H598,2)</f>
        <v>0</v>
      </c>
      <c r="K598" s="134" t="s">
        <v>188</v>
      </c>
      <c r="L598" s="32"/>
      <c r="M598" s="139" t="s">
        <v>3</v>
      </c>
      <c r="N598" s="140" t="s">
        <v>43</v>
      </c>
      <c r="P598" s="141">
        <f>O598*H598</f>
        <v>0</v>
      </c>
      <c r="Q598" s="141">
        <v>2.5018699999999998</v>
      </c>
      <c r="R598" s="141">
        <f>Q598*H598</f>
        <v>74.585748440000003</v>
      </c>
      <c r="S598" s="141">
        <v>0</v>
      </c>
      <c r="T598" s="142">
        <f>S598*H598</f>
        <v>0</v>
      </c>
      <c r="AR598" s="143" t="s">
        <v>189</v>
      </c>
      <c r="AT598" s="143" t="s">
        <v>184</v>
      </c>
      <c r="AU598" s="143" t="s">
        <v>81</v>
      </c>
      <c r="AY598" s="17" t="s">
        <v>182</v>
      </c>
      <c r="BE598" s="144">
        <f>IF(N598="základní",J598,0)</f>
        <v>0</v>
      </c>
      <c r="BF598" s="144">
        <f>IF(N598="snížená",J598,0)</f>
        <v>0</v>
      </c>
      <c r="BG598" s="144">
        <f>IF(N598="zákl. přenesená",J598,0)</f>
        <v>0</v>
      </c>
      <c r="BH598" s="144">
        <f>IF(N598="sníž. přenesená",J598,0)</f>
        <v>0</v>
      </c>
      <c r="BI598" s="144">
        <f>IF(N598="nulová",J598,0)</f>
        <v>0</v>
      </c>
      <c r="BJ598" s="17" t="s">
        <v>79</v>
      </c>
      <c r="BK598" s="144">
        <f>ROUND(I598*H598,2)</f>
        <v>0</v>
      </c>
      <c r="BL598" s="17" t="s">
        <v>189</v>
      </c>
      <c r="BM598" s="143" t="s">
        <v>783</v>
      </c>
    </row>
    <row r="599" spans="2:65" s="1" customFormat="1">
      <c r="B599" s="32"/>
      <c r="D599" s="145" t="s">
        <v>191</v>
      </c>
      <c r="F599" s="146" t="s">
        <v>784</v>
      </c>
      <c r="I599" s="147"/>
      <c r="L599" s="32"/>
      <c r="M599" s="148"/>
      <c r="T599" s="52"/>
      <c r="AT599" s="17" t="s">
        <v>191</v>
      </c>
      <c r="AU599" s="17" t="s">
        <v>81</v>
      </c>
    </row>
    <row r="600" spans="2:65" s="12" customFormat="1">
      <c r="B600" s="149"/>
      <c r="D600" s="150" t="s">
        <v>193</v>
      </c>
      <c r="E600" s="151" t="s">
        <v>3</v>
      </c>
      <c r="F600" s="152" t="s">
        <v>785</v>
      </c>
      <c r="H600" s="153">
        <v>0.54</v>
      </c>
      <c r="I600" s="154"/>
      <c r="L600" s="149"/>
      <c r="M600" s="155"/>
      <c r="T600" s="156"/>
      <c r="AT600" s="151" t="s">
        <v>193</v>
      </c>
      <c r="AU600" s="151" t="s">
        <v>81</v>
      </c>
      <c r="AV600" s="12" t="s">
        <v>81</v>
      </c>
      <c r="AW600" s="12" t="s">
        <v>34</v>
      </c>
      <c r="AX600" s="12" t="s">
        <v>72</v>
      </c>
      <c r="AY600" s="151" t="s">
        <v>182</v>
      </c>
    </row>
    <row r="601" spans="2:65" s="12" customFormat="1">
      <c r="B601" s="149"/>
      <c r="D601" s="150" t="s">
        <v>193</v>
      </c>
      <c r="E601" s="151" t="s">
        <v>3</v>
      </c>
      <c r="F601" s="152" t="s">
        <v>786</v>
      </c>
      <c r="H601" s="153">
        <v>0.48</v>
      </c>
      <c r="I601" s="154"/>
      <c r="L601" s="149"/>
      <c r="M601" s="155"/>
      <c r="T601" s="156"/>
      <c r="AT601" s="151" t="s">
        <v>193</v>
      </c>
      <c r="AU601" s="151" t="s">
        <v>81</v>
      </c>
      <c r="AV601" s="12" t="s">
        <v>81</v>
      </c>
      <c r="AW601" s="12" t="s">
        <v>34</v>
      </c>
      <c r="AX601" s="12" t="s">
        <v>72</v>
      </c>
      <c r="AY601" s="151" t="s">
        <v>182</v>
      </c>
    </row>
    <row r="602" spans="2:65" s="12" customFormat="1">
      <c r="B602" s="149"/>
      <c r="D602" s="150" t="s">
        <v>193</v>
      </c>
      <c r="E602" s="151" t="s">
        <v>3</v>
      </c>
      <c r="F602" s="152" t="s">
        <v>787</v>
      </c>
      <c r="H602" s="153">
        <v>0.81</v>
      </c>
      <c r="I602" s="154"/>
      <c r="L602" s="149"/>
      <c r="M602" s="155"/>
      <c r="T602" s="156"/>
      <c r="AT602" s="151" t="s">
        <v>193</v>
      </c>
      <c r="AU602" s="151" t="s">
        <v>81</v>
      </c>
      <c r="AV602" s="12" t="s">
        <v>81</v>
      </c>
      <c r="AW602" s="12" t="s">
        <v>34</v>
      </c>
      <c r="AX602" s="12" t="s">
        <v>72</v>
      </c>
      <c r="AY602" s="151" t="s">
        <v>182</v>
      </c>
    </row>
    <row r="603" spans="2:65" s="12" customFormat="1">
      <c r="B603" s="149"/>
      <c r="D603" s="150" t="s">
        <v>193</v>
      </c>
      <c r="E603" s="151" t="s">
        <v>3</v>
      </c>
      <c r="F603" s="152" t="s">
        <v>788</v>
      </c>
      <c r="H603" s="153">
        <v>0.36</v>
      </c>
      <c r="I603" s="154"/>
      <c r="L603" s="149"/>
      <c r="M603" s="155"/>
      <c r="T603" s="156"/>
      <c r="AT603" s="151" t="s">
        <v>193</v>
      </c>
      <c r="AU603" s="151" t="s">
        <v>81</v>
      </c>
      <c r="AV603" s="12" t="s">
        <v>81</v>
      </c>
      <c r="AW603" s="12" t="s">
        <v>34</v>
      </c>
      <c r="AX603" s="12" t="s">
        <v>72</v>
      </c>
      <c r="AY603" s="151" t="s">
        <v>182</v>
      </c>
    </row>
    <row r="604" spans="2:65" s="12" customFormat="1">
      <c r="B604" s="149"/>
      <c r="D604" s="150" t="s">
        <v>193</v>
      </c>
      <c r="E604" s="151" t="s">
        <v>3</v>
      </c>
      <c r="F604" s="152" t="s">
        <v>789</v>
      </c>
      <c r="H604" s="153">
        <v>10.8</v>
      </c>
      <c r="I604" s="154"/>
      <c r="L604" s="149"/>
      <c r="M604" s="155"/>
      <c r="T604" s="156"/>
      <c r="AT604" s="151" t="s">
        <v>193</v>
      </c>
      <c r="AU604" s="151" t="s">
        <v>81</v>
      </c>
      <c r="AV604" s="12" t="s">
        <v>81</v>
      </c>
      <c r="AW604" s="12" t="s">
        <v>34</v>
      </c>
      <c r="AX604" s="12" t="s">
        <v>72</v>
      </c>
      <c r="AY604" s="151" t="s">
        <v>182</v>
      </c>
    </row>
    <row r="605" spans="2:65" s="12" customFormat="1">
      <c r="B605" s="149"/>
      <c r="D605" s="150" t="s">
        <v>193</v>
      </c>
      <c r="E605" s="151" t="s">
        <v>3</v>
      </c>
      <c r="F605" s="152" t="s">
        <v>790</v>
      </c>
      <c r="H605" s="153">
        <v>1.952</v>
      </c>
      <c r="I605" s="154"/>
      <c r="L605" s="149"/>
      <c r="M605" s="155"/>
      <c r="T605" s="156"/>
      <c r="AT605" s="151" t="s">
        <v>193</v>
      </c>
      <c r="AU605" s="151" t="s">
        <v>81</v>
      </c>
      <c r="AV605" s="12" t="s">
        <v>81</v>
      </c>
      <c r="AW605" s="12" t="s">
        <v>34</v>
      </c>
      <c r="AX605" s="12" t="s">
        <v>72</v>
      </c>
      <c r="AY605" s="151" t="s">
        <v>182</v>
      </c>
    </row>
    <row r="606" spans="2:65" s="12" customFormat="1">
      <c r="B606" s="149"/>
      <c r="D606" s="150" t="s">
        <v>193</v>
      </c>
      <c r="E606" s="151" t="s">
        <v>3</v>
      </c>
      <c r="F606" s="152" t="s">
        <v>791</v>
      </c>
      <c r="H606" s="153">
        <v>0.70199999999999996</v>
      </c>
      <c r="I606" s="154"/>
      <c r="L606" s="149"/>
      <c r="M606" s="155"/>
      <c r="T606" s="156"/>
      <c r="AT606" s="151" t="s">
        <v>193</v>
      </c>
      <c r="AU606" s="151" t="s">
        <v>81</v>
      </c>
      <c r="AV606" s="12" t="s">
        <v>81</v>
      </c>
      <c r="AW606" s="12" t="s">
        <v>34</v>
      </c>
      <c r="AX606" s="12" t="s">
        <v>72</v>
      </c>
      <c r="AY606" s="151" t="s">
        <v>182</v>
      </c>
    </row>
    <row r="607" spans="2:65" s="12" customFormat="1">
      <c r="B607" s="149"/>
      <c r="D607" s="150" t="s">
        <v>193</v>
      </c>
      <c r="E607" s="151" t="s">
        <v>3</v>
      </c>
      <c r="F607" s="152" t="s">
        <v>792</v>
      </c>
      <c r="H607" s="153">
        <v>0.624</v>
      </c>
      <c r="I607" s="154"/>
      <c r="L607" s="149"/>
      <c r="M607" s="155"/>
      <c r="T607" s="156"/>
      <c r="AT607" s="151" t="s">
        <v>193</v>
      </c>
      <c r="AU607" s="151" t="s">
        <v>81</v>
      </c>
      <c r="AV607" s="12" t="s">
        <v>81</v>
      </c>
      <c r="AW607" s="12" t="s">
        <v>34</v>
      </c>
      <c r="AX607" s="12" t="s">
        <v>72</v>
      </c>
      <c r="AY607" s="151" t="s">
        <v>182</v>
      </c>
    </row>
    <row r="608" spans="2:65" s="12" customFormat="1">
      <c r="B608" s="149"/>
      <c r="D608" s="150" t="s">
        <v>193</v>
      </c>
      <c r="E608" s="151" t="s">
        <v>3</v>
      </c>
      <c r="F608" s="152" t="s">
        <v>793</v>
      </c>
      <c r="H608" s="153">
        <v>1.0529999999999999</v>
      </c>
      <c r="I608" s="154"/>
      <c r="L608" s="149"/>
      <c r="M608" s="155"/>
      <c r="T608" s="156"/>
      <c r="AT608" s="151" t="s">
        <v>193</v>
      </c>
      <c r="AU608" s="151" t="s">
        <v>81</v>
      </c>
      <c r="AV608" s="12" t="s">
        <v>81</v>
      </c>
      <c r="AW608" s="12" t="s">
        <v>34</v>
      </c>
      <c r="AX608" s="12" t="s">
        <v>72</v>
      </c>
      <c r="AY608" s="151" t="s">
        <v>182</v>
      </c>
    </row>
    <row r="609" spans="2:65" s="12" customFormat="1">
      <c r="B609" s="149"/>
      <c r="D609" s="150" t="s">
        <v>193</v>
      </c>
      <c r="E609" s="151" t="s">
        <v>3</v>
      </c>
      <c r="F609" s="152" t="s">
        <v>794</v>
      </c>
      <c r="H609" s="153">
        <v>0.46800000000000003</v>
      </c>
      <c r="I609" s="154"/>
      <c r="L609" s="149"/>
      <c r="M609" s="155"/>
      <c r="T609" s="156"/>
      <c r="AT609" s="151" t="s">
        <v>193</v>
      </c>
      <c r="AU609" s="151" t="s">
        <v>81</v>
      </c>
      <c r="AV609" s="12" t="s">
        <v>81</v>
      </c>
      <c r="AW609" s="12" t="s">
        <v>34</v>
      </c>
      <c r="AX609" s="12" t="s">
        <v>72</v>
      </c>
      <c r="AY609" s="151" t="s">
        <v>182</v>
      </c>
    </row>
    <row r="610" spans="2:65" s="12" customFormat="1">
      <c r="B610" s="149"/>
      <c r="D610" s="150" t="s">
        <v>193</v>
      </c>
      <c r="E610" s="151" t="s">
        <v>3</v>
      </c>
      <c r="F610" s="152" t="s">
        <v>795</v>
      </c>
      <c r="H610" s="153">
        <v>1.968</v>
      </c>
      <c r="I610" s="154"/>
      <c r="L610" s="149"/>
      <c r="M610" s="155"/>
      <c r="T610" s="156"/>
      <c r="AT610" s="151" t="s">
        <v>193</v>
      </c>
      <c r="AU610" s="151" t="s">
        <v>81</v>
      </c>
      <c r="AV610" s="12" t="s">
        <v>81</v>
      </c>
      <c r="AW610" s="12" t="s">
        <v>34</v>
      </c>
      <c r="AX610" s="12" t="s">
        <v>72</v>
      </c>
      <c r="AY610" s="151" t="s">
        <v>182</v>
      </c>
    </row>
    <row r="611" spans="2:65" s="12" customFormat="1">
      <c r="B611" s="149"/>
      <c r="D611" s="150" t="s">
        <v>193</v>
      </c>
      <c r="E611" s="151" t="s">
        <v>3</v>
      </c>
      <c r="F611" s="152" t="s">
        <v>796</v>
      </c>
      <c r="H611" s="153">
        <v>0.69299999999999995</v>
      </c>
      <c r="I611" s="154"/>
      <c r="L611" s="149"/>
      <c r="M611" s="155"/>
      <c r="T611" s="156"/>
      <c r="AT611" s="151" t="s">
        <v>193</v>
      </c>
      <c r="AU611" s="151" t="s">
        <v>81</v>
      </c>
      <c r="AV611" s="12" t="s">
        <v>81</v>
      </c>
      <c r="AW611" s="12" t="s">
        <v>34</v>
      </c>
      <c r="AX611" s="12" t="s">
        <v>72</v>
      </c>
      <c r="AY611" s="151" t="s">
        <v>182</v>
      </c>
    </row>
    <row r="612" spans="2:65" s="12" customFormat="1">
      <c r="B612" s="149"/>
      <c r="D612" s="150" t="s">
        <v>193</v>
      </c>
      <c r="E612" s="151" t="s">
        <v>3</v>
      </c>
      <c r="F612" s="152" t="s">
        <v>797</v>
      </c>
      <c r="H612" s="153">
        <v>0.70199999999999996</v>
      </c>
      <c r="I612" s="154"/>
      <c r="L612" s="149"/>
      <c r="M612" s="155"/>
      <c r="T612" s="156"/>
      <c r="AT612" s="151" t="s">
        <v>193</v>
      </c>
      <c r="AU612" s="151" t="s">
        <v>81</v>
      </c>
      <c r="AV612" s="12" t="s">
        <v>81</v>
      </c>
      <c r="AW612" s="12" t="s">
        <v>34</v>
      </c>
      <c r="AX612" s="12" t="s">
        <v>72</v>
      </c>
      <c r="AY612" s="151" t="s">
        <v>182</v>
      </c>
    </row>
    <row r="613" spans="2:65" s="12" customFormat="1">
      <c r="B613" s="149"/>
      <c r="D613" s="150" t="s">
        <v>193</v>
      </c>
      <c r="E613" s="151" t="s">
        <v>3</v>
      </c>
      <c r="F613" s="152" t="s">
        <v>798</v>
      </c>
      <c r="H613" s="153">
        <v>0.624</v>
      </c>
      <c r="I613" s="154"/>
      <c r="L613" s="149"/>
      <c r="M613" s="155"/>
      <c r="T613" s="156"/>
      <c r="AT613" s="151" t="s">
        <v>193</v>
      </c>
      <c r="AU613" s="151" t="s">
        <v>81</v>
      </c>
      <c r="AV613" s="12" t="s">
        <v>81</v>
      </c>
      <c r="AW613" s="12" t="s">
        <v>34</v>
      </c>
      <c r="AX613" s="12" t="s">
        <v>72</v>
      </c>
      <c r="AY613" s="151" t="s">
        <v>182</v>
      </c>
    </row>
    <row r="614" spans="2:65" s="12" customFormat="1">
      <c r="B614" s="149"/>
      <c r="D614" s="150" t="s">
        <v>193</v>
      </c>
      <c r="E614" s="151" t="s">
        <v>3</v>
      </c>
      <c r="F614" s="152" t="s">
        <v>799</v>
      </c>
      <c r="H614" s="153">
        <v>1.0529999999999999</v>
      </c>
      <c r="I614" s="154"/>
      <c r="L614" s="149"/>
      <c r="M614" s="155"/>
      <c r="T614" s="156"/>
      <c r="AT614" s="151" t="s">
        <v>193</v>
      </c>
      <c r="AU614" s="151" t="s">
        <v>81</v>
      </c>
      <c r="AV614" s="12" t="s">
        <v>81</v>
      </c>
      <c r="AW614" s="12" t="s">
        <v>34</v>
      </c>
      <c r="AX614" s="12" t="s">
        <v>72</v>
      </c>
      <c r="AY614" s="151" t="s">
        <v>182</v>
      </c>
    </row>
    <row r="615" spans="2:65" s="12" customFormat="1">
      <c r="B615" s="149"/>
      <c r="D615" s="150" t="s">
        <v>193</v>
      </c>
      <c r="E615" s="151" t="s">
        <v>3</v>
      </c>
      <c r="F615" s="152" t="s">
        <v>800</v>
      </c>
      <c r="H615" s="153">
        <v>0.46800000000000003</v>
      </c>
      <c r="I615" s="154"/>
      <c r="L615" s="149"/>
      <c r="M615" s="155"/>
      <c r="T615" s="156"/>
      <c r="AT615" s="151" t="s">
        <v>193</v>
      </c>
      <c r="AU615" s="151" t="s">
        <v>81</v>
      </c>
      <c r="AV615" s="12" t="s">
        <v>81</v>
      </c>
      <c r="AW615" s="12" t="s">
        <v>34</v>
      </c>
      <c r="AX615" s="12" t="s">
        <v>72</v>
      </c>
      <c r="AY615" s="151" t="s">
        <v>182</v>
      </c>
    </row>
    <row r="616" spans="2:65" s="12" customFormat="1">
      <c r="B616" s="149"/>
      <c r="D616" s="150" t="s">
        <v>193</v>
      </c>
      <c r="E616" s="151" t="s">
        <v>3</v>
      </c>
      <c r="F616" s="152" t="s">
        <v>801</v>
      </c>
      <c r="H616" s="153">
        <v>1.7549999999999999</v>
      </c>
      <c r="I616" s="154"/>
      <c r="L616" s="149"/>
      <c r="M616" s="155"/>
      <c r="T616" s="156"/>
      <c r="AT616" s="151" t="s">
        <v>193</v>
      </c>
      <c r="AU616" s="151" t="s">
        <v>81</v>
      </c>
      <c r="AV616" s="12" t="s">
        <v>81</v>
      </c>
      <c r="AW616" s="12" t="s">
        <v>34</v>
      </c>
      <c r="AX616" s="12" t="s">
        <v>72</v>
      </c>
      <c r="AY616" s="151" t="s">
        <v>182</v>
      </c>
    </row>
    <row r="617" spans="2:65" s="12" customFormat="1">
      <c r="B617" s="149"/>
      <c r="D617" s="150" t="s">
        <v>193</v>
      </c>
      <c r="E617" s="151" t="s">
        <v>3</v>
      </c>
      <c r="F617" s="152" t="s">
        <v>802</v>
      </c>
      <c r="H617" s="153">
        <v>0.63</v>
      </c>
      <c r="I617" s="154"/>
      <c r="L617" s="149"/>
      <c r="M617" s="155"/>
      <c r="T617" s="156"/>
      <c r="AT617" s="151" t="s">
        <v>193</v>
      </c>
      <c r="AU617" s="151" t="s">
        <v>81</v>
      </c>
      <c r="AV617" s="12" t="s">
        <v>81</v>
      </c>
      <c r="AW617" s="12" t="s">
        <v>34</v>
      </c>
      <c r="AX617" s="12" t="s">
        <v>72</v>
      </c>
      <c r="AY617" s="151" t="s">
        <v>182</v>
      </c>
    </row>
    <row r="618" spans="2:65" s="12" customFormat="1">
      <c r="B618" s="149"/>
      <c r="D618" s="150" t="s">
        <v>193</v>
      </c>
      <c r="E618" s="151" t="s">
        <v>3</v>
      </c>
      <c r="F618" s="152" t="s">
        <v>803</v>
      </c>
      <c r="H618" s="153">
        <v>0.63</v>
      </c>
      <c r="I618" s="154"/>
      <c r="L618" s="149"/>
      <c r="M618" s="155"/>
      <c r="T618" s="156"/>
      <c r="AT618" s="151" t="s">
        <v>193</v>
      </c>
      <c r="AU618" s="151" t="s">
        <v>81</v>
      </c>
      <c r="AV618" s="12" t="s">
        <v>81</v>
      </c>
      <c r="AW618" s="12" t="s">
        <v>34</v>
      </c>
      <c r="AX618" s="12" t="s">
        <v>72</v>
      </c>
      <c r="AY618" s="151" t="s">
        <v>182</v>
      </c>
    </row>
    <row r="619" spans="2:65" s="12" customFormat="1">
      <c r="B619" s="149"/>
      <c r="D619" s="150" t="s">
        <v>193</v>
      </c>
      <c r="E619" s="151" t="s">
        <v>3</v>
      </c>
      <c r="F619" s="152" t="s">
        <v>804</v>
      </c>
      <c r="H619" s="153">
        <v>0.56000000000000005</v>
      </c>
      <c r="I619" s="154"/>
      <c r="L619" s="149"/>
      <c r="M619" s="155"/>
      <c r="T619" s="156"/>
      <c r="AT619" s="151" t="s">
        <v>193</v>
      </c>
      <c r="AU619" s="151" t="s">
        <v>81</v>
      </c>
      <c r="AV619" s="12" t="s">
        <v>81</v>
      </c>
      <c r="AW619" s="12" t="s">
        <v>34</v>
      </c>
      <c r="AX619" s="12" t="s">
        <v>72</v>
      </c>
      <c r="AY619" s="151" t="s">
        <v>182</v>
      </c>
    </row>
    <row r="620" spans="2:65" s="12" customFormat="1">
      <c r="B620" s="149"/>
      <c r="D620" s="150" t="s">
        <v>193</v>
      </c>
      <c r="E620" s="151" t="s">
        <v>3</v>
      </c>
      <c r="F620" s="152" t="s">
        <v>805</v>
      </c>
      <c r="H620" s="153">
        <v>0.94499999999999995</v>
      </c>
      <c r="I620" s="154"/>
      <c r="L620" s="149"/>
      <c r="M620" s="155"/>
      <c r="T620" s="156"/>
      <c r="AT620" s="151" t="s">
        <v>193</v>
      </c>
      <c r="AU620" s="151" t="s">
        <v>81</v>
      </c>
      <c r="AV620" s="12" t="s">
        <v>81</v>
      </c>
      <c r="AW620" s="12" t="s">
        <v>34</v>
      </c>
      <c r="AX620" s="12" t="s">
        <v>72</v>
      </c>
      <c r="AY620" s="151" t="s">
        <v>182</v>
      </c>
    </row>
    <row r="621" spans="2:65" s="12" customFormat="1">
      <c r="B621" s="149"/>
      <c r="D621" s="150" t="s">
        <v>193</v>
      </c>
      <c r="E621" s="151" t="s">
        <v>3</v>
      </c>
      <c r="F621" s="152" t="s">
        <v>806</v>
      </c>
      <c r="H621" s="153">
        <v>0.42</v>
      </c>
      <c r="I621" s="154"/>
      <c r="L621" s="149"/>
      <c r="M621" s="155"/>
      <c r="T621" s="156"/>
      <c r="AT621" s="151" t="s">
        <v>193</v>
      </c>
      <c r="AU621" s="151" t="s">
        <v>81</v>
      </c>
      <c r="AV621" s="12" t="s">
        <v>81</v>
      </c>
      <c r="AW621" s="12" t="s">
        <v>34</v>
      </c>
      <c r="AX621" s="12" t="s">
        <v>72</v>
      </c>
      <c r="AY621" s="151" t="s">
        <v>182</v>
      </c>
    </row>
    <row r="622" spans="2:65" s="12" customFormat="1">
      <c r="B622" s="149"/>
      <c r="D622" s="150" t="s">
        <v>193</v>
      </c>
      <c r="E622" s="151" t="s">
        <v>3</v>
      </c>
      <c r="F622" s="152" t="s">
        <v>807</v>
      </c>
      <c r="H622" s="153">
        <v>1.575</v>
      </c>
      <c r="I622" s="154"/>
      <c r="L622" s="149"/>
      <c r="M622" s="155"/>
      <c r="T622" s="156"/>
      <c r="AT622" s="151" t="s">
        <v>193</v>
      </c>
      <c r="AU622" s="151" t="s">
        <v>81</v>
      </c>
      <c r="AV622" s="12" t="s">
        <v>81</v>
      </c>
      <c r="AW622" s="12" t="s">
        <v>34</v>
      </c>
      <c r="AX622" s="12" t="s">
        <v>72</v>
      </c>
      <c r="AY622" s="151" t="s">
        <v>182</v>
      </c>
    </row>
    <row r="623" spans="2:65" s="13" customFormat="1">
      <c r="B623" s="157"/>
      <c r="D623" s="150" t="s">
        <v>193</v>
      </c>
      <c r="E623" s="158" t="s">
        <v>3</v>
      </c>
      <c r="F623" s="159" t="s">
        <v>201</v>
      </c>
      <c r="H623" s="160">
        <v>29.811999999999998</v>
      </c>
      <c r="I623" s="161"/>
      <c r="L623" s="157"/>
      <c r="M623" s="162"/>
      <c r="T623" s="163"/>
      <c r="AT623" s="158" t="s">
        <v>193</v>
      </c>
      <c r="AU623" s="158" t="s">
        <v>81</v>
      </c>
      <c r="AV623" s="13" t="s">
        <v>189</v>
      </c>
      <c r="AW623" s="13" t="s">
        <v>34</v>
      </c>
      <c r="AX623" s="13" t="s">
        <v>79</v>
      </c>
      <c r="AY623" s="158" t="s">
        <v>182</v>
      </c>
    </row>
    <row r="624" spans="2:65" s="1" customFormat="1" ht="37.9" customHeight="1">
      <c r="B624" s="131"/>
      <c r="C624" s="132" t="s">
        <v>808</v>
      </c>
      <c r="D624" s="132" t="s">
        <v>184</v>
      </c>
      <c r="E624" s="133" t="s">
        <v>809</v>
      </c>
      <c r="F624" s="134" t="s">
        <v>810</v>
      </c>
      <c r="G624" s="135" t="s">
        <v>292</v>
      </c>
      <c r="H624" s="136">
        <v>190.74</v>
      </c>
      <c r="I624" s="137"/>
      <c r="J624" s="138">
        <f>ROUND(I624*H624,2)</f>
        <v>0</v>
      </c>
      <c r="K624" s="134" t="s">
        <v>188</v>
      </c>
      <c r="L624" s="32"/>
      <c r="M624" s="139" t="s">
        <v>3</v>
      </c>
      <c r="N624" s="140" t="s">
        <v>43</v>
      </c>
      <c r="P624" s="141">
        <f>O624*H624</f>
        <v>0</v>
      </c>
      <c r="Q624" s="141">
        <v>2.4399999999999999E-3</v>
      </c>
      <c r="R624" s="141">
        <f>Q624*H624</f>
        <v>0.46540559999999997</v>
      </c>
      <c r="S624" s="141">
        <v>0</v>
      </c>
      <c r="T624" s="142">
        <f>S624*H624</f>
        <v>0</v>
      </c>
      <c r="AR624" s="143" t="s">
        <v>189</v>
      </c>
      <c r="AT624" s="143" t="s">
        <v>184</v>
      </c>
      <c r="AU624" s="143" t="s">
        <v>81</v>
      </c>
      <c r="AY624" s="17" t="s">
        <v>182</v>
      </c>
      <c r="BE624" s="144">
        <f>IF(N624="základní",J624,0)</f>
        <v>0</v>
      </c>
      <c r="BF624" s="144">
        <f>IF(N624="snížená",J624,0)</f>
        <v>0</v>
      </c>
      <c r="BG624" s="144">
        <f>IF(N624="zákl. přenesená",J624,0)</f>
        <v>0</v>
      </c>
      <c r="BH624" s="144">
        <f>IF(N624="sníž. přenesená",J624,0)</f>
        <v>0</v>
      </c>
      <c r="BI624" s="144">
        <f>IF(N624="nulová",J624,0)</f>
        <v>0</v>
      </c>
      <c r="BJ624" s="17" t="s">
        <v>79</v>
      </c>
      <c r="BK624" s="144">
        <f>ROUND(I624*H624,2)</f>
        <v>0</v>
      </c>
      <c r="BL624" s="17" t="s">
        <v>189</v>
      </c>
      <c r="BM624" s="143" t="s">
        <v>811</v>
      </c>
    </row>
    <row r="625" spans="2:51" s="1" customFormat="1">
      <c r="B625" s="32"/>
      <c r="D625" s="145" t="s">
        <v>191</v>
      </c>
      <c r="F625" s="146" t="s">
        <v>812</v>
      </c>
      <c r="I625" s="147"/>
      <c r="L625" s="32"/>
      <c r="M625" s="148"/>
      <c r="T625" s="52"/>
      <c r="AT625" s="17" t="s">
        <v>191</v>
      </c>
      <c r="AU625" s="17" t="s">
        <v>81</v>
      </c>
    </row>
    <row r="626" spans="2:51" s="12" customFormat="1">
      <c r="B626" s="149"/>
      <c r="D626" s="150" t="s">
        <v>193</v>
      </c>
      <c r="E626" s="151" t="s">
        <v>3</v>
      </c>
      <c r="F626" s="152" t="s">
        <v>813</v>
      </c>
      <c r="H626" s="153">
        <v>7.2</v>
      </c>
      <c r="I626" s="154"/>
      <c r="L626" s="149"/>
      <c r="M626" s="155"/>
      <c r="T626" s="156"/>
      <c r="AT626" s="151" t="s">
        <v>193</v>
      </c>
      <c r="AU626" s="151" t="s">
        <v>81</v>
      </c>
      <c r="AV626" s="12" t="s">
        <v>81</v>
      </c>
      <c r="AW626" s="12" t="s">
        <v>34</v>
      </c>
      <c r="AX626" s="12" t="s">
        <v>72</v>
      </c>
      <c r="AY626" s="151" t="s">
        <v>182</v>
      </c>
    </row>
    <row r="627" spans="2:51" s="12" customFormat="1">
      <c r="B627" s="149"/>
      <c r="D627" s="150" t="s">
        <v>193</v>
      </c>
      <c r="E627" s="151" t="s">
        <v>3</v>
      </c>
      <c r="F627" s="152" t="s">
        <v>814</v>
      </c>
      <c r="H627" s="153">
        <v>4.8</v>
      </c>
      <c r="I627" s="154"/>
      <c r="L627" s="149"/>
      <c r="M627" s="155"/>
      <c r="T627" s="156"/>
      <c r="AT627" s="151" t="s">
        <v>193</v>
      </c>
      <c r="AU627" s="151" t="s">
        <v>81</v>
      </c>
      <c r="AV627" s="12" t="s">
        <v>81</v>
      </c>
      <c r="AW627" s="12" t="s">
        <v>34</v>
      </c>
      <c r="AX627" s="12" t="s">
        <v>72</v>
      </c>
      <c r="AY627" s="151" t="s">
        <v>182</v>
      </c>
    </row>
    <row r="628" spans="2:51" s="12" customFormat="1">
      <c r="B628" s="149"/>
      <c r="D628" s="150" t="s">
        <v>193</v>
      </c>
      <c r="E628" s="151" t="s">
        <v>3</v>
      </c>
      <c r="F628" s="152" t="s">
        <v>815</v>
      </c>
      <c r="H628" s="153">
        <v>10.8</v>
      </c>
      <c r="I628" s="154"/>
      <c r="L628" s="149"/>
      <c r="M628" s="155"/>
      <c r="T628" s="156"/>
      <c r="AT628" s="151" t="s">
        <v>193</v>
      </c>
      <c r="AU628" s="151" t="s">
        <v>81</v>
      </c>
      <c r="AV628" s="12" t="s">
        <v>81</v>
      </c>
      <c r="AW628" s="12" t="s">
        <v>34</v>
      </c>
      <c r="AX628" s="12" t="s">
        <v>72</v>
      </c>
      <c r="AY628" s="151" t="s">
        <v>182</v>
      </c>
    </row>
    <row r="629" spans="2:51" s="12" customFormat="1">
      <c r="B629" s="149"/>
      <c r="D629" s="150" t="s">
        <v>193</v>
      </c>
      <c r="E629" s="151" t="s">
        <v>3</v>
      </c>
      <c r="F629" s="152" t="s">
        <v>816</v>
      </c>
      <c r="H629" s="153">
        <v>4.2</v>
      </c>
      <c r="I629" s="154"/>
      <c r="L629" s="149"/>
      <c r="M629" s="155"/>
      <c r="T629" s="156"/>
      <c r="AT629" s="151" t="s">
        <v>193</v>
      </c>
      <c r="AU629" s="151" t="s">
        <v>81</v>
      </c>
      <c r="AV629" s="12" t="s">
        <v>81</v>
      </c>
      <c r="AW629" s="12" t="s">
        <v>34</v>
      </c>
      <c r="AX629" s="12" t="s">
        <v>72</v>
      </c>
      <c r="AY629" s="151" t="s">
        <v>182</v>
      </c>
    </row>
    <row r="630" spans="2:51" s="12" customFormat="1">
      <c r="B630" s="149"/>
      <c r="D630" s="150" t="s">
        <v>193</v>
      </c>
      <c r="E630" s="151" t="s">
        <v>3</v>
      </c>
      <c r="F630" s="152" t="s">
        <v>817</v>
      </c>
      <c r="H630" s="153">
        <v>9.36</v>
      </c>
      <c r="I630" s="154"/>
      <c r="L630" s="149"/>
      <c r="M630" s="155"/>
      <c r="T630" s="156"/>
      <c r="AT630" s="151" t="s">
        <v>193</v>
      </c>
      <c r="AU630" s="151" t="s">
        <v>81</v>
      </c>
      <c r="AV630" s="12" t="s">
        <v>81</v>
      </c>
      <c r="AW630" s="12" t="s">
        <v>34</v>
      </c>
      <c r="AX630" s="12" t="s">
        <v>72</v>
      </c>
      <c r="AY630" s="151" t="s">
        <v>182</v>
      </c>
    </row>
    <row r="631" spans="2:51" s="12" customFormat="1">
      <c r="B631" s="149"/>
      <c r="D631" s="150" t="s">
        <v>193</v>
      </c>
      <c r="E631" s="151" t="s">
        <v>3</v>
      </c>
      <c r="F631" s="152" t="s">
        <v>818</v>
      </c>
      <c r="H631" s="153">
        <v>6.24</v>
      </c>
      <c r="I631" s="154"/>
      <c r="L631" s="149"/>
      <c r="M631" s="155"/>
      <c r="T631" s="156"/>
      <c r="AT631" s="151" t="s">
        <v>193</v>
      </c>
      <c r="AU631" s="151" t="s">
        <v>81</v>
      </c>
      <c r="AV631" s="12" t="s">
        <v>81</v>
      </c>
      <c r="AW631" s="12" t="s">
        <v>34</v>
      </c>
      <c r="AX631" s="12" t="s">
        <v>72</v>
      </c>
      <c r="AY631" s="151" t="s">
        <v>182</v>
      </c>
    </row>
    <row r="632" spans="2:51" s="12" customFormat="1">
      <c r="B632" s="149"/>
      <c r="D632" s="150" t="s">
        <v>193</v>
      </c>
      <c r="E632" s="151" t="s">
        <v>3</v>
      </c>
      <c r="F632" s="152" t="s">
        <v>819</v>
      </c>
      <c r="H632" s="153">
        <v>14.04</v>
      </c>
      <c r="I632" s="154"/>
      <c r="L632" s="149"/>
      <c r="M632" s="155"/>
      <c r="T632" s="156"/>
      <c r="AT632" s="151" t="s">
        <v>193</v>
      </c>
      <c r="AU632" s="151" t="s">
        <v>81</v>
      </c>
      <c r="AV632" s="12" t="s">
        <v>81</v>
      </c>
      <c r="AW632" s="12" t="s">
        <v>34</v>
      </c>
      <c r="AX632" s="12" t="s">
        <v>72</v>
      </c>
      <c r="AY632" s="151" t="s">
        <v>182</v>
      </c>
    </row>
    <row r="633" spans="2:51" s="12" customFormat="1">
      <c r="B633" s="149"/>
      <c r="D633" s="150" t="s">
        <v>193</v>
      </c>
      <c r="E633" s="151" t="s">
        <v>3</v>
      </c>
      <c r="F633" s="152" t="s">
        <v>820</v>
      </c>
      <c r="H633" s="153">
        <v>5.46</v>
      </c>
      <c r="I633" s="154"/>
      <c r="L633" s="149"/>
      <c r="M633" s="155"/>
      <c r="T633" s="156"/>
      <c r="AT633" s="151" t="s">
        <v>193</v>
      </c>
      <c r="AU633" s="151" t="s">
        <v>81</v>
      </c>
      <c r="AV633" s="12" t="s">
        <v>81</v>
      </c>
      <c r="AW633" s="12" t="s">
        <v>34</v>
      </c>
      <c r="AX633" s="12" t="s">
        <v>72</v>
      </c>
      <c r="AY633" s="151" t="s">
        <v>182</v>
      </c>
    </row>
    <row r="634" spans="2:51" s="12" customFormat="1">
      <c r="B634" s="149"/>
      <c r="D634" s="150" t="s">
        <v>193</v>
      </c>
      <c r="E634" s="151" t="s">
        <v>3</v>
      </c>
      <c r="F634" s="152" t="s">
        <v>821</v>
      </c>
      <c r="H634" s="153">
        <v>9.24</v>
      </c>
      <c r="I634" s="154"/>
      <c r="L634" s="149"/>
      <c r="M634" s="155"/>
      <c r="T634" s="156"/>
      <c r="AT634" s="151" t="s">
        <v>193</v>
      </c>
      <c r="AU634" s="151" t="s">
        <v>81</v>
      </c>
      <c r="AV634" s="12" t="s">
        <v>81</v>
      </c>
      <c r="AW634" s="12" t="s">
        <v>34</v>
      </c>
      <c r="AX634" s="12" t="s">
        <v>72</v>
      </c>
      <c r="AY634" s="151" t="s">
        <v>182</v>
      </c>
    </row>
    <row r="635" spans="2:51" s="12" customFormat="1">
      <c r="B635" s="149"/>
      <c r="D635" s="150" t="s">
        <v>193</v>
      </c>
      <c r="E635" s="151" t="s">
        <v>3</v>
      </c>
      <c r="F635" s="152" t="s">
        <v>822</v>
      </c>
      <c r="H635" s="153">
        <v>9.36</v>
      </c>
      <c r="I635" s="154"/>
      <c r="L635" s="149"/>
      <c r="M635" s="155"/>
      <c r="T635" s="156"/>
      <c r="AT635" s="151" t="s">
        <v>193</v>
      </c>
      <c r="AU635" s="151" t="s">
        <v>81</v>
      </c>
      <c r="AV635" s="12" t="s">
        <v>81</v>
      </c>
      <c r="AW635" s="12" t="s">
        <v>34</v>
      </c>
      <c r="AX635" s="12" t="s">
        <v>72</v>
      </c>
      <c r="AY635" s="151" t="s">
        <v>182</v>
      </c>
    </row>
    <row r="636" spans="2:51" s="12" customFormat="1">
      <c r="B636" s="149"/>
      <c r="D636" s="150" t="s">
        <v>193</v>
      </c>
      <c r="E636" s="151" t="s">
        <v>3</v>
      </c>
      <c r="F636" s="152" t="s">
        <v>823</v>
      </c>
      <c r="H636" s="153">
        <v>6.24</v>
      </c>
      <c r="I636" s="154"/>
      <c r="L636" s="149"/>
      <c r="M636" s="155"/>
      <c r="T636" s="156"/>
      <c r="AT636" s="151" t="s">
        <v>193</v>
      </c>
      <c r="AU636" s="151" t="s">
        <v>81</v>
      </c>
      <c r="AV636" s="12" t="s">
        <v>81</v>
      </c>
      <c r="AW636" s="12" t="s">
        <v>34</v>
      </c>
      <c r="AX636" s="12" t="s">
        <v>72</v>
      </c>
      <c r="AY636" s="151" t="s">
        <v>182</v>
      </c>
    </row>
    <row r="637" spans="2:51" s="12" customFormat="1">
      <c r="B637" s="149"/>
      <c r="D637" s="150" t="s">
        <v>193</v>
      </c>
      <c r="E637" s="151" t="s">
        <v>3</v>
      </c>
      <c r="F637" s="152" t="s">
        <v>824</v>
      </c>
      <c r="H637" s="153">
        <v>14.04</v>
      </c>
      <c r="I637" s="154"/>
      <c r="L637" s="149"/>
      <c r="M637" s="155"/>
      <c r="T637" s="156"/>
      <c r="AT637" s="151" t="s">
        <v>193</v>
      </c>
      <c r="AU637" s="151" t="s">
        <v>81</v>
      </c>
      <c r="AV637" s="12" t="s">
        <v>81</v>
      </c>
      <c r="AW637" s="12" t="s">
        <v>34</v>
      </c>
      <c r="AX637" s="12" t="s">
        <v>72</v>
      </c>
      <c r="AY637" s="151" t="s">
        <v>182</v>
      </c>
    </row>
    <row r="638" spans="2:51" s="12" customFormat="1">
      <c r="B638" s="149"/>
      <c r="D638" s="150" t="s">
        <v>193</v>
      </c>
      <c r="E638" s="151" t="s">
        <v>3</v>
      </c>
      <c r="F638" s="152" t="s">
        <v>825</v>
      </c>
      <c r="H638" s="153">
        <v>5.46</v>
      </c>
      <c r="I638" s="154"/>
      <c r="L638" s="149"/>
      <c r="M638" s="155"/>
      <c r="T638" s="156"/>
      <c r="AT638" s="151" t="s">
        <v>193</v>
      </c>
      <c r="AU638" s="151" t="s">
        <v>81</v>
      </c>
      <c r="AV638" s="12" t="s">
        <v>81</v>
      </c>
      <c r="AW638" s="12" t="s">
        <v>34</v>
      </c>
      <c r="AX638" s="12" t="s">
        <v>72</v>
      </c>
      <c r="AY638" s="151" t="s">
        <v>182</v>
      </c>
    </row>
    <row r="639" spans="2:51" s="12" customFormat="1">
      <c r="B639" s="149"/>
      <c r="D639" s="150" t="s">
        <v>193</v>
      </c>
      <c r="E639" s="151" t="s">
        <v>3</v>
      </c>
      <c r="F639" s="152" t="s">
        <v>826</v>
      </c>
      <c r="H639" s="153">
        <v>23.4</v>
      </c>
      <c r="I639" s="154"/>
      <c r="L639" s="149"/>
      <c r="M639" s="155"/>
      <c r="T639" s="156"/>
      <c r="AT639" s="151" t="s">
        <v>193</v>
      </c>
      <c r="AU639" s="151" t="s">
        <v>81</v>
      </c>
      <c r="AV639" s="12" t="s">
        <v>81</v>
      </c>
      <c r="AW639" s="12" t="s">
        <v>34</v>
      </c>
      <c r="AX639" s="12" t="s">
        <v>72</v>
      </c>
      <c r="AY639" s="151" t="s">
        <v>182</v>
      </c>
    </row>
    <row r="640" spans="2:51" s="12" customFormat="1">
      <c r="B640" s="149"/>
      <c r="D640" s="150" t="s">
        <v>193</v>
      </c>
      <c r="E640" s="151" t="s">
        <v>3</v>
      </c>
      <c r="F640" s="152" t="s">
        <v>827</v>
      </c>
      <c r="H640" s="153">
        <v>8.4</v>
      </c>
      <c r="I640" s="154"/>
      <c r="L640" s="149"/>
      <c r="M640" s="155"/>
      <c r="T640" s="156"/>
      <c r="AT640" s="151" t="s">
        <v>193</v>
      </c>
      <c r="AU640" s="151" t="s">
        <v>81</v>
      </c>
      <c r="AV640" s="12" t="s">
        <v>81</v>
      </c>
      <c r="AW640" s="12" t="s">
        <v>34</v>
      </c>
      <c r="AX640" s="12" t="s">
        <v>72</v>
      </c>
      <c r="AY640" s="151" t="s">
        <v>182</v>
      </c>
    </row>
    <row r="641" spans="2:65" s="12" customFormat="1">
      <c r="B641" s="149"/>
      <c r="D641" s="150" t="s">
        <v>193</v>
      </c>
      <c r="E641" s="151" t="s">
        <v>3</v>
      </c>
      <c r="F641" s="152" t="s">
        <v>828</v>
      </c>
      <c r="H641" s="153">
        <v>8.4</v>
      </c>
      <c r="I641" s="154"/>
      <c r="L641" s="149"/>
      <c r="M641" s="155"/>
      <c r="T641" s="156"/>
      <c r="AT641" s="151" t="s">
        <v>193</v>
      </c>
      <c r="AU641" s="151" t="s">
        <v>81</v>
      </c>
      <c r="AV641" s="12" t="s">
        <v>81</v>
      </c>
      <c r="AW641" s="12" t="s">
        <v>34</v>
      </c>
      <c r="AX641" s="12" t="s">
        <v>72</v>
      </c>
      <c r="AY641" s="151" t="s">
        <v>182</v>
      </c>
    </row>
    <row r="642" spans="2:65" s="12" customFormat="1">
      <c r="B642" s="149"/>
      <c r="D642" s="150" t="s">
        <v>193</v>
      </c>
      <c r="E642" s="151" t="s">
        <v>3</v>
      </c>
      <c r="F642" s="152" t="s">
        <v>829</v>
      </c>
      <c r="H642" s="153">
        <v>5.6</v>
      </c>
      <c r="I642" s="154"/>
      <c r="L642" s="149"/>
      <c r="M642" s="155"/>
      <c r="T642" s="156"/>
      <c r="AT642" s="151" t="s">
        <v>193</v>
      </c>
      <c r="AU642" s="151" t="s">
        <v>81</v>
      </c>
      <c r="AV642" s="12" t="s">
        <v>81</v>
      </c>
      <c r="AW642" s="12" t="s">
        <v>34</v>
      </c>
      <c r="AX642" s="12" t="s">
        <v>72</v>
      </c>
      <c r="AY642" s="151" t="s">
        <v>182</v>
      </c>
    </row>
    <row r="643" spans="2:65" s="12" customFormat="1">
      <c r="B643" s="149"/>
      <c r="D643" s="150" t="s">
        <v>193</v>
      </c>
      <c r="E643" s="151" t="s">
        <v>3</v>
      </c>
      <c r="F643" s="152" t="s">
        <v>830</v>
      </c>
      <c r="H643" s="153">
        <v>12.6</v>
      </c>
      <c r="I643" s="154"/>
      <c r="L643" s="149"/>
      <c r="M643" s="155"/>
      <c r="T643" s="156"/>
      <c r="AT643" s="151" t="s">
        <v>193</v>
      </c>
      <c r="AU643" s="151" t="s">
        <v>81</v>
      </c>
      <c r="AV643" s="12" t="s">
        <v>81</v>
      </c>
      <c r="AW643" s="12" t="s">
        <v>34</v>
      </c>
      <c r="AX643" s="12" t="s">
        <v>72</v>
      </c>
      <c r="AY643" s="151" t="s">
        <v>182</v>
      </c>
    </row>
    <row r="644" spans="2:65" s="12" customFormat="1">
      <c r="B644" s="149"/>
      <c r="D644" s="150" t="s">
        <v>193</v>
      </c>
      <c r="E644" s="151" t="s">
        <v>3</v>
      </c>
      <c r="F644" s="152" t="s">
        <v>831</v>
      </c>
      <c r="H644" s="153">
        <v>4.9000000000000004</v>
      </c>
      <c r="I644" s="154"/>
      <c r="L644" s="149"/>
      <c r="M644" s="155"/>
      <c r="T644" s="156"/>
      <c r="AT644" s="151" t="s">
        <v>193</v>
      </c>
      <c r="AU644" s="151" t="s">
        <v>81</v>
      </c>
      <c r="AV644" s="12" t="s">
        <v>81</v>
      </c>
      <c r="AW644" s="12" t="s">
        <v>34</v>
      </c>
      <c r="AX644" s="12" t="s">
        <v>72</v>
      </c>
      <c r="AY644" s="151" t="s">
        <v>182</v>
      </c>
    </row>
    <row r="645" spans="2:65" s="12" customFormat="1">
      <c r="B645" s="149"/>
      <c r="D645" s="150" t="s">
        <v>193</v>
      </c>
      <c r="E645" s="151" t="s">
        <v>3</v>
      </c>
      <c r="F645" s="152" t="s">
        <v>832</v>
      </c>
      <c r="H645" s="153">
        <v>21</v>
      </c>
      <c r="I645" s="154"/>
      <c r="L645" s="149"/>
      <c r="M645" s="155"/>
      <c r="T645" s="156"/>
      <c r="AT645" s="151" t="s">
        <v>193</v>
      </c>
      <c r="AU645" s="151" t="s">
        <v>81</v>
      </c>
      <c r="AV645" s="12" t="s">
        <v>81</v>
      </c>
      <c r="AW645" s="12" t="s">
        <v>34</v>
      </c>
      <c r="AX645" s="12" t="s">
        <v>72</v>
      </c>
      <c r="AY645" s="151" t="s">
        <v>182</v>
      </c>
    </row>
    <row r="646" spans="2:65" s="13" customFormat="1">
      <c r="B646" s="157"/>
      <c r="D646" s="150" t="s">
        <v>193</v>
      </c>
      <c r="E646" s="158" t="s">
        <v>3</v>
      </c>
      <c r="F646" s="159" t="s">
        <v>201</v>
      </c>
      <c r="H646" s="160">
        <v>190.73999999999998</v>
      </c>
      <c r="I646" s="161"/>
      <c r="L646" s="157"/>
      <c r="M646" s="162"/>
      <c r="T646" s="163"/>
      <c r="AT646" s="158" t="s">
        <v>193</v>
      </c>
      <c r="AU646" s="158" t="s">
        <v>81</v>
      </c>
      <c r="AV646" s="13" t="s">
        <v>189</v>
      </c>
      <c r="AW646" s="13" t="s">
        <v>34</v>
      </c>
      <c r="AX646" s="13" t="s">
        <v>79</v>
      </c>
      <c r="AY646" s="158" t="s">
        <v>182</v>
      </c>
    </row>
    <row r="647" spans="2:65" s="1" customFormat="1" ht="44.25" customHeight="1">
      <c r="B647" s="131"/>
      <c r="C647" s="132" t="s">
        <v>833</v>
      </c>
      <c r="D647" s="132" t="s">
        <v>184</v>
      </c>
      <c r="E647" s="133" t="s">
        <v>834</v>
      </c>
      <c r="F647" s="134" t="s">
        <v>835</v>
      </c>
      <c r="G647" s="135" t="s">
        <v>292</v>
      </c>
      <c r="H647" s="136">
        <v>190.74</v>
      </c>
      <c r="I647" s="137"/>
      <c r="J647" s="138">
        <f>ROUND(I647*H647,2)</f>
        <v>0</v>
      </c>
      <c r="K647" s="134" t="s">
        <v>188</v>
      </c>
      <c r="L647" s="32"/>
      <c r="M647" s="139" t="s">
        <v>3</v>
      </c>
      <c r="N647" s="140" t="s">
        <v>43</v>
      </c>
      <c r="P647" s="141">
        <f>O647*H647</f>
        <v>0</v>
      </c>
      <c r="Q647" s="141">
        <v>0</v>
      </c>
      <c r="R647" s="141">
        <f>Q647*H647</f>
        <v>0</v>
      </c>
      <c r="S647" s="141">
        <v>0</v>
      </c>
      <c r="T647" s="142">
        <f>S647*H647</f>
        <v>0</v>
      </c>
      <c r="AR647" s="143" t="s">
        <v>189</v>
      </c>
      <c r="AT647" s="143" t="s">
        <v>184</v>
      </c>
      <c r="AU647" s="143" t="s">
        <v>81</v>
      </c>
      <c r="AY647" s="17" t="s">
        <v>182</v>
      </c>
      <c r="BE647" s="144">
        <f>IF(N647="základní",J647,0)</f>
        <v>0</v>
      </c>
      <c r="BF647" s="144">
        <f>IF(N647="snížená",J647,0)</f>
        <v>0</v>
      </c>
      <c r="BG647" s="144">
        <f>IF(N647="zákl. přenesená",J647,0)</f>
        <v>0</v>
      </c>
      <c r="BH647" s="144">
        <f>IF(N647="sníž. přenesená",J647,0)</f>
        <v>0</v>
      </c>
      <c r="BI647" s="144">
        <f>IF(N647="nulová",J647,0)</f>
        <v>0</v>
      </c>
      <c r="BJ647" s="17" t="s">
        <v>79</v>
      </c>
      <c r="BK647" s="144">
        <f>ROUND(I647*H647,2)</f>
        <v>0</v>
      </c>
      <c r="BL647" s="17" t="s">
        <v>189</v>
      </c>
      <c r="BM647" s="143" t="s">
        <v>836</v>
      </c>
    </row>
    <row r="648" spans="2:65" s="1" customFormat="1">
      <c r="B648" s="32"/>
      <c r="D648" s="145" t="s">
        <v>191</v>
      </c>
      <c r="F648" s="146" t="s">
        <v>837</v>
      </c>
      <c r="I648" s="147"/>
      <c r="L648" s="32"/>
      <c r="M648" s="148"/>
      <c r="T648" s="52"/>
      <c r="AT648" s="17" t="s">
        <v>191</v>
      </c>
      <c r="AU648" s="17" t="s">
        <v>81</v>
      </c>
    </row>
    <row r="649" spans="2:65" s="12" customFormat="1">
      <c r="B649" s="149"/>
      <c r="D649" s="150" t="s">
        <v>193</v>
      </c>
      <c r="E649" s="151" t="s">
        <v>3</v>
      </c>
      <c r="F649" s="152" t="s">
        <v>813</v>
      </c>
      <c r="H649" s="153">
        <v>7.2</v>
      </c>
      <c r="I649" s="154"/>
      <c r="L649" s="149"/>
      <c r="M649" s="155"/>
      <c r="T649" s="156"/>
      <c r="AT649" s="151" t="s">
        <v>193</v>
      </c>
      <c r="AU649" s="151" t="s">
        <v>81</v>
      </c>
      <c r="AV649" s="12" t="s">
        <v>81</v>
      </c>
      <c r="AW649" s="12" t="s">
        <v>34</v>
      </c>
      <c r="AX649" s="12" t="s">
        <v>72</v>
      </c>
      <c r="AY649" s="151" t="s">
        <v>182</v>
      </c>
    </row>
    <row r="650" spans="2:65" s="12" customFormat="1">
      <c r="B650" s="149"/>
      <c r="D650" s="150" t="s">
        <v>193</v>
      </c>
      <c r="E650" s="151" t="s">
        <v>3</v>
      </c>
      <c r="F650" s="152" t="s">
        <v>814</v>
      </c>
      <c r="H650" s="153">
        <v>4.8</v>
      </c>
      <c r="I650" s="154"/>
      <c r="L650" s="149"/>
      <c r="M650" s="155"/>
      <c r="T650" s="156"/>
      <c r="AT650" s="151" t="s">
        <v>193</v>
      </c>
      <c r="AU650" s="151" t="s">
        <v>81</v>
      </c>
      <c r="AV650" s="12" t="s">
        <v>81</v>
      </c>
      <c r="AW650" s="12" t="s">
        <v>34</v>
      </c>
      <c r="AX650" s="12" t="s">
        <v>72</v>
      </c>
      <c r="AY650" s="151" t="s">
        <v>182</v>
      </c>
    </row>
    <row r="651" spans="2:65" s="12" customFormat="1">
      <c r="B651" s="149"/>
      <c r="D651" s="150" t="s">
        <v>193</v>
      </c>
      <c r="E651" s="151" t="s">
        <v>3</v>
      </c>
      <c r="F651" s="152" t="s">
        <v>815</v>
      </c>
      <c r="H651" s="153">
        <v>10.8</v>
      </c>
      <c r="I651" s="154"/>
      <c r="L651" s="149"/>
      <c r="M651" s="155"/>
      <c r="T651" s="156"/>
      <c r="AT651" s="151" t="s">
        <v>193</v>
      </c>
      <c r="AU651" s="151" t="s">
        <v>81</v>
      </c>
      <c r="AV651" s="12" t="s">
        <v>81</v>
      </c>
      <c r="AW651" s="12" t="s">
        <v>34</v>
      </c>
      <c r="AX651" s="12" t="s">
        <v>72</v>
      </c>
      <c r="AY651" s="151" t="s">
        <v>182</v>
      </c>
    </row>
    <row r="652" spans="2:65" s="12" customFormat="1">
      <c r="B652" s="149"/>
      <c r="D652" s="150" t="s">
        <v>193</v>
      </c>
      <c r="E652" s="151" t="s">
        <v>3</v>
      </c>
      <c r="F652" s="152" t="s">
        <v>816</v>
      </c>
      <c r="H652" s="153">
        <v>4.2</v>
      </c>
      <c r="I652" s="154"/>
      <c r="L652" s="149"/>
      <c r="M652" s="155"/>
      <c r="T652" s="156"/>
      <c r="AT652" s="151" t="s">
        <v>193</v>
      </c>
      <c r="AU652" s="151" t="s">
        <v>81</v>
      </c>
      <c r="AV652" s="12" t="s">
        <v>81</v>
      </c>
      <c r="AW652" s="12" t="s">
        <v>34</v>
      </c>
      <c r="AX652" s="12" t="s">
        <v>72</v>
      </c>
      <c r="AY652" s="151" t="s">
        <v>182</v>
      </c>
    </row>
    <row r="653" spans="2:65" s="12" customFormat="1">
      <c r="B653" s="149"/>
      <c r="D653" s="150" t="s">
        <v>193</v>
      </c>
      <c r="E653" s="151" t="s">
        <v>3</v>
      </c>
      <c r="F653" s="152" t="s">
        <v>817</v>
      </c>
      <c r="H653" s="153">
        <v>9.36</v>
      </c>
      <c r="I653" s="154"/>
      <c r="L653" s="149"/>
      <c r="M653" s="155"/>
      <c r="T653" s="156"/>
      <c r="AT653" s="151" t="s">
        <v>193</v>
      </c>
      <c r="AU653" s="151" t="s">
        <v>81</v>
      </c>
      <c r="AV653" s="12" t="s">
        <v>81</v>
      </c>
      <c r="AW653" s="12" t="s">
        <v>34</v>
      </c>
      <c r="AX653" s="12" t="s">
        <v>72</v>
      </c>
      <c r="AY653" s="151" t="s">
        <v>182</v>
      </c>
    </row>
    <row r="654" spans="2:65" s="12" customFormat="1">
      <c r="B654" s="149"/>
      <c r="D654" s="150" t="s">
        <v>193</v>
      </c>
      <c r="E654" s="151" t="s">
        <v>3</v>
      </c>
      <c r="F654" s="152" t="s">
        <v>818</v>
      </c>
      <c r="H654" s="153">
        <v>6.24</v>
      </c>
      <c r="I654" s="154"/>
      <c r="L654" s="149"/>
      <c r="M654" s="155"/>
      <c r="T654" s="156"/>
      <c r="AT654" s="151" t="s">
        <v>193</v>
      </c>
      <c r="AU654" s="151" t="s">
        <v>81</v>
      </c>
      <c r="AV654" s="12" t="s">
        <v>81</v>
      </c>
      <c r="AW654" s="12" t="s">
        <v>34</v>
      </c>
      <c r="AX654" s="12" t="s">
        <v>72</v>
      </c>
      <c r="AY654" s="151" t="s">
        <v>182</v>
      </c>
    </row>
    <row r="655" spans="2:65" s="12" customFormat="1">
      <c r="B655" s="149"/>
      <c r="D655" s="150" t="s">
        <v>193</v>
      </c>
      <c r="E655" s="151" t="s">
        <v>3</v>
      </c>
      <c r="F655" s="152" t="s">
        <v>819</v>
      </c>
      <c r="H655" s="153">
        <v>14.04</v>
      </c>
      <c r="I655" s="154"/>
      <c r="L655" s="149"/>
      <c r="M655" s="155"/>
      <c r="T655" s="156"/>
      <c r="AT655" s="151" t="s">
        <v>193</v>
      </c>
      <c r="AU655" s="151" t="s">
        <v>81</v>
      </c>
      <c r="AV655" s="12" t="s">
        <v>81</v>
      </c>
      <c r="AW655" s="12" t="s">
        <v>34</v>
      </c>
      <c r="AX655" s="12" t="s">
        <v>72</v>
      </c>
      <c r="AY655" s="151" t="s">
        <v>182</v>
      </c>
    </row>
    <row r="656" spans="2:65" s="12" customFormat="1">
      <c r="B656" s="149"/>
      <c r="D656" s="150" t="s">
        <v>193</v>
      </c>
      <c r="E656" s="151" t="s">
        <v>3</v>
      </c>
      <c r="F656" s="152" t="s">
        <v>820</v>
      </c>
      <c r="H656" s="153">
        <v>5.46</v>
      </c>
      <c r="I656" s="154"/>
      <c r="L656" s="149"/>
      <c r="M656" s="155"/>
      <c r="T656" s="156"/>
      <c r="AT656" s="151" t="s">
        <v>193</v>
      </c>
      <c r="AU656" s="151" t="s">
        <v>81</v>
      </c>
      <c r="AV656" s="12" t="s">
        <v>81</v>
      </c>
      <c r="AW656" s="12" t="s">
        <v>34</v>
      </c>
      <c r="AX656" s="12" t="s">
        <v>72</v>
      </c>
      <c r="AY656" s="151" t="s">
        <v>182</v>
      </c>
    </row>
    <row r="657" spans="2:65" s="12" customFormat="1">
      <c r="B657" s="149"/>
      <c r="D657" s="150" t="s">
        <v>193</v>
      </c>
      <c r="E657" s="151" t="s">
        <v>3</v>
      </c>
      <c r="F657" s="152" t="s">
        <v>821</v>
      </c>
      <c r="H657" s="153">
        <v>9.24</v>
      </c>
      <c r="I657" s="154"/>
      <c r="L657" s="149"/>
      <c r="M657" s="155"/>
      <c r="T657" s="156"/>
      <c r="AT657" s="151" t="s">
        <v>193</v>
      </c>
      <c r="AU657" s="151" t="s">
        <v>81</v>
      </c>
      <c r="AV657" s="12" t="s">
        <v>81</v>
      </c>
      <c r="AW657" s="12" t="s">
        <v>34</v>
      </c>
      <c r="AX657" s="12" t="s">
        <v>72</v>
      </c>
      <c r="AY657" s="151" t="s">
        <v>182</v>
      </c>
    </row>
    <row r="658" spans="2:65" s="12" customFormat="1">
      <c r="B658" s="149"/>
      <c r="D658" s="150" t="s">
        <v>193</v>
      </c>
      <c r="E658" s="151" t="s">
        <v>3</v>
      </c>
      <c r="F658" s="152" t="s">
        <v>822</v>
      </c>
      <c r="H658" s="153">
        <v>9.36</v>
      </c>
      <c r="I658" s="154"/>
      <c r="L658" s="149"/>
      <c r="M658" s="155"/>
      <c r="T658" s="156"/>
      <c r="AT658" s="151" t="s">
        <v>193</v>
      </c>
      <c r="AU658" s="151" t="s">
        <v>81</v>
      </c>
      <c r="AV658" s="12" t="s">
        <v>81</v>
      </c>
      <c r="AW658" s="12" t="s">
        <v>34</v>
      </c>
      <c r="AX658" s="12" t="s">
        <v>72</v>
      </c>
      <c r="AY658" s="151" t="s">
        <v>182</v>
      </c>
    </row>
    <row r="659" spans="2:65" s="12" customFormat="1">
      <c r="B659" s="149"/>
      <c r="D659" s="150" t="s">
        <v>193</v>
      </c>
      <c r="E659" s="151" t="s">
        <v>3</v>
      </c>
      <c r="F659" s="152" t="s">
        <v>823</v>
      </c>
      <c r="H659" s="153">
        <v>6.24</v>
      </c>
      <c r="I659" s="154"/>
      <c r="L659" s="149"/>
      <c r="M659" s="155"/>
      <c r="T659" s="156"/>
      <c r="AT659" s="151" t="s">
        <v>193</v>
      </c>
      <c r="AU659" s="151" t="s">
        <v>81</v>
      </c>
      <c r="AV659" s="12" t="s">
        <v>81</v>
      </c>
      <c r="AW659" s="12" t="s">
        <v>34</v>
      </c>
      <c r="AX659" s="12" t="s">
        <v>72</v>
      </c>
      <c r="AY659" s="151" t="s">
        <v>182</v>
      </c>
    </row>
    <row r="660" spans="2:65" s="12" customFormat="1">
      <c r="B660" s="149"/>
      <c r="D660" s="150" t="s">
        <v>193</v>
      </c>
      <c r="E660" s="151" t="s">
        <v>3</v>
      </c>
      <c r="F660" s="152" t="s">
        <v>824</v>
      </c>
      <c r="H660" s="153">
        <v>14.04</v>
      </c>
      <c r="I660" s="154"/>
      <c r="L660" s="149"/>
      <c r="M660" s="155"/>
      <c r="T660" s="156"/>
      <c r="AT660" s="151" t="s">
        <v>193</v>
      </c>
      <c r="AU660" s="151" t="s">
        <v>81</v>
      </c>
      <c r="AV660" s="12" t="s">
        <v>81</v>
      </c>
      <c r="AW660" s="12" t="s">
        <v>34</v>
      </c>
      <c r="AX660" s="12" t="s">
        <v>72</v>
      </c>
      <c r="AY660" s="151" t="s">
        <v>182</v>
      </c>
    </row>
    <row r="661" spans="2:65" s="12" customFormat="1">
      <c r="B661" s="149"/>
      <c r="D661" s="150" t="s">
        <v>193</v>
      </c>
      <c r="E661" s="151" t="s">
        <v>3</v>
      </c>
      <c r="F661" s="152" t="s">
        <v>825</v>
      </c>
      <c r="H661" s="153">
        <v>5.46</v>
      </c>
      <c r="I661" s="154"/>
      <c r="L661" s="149"/>
      <c r="M661" s="155"/>
      <c r="T661" s="156"/>
      <c r="AT661" s="151" t="s">
        <v>193</v>
      </c>
      <c r="AU661" s="151" t="s">
        <v>81</v>
      </c>
      <c r="AV661" s="12" t="s">
        <v>81</v>
      </c>
      <c r="AW661" s="12" t="s">
        <v>34</v>
      </c>
      <c r="AX661" s="12" t="s">
        <v>72</v>
      </c>
      <c r="AY661" s="151" t="s">
        <v>182</v>
      </c>
    </row>
    <row r="662" spans="2:65" s="12" customFormat="1">
      <c r="B662" s="149"/>
      <c r="D662" s="150" t="s">
        <v>193</v>
      </c>
      <c r="E662" s="151" t="s">
        <v>3</v>
      </c>
      <c r="F662" s="152" t="s">
        <v>826</v>
      </c>
      <c r="H662" s="153">
        <v>23.4</v>
      </c>
      <c r="I662" s="154"/>
      <c r="L662" s="149"/>
      <c r="M662" s="155"/>
      <c r="T662" s="156"/>
      <c r="AT662" s="151" t="s">
        <v>193</v>
      </c>
      <c r="AU662" s="151" t="s">
        <v>81</v>
      </c>
      <c r="AV662" s="12" t="s">
        <v>81</v>
      </c>
      <c r="AW662" s="12" t="s">
        <v>34</v>
      </c>
      <c r="AX662" s="12" t="s">
        <v>72</v>
      </c>
      <c r="AY662" s="151" t="s">
        <v>182</v>
      </c>
    </row>
    <row r="663" spans="2:65" s="12" customFormat="1">
      <c r="B663" s="149"/>
      <c r="D663" s="150" t="s">
        <v>193</v>
      </c>
      <c r="E663" s="151" t="s">
        <v>3</v>
      </c>
      <c r="F663" s="152" t="s">
        <v>827</v>
      </c>
      <c r="H663" s="153">
        <v>8.4</v>
      </c>
      <c r="I663" s="154"/>
      <c r="L663" s="149"/>
      <c r="M663" s="155"/>
      <c r="T663" s="156"/>
      <c r="AT663" s="151" t="s">
        <v>193</v>
      </c>
      <c r="AU663" s="151" t="s">
        <v>81</v>
      </c>
      <c r="AV663" s="12" t="s">
        <v>81</v>
      </c>
      <c r="AW663" s="12" t="s">
        <v>34</v>
      </c>
      <c r="AX663" s="12" t="s">
        <v>72</v>
      </c>
      <c r="AY663" s="151" t="s">
        <v>182</v>
      </c>
    </row>
    <row r="664" spans="2:65" s="12" customFormat="1">
      <c r="B664" s="149"/>
      <c r="D664" s="150" t="s">
        <v>193</v>
      </c>
      <c r="E664" s="151" t="s">
        <v>3</v>
      </c>
      <c r="F664" s="152" t="s">
        <v>828</v>
      </c>
      <c r="H664" s="153">
        <v>8.4</v>
      </c>
      <c r="I664" s="154"/>
      <c r="L664" s="149"/>
      <c r="M664" s="155"/>
      <c r="T664" s="156"/>
      <c r="AT664" s="151" t="s">
        <v>193</v>
      </c>
      <c r="AU664" s="151" t="s">
        <v>81</v>
      </c>
      <c r="AV664" s="12" t="s">
        <v>81</v>
      </c>
      <c r="AW664" s="12" t="s">
        <v>34</v>
      </c>
      <c r="AX664" s="12" t="s">
        <v>72</v>
      </c>
      <c r="AY664" s="151" t="s">
        <v>182</v>
      </c>
    </row>
    <row r="665" spans="2:65" s="12" customFormat="1">
      <c r="B665" s="149"/>
      <c r="D665" s="150" t="s">
        <v>193</v>
      </c>
      <c r="E665" s="151" t="s">
        <v>3</v>
      </c>
      <c r="F665" s="152" t="s">
        <v>829</v>
      </c>
      <c r="H665" s="153">
        <v>5.6</v>
      </c>
      <c r="I665" s="154"/>
      <c r="L665" s="149"/>
      <c r="M665" s="155"/>
      <c r="T665" s="156"/>
      <c r="AT665" s="151" t="s">
        <v>193</v>
      </c>
      <c r="AU665" s="151" t="s">
        <v>81</v>
      </c>
      <c r="AV665" s="12" t="s">
        <v>81</v>
      </c>
      <c r="AW665" s="12" t="s">
        <v>34</v>
      </c>
      <c r="AX665" s="12" t="s">
        <v>72</v>
      </c>
      <c r="AY665" s="151" t="s">
        <v>182</v>
      </c>
    </row>
    <row r="666" spans="2:65" s="12" customFormat="1">
      <c r="B666" s="149"/>
      <c r="D666" s="150" t="s">
        <v>193</v>
      </c>
      <c r="E666" s="151" t="s">
        <v>3</v>
      </c>
      <c r="F666" s="152" t="s">
        <v>830</v>
      </c>
      <c r="H666" s="153">
        <v>12.6</v>
      </c>
      <c r="I666" s="154"/>
      <c r="L666" s="149"/>
      <c r="M666" s="155"/>
      <c r="T666" s="156"/>
      <c r="AT666" s="151" t="s">
        <v>193</v>
      </c>
      <c r="AU666" s="151" t="s">
        <v>81</v>
      </c>
      <c r="AV666" s="12" t="s">
        <v>81</v>
      </c>
      <c r="AW666" s="12" t="s">
        <v>34</v>
      </c>
      <c r="AX666" s="12" t="s">
        <v>72</v>
      </c>
      <c r="AY666" s="151" t="s">
        <v>182</v>
      </c>
    </row>
    <row r="667" spans="2:65" s="12" customFormat="1">
      <c r="B667" s="149"/>
      <c r="D667" s="150" t="s">
        <v>193</v>
      </c>
      <c r="E667" s="151" t="s">
        <v>3</v>
      </c>
      <c r="F667" s="152" t="s">
        <v>831</v>
      </c>
      <c r="H667" s="153">
        <v>4.9000000000000004</v>
      </c>
      <c r="I667" s="154"/>
      <c r="L667" s="149"/>
      <c r="M667" s="155"/>
      <c r="T667" s="156"/>
      <c r="AT667" s="151" t="s">
        <v>193</v>
      </c>
      <c r="AU667" s="151" t="s">
        <v>81</v>
      </c>
      <c r="AV667" s="12" t="s">
        <v>81</v>
      </c>
      <c r="AW667" s="12" t="s">
        <v>34</v>
      </c>
      <c r="AX667" s="12" t="s">
        <v>72</v>
      </c>
      <c r="AY667" s="151" t="s">
        <v>182</v>
      </c>
    </row>
    <row r="668" spans="2:65" s="12" customFormat="1">
      <c r="B668" s="149"/>
      <c r="D668" s="150" t="s">
        <v>193</v>
      </c>
      <c r="E668" s="151" t="s">
        <v>3</v>
      </c>
      <c r="F668" s="152" t="s">
        <v>832</v>
      </c>
      <c r="H668" s="153">
        <v>21</v>
      </c>
      <c r="I668" s="154"/>
      <c r="L668" s="149"/>
      <c r="M668" s="155"/>
      <c r="T668" s="156"/>
      <c r="AT668" s="151" t="s">
        <v>193</v>
      </c>
      <c r="AU668" s="151" t="s">
        <v>81</v>
      </c>
      <c r="AV668" s="12" t="s">
        <v>81</v>
      </c>
      <c r="AW668" s="12" t="s">
        <v>34</v>
      </c>
      <c r="AX668" s="12" t="s">
        <v>72</v>
      </c>
      <c r="AY668" s="151" t="s">
        <v>182</v>
      </c>
    </row>
    <row r="669" spans="2:65" s="13" customFormat="1">
      <c r="B669" s="157"/>
      <c r="D669" s="150" t="s">
        <v>193</v>
      </c>
      <c r="E669" s="158" t="s">
        <v>3</v>
      </c>
      <c r="F669" s="159" t="s">
        <v>201</v>
      </c>
      <c r="H669" s="160">
        <v>190.73999999999998</v>
      </c>
      <c r="I669" s="161"/>
      <c r="L669" s="157"/>
      <c r="M669" s="162"/>
      <c r="T669" s="163"/>
      <c r="AT669" s="158" t="s">
        <v>193</v>
      </c>
      <c r="AU669" s="158" t="s">
        <v>81</v>
      </c>
      <c r="AV669" s="13" t="s">
        <v>189</v>
      </c>
      <c r="AW669" s="13" t="s">
        <v>34</v>
      </c>
      <c r="AX669" s="13" t="s">
        <v>79</v>
      </c>
      <c r="AY669" s="158" t="s">
        <v>182</v>
      </c>
    </row>
    <row r="670" spans="2:65" s="1" customFormat="1" ht="44.25" customHeight="1">
      <c r="B670" s="131"/>
      <c r="C670" s="132" t="s">
        <v>838</v>
      </c>
      <c r="D670" s="132" t="s">
        <v>184</v>
      </c>
      <c r="E670" s="133" t="s">
        <v>839</v>
      </c>
      <c r="F670" s="134" t="s">
        <v>840</v>
      </c>
      <c r="G670" s="135" t="s">
        <v>292</v>
      </c>
      <c r="H670" s="136">
        <v>39.200000000000003</v>
      </c>
      <c r="I670" s="137"/>
      <c r="J670" s="138">
        <f>ROUND(I670*H670,2)</f>
        <v>0</v>
      </c>
      <c r="K670" s="134" t="s">
        <v>188</v>
      </c>
      <c r="L670" s="32"/>
      <c r="M670" s="139" t="s">
        <v>3</v>
      </c>
      <c r="N670" s="140" t="s">
        <v>43</v>
      </c>
      <c r="P670" s="141">
        <f>O670*H670</f>
        <v>0</v>
      </c>
      <c r="Q670" s="141">
        <v>2.2799999999999999E-3</v>
      </c>
      <c r="R670" s="141">
        <f>Q670*H670</f>
        <v>8.9375999999999997E-2</v>
      </c>
      <c r="S670" s="141">
        <v>0</v>
      </c>
      <c r="T670" s="142">
        <f>S670*H670</f>
        <v>0</v>
      </c>
      <c r="AR670" s="143" t="s">
        <v>189</v>
      </c>
      <c r="AT670" s="143" t="s">
        <v>184</v>
      </c>
      <c r="AU670" s="143" t="s">
        <v>81</v>
      </c>
      <c r="AY670" s="17" t="s">
        <v>182</v>
      </c>
      <c r="BE670" s="144">
        <f>IF(N670="základní",J670,0)</f>
        <v>0</v>
      </c>
      <c r="BF670" s="144">
        <f>IF(N670="snížená",J670,0)</f>
        <v>0</v>
      </c>
      <c r="BG670" s="144">
        <f>IF(N670="zákl. přenesená",J670,0)</f>
        <v>0</v>
      </c>
      <c r="BH670" s="144">
        <f>IF(N670="sníž. přenesená",J670,0)</f>
        <v>0</v>
      </c>
      <c r="BI670" s="144">
        <f>IF(N670="nulová",J670,0)</f>
        <v>0</v>
      </c>
      <c r="BJ670" s="17" t="s">
        <v>79</v>
      </c>
      <c r="BK670" s="144">
        <f>ROUND(I670*H670,2)</f>
        <v>0</v>
      </c>
      <c r="BL670" s="17" t="s">
        <v>189</v>
      </c>
      <c r="BM670" s="143" t="s">
        <v>841</v>
      </c>
    </row>
    <row r="671" spans="2:65" s="1" customFormat="1">
      <c r="B671" s="32"/>
      <c r="D671" s="145" t="s">
        <v>191</v>
      </c>
      <c r="F671" s="146" t="s">
        <v>842</v>
      </c>
      <c r="I671" s="147"/>
      <c r="L671" s="32"/>
      <c r="M671" s="148"/>
      <c r="T671" s="52"/>
      <c r="AT671" s="17" t="s">
        <v>191</v>
      </c>
      <c r="AU671" s="17" t="s">
        <v>81</v>
      </c>
    </row>
    <row r="672" spans="2:65" s="12" customFormat="1">
      <c r="B672" s="149"/>
      <c r="D672" s="150" t="s">
        <v>193</v>
      </c>
      <c r="E672" s="151" t="s">
        <v>3</v>
      </c>
      <c r="F672" s="152" t="s">
        <v>843</v>
      </c>
      <c r="H672" s="153">
        <v>19.52</v>
      </c>
      <c r="I672" s="154"/>
      <c r="L672" s="149"/>
      <c r="M672" s="155"/>
      <c r="T672" s="156"/>
      <c r="AT672" s="151" t="s">
        <v>193</v>
      </c>
      <c r="AU672" s="151" t="s">
        <v>81</v>
      </c>
      <c r="AV672" s="12" t="s">
        <v>81</v>
      </c>
      <c r="AW672" s="12" t="s">
        <v>34</v>
      </c>
      <c r="AX672" s="12" t="s">
        <v>72</v>
      </c>
      <c r="AY672" s="151" t="s">
        <v>182</v>
      </c>
    </row>
    <row r="673" spans="2:65" s="12" customFormat="1">
      <c r="B673" s="149"/>
      <c r="D673" s="150" t="s">
        <v>193</v>
      </c>
      <c r="E673" s="151" t="s">
        <v>3</v>
      </c>
      <c r="F673" s="152" t="s">
        <v>844</v>
      </c>
      <c r="H673" s="153">
        <v>19.68</v>
      </c>
      <c r="I673" s="154"/>
      <c r="L673" s="149"/>
      <c r="M673" s="155"/>
      <c r="T673" s="156"/>
      <c r="AT673" s="151" t="s">
        <v>193</v>
      </c>
      <c r="AU673" s="151" t="s">
        <v>81</v>
      </c>
      <c r="AV673" s="12" t="s">
        <v>81</v>
      </c>
      <c r="AW673" s="12" t="s">
        <v>34</v>
      </c>
      <c r="AX673" s="12" t="s">
        <v>72</v>
      </c>
      <c r="AY673" s="151" t="s">
        <v>182</v>
      </c>
    </row>
    <row r="674" spans="2:65" s="13" customFormat="1">
      <c r="B674" s="157"/>
      <c r="D674" s="150" t="s">
        <v>193</v>
      </c>
      <c r="E674" s="158" t="s">
        <v>3</v>
      </c>
      <c r="F674" s="159" t="s">
        <v>201</v>
      </c>
      <c r="H674" s="160">
        <v>39.200000000000003</v>
      </c>
      <c r="I674" s="161"/>
      <c r="L674" s="157"/>
      <c r="M674" s="162"/>
      <c r="T674" s="163"/>
      <c r="AT674" s="158" t="s">
        <v>193</v>
      </c>
      <c r="AU674" s="158" t="s">
        <v>81</v>
      </c>
      <c r="AV674" s="13" t="s">
        <v>189</v>
      </c>
      <c r="AW674" s="13" t="s">
        <v>34</v>
      </c>
      <c r="AX674" s="13" t="s">
        <v>79</v>
      </c>
      <c r="AY674" s="158" t="s">
        <v>182</v>
      </c>
    </row>
    <row r="675" spans="2:65" s="1" customFormat="1" ht="44.25" customHeight="1">
      <c r="B675" s="131"/>
      <c r="C675" s="132" t="s">
        <v>845</v>
      </c>
      <c r="D675" s="132" t="s">
        <v>184</v>
      </c>
      <c r="E675" s="133" t="s">
        <v>846</v>
      </c>
      <c r="F675" s="134" t="s">
        <v>847</v>
      </c>
      <c r="G675" s="135" t="s">
        <v>292</v>
      </c>
      <c r="H675" s="136">
        <v>39.200000000000003</v>
      </c>
      <c r="I675" s="137"/>
      <c r="J675" s="138">
        <f>ROUND(I675*H675,2)</f>
        <v>0</v>
      </c>
      <c r="K675" s="134" t="s">
        <v>188</v>
      </c>
      <c r="L675" s="32"/>
      <c r="M675" s="139" t="s">
        <v>3</v>
      </c>
      <c r="N675" s="140" t="s">
        <v>43</v>
      </c>
      <c r="P675" s="141">
        <f>O675*H675</f>
        <v>0</v>
      </c>
      <c r="Q675" s="141">
        <v>0</v>
      </c>
      <c r="R675" s="141">
        <f>Q675*H675</f>
        <v>0</v>
      </c>
      <c r="S675" s="141">
        <v>0</v>
      </c>
      <c r="T675" s="142">
        <f>S675*H675</f>
        <v>0</v>
      </c>
      <c r="AR675" s="143" t="s">
        <v>189</v>
      </c>
      <c r="AT675" s="143" t="s">
        <v>184</v>
      </c>
      <c r="AU675" s="143" t="s">
        <v>81</v>
      </c>
      <c r="AY675" s="17" t="s">
        <v>182</v>
      </c>
      <c r="BE675" s="144">
        <f>IF(N675="základní",J675,0)</f>
        <v>0</v>
      </c>
      <c r="BF675" s="144">
        <f>IF(N675="snížená",J675,0)</f>
        <v>0</v>
      </c>
      <c r="BG675" s="144">
        <f>IF(N675="zákl. přenesená",J675,0)</f>
        <v>0</v>
      </c>
      <c r="BH675" s="144">
        <f>IF(N675="sníž. přenesená",J675,0)</f>
        <v>0</v>
      </c>
      <c r="BI675" s="144">
        <f>IF(N675="nulová",J675,0)</f>
        <v>0</v>
      </c>
      <c r="BJ675" s="17" t="s">
        <v>79</v>
      </c>
      <c r="BK675" s="144">
        <f>ROUND(I675*H675,2)</f>
        <v>0</v>
      </c>
      <c r="BL675" s="17" t="s">
        <v>189</v>
      </c>
      <c r="BM675" s="143" t="s">
        <v>848</v>
      </c>
    </row>
    <row r="676" spans="2:65" s="1" customFormat="1">
      <c r="B676" s="32"/>
      <c r="D676" s="145" t="s">
        <v>191</v>
      </c>
      <c r="F676" s="146" t="s">
        <v>849</v>
      </c>
      <c r="I676" s="147"/>
      <c r="L676" s="32"/>
      <c r="M676" s="148"/>
      <c r="T676" s="52"/>
      <c r="AT676" s="17" t="s">
        <v>191</v>
      </c>
      <c r="AU676" s="17" t="s">
        <v>81</v>
      </c>
    </row>
    <row r="677" spans="2:65" s="12" customFormat="1">
      <c r="B677" s="149"/>
      <c r="D677" s="150" t="s">
        <v>193</v>
      </c>
      <c r="E677" s="151" t="s">
        <v>3</v>
      </c>
      <c r="F677" s="152" t="s">
        <v>843</v>
      </c>
      <c r="H677" s="153">
        <v>19.52</v>
      </c>
      <c r="I677" s="154"/>
      <c r="L677" s="149"/>
      <c r="M677" s="155"/>
      <c r="T677" s="156"/>
      <c r="AT677" s="151" t="s">
        <v>193</v>
      </c>
      <c r="AU677" s="151" t="s">
        <v>81</v>
      </c>
      <c r="AV677" s="12" t="s">
        <v>81</v>
      </c>
      <c r="AW677" s="12" t="s">
        <v>34</v>
      </c>
      <c r="AX677" s="12" t="s">
        <v>72</v>
      </c>
      <c r="AY677" s="151" t="s">
        <v>182</v>
      </c>
    </row>
    <row r="678" spans="2:65" s="12" customFormat="1">
      <c r="B678" s="149"/>
      <c r="D678" s="150" t="s">
        <v>193</v>
      </c>
      <c r="E678" s="151" t="s">
        <v>3</v>
      </c>
      <c r="F678" s="152" t="s">
        <v>844</v>
      </c>
      <c r="H678" s="153">
        <v>19.68</v>
      </c>
      <c r="I678" s="154"/>
      <c r="L678" s="149"/>
      <c r="M678" s="155"/>
      <c r="T678" s="156"/>
      <c r="AT678" s="151" t="s">
        <v>193</v>
      </c>
      <c r="AU678" s="151" t="s">
        <v>81</v>
      </c>
      <c r="AV678" s="12" t="s">
        <v>81</v>
      </c>
      <c r="AW678" s="12" t="s">
        <v>34</v>
      </c>
      <c r="AX678" s="12" t="s">
        <v>72</v>
      </c>
      <c r="AY678" s="151" t="s">
        <v>182</v>
      </c>
    </row>
    <row r="679" spans="2:65" s="13" customFormat="1">
      <c r="B679" s="157"/>
      <c r="D679" s="150" t="s">
        <v>193</v>
      </c>
      <c r="E679" s="158" t="s">
        <v>3</v>
      </c>
      <c r="F679" s="159" t="s">
        <v>201</v>
      </c>
      <c r="H679" s="160">
        <v>39.200000000000003</v>
      </c>
      <c r="I679" s="161"/>
      <c r="L679" s="157"/>
      <c r="M679" s="162"/>
      <c r="T679" s="163"/>
      <c r="AT679" s="158" t="s">
        <v>193</v>
      </c>
      <c r="AU679" s="158" t="s">
        <v>81</v>
      </c>
      <c r="AV679" s="13" t="s">
        <v>189</v>
      </c>
      <c r="AW679" s="13" t="s">
        <v>34</v>
      </c>
      <c r="AX679" s="13" t="s">
        <v>79</v>
      </c>
      <c r="AY679" s="158" t="s">
        <v>182</v>
      </c>
    </row>
    <row r="680" spans="2:65" s="1" customFormat="1" ht="37.9" customHeight="1">
      <c r="B680" s="131"/>
      <c r="C680" s="132" t="s">
        <v>850</v>
      </c>
      <c r="D680" s="132" t="s">
        <v>184</v>
      </c>
      <c r="E680" s="133" t="s">
        <v>851</v>
      </c>
      <c r="F680" s="134" t="s">
        <v>852</v>
      </c>
      <c r="G680" s="135" t="s">
        <v>292</v>
      </c>
      <c r="H680" s="136">
        <v>78</v>
      </c>
      <c r="I680" s="137"/>
      <c r="J680" s="138">
        <f>ROUND(I680*H680,2)</f>
        <v>0</v>
      </c>
      <c r="K680" s="134" t="s">
        <v>188</v>
      </c>
      <c r="L680" s="32"/>
      <c r="M680" s="139" t="s">
        <v>3</v>
      </c>
      <c r="N680" s="140" t="s">
        <v>43</v>
      </c>
      <c r="P680" s="141">
        <f>O680*H680</f>
        <v>0</v>
      </c>
      <c r="Q680" s="141">
        <v>2.1299999999999999E-3</v>
      </c>
      <c r="R680" s="141">
        <f>Q680*H680</f>
        <v>0.16614000000000001</v>
      </c>
      <c r="S680" s="141">
        <v>0</v>
      </c>
      <c r="T680" s="142">
        <f>S680*H680</f>
        <v>0</v>
      </c>
      <c r="AR680" s="143" t="s">
        <v>189</v>
      </c>
      <c r="AT680" s="143" t="s">
        <v>184</v>
      </c>
      <c r="AU680" s="143" t="s">
        <v>81</v>
      </c>
      <c r="AY680" s="17" t="s">
        <v>182</v>
      </c>
      <c r="BE680" s="144">
        <f>IF(N680="základní",J680,0)</f>
        <v>0</v>
      </c>
      <c r="BF680" s="144">
        <f>IF(N680="snížená",J680,0)</f>
        <v>0</v>
      </c>
      <c r="BG680" s="144">
        <f>IF(N680="zákl. přenesená",J680,0)</f>
        <v>0</v>
      </c>
      <c r="BH680" s="144">
        <f>IF(N680="sníž. přenesená",J680,0)</f>
        <v>0</v>
      </c>
      <c r="BI680" s="144">
        <f>IF(N680="nulová",J680,0)</f>
        <v>0</v>
      </c>
      <c r="BJ680" s="17" t="s">
        <v>79</v>
      </c>
      <c r="BK680" s="144">
        <f>ROUND(I680*H680,2)</f>
        <v>0</v>
      </c>
      <c r="BL680" s="17" t="s">
        <v>189</v>
      </c>
      <c r="BM680" s="143" t="s">
        <v>853</v>
      </c>
    </row>
    <row r="681" spans="2:65" s="1" customFormat="1">
      <c r="B681" s="32"/>
      <c r="D681" s="145" t="s">
        <v>191</v>
      </c>
      <c r="F681" s="146" t="s">
        <v>854</v>
      </c>
      <c r="I681" s="147"/>
      <c r="L681" s="32"/>
      <c r="M681" s="148"/>
      <c r="T681" s="52"/>
      <c r="AT681" s="17" t="s">
        <v>191</v>
      </c>
      <c r="AU681" s="17" t="s">
        <v>81</v>
      </c>
    </row>
    <row r="682" spans="2:65" s="12" customFormat="1">
      <c r="B682" s="149"/>
      <c r="D682" s="150" t="s">
        <v>193</v>
      </c>
      <c r="E682" s="151" t="s">
        <v>3</v>
      </c>
      <c r="F682" s="152" t="s">
        <v>855</v>
      </c>
      <c r="H682" s="153">
        <v>78</v>
      </c>
      <c r="I682" s="154"/>
      <c r="L682" s="149"/>
      <c r="M682" s="155"/>
      <c r="T682" s="156"/>
      <c r="AT682" s="151" t="s">
        <v>193</v>
      </c>
      <c r="AU682" s="151" t="s">
        <v>81</v>
      </c>
      <c r="AV682" s="12" t="s">
        <v>81</v>
      </c>
      <c r="AW682" s="12" t="s">
        <v>34</v>
      </c>
      <c r="AX682" s="12" t="s">
        <v>79</v>
      </c>
      <c r="AY682" s="151" t="s">
        <v>182</v>
      </c>
    </row>
    <row r="683" spans="2:65" s="1" customFormat="1" ht="44.25" customHeight="1">
      <c r="B683" s="131"/>
      <c r="C683" s="132" t="s">
        <v>856</v>
      </c>
      <c r="D683" s="132" t="s">
        <v>184</v>
      </c>
      <c r="E683" s="133" t="s">
        <v>857</v>
      </c>
      <c r="F683" s="134" t="s">
        <v>858</v>
      </c>
      <c r="G683" s="135" t="s">
        <v>292</v>
      </c>
      <c r="H683" s="136">
        <v>78</v>
      </c>
      <c r="I683" s="137"/>
      <c r="J683" s="138">
        <f>ROUND(I683*H683,2)</f>
        <v>0</v>
      </c>
      <c r="K683" s="134" t="s">
        <v>188</v>
      </c>
      <c r="L683" s="32"/>
      <c r="M683" s="139" t="s">
        <v>3</v>
      </c>
      <c r="N683" s="140" t="s">
        <v>43</v>
      </c>
      <c r="P683" s="141">
        <f>O683*H683</f>
        <v>0</v>
      </c>
      <c r="Q683" s="141">
        <v>0</v>
      </c>
      <c r="R683" s="141">
        <f>Q683*H683</f>
        <v>0</v>
      </c>
      <c r="S683" s="141">
        <v>0</v>
      </c>
      <c r="T683" s="142">
        <f>S683*H683</f>
        <v>0</v>
      </c>
      <c r="AR683" s="143" t="s">
        <v>189</v>
      </c>
      <c r="AT683" s="143" t="s">
        <v>184</v>
      </c>
      <c r="AU683" s="143" t="s">
        <v>81</v>
      </c>
      <c r="AY683" s="17" t="s">
        <v>182</v>
      </c>
      <c r="BE683" s="144">
        <f>IF(N683="základní",J683,0)</f>
        <v>0</v>
      </c>
      <c r="BF683" s="144">
        <f>IF(N683="snížená",J683,0)</f>
        <v>0</v>
      </c>
      <c r="BG683" s="144">
        <f>IF(N683="zákl. přenesená",J683,0)</f>
        <v>0</v>
      </c>
      <c r="BH683" s="144">
        <f>IF(N683="sníž. přenesená",J683,0)</f>
        <v>0</v>
      </c>
      <c r="BI683" s="144">
        <f>IF(N683="nulová",J683,0)</f>
        <v>0</v>
      </c>
      <c r="BJ683" s="17" t="s">
        <v>79</v>
      </c>
      <c r="BK683" s="144">
        <f>ROUND(I683*H683,2)</f>
        <v>0</v>
      </c>
      <c r="BL683" s="17" t="s">
        <v>189</v>
      </c>
      <c r="BM683" s="143" t="s">
        <v>859</v>
      </c>
    </row>
    <row r="684" spans="2:65" s="1" customFormat="1">
      <c r="B684" s="32"/>
      <c r="D684" s="145" t="s">
        <v>191</v>
      </c>
      <c r="F684" s="146" t="s">
        <v>860</v>
      </c>
      <c r="I684" s="147"/>
      <c r="L684" s="32"/>
      <c r="M684" s="148"/>
      <c r="T684" s="52"/>
      <c r="AT684" s="17" t="s">
        <v>191</v>
      </c>
      <c r="AU684" s="17" t="s">
        <v>81</v>
      </c>
    </row>
    <row r="685" spans="2:65" s="12" customFormat="1">
      <c r="B685" s="149"/>
      <c r="D685" s="150" t="s">
        <v>193</v>
      </c>
      <c r="E685" s="151" t="s">
        <v>3</v>
      </c>
      <c r="F685" s="152" t="s">
        <v>855</v>
      </c>
      <c r="H685" s="153">
        <v>78</v>
      </c>
      <c r="I685" s="154"/>
      <c r="L685" s="149"/>
      <c r="M685" s="155"/>
      <c r="T685" s="156"/>
      <c r="AT685" s="151" t="s">
        <v>193</v>
      </c>
      <c r="AU685" s="151" t="s">
        <v>81</v>
      </c>
      <c r="AV685" s="12" t="s">
        <v>81</v>
      </c>
      <c r="AW685" s="12" t="s">
        <v>34</v>
      </c>
      <c r="AX685" s="12" t="s">
        <v>79</v>
      </c>
      <c r="AY685" s="151" t="s">
        <v>182</v>
      </c>
    </row>
    <row r="686" spans="2:65" s="1" customFormat="1" ht="44.25" customHeight="1">
      <c r="B686" s="131"/>
      <c r="C686" s="132" t="s">
        <v>861</v>
      </c>
      <c r="D686" s="132" t="s">
        <v>184</v>
      </c>
      <c r="E686" s="133" t="s">
        <v>862</v>
      </c>
      <c r="F686" s="134" t="s">
        <v>863</v>
      </c>
      <c r="G686" s="135" t="s">
        <v>256</v>
      </c>
      <c r="H686" s="136">
        <v>5.4589999999999996</v>
      </c>
      <c r="I686" s="137"/>
      <c r="J686" s="138">
        <f>ROUND(I686*H686,2)</f>
        <v>0</v>
      </c>
      <c r="K686" s="134" t="s">
        <v>188</v>
      </c>
      <c r="L686" s="32"/>
      <c r="M686" s="139" t="s">
        <v>3</v>
      </c>
      <c r="N686" s="140" t="s">
        <v>43</v>
      </c>
      <c r="P686" s="141">
        <f>O686*H686</f>
        <v>0</v>
      </c>
      <c r="Q686" s="141">
        <v>1.05237</v>
      </c>
      <c r="R686" s="141">
        <f>Q686*H686</f>
        <v>5.7448878299999997</v>
      </c>
      <c r="S686" s="141">
        <v>0</v>
      </c>
      <c r="T686" s="142">
        <f>S686*H686</f>
        <v>0</v>
      </c>
      <c r="AR686" s="143" t="s">
        <v>189</v>
      </c>
      <c r="AT686" s="143" t="s">
        <v>184</v>
      </c>
      <c r="AU686" s="143" t="s">
        <v>81</v>
      </c>
      <c r="AY686" s="17" t="s">
        <v>182</v>
      </c>
      <c r="BE686" s="144">
        <f>IF(N686="základní",J686,0)</f>
        <v>0</v>
      </c>
      <c r="BF686" s="144">
        <f>IF(N686="snížená",J686,0)</f>
        <v>0</v>
      </c>
      <c r="BG686" s="144">
        <f>IF(N686="zákl. přenesená",J686,0)</f>
        <v>0</v>
      </c>
      <c r="BH686" s="144">
        <f>IF(N686="sníž. přenesená",J686,0)</f>
        <v>0</v>
      </c>
      <c r="BI686" s="144">
        <f>IF(N686="nulová",J686,0)</f>
        <v>0</v>
      </c>
      <c r="BJ686" s="17" t="s">
        <v>79</v>
      </c>
      <c r="BK686" s="144">
        <f>ROUND(I686*H686,2)</f>
        <v>0</v>
      </c>
      <c r="BL686" s="17" t="s">
        <v>189</v>
      </c>
      <c r="BM686" s="143" t="s">
        <v>864</v>
      </c>
    </row>
    <row r="687" spans="2:65" s="1" customFormat="1">
      <c r="B687" s="32"/>
      <c r="D687" s="145" t="s">
        <v>191</v>
      </c>
      <c r="F687" s="146" t="s">
        <v>865</v>
      </c>
      <c r="I687" s="147"/>
      <c r="L687" s="32"/>
      <c r="M687" s="148"/>
      <c r="T687" s="52"/>
      <c r="AT687" s="17" t="s">
        <v>191</v>
      </c>
      <c r="AU687" s="17" t="s">
        <v>81</v>
      </c>
    </row>
    <row r="688" spans="2:65" s="12" customFormat="1">
      <c r="B688" s="149"/>
      <c r="D688" s="150" t="s">
        <v>193</v>
      </c>
      <c r="E688" s="151" t="s">
        <v>3</v>
      </c>
      <c r="F688" s="152" t="s">
        <v>866</v>
      </c>
      <c r="H688" s="153">
        <v>0.17799999999999999</v>
      </c>
      <c r="I688" s="154"/>
      <c r="L688" s="149"/>
      <c r="M688" s="155"/>
      <c r="T688" s="156"/>
      <c r="AT688" s="151" t="s">
        <v>193</v>
      </c>
      <c r="AU688" s="151" t="s">
        <v>81</v>
      </c>
      <c r="AV688" s="12" t="s">
        <v>81</v>
      </c>
      <c r="AW688" s="12" t="s">
        <v>34</v>
      </c>
      <c r="AX688" s="12" t="s">
        <v>72</v>
      </c>
      <c r="AY688" s="151" t="s">
        <v>182</v>
      </c>
    </row>
    <row r="689" spans="2:51" s="12" customFormat="1">
      <c r="B689" s="149"/>
      <c r="D689" s="150" t="s">
        <v>193</v>
      </c>
      <c r="E689" s="151" t="s">
        <v>3</v>
      </c>
      <c r="F689" s="152" t="s">
        <v>867</v>
      </c>
      <c r="H689" s="153">
        <v>9.5000000000000001E-2</v>
      </c>
      <c r="I689" s="154"/>
      <c r="L689" s="149"/>
      <c r="M689" s="155"/>
      <c r="T689" s="156"/>
      <c r="AT689" s="151" t="s">
        <v>193</v>
      </c>
      <c r="AU689" s="151" t="s">
        <v>81</v>
      </c>
      <c r="AV689" s="12" t="s">
        <v>81</v>
      </c>
      <c r="AW689" s="12" t="s">
        <v>34</v>
      </c>
      <c r="AX689" s="12" t="s">
        <v>72</v>
      </c>
      <c r="AY689" s="151" t="s">
        <v>182</v>
      </c>
    </row>
    <row r="690" spans="2:51" s="12" customFormat="1">
      <c r="B690" s="149"/>
      <c r="D690" s="150" t="s">
        <v>193</v>
      </c>
      <c r="E690" s="151" t="s">
        <v>3</v>
      </c>
      <c r="F690" s="152" t="s">
        <v>868</v>
      </c>
      <c r="H690" s="153">
        <v>0.26700000000000002</v>
      </c>
      <c r="I690" s="154"/>
      <c r="L690" s="149"/>
      <c r="M690" s="155"/>
      <c r="T690" s="156"/>
      <c r="AT690" s="151" t="s">
        <v>193</v>
      </c>
      <c r="AU690" s="151" t="s">
        <v>81</v>
      </c>
      <c r="AV690" s="12" t="s">
        <v>81</v>
      </c>
      <c r="AW690" s="12" t="s">
        <v>34</v>
      </c>
      <c r="AX690" s="12" t="s">
        <v>72</v>
      </c>
      <c r="AY690" s="151" t="s">
        <v>182</v>
      </c>
    </row>
    <row r="691" spans="2:51" s="12" customFormat="1">
      <c r="B691" s="149"/>
      <c r="D691" s="150" t="s">
        <v>193</v>
      </c>
      <c r="E691" s="151" t="s">
        <v>3</v>
      </c>
      <c r="F691" s="152" t="s">
        <v>869</v>
      </c>
      <c r="H691" s="153">
        <v>9.2999999999999999E-2</v>
      </c>
      <c r="I691" s="154"/>
      <c r="L691" s="149"/>
      <c r="M691" s="155"/>
      <c r="T691" s="156"/>
      <c r="AT691" s="151" t="s">
        <v>193</v>
      </c>
      <c r="AU691" s="151" t="s">
        <v>81</v>
      </c>
      <c r="AV691" s="12" t="s">
        <v>81</v>
      </c>
      <c r="AW691" s="12" t="s">
        <v>34</v>
      </c>
      <c r="AX691" s="12" t="s">
        <v>72</v>
      </c>
      <c r="AY691" s="151" t="s">
        <v>182</v>
      </c>
    </row>
    <row r="692" spans="2:51" s="12" customFormat="1">
      <c r="B692" s="149"/>
      <c r="D692" s="150" t="s">
        <v>193</v>
      </c>
      <c r="E692" s="151" t="s">
        <v>3</v>
      </c>
      <c r="F692" s="152" t="s">
        <v>870</v>
      </c>
      <c r="H692" s="153">
        <v>1.4850000000000001</v>
      </c>
      <c r="I692" s="154"/>
      <c r="L692" s="149"/>
      <c r="M692" s="155"/>
      <c r="T692" s="156"/>
      <c r="AT692" s="151" t="s">
        <v>193</v>
      </c>
      <c r="AU692" s="151" t="s">
        <v>81</v>
      </c>
      <c r="AV692" s="12" t="s">
        <v>81</v>
      </c>
      <c r="AW692" s="12" t="s">
        <v>34</v>
      </c>
      <c r="AX692" s="12" t="s">
        <v>72</v>
      </c>
      <c r="AY692" s="151" t="s">
        <v>182</v>
      </c>
    </row>
    <row r="693" spans="2:51" s="12" customFormat="1">
      <c r="B693" s="149"/>
      <c r="D693" s="150" t="s">
        <v>193</v>
      </c>
      <c r="E693" s="151" t="s">
        <v>3</v>
      </c>
      <c r="F693" s="152" t="s">
        <v>871</v>
      </c>
      <c r="H693" s="153">
        <v>0.20399999999999999</v>
      </c>
      <c r="I693" s="154"/>
      <c r="L693" s="149"/>
      <c r="M693" s="155"/>
      <c r="T693" s="156"/>
      <c r="AT693" s="151" t="s">
        <v>193</v>
      </c>
      <c r="AU693" s="151" t="s">
        <v>81</v>
      </c>
      <c r="AV693" s="12" t="s">
        <v>81</v>
      </c>
      <c r="AW693" s="12" t="s">
        <v>34</v>
      </c>
      <c r="AX693" s="12" t="s">
        <v>72</v>
      </c>
      <c r="AY693" s="151" t="s">
        <v>182</v>
      </c>
    </row>
    <row r="694" spans="2:51" s="12" customFormat="1">
      <c r="B694" s="149"/>
      <c r="D694" s="150" t="s">
        <v>193</v>
      </c>
      <c r="E694" s="151" t="s">
        <v>3</v>
      </c>
      <c r="F694" s="152" t="s">
        <v>872</v>
      </c>
      <c r="H694" s="153">
        <v>0.23200000000000001</v>
      </c>
      <c r="I694" s="154"/>
      <c r="L694" s="149"/>
      <c r="M694" s="155"/>
      <c r="T694" s="156"/>
      <c r="AT694" s="151" t="s">
        <v>193</v>
      </c>
      <c r="AU694" s="151" t="s">
        <v>81</v>
      </c>
      <c r="AV694" s="12" t="s">
        <v>81</v>
      </c>
      <c r="AW694" s="12" t="s">
        <v>34</v>
      </c>
      <c r="AX694" s="12" t="s">
        <v>72</v>
      </c>
      <c r="AY694" s="151" t="s">
        <v>182</v>
      </c>
    </row>
    <row r="695" spans="2:51" s="12" customFormat="1">
      <c r="B695" s="149"/>
      <c r="D695" s="150" t="s">
        <v>193</v>
      </c>
      <c r="E695" s="151" t="s">
        <v>3</v>
      </c>
      <c r="F695" s="152" t="s">
        <v>873</v>
      </c>
      <c r="H695" s="153">
        <v>0.124</v>
      </c>
      <c r="I695" s="154"/>
      <c r="L695" s="149"/>
      <c r="M695" s="155"/>
      <c r="T695" s="156"/>
      <c r="AT695" s="151" t="s">
        <v>193</v>
      </c>
      <c r="AU695" s="151" t="s">
        <v>81</v>
      </c>
      <c r="AV695" s="12" t="s">
        <v>81</v>
      </c>
      <c r="AW695" s="12" t="s">
        <v>34</v>
      </c>
      <c r="AX695" s="12" t="s">
        <v>72</v>
      </c>
      <c r="AY695" s="151" t="s">
        <v>182</v>
      </c>
    </row>
    <row r="696" spans="2:51" s="12" customFormat="1">
      <c r="B696" s="149"/>
      <c r="D696" s="150" t="s">
        <v>193</v>
      </c>
      <c r="E696" s="151" t="s">
        <v>3</v>
      </c>
      <c r="F696" s="152" t="s">
        <v>874</v>
      </c>
      <c r="H696" s="153">
        <v>0.34699999999999998</v>
      </c>
      <c r="I696" s="154"/>
      <c r="L696" s="149"/>
      <c r="M696" s="155"/>
      <c r="T696" s="156"/>
      <c r="AT696" s="151" t="s">
        <v>193</v>
      </c>
      <c r="AU696" s="151" t="s">
        <v>81</v>
      </c>
      <c r="AV696" s="12" t="s">
        <v>81</v>
      </c>
      <c r="AW696" s="12" t="s">
        <v>34</v>
      </c>
      <c r="AX696" s="12" t="s">
        <v>72</v>
      </c>
      <c r="AY696" s="151" t="s">
        <v>182</v>
      </c>
    </row>
    <row r="697" spans="2:51" s="12" customFormat="1">
      <c r="B697" s="149"/>
      <c r="D697" s="150" t="s">
        <v>193</v>
      </c>
      <c r="E697" s="151" t="s">
        <v>3</v>
      </c>
      <c r="F697" s="152" t="s">
        <v>875</v>
      </c>
      <c r="H697" s="153">
        <v>0.121</v>
      </c>
      <c r="I697" s="154"/>
      <c r="L697" s="149"/>
      <c r="M697" s="155"/>
      <c r="T697" s="156"/>
      <c r="AT697" s="151" t="s">
        <v>193</v>
      </c>
      <c r="AU697" s="151" t="s">
        <v>81</v>
      </c>
      <c r="AV697" s="12" t="s">
        <v>81</v>
      </c>
      <c r="AW697" s="12" t="s">
        <v>34</v>
      </c>
      <c r="AX697" s="12" t="s">
        <v>72</v>
      </c>
      <c r="AY697" s="151" t="s">
        <v>182</v>
      </c>
    </row>
    <row r="698" spans="2:51" s="12" customFormat="1">
      <c r="B698" s="149"/>
      <c r="D698" s="150" t="s">
        <v>193</v>
      </c>
      <c r="E698" s="151" t="s">
        <v>3</v>
      </c>
      <c r="F698" s="152" t="s">
        <v>876</v>
      </c>
      <c r="H698" s="153">
        <v>0.20599999999999999</v>
      </c>
      <c r="I698" s="154"/>
      <c r="L698" s="149"/>
      <c r="M698" s="155"/>
      <c r="T698" s="156"/>
      <c r="AT698" s="151" t="s">
        <v>193</v>
      </c>
      <c r="AU698" s="151" t="s">
        <v>81</v>
      </c>
      <c r="AV698" s="12" t="s">
        <v>81</v>
      </c>
      <c r="AW698" s="12" t="s">
        <v>34</v>
      </c>
      <c r="AX698" s="12" t="s">
        <v>72</v>
      </c>
      <c r="AY698" s="151" t="s">
        <v>182</v>
      </c>
    </row>
    <row r="699" spans="2:51" s="12" customFormat="1">
      <c r="B699" s="149"/>
      <c r="D699" s="150" t="s">
        <v>193</v>
      </c>
      <c r="E699" s="151" t="s">
        <v>3</v>
      </c>
      <c r="F699" s="152" t="s">
        <v>877</v>
      </c>
      <c r="H699" s="153">
        <v>0.191</v>
      </c>
      <c r="I699" s="154"/>
      <c r="L699" s="149"/>
      <c r="M699" s="155"/>
      <c r="T699" s="156"/>
      <c r="AT699" s="151" t="s">
        <v>193</v>
      </c>
      <c r="AU699" s="151" t="s">
        <v>81</v>
      </c>
      <c r="AV699" s="12" t="s">
        <v>81</v>
      </c>
      <c r="AW699" s="12" t="s">
        <v>34</v>
      </c>
      <c r="AX699" s="12" t="s">
        <v>72</v>
      </c>
      <c r="AY699" s="151" t="s">
        <v>182</v>
      </c>
    </row>
    <row r="700" spans="2:51" s="12" customFormat="1">
      <c r="B700" s="149"/>
      <c r="D700" s="150" t="s">
        <v>193</v>
      </c>
      <c r="E700" s="151" t="s">
        <v>3</v>
      </c>
      <c r="F700" s="152" t="s">
        <v>878</v>
      </c>
      <c r="H700" s="153">
        <v>0.193</v>
      </c>
      <c r="I700" s="154"/>
      <c r="L700" s="149"/>
      <c r="M700" s="155"/>
      <c r="T700" s="156"/>
      <c r="AT700" s="151" t="s">
        <v>193</v>
      </c>
      <c r="AU700" s="151" t="s">
        <v>81</v>
      </c>
      <c r="AV700" s="12" t="s">
        <v>81</v>
      </c>
      <c r="AW700" s="12" t="s">
        <v>34</v>
      </c>
      <c r="AX700" s="12" t="s">
        <v>72</v>
      </c>
      <c r="AY700" s="151" t="s">
        <v>182</v>
      </c>
    </row>
    <row r="701" spans="2:51" s="12" customFormat="1">
      <c r="B701" s="149"/>
      <c r="D701" s="150" t="s">
        <v>193</v>
      </c>
      <c r="E701" s="151" t="s">
        <v>3</v>
      </c>
      <c r="F701" s="152" t="s">
        <v>879</v>
      </c>
      <c r="H701" s="153">
        <v>6.5000000000000002E-2</v>
      </c>
      <c r="I701" s="154"/>
      <c r="L701" s="149"/>
      <c r="M701" s="155"/>
      <c r="T701" s="156"/>
      <c r="AT701" s="151" t="s">
        <v>193</v>
      </c>
      <c r="AU701" s="151" t="s">
        <v>81</v>
      </c>
      <c r="AV701" s="12" t="s">
        <v>81</v>
      </c>
      <c r="AW701" s="12" t="s">
        <v>34</v>
      </c>
      <c r="AX701" s="12" t="s">
        <v>72</v>
      </c>
      <c r="AY701" s="151" t="s">
        <v>182</v>
      </c>
    </row>
    <row r="702" spans="2:51" s="12" customFormat="1">
      <c r="B702" s="149"/>
      <c r="D702" s="150" t="s">
        <v>193</v>
      </c>
      <c r="E702" s="151" t="s">
        <v>3</v>
      </c>
      <c r="F702" s="152" t="s">
        <v>880</v>
      </c>
      <c r="H702" s="153">
        <v>0.28999999999999998</v>
      </c>
      <c r="I702" s="154"/>
      <c r="L702" s="149"/>
      <c r="M702" s="155"/>
      <c r="T702" s="156"/>
      <c r="AT702" s="151" t="s">
        <v>193</v>
      </c>
      <c r="AU702" s="151" t="s">
        <v>81</v>
      </c>
      <c r="AV702" s="12" t="s">
        <v>81</v>
      </c>
      <c r="AW702" s="12" t="s">
        <v>34</v>
      </c>
      <c r="AX702" s="12" t="s">
        <v>72</v>
      </c>
      <c r="AY702" s="151" t="s">
        <v>182</v>
      </c>
    </row>
    <row r="703" spans="2:51" s="12" customFormat="1">
      <c r="B703" s="149"/>
      <c r="D703" s="150" t="s">
        <v>193</v>
      </c>
      <c r="E703" s="151" t="s">
        <v>3</v>
      </c>
      <c r="F703" s="152" t="s">
        <v>881</v>
      </c>
      <c r="H703" s="153">
        <v>0.08</v>
      </c>
      <c r="I703" s="154"/>
      <c r="L703" s="149"/>
      <c r="M703" s="155"/>
      <c r="T703" s="156"/>
      <c r="AT703" s="151" t="s">
        <v>193</v>
      </c>
      <c r="AU703" s="151" t="s">
        <v>81</v>
      </c>
      <c r="AV703" s="12" t="s">
        <v>81</v>
      </c>
      <c r="AW703" s="12" t="s">
        <v>34</v>
      </c>
      <c r="AX703" s="12" t="s">
        <v>72</v>
      </c>
      <c r="AY703" s="151" t="s">
        <v>182</v>
      </c>
    </row>
    <row r="704" spans="2:51" s="12" customFormat="1">
      <c r="B704" s="149"/>
      <c r="D704" s="150" t="s">
        <v>193</v>
      </c>
      <c r="E704" s="151" t="s">
        <v>3</v>
      </c>
      <c r="F704" s="152" t="s">
        <v>882</v>
      </c>
      <c r="H704" s="153">
        <v>0.48299999999999998</v>
      </c>
      <c r="I704" s="154"/>
      <c r="L704" s="149"/>
      <c r="M704" s="155"/>
      <c r="T704" s="156"/>
      <c r="AT704" s="151" t="s">
        <v>193</v>
      </c>
      <c r="AU704" s="151" t="s">
        <v>81</v>
      </c>
      <c r="AV704" s="12" t="s">
        <v>81</v>
      </c>
      <c r="AW704" s="12" t="s">
        <v>34</v>
      </c>
      <c r="AX704" s="12" t="s">
        <v>72</v>
      </c>
      <c r="AY704" s="151" t="s">
        <v>182</v>
      </c>
    </row>
    <row r="705" spans="2:65" s="12" customFormat="1">
      <c r="B705" s="149"/>
      <c r="D705" s="150" t="s">
        <v>193</v>
      </c>
      <c r="E705" s="151" t="s">
        <v>3</v>
      </c>
      <c r="F705" s="152" t="s">
        <v>883</v>
      </c>
      <c r="H705" s="153">
        <v>0.114</v>
      </c>
      <c r="I705" s="154"/>
      <c r="L705" s="149"/>
      <c r="M705" s="155"/>
      <c r="T705" s="156"/>
      <c r="AT705" s="151" t="s">
        <v>193</v>
      </c>
      <c r="AU705" s="151" t="s">
        <v>81</v>
      </c>
      <c r="AV705" s="12" t="s">
        <v>81</v>
      </c>
      <c r="AW705" s="12" t="s">
        <v>34</v>
      </c>
      <c r="AX705" s="12" t="s">
        <v>72</v>
      </c>
      <c r="AY705" s="151" t="s">
        <v>182</v>
      </c>
    </row>
    <row r="706" spans="2:65" s="12" customFormat="1">
      <c r="B706" s="149"/>
      <c r="D706" s="150" t="s">
        <v>193</v>
      </c>
      <c r="E706" s="151" t="s">
        <v>3</v>
      </c>
      <c r="F706" s="152" t="s">
        <v>884</v>
      </c>
      <c r="H706" s="153">
        <v>0.114</v>
      </c>
      <c r="I706" s="154"/>
      <c r="L706" s="149"/>
      <c r="M706" s="155"/>
      <c r="T706" s="156"/>
      <c r="AT706" s="151" t="s">
        <v>193</v>
      </c>
      <c r="AU706" s="151" t="s">
        <v>81</v>
      </c>
      <c r="AV706" s="12" t="s">
        <v>81</v>
      </c>
      <c r="AW706" s="12" t="s">
        <v>34</v>
      </c>
      <c r="AX706" s="12" t="s">
        <v>72</v>
      </c>
      <c r="AY706" s="151" t="s">
        <v>182</v>
      </c>
    </row>
    <row r="707" spans="2:65" s="12" customFormat="1">
      <c r="B707" s="149"/>
      <c r="D707" s="150" t="s">
        <v>193</v>
      </c>
      <c r="E707" s="151" t="s">
        <v>3</v>
      </c>
      <c r="F707" s="152" t="s">
        <v>885</v>
      </c>
      <c r="H707" s="153">
        <v>5.8999999999999997E-2</v>
      </c>
      <c r="I707" s="154"/>
      <c r="L707" s="149"/>
      <c r="M707" s="155"/>
      <c r="T707" s="156"/>
      <c r="AT707" s="151" t="s">
        <v>193</v>
      </c>
      <c r="AU707" s="151" t="s">
        <v>81</v>
      </c>
      <c r="AV707" s="12" t="s">
        <v>81</v>
      </c>
      <c r="AW707" s="12" t="s">
        <v>34</v>
      </c>
      <c r="AX707" s="12" t="s">
        <v>72</v>
      </c>
      <c r="AY707" s="151" t="s">
        <v>182</v>
      </c>
    </row>
    <row r="708" spans="2:65" s="12" customFormat="1">
      <c r="B708" s="149"/>
      <c r="D708" s="150" t="s">
        <v>193</v>
      </c>
      <c r="E708" s="151" t="s">
        <v>3</v>
      </c>
      <c r="F708" s="152" t="s">
        <v>886</v>
      </c>
      <c r="H708" s="153">
        <v>0.17199999999999999</v>
      </c>
      <c r="I708" s="154"/>
      <c r="L708" s="149"/>
      <c r="M708" s="155"/>
      <c r="T708" s="156"/>
      <c r="AT708" s="151" t="s">
        <v>193</v>
      </c>
      <c r="AU708" s="151" t="s">
        <v>81</v>
      </c>
      <c r="AV708" s="12" t="s">
        <v>81</v>
      </c>
      <c r="AW708" s="12" t="s">
        <v>34</v>
      </c>
      <c r="AX708" s="12" t="s">
        <v>72</v>
      </c>
      <c r="AY708" s="151" t="s">
        <v>182</v>
      </c>
    </row>
    <row r="709" spans="2:65" s="12" customFormat="1">
      <c r="B709" s="149"/>
      <c r="D709" s="150" t="s">
        <v>193</v>
      </c>
      <c r="E709" s="151" t="s">
        <v>3</v>
      </c>
      <c r="F709" s="152" t="s">
        <v>887</v>
      </c>
      <c r="H709" s="153">
        <v>0.06</v>
      </c>
      <c r="I709" s="154"/>
      <c r="L709" s="149"/>
      <c r="M709" s="155"/>
      <c r="T709" s="156"/>
      <c r="AT709" s="151" t="s">
        <v>193</v>
      </c>
      <c r="AU709" s="151" t="s">
        <v>81</v>
      </c>
      <c r="AV709" s="12" t="s">
        <v>81</v>
      </c>
      <c r="AW709" s="12" t="s">
        <v>34</v>
      </c>
      <c r="AX709" s="12" t="s">
        <v>72</v>
      </c>
      <c r="AY709" s="151" t="s">
        <v>182</v>
      </c>
    </row>
    <row r="710" spans="2:65" s="12" customFormat="1">
      <c r="B710" s="149"/>
      <c r="D710" s="150" t="s">
        <v>193</v>
      </c>
      <c r="E710" s="151" t="s">
        <v>3</v>
      </c>
      <c r="F710" s="152" t="s">
        <v>888</v>
      </c>
      <c r="H710" s="153">
        <v>0.28599999999999998</v>
      </c>
      <c r="I710" s="154"/>
      <c r="L710" s="149"/>
      <c r="M710" s="155"/>
      <c r="T710" s="156"/>
      <c r="AT710" s="151" t="s">
        <v>193</v>
      </c>
      <c r="AU710" s="151" t="s">
        <v>81</v>
      </c>
      <c r="AV710" s="12" t="s">
        <v>81</v>
      </c>
      <c r="AW710" s="12" t="s">
        <v>34</v>
      </c>
      <c r="AX710" s="12" t="s">
        <v>72</v>
      </c>
      <c r="AY710" s="151" t="s">
        <v>182</v>
      </c>
    </row>
    <row r="711" spans="2:65" s="13" customFormat="1">
      <c r="B711" s="157"/>
      <c r="D711" s="150" t="s">
        <v>193</v>
      </c>
      <c r="E711" s="158" t="s">
        <v>3</v>
      </c>
      <c r="F711" s="159" t="s">
        <v>201</v>
      </c>
      <c r="H711" s="160">
        <v>5.4589999999999987</v>
      </c>
      <c r="I711" s="161"/>
      <c r="L711" s="157"/>
      <c r="M711" s="162"/>
      <c r="T711" s="163"/>
      <c r="AT711" s="158" t="s">
        <v>193</v>
      </c>
      <c r="AU711" s="158" t="s">
        <v>81</v>
      </c>
      <c r="AV711" s="13" t="s">
        <v>189</v>
      </c>
      <c r="AW711" s="13" t="s">
        <v>34</v>
      </c>
      <c r="AX711" s="13" t="s">
        <v>79</v>
      </c>
      <c r="AY711" s="158" t="s">
        <v>182</v>
      </c>
    </row>
    <row r="712" spans="2:65" s="1" customFormat="1" ht="49.15" customHeight="1">
      <c r="B712" s="131"/>
      <c r="C712" s="132" t="s">
        <v>889</v>
      </c>
      <c r="D712" s="132" t="s">
        <v>184</v>
      </c>
      <c r="E712" s="133" t="s">
        <v>890</v>
      </c>
      <c r="F712" s="134" t="s">
        <v>891</v>
      </c>
      <c r="G712" s="135" t="s">
        <v>292</v>
      </c>
      <c r="H712" s="136">
        <v>1.845</v>
      </c>
      <c r="I712" s="137"/>
      <c r="J712" s="138">
        <f>ROUND(I712*H712,2)</f>
        <v>0</v>
      </c>
      <c r="K712" s="134" t="s">
        <v>188</v>
      </c>
      <c r="L712" s="32"/>
      <c r="M712" s="139" t="s">
        <v>3</v>
      </c>
      <c r="N712" s="140" t="s">
        <v>43</v>
      </c>
      <c r="P712" s="141">
        <f>O712*H712</f>
        <v>0</v>
      </c>
      <c r="Q712" s="141">
        <v>7.1330000000000005E-2</v>
      </c>
      <c r="R712" s="141">
        <f>Q712*H712</f>
        <v>0.13160384999999999</v>
      </c>
      <c r="S712" s="141">
        <v>0</v>
      </c>
      <c r="T712" s="142">
        <f>S712*H712</f>
        <v>0</v>
      </c>
      <c r="AR712" s="143" t="s">
        <v>189</v>
      </c>
      <c r="AT712" s="143" t="s">
        <v>184</v>
      </c>
      <c r="AU712" s="143" t="s">
        <v>81</v>
      </c>
      <c r="AY712" s="17" t="s">
        <v>182</v>
      </c>
      <c r="BE712" s="144">
        <f>IF(N712="základní",J712,0)</f>
        <v>0</v>
      </c>
      <c r="BF712" s="144">
        <f>IF(N712="snížená",J712,0)</f>
        <v>0</v>
      </c>
      <c r="BG712" s="144">
        <f>IF(N712="zákl. přenesená",J712,0)</f>
        <v>0</v>
      </c>
      <c r="BH712" s="144">
        <f>IF(N712="sníž. přenesená",J712,0)</f>
        <v>0</v>
      </c>
      <c r="BI712" s="144">
        <f>IF(N712="nulová",J712,0)</f>
        <v>0</v>
      </c>
      <c r="BJ712" s="17" t="s">
        <v>79</v>
      </c>
      <c r="BK712" s="144">
        <f>ROUND(I712*H712,2)</f>
        <v>0</v>
      </c>
      <c r="BL712" s="17" t="s">
        <v>189</v>
      </c>
      <c r="BM712" s="143" t="s">
        <v>892</v>
      </c>
    </row>
    <row r="713" spans="2:65" s="1" customFormat="1">
      <c r="B713" s="32"/>
      <c r="D713" s="145" t="s">
        <v>191</v>
      </c>
      <c r="F713" s="146" t="s">
        <v>893</v>
      </c>
      <c r="I713" s="147"/>
      <c r="L713" s="32"/>
      <c r="M713" s="148"/>
      <c r="T713" s="52"/>
      <c r="AT713" s="17" t="s">
        <v>191</v>
      </c>
      <c r="AU713" s="17" t="s">
        <v>81</v>
      </c>
    </row>
    <row r="714" spans="2:65" s="12" customFormat="1">
      <c r="B714" s="149"/>
      <c r="D714" s="150" t="s">
        <v>193</v>
      </c>
      <c r="E714" s="151" t="s">
        <v>3</v>
      </c>
      <c r="F714" s="152" t="s">
        <v>894</v>
      </c>
      <c r="H714" s="153">
        <v>0.95</v>
      </c>
      <c r="I714" s="154"/>
      <c r="L714" s="149"/>
      <c r="M714" s="155"/>
      <c r="T714" s="156"/>
      <c r="AT714" s="151" t="s">
        <v>193</v>
      </c>
      <c r="AU714" s="151" t="s">
        <v>81</v>
      </c>
      <c r="AV714" s="12" t="s">
        <v>81</v>
      </c>
      <c r="AW714" s="12" t="s">
        <v>34</v>
      </c>
      <c r="AX714" s="12" t="s">
        <v>72</v>
      </c>
      <c r="AY714" s="151" t="s">
        <v>182</v>
      </c>
    </row>
    <row r="715" spans="2:65" s="12" customFormat="1">
      <c r="B715" s="149"/>
      <c r="D715" s="150" t="s">
        <v>193</v>
      </c>
      <c r="E715" s="151" t="s">
        <v>3</v>
      </c>
      <c r="F715" s="152" t="s">
        <v>895</v>
      </c>
      <c r="H715" s="153">
        <v>0.89500000000000002</v>
      </c>
      <c r="I715" s="154"/>
      <c r="L715" s="149"/>
      <c r="M715" s="155"/>
      <c r="T715" s="156"/>
      <c r="AT715" s="151" t="s">
        <v>193</v>
      </c>
      <c r="AU715" s="151" t="s">
        <v>81</v>
      </c>
      <c r="AV715" s="12" t="s">
        <v>81</v>
      </c>
      <c r="AW715" s="12" t="s">
        <v>34</v>
      </c>
      <c r="AX715" s="12" t="s">
        <v>72</v>
      </c>
      <c r="AY715" s="151" t="s">
        <v>182</v>
      </c>
    </row>
    <row r="716" spans="2:65" s="13" customFormat="1">
      <c r="B716" s="157"/>
      <c r="D716" s="150" t="s">
        <v>193</v>
      </c>
      <c r="E716" s="158" t="s">
        <v>3</v>
      </c>
      <c r="F716" s="159" t="s">
        <v>201</v>
      </c>
      <c r="H716" s="160">
        <v>1.845</v>
      </c>
      <c r="I716" s="161"/>
      <c r="L716" s="157"/>
      <c r="M716" s="162"/>
      <c r="T716" s="163"/>
      <c r="AT716" s="158" t="s">
        <v>193</v>
      </c>
      <c r="AU716" s="158" t="s">
        <v>81</v>
      </c>
      <c r="AV716" s="13" t="s">
        <v>189</v>
      </c>
      <c r="AW716" s="13" t="s">
        <v>34</v>
      </c>
      <c r="AX716" s="13" t="s">
        <v>79</v>
      </c>
      <c r="AY716" s="158" t="s">
        <v>182</v>
      </c>
    </row>
    <row r="717" spans="2:65" s="1" customFormat="1" ht="49.15" customHeight="1">
      <c r="B717" s="131"/>
      <c r="C717" s="132" t="s">
        <v>896</v>
      </c>
      <c r="D717" s="132" t="s">
        <v>184</v>
      </c>
      <c r="E717" s="133" t="s">
        <v>897</v>
      </c>
      <c r="F717" s="134" t="s">
        <v>898</v>
      </c>
      <c r="G717" s="135" t="s">
        <v>292</v>
      </c>
      <c r="H717" s="136">
        <v>2.5840000000000001</v>
      </c>
      <c r="I717" s="137"/>
      <c r="J717" s="138">
        <f>ROUND(I717*H717,2)</f>
        <v>0</v>
      </c>
      <c r="K717" s="134" t="s">
        <v>188</v>
      </c>
      <c r="L717" s="32"/>
      <c r="M717" s="139" t="s">
        <v>3</v>
      </c>
      <c r="N717" s="140" t="s">
        <v>43</v>
      </c>
      <c r="P717" s="141">
        <f>O717*H717</f>
        <v>0</v>
      </c>
      <c r="Q717" s="141">
        <v>7.009E-2</v>
      </c>
      <c r="R717" s="141">
        <f>Q717*H717</f>
        <v>0.18111256000000001</v>
      </c>
      <c r="S717" s="141">
        <v>0</v>
      </c>
      <c r="T717" s="142">
        <f>S717*H717</f>
        <v>0</v>
      </c>
      <c r="AR717" s="143" t="s">
        <v>189</v>
      </c>
      <c r="AT717" s="143" t="s">
        <v>184</v>
      </c>
      <c r="AU717" s="143" t="s">
        <v>81</v>
      </c>
      <c r="AY717" s="17" t="s">
        <v>182</v>
      </c>
      <c r="BE717" s="144">
        <f>IF(N717="základní",J717,0)</f>
        <v>0</v>
      </c>
      <c r="BF717" s="144">
        <f>IF(N717="snížená",J717,0)</f>
        <v>0</v>
      </c>
      <c r="BG717" s="144">
        <f>IF(N717="zákl. přenesená",J717,0)</f>
        <v>0</v>
      </c>
      <c r="BH717" s="144">
        <f>IF(N717="sníž. přenesená",J717,0)</f>
        <v>0</v>
      </c>
      <c r="BI717" s="144">
        <f>IF(N717="nulová",J717,0)</f>
        <v>0</v>
      </c>
      <c r="BJ717" s="17" t="s">
        <v>79</v>
      </c>
      <c r="BK717" s="144">
        <f>ROUND(I717*H717,2)</f>
        <v>0</v>
      </c>
      <c r="BL717" s="17" t="s">
        <v>189</v>
      </c>
      <c r="BM717" s="143" t="s">
        <v>899</v>
      </c>
    </row>
    <row r="718" spans="2:65" s="1" customFormat="1">
      <c r="B718" s="32"/>
      <c r="D718" s="145" t="s">
        <v>191</v>
      </c>
      <c r="F718" s="146" t="s">
        <v>900</v>
      </c>
      <c r="I718" s="147"/>
      <c r="L718" s="32"/>
      <c r="M718" s="148"/>
      <c r="T718" s="52"/>
      <c r="AT718" s="17" t="s">
        <v>191</v>
      </c>
      <c r="AU718" s="17" t="s">
        <v>81</v>
      </c>
    </row>
    <row r="719" spans="2:65" s="12" customFormat="1">
      <c r="B719" s="149"/>
      <c r="D719" s="150" t="s">
        <v>193</v>
      </c>
      <c r="E719" s="151" t="s">
        <v>3</v>
      </c>
      <c r="F719" s="152" t="s">
        <v>901</v>
      </c>
      <c r="H719" s="153">
        <v>2.5840000000000001</v>
      </c>
      <c r="I719" s="154"/>
      <c r="L719" s="149"/>
      <c r="M719" s="155"/>
      <c r="T719" s="156"/>
      <c r="AT719" s="151" t="s">
        <v>193</v>
      </c>
      <c r="AU719" s="151" t="s">
        <v>81</v>
      </c>
      <c r="AV719" s="12" t="s">
        <v>81</v>
      </c>
      <c r="AW719" s="12" t="s">
        <v>34</v>
      </c>
      <c r="AX719" s="12" t="s">
        <v>79</v>
      </c>
      <c r="AY719" s="151" t="s">
        <v>182</v>
      </c>
    </row>
    <row r="720" spans="2:65" s="1" customFormat="1" ht="37.9" customHeight="1">
      <c r="B720" s="131"/>
      <c r="C720" s="132" t="s">
        <v>902</v>
      </c>
      <c r="D720" s="132" t="s">
        <v>184</v>
      </c>
      <c r="E720" s="133" t="s">
        <v>903</v>
      </c>
      <c r="F720" s="134" t="s">
        <v>904</v>
      </c>
      <c r="G720" s="135" t="s">
        <v>292</v>
      </c>
      <c r="H720" s="136">
        <v>11.805999999999999</v>
      </c>
      <c r="I720" s="137"/>
      <c r="J720" s="138">
        <f>ROUND(I720*H720,2)</f>
        <v>0</v>
      </c>
      <c r="K720" s="134" t="s">
        <v>188</v>
      </c>
      <c r="L720" s="32"/>
      <c r="M720" s="139" t="s">
        <v>3</v>
      </c>
      <c r="N720" s="140" t="s">
        <v>43</v>
      </c>
      <c r="P720" s="141">
        <f>O720*H720</f>
        <v>0</v>
      </c>
      <c r="Q720" s="141">
        <v>4.4339999999999997E-2</v>
      </c>
      <c r="R720" s="141">
        <f>Q720*H720</f>
        <v>0.52347803999999998</v>
      </c>
      <c r="S720" s="141">
        <v>0</v>
      </c>
      <c r="T720" s="142">
        <f>S720*H720</f>
        <v>0</v>
      </c>
      <c r="AR720" s="143" t="s">
        <v>189</v>
      </c>
      <c r="AT720" s="143" t="s">
        <v>184</v>
      </c>
      <c r="AU720" s="143" t="s">
        <v>81</v>
      </c>
      <c r="AY720" s="17" t="s">
        <v>182</v>
      </c>
      <c r="BE720" s="144">
        <f>IF(N720="základní",J720,0)</f>
        <v>0</v>
      </c>
      <c r="BF720" s="144">
        <f>IF(N720="snížená",J720,0)</f>
        <v>0</v>
      </c>
      <c r="BG720" s="144">
        <f>IF(N720="zákl. přenesená",J720,0)</f>
        <v>0</v>
      </c>
      <c r="BH720" s="144">
        <f>IF(N720="sníž. přenesená",J720,0)</f>
        <v>0</v>
      </c>
      <c r="BI720" s="144">
        <f>IF(N720="nulová",J720,0)</f>
        <v>0</v>
      </c>
      <c r="BJ720" s="17" t="s">
        <v>79</v>
      </c>
      <c r="BK720" s="144">
        <f>ROUND(I720*H720,2)</f>
        <v>0</v>
      </c>
      <c r="BL720" s="17" t="s">
        <v>189</v>
      </c>
      <c r="BM720" s="143" t="s">
        <v>905</v>
      </c>
    </row>
    <row r="721" spans="2:65" s="1" customFormat="1">
      <c r="B721" s="32"/>
      <c r="D721" s="145" t="s">
        <v>191</v>
      </c>
      <c r="F721" s="146" t="s">
        <v>906</v>
      </c>
      <c r="I721" s="147"/>
      <c r="L721" s="32"/>
      <c r="M721" s="148"/>
      <c r="T721" s="52"/>
      <c r="AT721" s="17" t="s">
        <v>191</v>
      </c>
      <c r="AU721" s="17" t="s">
        <v>81</v>
      </c>
    </row>
    <row r="722" spans="2:65" s="12" customFormat="1">
      <c r="B722" s="149"/>
      <c r="D722" s="150" t="s">
        <v>193</v>
      </c>
      <c r="E722" s="151" t="s">
        <v>3</v>
      </c>
      <c r="F722" s="152" t="s">
        <v>907</v>
      </c>
      <c r="H722" s="153">
        <v>4.59</v>
      </c>
      <c r="I722" s="154"/>
      <c r="L722" s="149"/>
      <c r="M722" s="155"/>
      <c r="T722" s="156"/>
      <c r="AT722" s="151" t="s">
        <v>193</v>
      </c>
      <c r="AU722" s="151" t="s">
        <v>81</v>
      </c>
      <c r="AV722" s="12" t="s">
        <v>81</v>
      </c>
      <c r="AW722" s="12" t="s">
        <v>34</v>
      </c>
      <c r="AX722" s="12" t="s">
        <v>72</v>
      </c>
      <c r="AY722" s="151" t="s">
        <v>182</v>
      </c>
    </row>
    <row r="723" spans="2:65" s="12" customFormat="1">
      <c r="B723" s="149"/>
      <c r="D723" s="150" t="s">
        <v>193</v>
      </c>
      <c r="E723" s="151" t="s">
        <v>3</v>
      </c>
      <c r="F723" s="152" t="s">
        <v>908</v>
      </c>
      <c r="H723" s="153">
        <v>4.4370000000000003</v>
      </c>
      <c r="I723" s="154"/>
      <c r="L723" s="149"/>
      <c r="M723" s="155"/>
      <c r="T723" s="156"/>
      <c r="AT723" s="151" t="s">
        <v>193</v>
      </c>
      <c r="AU723" s="151" t="s">
        <v>81</v>
      </c>
      <c r="AV723" s="12" t="s">
        <v>81</v>
      </c>
      <c r="AW723" s="12" t="s">
        <v>34</v>
      </c>
      <c r="AX723" s="12" t="s">
        <v>72</v>
      </c>
      <c r="AY723" s="151" t="s">
        <v>182</v>
      </c>
    </row>
    <row r="724" spans="2:65" s="14" customFormat="1">
      <c r="B724" s="174"/>
      <c r="D724" s="150" t="s">
        <v>193</v>
      </c>
      <c r="E724" s="175" t="s">
        <v>3</v>
      </c>
      <c r="F724" s="176" t="s">
        <v>590</v>
      </c>
      <c r="H724" s="177">
        <v>9.027000000000001</v>
      </c>
      <c r="I724" s="178"/>
      <c r="L724" s="174"/>
      <c r="M724" s="179"/>
      <c r="T724" s="180"/>
      <c r="AT724" s="175" t="s">
        <v>193</v>
      </c>
      <c r="AU724" s="175" t="s">
        <v>81</v>
      </c>
      <c r="AV724" s="14" t="s">
        <v>202</v>
      </c>
      <c r="AW724" s="14" t="s">
        <v>34</v>
      </c>
      <c r="AX724" s="14" t="s">
        <v>72</v>
      </c>
      <c r="AY724" s="175" t="s">
        <v>182</v>
      </c>
    </row>
    <row r="725" spans="2:65" s="12" customFormat="1">
      <c r="B725" s="149"/>
      <c r="D725" s="150" t="s">
        <v>193</v>
      </c>
      <c r="E725" s="151" t="s">
        <v>3</v>
      </c>
      <c r="F725" s="152" t="s">
        <v>909</v>
      </c>
      <c r="H725" s="153">
        <v>2.7789999999999999</v>
      </c>
      <c r="I725" s="154"/>
      <c r="L725" s="149"/>
      <c r="M725" s="155"/>
      <c r="T725" s="156"/>
      <c r="AT725" s="151" t="s">
        <v>193</v>
      </c>
      <c r="AU725" s="151" t="s">
        <v>81</v>
      </c>
      <c r="AV725" s="12" t="s">
        <v>81</v>
      </c>
      <c r="AW725" s="12" t="s">
        <v>34</v>
      </c>
      <c r="AX725" s="12" t="s">
        <v>72</v>
      </c>
      <c r="AY725" s="151" t="s">
        <v>182</v>
      </c>
    </row>
    <row r="726" spans="2:65" s="14" customFormat="1">
      <c r="B726" s="174"/>
      <c r="D726" s="150" t="s">
        <v>193</v>
      </c>
      <c r="E726" s="175" t="s">
        <v>3</v>
      </c>
      <c r="F726" s="176" t="s">
        <v>910</v>
      </c>
      <c r="H726" s="177">
        <v>2.7789999999999999</v>
      </c>
      <c r="I726" s="178"/>
      <c r="L726" s="174"/>
      <c r="M726" s="179"/>
      <c r="T726" s="180"/>
      <c r="AT726" s="175" t="s">
        <v>193</v>
      </c>
      <c r="AU726" s="175" t="s">
        <v>81</v>
      </c>
      <c r="AV726" s="14" t="s">
        <v>202</v>
      </c>
      <c r="AW726" s="14" t="s">
        <v>34</v>
      </c>
      <c r="AX726" s="14" t="s">
        <v>72</v>
      </c>
      <c r="AY726" s="175" t="s">
        <v>182</v>
      </c>
    </row>
    <row r="727" spans="2:65" s="13" customFormat="1">
      <c r="B727" s="157"/>
      <c r="D727" s="150" t="s">
        <v>193</v>
      </c>
      <c r="E727" s="158" t="s">
        <v>3</v>
      </c>
      <c r="F727" s="159" t="s">
        <v>201</v>
      </c>
      <c r="H727" s="160">
        <v>11.806000000000001</v>
      </c>
      <c r="I727" s="161"/>
      <c r="L727" s="157"/>
      <c r="M727" s="162"/>
      <c r="T727" s="163"/>
      <c r="AT727" s="158" t="s">
        <v>193</v>
      </c>
      <c r="AU727" s="158" t="s">
        <v>81</v>
      </c>
      <c r="AV727" s="13" t="s">
        <v>189</v>
      </c>
      <c r="AW727" s="13" t="s">
        <v>34</v>
      </c>
      <c r="AX727" s="13" t="s">
        <v>79</v>
      </c>
      <c r="AY727" s="158" t="s">
        <v>182</v>
      </c>
    </row>
    <row r="728" spans="2:65" s="1" customFormat="1" ht="37.9" customHeight="1">
      <c r="B728" s="131"/>
      <c r="C728" s="132" t="s">
        <v>911</v>
      </c>
      <c r="D728" s="132" t="s">
        <v>184</v>
      </c>
      <c r="E728" s="133" t="s">
        <v>912</v>
      </c>
      <c r="F728" s="134" t="s">
        <v>913</v>
      </c>
      <c r="G728" s="135" t="s">
        <v>292</v>
      </c>
      <c r="H728" s="136">
        <v>116.991</v>
      </c>
      <c r="I728" s="137"/>
      <c r="J728" s="138">
        <f>ROUND(I728*H728,2)</f>
        <v>0</v>
      </c>
      <c r="K728" s="134" t="s">
        <v>188</v>
      </c>
      <c r="L728" s="32"/>
      <c r="M728" s="139" t="s">
        <v>3</v>
      </c>
      <c r="N728" s="140" t="s">
        <v>43</v>
      </c>
      <c r="P728" s="141">
        <f>O728*H728</f>
        <v>0</v>
      </c>
      <c r="Q728" s="141">
        <v>6.1719999999999997E-2</v>
      </c>
      <c r="R728" s="141">
        <f>Q728*H728</f>
        <v>7.2206845199999998</v>
      </c>
      <c r="S728" s="141">
        <v>0</v>
      </c>
      <c r="T728" s="142">
        <f>S728*H728</f>
        <v>0</v>
      </c>
      <c r="AR728" s="143" t="s">
        <v>189</v>
      </c>
      <c r="AT728" s="143" t="s">
        <v>184</v>
      </c>
      <c r="AU728" s="143" t="s">
        <v>81</v>
      </c>
      <c r="AY728" s="17" t="s">
        <v>182</v>
      </c>
      <c r="BE728" s="144">
        <f>IF(N728="základní",J728,0)</f>
        <v>0</v>
      </c>
      <c r="BF728" s="144">
        <f>IF(N728="snížená",J728,0)</f>
        <v>0</v>
      </c>
      <c r="BG728" s="144">
        <f>IF(N728="zákl. přenesená",J728,0)</f>
        <v>0</v>
      </c>
      <c r="BH728" s="144">
        <f>IF(N728="sníž. přenesená",J728,0)</f>
        <v>0</v>
      </c>
      <c r="BI728" s="144">
        <f>IF(N728="nulová",J728,0)</f>
        <v>0</v>
      </c>
      <c r="BJ728" s="17" t="s">
        <v>79</v>
      </c>
      <c r="BK728" s="144">
        <f>ROUND(I728*H728,2)</f>
        <v>0</v>
      </c>
      <c r="BL728" s="17" t="s">
        <v>189</v>
      </c>
      <c r="BM728" s="143" t="s">
        <v>914</v>
      </c>
    </row>
    <row r="729" spans="2:65" s="1" customFormat="1">
      <c r="B729" s="32"/>
      <c r="D729" s="145" t="s">
        <v>191</v>
      </c>
      <c r="F729" s="146" t="s">
        <v>915</v>
      </c>
      <c r="I729" s="147"/>
      <c r="L729" s="32"/>
      <c r="M729" s="148"/>
      <c r="T729" s="52"/>
      <c r="AT729" s="17" t="s">
        <v>191</v>
      </c>
      <c r="AU729" s="17" t="s">
        <v>81</v>
      </c>
    </row>
    <row r="730" spans="2:65" s="12" customFormat="1">
      <c r="B730" s="149"/>
      <c r="D730" s="150" t="s">
        <v>193</v>
      </c>
      <c r="E730" s="151" t="s">
        <v>3</v>
      </c>
      <c r="F730" s="152" t="s">
        <v>916</v>
      </c>
      <c r="H730" s="153">
        <v>16.995999999999999</v>
      </c>
      <c r="I730" s="154"/>
      <c r="L730" s="149"/>
      <c r="M730" s="155"/>
      <c r="T730" s="156"/>
      <c r="AT730" s="151" t="s">
        <v>193</v>
      </c>
      <c r="AU730" s="151" t="s">
        <v>81</v>
      </c>
      <c r="AV730" s="12" t="s">
        <v>81</v>
      </c>
      <c r="AW730" s="12" t="s">
        <v>34</v>
      </c>
      <c r="AX730" s="12" t="s">
        <v>72</v>
      </c>
      <c r="AY730" s="151" t="s">
        <v>182</v>
      </c>
    </row>
    <row r="731" spans="2:65" s="12" customFormat="1">
      <c r="B731" s="149"/>
      <c r="D731" s="150" t="s">
        <v>193</v>
      </c>
      <c r="E731" s="151" t="s">
        <v>3</v>
      </c>
      <c r="F731" s="152" t="s">
        <v>917</v>
      </c>
      <c r="H731" s="153">
        <v>8.5679999999999996</v>
      </c>
      <c r="I731" s="154"/>
      <c r="L731" s="149"/>
      <c r="M731" s="155"/>
      <c r="T731" s="156"/>
      <c r="AT731" s="151" t="s">
        <v>193</v>
      </c>
      <c r="AU731" s="151" t="s">
        <v>81</v>
      </c>
      <c r="AV731" s="12" t="s">
        <v>81</v>
      </c>
      <c r="AW731" s="12" t="s">
        <v>34</v>
      </c>
      <c r="AX731" s="12" t="s">
        <v>72</v>
      </c>
      <c r="AY731" s="151" t="s">
        <v>182</v>
      </c>
    </row>
    <row r="732" spans="2:65" s="14" customFormat="1">
      <c r="B732" s="174"/>
      <c r="D732" s="150" t="s">
        <v>193</v>
      </c>
      <c r="E732" s="175" t="s">
        <v>3</v>
      </c>
      <c r="F732" s="176" t="s">
        <v>590</v>
      </c>
      <c r="H732" s="177">
        <v>25.564</v>
      </c>
      <c r="I732" s="178"/>
      <c r="L732" s="174"/>
      <c r="M732" s="179"/>
      <c r="T732" s="180"/>
      <c r="AT732" s="175" t="s">
        <v>193</v>
      </c>
      <c r="AU732" s="175" t="s">
        <v>81</v>
      </c>
      <c r="AV732" s="14" t="s">
        <v>202</v>
      </c>
      <c r="AW732" s="14" t="s">
        <v>34</v>
      </c>
      <c r="AX732" s="14" t="s">
        <v>72</v>
      </c>
      <c r="AY732" s="175" t="s">
        <v>182</v>
      </c>
    </row>
    <row r="733" spans="2:65" s="12" customFormat="1">
      <c r="B733" s="149"/>
      <c r="D733" s="150" t="s">
        <v>193</v>
      </c>
      <c r="E733" s="151" t="s">
        <v>3</v>
      </c>
      <c r="F733" s="152" t="s">
        <v>918</v>
      </c>
      <c r="H733" s="153">
        <v>2.58</v>
      </c>
      <c r="I733" s="154"/>
      <c r="L733" s="149"/>
      <c r="M733" s="155"/>
      <c r="T733" s="156"/>
      <c r="AT733" s="151" t="s">
        <v>193</v>
      </c>
      <c r="AU733" s="151" t="s">
        <v>81</v>
      </c>
      <c r="AV733" s="12" t="s">
        <v>81</v>
      </c>
      <c r="AW733" s="12" t="s">
        <v>34</v>
      </c>
      <c r="AX733" s="12" t="s">
        <v>72</v>
      </c>
      <c r="AY733" s="151" t="s">
        <v>182</v>
      </c>
    </row>
    <row r="734" spans="2:65" s="12" customFormat="1">
      <c r="B734" s="149"/>
      <c r="D734" s="150" t="s">
        <v>193</v>
      </c>
      <c r="E734" s="151" t="s">
        <v>3</v>
      </c>
      <c r="F734" s="152" t="s">
        <v>919</v>
      </c>
      <c r="H734" s="153">
        <v>34.872999999999998</v>
      </c>
      <c r="I734" s="154"/>
      <c r="L734" s="149"/>
      <c r="M734" s="155"/>
      <c r="T734" s="156"/>
      <c r="AT734" s="151" t="s">
        <v>193</v>
      </c>
      <c r="AU734" s="151" t="s">
        <v>81</v>
      </c>
      <c r="AV734" s="12" t="s">
        <v>81</v>
      </c>
      <c r="AW734" s="12" t="s">
        <v>34</v>
      </c>
      <c r="AX734" s="12" t="s">
        <v>72</v>
      </c>
      <c r="AY734" s="151" t="s">
        <v>182</v>
      </c>
    </row>
    <row r="735" spans="2:65" s="12" customFormat="1">
      <c r="B735" s="149"/>
      <c r="D735" s="150" t="s">
        <v>193</v>
      </c>
      <c r="E735" s="151" t="s">
        <v>3</v>
      </c>
      <c r="F735" s="152" t="s">
        <v>920</v>
      </c>
      <c r="H735" s="153">
        <v>-2.4</v>
      </c>
      <c r="I735" s="154"/>
      <c r="L735" s="149"/>
      <c r="M735" s="155"/>
      <c r="T735" s="156"/>
      <c r="AT735" s="151" t="s">
        <v>193</v>
      </c>
      <c r="AU735" s="151" t="s">
        <v>81</v>
      </c>
      <c r="AV735" s="12" t="s">
        <v>81</v>
      </c>
      <c r="AW735" s="12" t="s">
        <v>34</v>
      </c>
      <c r="AX735" s="12" t="s">
        <v>72</v>
      </c>
      <c r="AY735" s="151" t="s">
        <v>182</v>
      </c>
    </row>
    <row r="736" spans="2:65" s="12" customFormat="1">
      <c r="B736" s="149"/>
      <c r="D736" s="150" t="s">
        <v>193</v>
      </c>
      <c r="E736" s="151" t="s">
        <v>3</v>
      </c>
      <c r="F736" s="152" t="s">
        <v>921</v>
      </c>
      <c r="H736" s="153">
        <v>-2.8</v>
      </c>
      <c r="I736" s="154"/>
      <c r="L736" s="149"/>
      <c r="M736" s="155"/>
      <c r="T736" s="156"/>
      <c r="AT736" s="151" t="s">
        <v>193</v>
      </c>
      <c r="AU736" s="151" t="s">
        <v>81</v>
      </c>
      <c r="AV736" s="12" t="s">
        <v>81</v>
      </c>
      <c r="AW736" s="12" t="s">
        <v>34</v>
      </c>
      <c r="AX736" s="12" t="s">
        <v>72</v>
      </c>
      <c r="AY736" s="151" t="s">
        <v>182</v>
      </c>
    </row>
    <row r="737" spans="2:65" s="14" customFormat="1">
      <c r="B737" s="174"/>
      <c r="D737" s="150" t="s">
        <v>193</v>
      </c>
      <c r="E737" s="175" t="s">
        <v>3</v>
      </c>
      <c r="F737" s="176" t="s">
        <v>596</v>
      </c>
      <c r="H737" s="177">
        <v>32.253</v>
      </c>
      <c r="I737" s="178"/>
      <c r="L737" s="174"/>
      <c r="M737" s="179"/>
      <c r="T737" s="180"/>
      <c r="AT737" s="175" t="s">
        <v>193</v>
      </c>
      <c r="AU737" s="175" t="s">
        <v>81</v>
      </c>
      <c r="AV737" s="14" t="s">
        <v>202</v>
      </c>
      <c r="AW737" s="14" t="s">
        <v>34</v>
      </c>
      <c r="AX737" s="14" t="s">
        <v>72</v>
      </c>
      <c r="AY737" s="175" t="s">
        <v>182</v>
      </c>
    </row>
    <row r="738" spans="2:65" s="12" customFormat="1">
      <c r="B738" s="149"/>
      <c r="D738" s="150" t="s">
        <v>193</v>
      </c>
      <c r="E738" s="151" t="s">
        <v>3</v>
      </c>
      <c r="F738" s="152" t="s">
        <v>922</v>
      </c>
      <c r="H738" s="153">
        <v>34.786999999999999</v>
      </c>
      <c r="I738" s="154"/>
      <c r="L738" s="149"/>
      <c r="M738" s="155"/>
      <c r="T738" s="156"/>
      <c r="AT738" s="151" t="s">
        <v>193</v>
      </c>
      <c r="AU738" s="151" t="s">
        <v>81</v>
      </c>
      <c r="AV738" s="12" t="s">
        <v>81</v>
      </c>
      <c r="AW738" s="12" t="s">
        <v>34</v>
      </c>
      <c r="AX738" s="12" t="s">
        <v>72</v>
      </c>
      <c r="AY738" s="151" t="s">
        <v>182</v>
      </c>
    </row>
    <row r="739" spans="2:65" s="12" customFormat="1">
      <c r="B739" s="149"/>
      <c r="D739" s="150" t="s">
        <v>193</v>
      </c>
      <c r="E739" s="151" t="s">
        <v>3</v>
      </c>
      <c r="F739" s="152" t="s">
        <v>920</v>
      </c>
      <c r="H739" s="153">
        <v>-2.4</v>
      </c>
      <c r="I739" s="154"/>
      <c r="L739" s="149"/>
      <c r="M739" s="155"/>
      <c r="T739" s="156"/>
      <c r="AT739" s="151" t="s">
        <v>193</v>
      </c>
      <c r="AU739" s="151" t="s">
        <v>81</v>
      </c>
      <c r="AV739" s="12" t="s">
        <v>81</v>
      </c>
      <c r="AW739" s="12" t="s">
        <v>34</v>
      </c>
      <c r="AX739" s="12" t="s">
        <v>72</v>
      </c>
      <c r="AY739" s="151" t="s">
        <v>182</v>
      </c>
    </row>
    <row r="740" spans="2:65" s="12" customFormat="1">
      <c r="B740" s="149"/>
      <c r="D740" s="150" t="s">
        <v>193</v>
      </c>
      <c r="E740" s="151" t="s">
        <v>3</v>
      </c>
      <c r="F740" s="152" t="s">
        <v>921</v>
      </c>
      <c r="H740" s="153">
        <v>-2.8</v>
      </c>
      <c r="I740" s="154"/>
      <c r="L740" s="149"/>
      <c r="M740" s="155"/>
      <c r="T740" s="156"/>
      <c r="AT740" s="151" t="s">
        <v>193</v>
      </c>
      <c r="AU740" s="151" t="s">
        <v>81</v>
      </c>
      <c r="AV740" s="12" t="s">
        <v>81</v>
      </c>
      <c r="AW740" s="12" t="s">
        <v>34</v>
      </c>
      <c r="AX740" s="12" t="s">
        <v>72</v>
      </c>
      <c r="AY740" s="151" t="s">
        <v>182</v>
      </c>
    </row>
    <row r="741" spans="2:65" s="14" customFormat="1">
      <c r="B741" s="174"/>
      <c r="D741" s="150" t="s">
        <v>193</v>
      </c>
      <c r="E741" s="175" t="s">
        <v>3</v>
      </c>
      <c r="F741" s="176" t="s">
        <v>605</v>
      </c>
      <c r="H741" s="177">
        <v>29.587</v>
      </c>
      <c r="I741" s="178"/>
      <c r="L741" s="174"/>
      <c r="M741" s="179"/>
      <c r="T741" s="180"/>
      <c r="AT741" s="175" t="s">
        <v>193</v>
      </c>
      <c r="AU741" s="175" t="s">
        <v>81</v>
      </c>
      <c r="AV741" s="14" t="s">
        <v>202</v>
      </c>
      <c r="AW741" s="14" t="s">
        <v>34</v>
      </c>
      <c r="AX741" s="14" t="s">
        <v>72</v>
      </c>
      <c r="AY741" s="175" t="s">
        <v>182</v>
      </c>
    </row>
    <row r="742" spans="2:65" s="12" customFormat="1">
      <c r="B742" s="149"/>
      <c r="D742" s="150" t="s">
        <v>193</v>
      </c>
      <c r="E742" s="151" t="s">
        <v>3</v>
      </c>
      <c r="F742" s="152" t="s">
        <v>922</v>
      </c>
      <c r="H742" s="153">
        <v>34.786999999999999</v>
      </c>
      <c r="I742" s="154"/>
      <c r="L742" s="149"/>
      <c r="M742" s="155"/>
      <c r="T742" s="156"/>
      <c r="AT742" s="151" t="s">
        <v>193</v>
      </c>
      <c r="AU742" s="151" t="s">
        <v>81</v>
      </c>
      <c r="AV742" s="12" t="s">
        <v>81</v>
      </c>
      <c r="AW742" s="12" t="s">
        <v>34</v>
      </c>
      <c r="AX742" s="12" t="s">
        <v>72</v>
      </c>
      <c r="AY742" s="151" t="s">
        <v>182</v>
      </c>
    </row>
    <row r="743" spans="2:65" s="12" customFormat="1">
      <c r="B743" s="149"/>
      <c r="D743" s="150" t="s">
        <v>193</v>
      </c>
      <c r="E743" s="151" t="s">
        <v>3</v>
      </c>
      <c r="F743" s="152" t="s">
        <v>920</v>
      </c>
      <c r="H743" s="153">
        <v>-2.4</v>
      </c>
      <c r="I743" s="154"/>
      <c r="L743" s="149"/>
      <c r="M743" s="155"/>
      <c r="T743" s="156"/>
      <c r="AT743" s="151" t="s">
        <v>193</v>
      </c>
      <c r="AU743" s="151" t="s">
        <v>81</v>
      </c>
      <c r="AV743" s="12" t="s">
        <v>81</v>
      </c>
      <c r="AW743" s="12" t="s">
        <v>34</v>
      </c>
      <c r="AX743" s="12" t="s">
        <v>72</v>
      </c>
      <c r="AY743" s="151" t="s">
        <v>182</v>
      </c>
    </row>
    <row r="744" spans="2:65" s="12" customFormat="1">
      <c r="B744" s="149"/>
      <c r="D744" s="150" t="s">
        <v>193</v>
      </c>
      <c r="E744" s="151" t="s">
        <v>3</v>
      </c>
      <c r="F744" s="152" t="s">
        <v>921</v>
      </c>
      <c r="H744" s="153">
        <v>-2.8</v>
      </c>
      <c r="I744" s="154"/>
      <c r="L744" s="149"/>
      <c r="M744" s="155"/>
      <c r="T744" s="156"/>
      <c r="AT744" s="151" t="s">
        <v>193</v>
      </c>
      <c r="AU744" s="151" t="s">
        <v>81</v>
      </c>
      <c r="AV744" s="12" t="s">
        <v>81</v>
      </c>
      <c r="AW744" s="12" t="s">
        <v>34</v>
      </c>
      <c r="AX744" s="12" t="s">
        <v>72</v>
      </c>
      <c r="AY744" s="151" t="s">
        <v>182</v>
      </c>
    </row>
    <row r="745" spans="2:65" s="14" customFormat="1">
      <c r="B745" s="174"/>
      <c r="D745" s="150" t="s">
        <v>193</v>
      </c>
      <c r="E745" s="175" t="s">
        <v>3</v>
      </c>
      <c r="F745" s="176" t="s">
        <v>610</v>
      </c>
      <c r="H745" s="177">
        <v>29.587</v>
      </c>
      <c r="I745" s="178"/>
      <c r="L745" s="174"/>
      <c r="M745" s="179"/>
      <c r="T745" s="180"/>
      <c r="AT745" s="175" t="s">
        <v>193</v>
      </c>
      <c r="AU745" s="175" t="s">
        <v>81</v>
      </c>
      <c r="AV745" s="14" t="s">
        <v>202</v>
      </c>
      <c r="AW745" s="14" t="s">
        <v>34</v>
      </c>
      <c r="AX745" s="14" t="s">
        <v>72</v>
      </c>
      <c r="AY745" s="175" t="s">
        <v>182</v>
      </c>
    </row>
    <row r="746" spans="2:65" s="13" customFormat="1">
      <c r="B746" s="157"/>
      <c r="D746" s="150" t="s">
        <v>193</v>
      </c>
      <c r="E746" s="158" t="s">
        <v>3</v>
      </c>
      <c r="F746" s="159" t="s">
        <v>201</v>
      </c>
      <c r="H746" s="160">
        <v>116.991</v>
      </c>
      <c r="I746" s="161"/>
      <c r="L746" s="157"/>
      <c r="M746" s="162"/>
      <c r="T746" s="163"/>
      <c r="AT746" s="158" t="s">
        <v>193</v>
      </c>
      <c r="AU746" s="158" t="s">
        <v>81</v>
      </c>
      <c r="AV746" s="13" t="s">
        <v>189</v>
      </c>
      <c r="AW746" s="13" t="s">
        <v>34</v>
      </c>
      <c r="AX746" s="13" t="s">
        <v>79</v>
      </c>
      <c r="AY746" s="158" t="s">
        <v>182</v>
      </c>
    </row>
    <row r="747" spans="2:65" s="1" customFormat="1" ht="37.9" customHeight="1">
      <c r="B747" s="131"/>
      <c r="C747" s="132" t="s">
        <v>923</v>
      </c>
      <c r="D747" s="132" t="s">
        <v>184</v>
      </c>
      <c r="E747" s="133" t="s">
        <v>924</v>
      </c>
      <c r="F747" s="134" t="s">
        <v>925</v>
      </c>
      <c r="G747" s="135" t="s">
        <v>292</v>
      </c>
      <c r="H747" s="136">
        <v>890.52200000000005</v>
      </c>
      <c r="I747" s="137"/>
      <c r="J747" s="138">
        <f>ROUND(I747*H747,2)</f>
        <v>0</v>
      </c>
      <c r="K747" s="134" t="s">
        <v>188</v>
      </c>
      <c r="L747" s="32"/>
      <c r="M747" s="139" t="s">
        <v>3</v>
      </c>
      <c r="N747" s="140" t="s">
        <v>43</v>
      </c>
      <c r="P747" s="141">
        <f>O747*H747</f>
        <v>0</v>
      </c>
      <c r="Q747" s="141">
        <v>6.9980000000000001E-2</v>
      </c>
      <c r="R747" s="141">
        <f>Q747*H747</f>
        <v>62.318729560000001</v>
      </c>
      <c r="S747" s="141">
        <v>0</v>
      </c>
      <c r="T747" s="142">
        <f>S747*H747</f>
        <v>0</v>
      </c>
      <c r="AR747" s="143" t="s">
        <v>189</v>
      </c>
      <c r="AT747" s="143" t="s">
        <v>184</v>
      </c>
      <c r="AU747" s="143" t="s">
        <v>81</v>
      </c>
      <c r="AY747" s="17" t="s">
        <v>182</v>
      </c>
      <c r="BE747" s="144">
        <f>IF(N747="základní",J747,0)</f>
        <v>0</v>
      </c>
      <c r="BF747" s="144">
        <f>IF(N747="snížená",J747,0)</f>
        <v>0</v>
      </c>
      <c r="BG747" s="144">
        <f>IF(N747="zákl. přenesená",J747,0)</f>
        <v>0</v>
      </c>
      <c r="BH747" s="144">
        <f>IF(N747="sníž. přenesená",J747,0)</f>
        <v>0</v>
      </c>
      <c r="BI747" s="144">
        <f>IF(N747="nulová",J747,0)</f>
        <v>0</v>
      </c>
      <c r="BJ747" s="17" t="s">
        <v>79</v>
      </c>
      <c r="BK747" s="144">
        <f>ROUND(I747*H747,2)</f>
        <v>0</v>
      </c>
      <c r="BL747" s="17" t="s">
        <v>189</v>
      </c>
      <c r="BM747" s="143" t="s">
        <v>926</v>
      </c>
    </row>
    <row r="748" spans="2:65" s="1" customFormat="1">
      <c r="B748" s="32"/>
      <c r="D748" s="145" t="s">
        <v>191</v>
      </c>
      <c r="F748" s="146" t="s">
        <v>927</v>
      </c>
      <c r="I748" s="147"/>
      <c r="L748" s="32"/>
      <c r="M748" s="148"/>
      <c r="T748" s="52"/>
      <c r="AT748" s="17" t="s">
        <v>191</v>
      </c>
      <c r="AU748" s="17" t="s">
        <v>81</v>
      </c>
    </row>
    <row r="749" spans="2:65" s="12" customFormat="1">
      <c r="B749" s="149"/>
      <c r="D749" s="150" t="s">
        <v>193</v>
      </c>
      <c r="E749" s="151" t="s">
        <v>3</v>
      </c>
      <c r="F749" s="152" t="s">
        <v>928</v>
      </c>
      <c r="H749" s="153">
        <v>53.94</v>
      </c>
      <c r="I749" s="154"/>
      <c r="L749" s="149"/>
      <c r="M749" s="155"/>
      <c r="T749" s="156"/>
      <c r="AT749" s="151" t="s">
        <v>193</v>
      </c>
      <c r="AU749" s="151" t="s">
        <v>81</v>
      </c>
      <c r="AV749" s="12" t="s">
        <v>81</v>
      </c>
      <c r="AW749" s="12" t="s">
        <v>34</v>
      </c>
      <c r="AX749" s="12" t="s">
        <v>72</v>
      </c>
      <c r="AY749" s="151" t="s">
        <v>182</v>
      </c>
    </row>
    <row r="750" spans="2:65" s="12" customFormat="1">
      <c r="B750" s="149"/>
      <c r="D750" s="150" t="s">
        <v>193</v>
      </c>
      <c r="E750" s="151" t="s">
        <v>3</v>
      </c>
      <c r="F750" s="152" t="s">
        <v>929</v>
      </c>
      <c r="H750" s="153">
        <v>-6.6</v>
      </c>
      <c r="I750" s="154"/>
      <c r="L750" s="149"/>
      <c r="M750" s="155"/>
      <c r="T750" s="156"/>
      <c r="AT750" s="151" t="s">
        <v>193</v>
      </c>
      <c r="AU750" s="151" t="s">
        <v>81</v>
      </c>
      <c r="AV750" s="12" t="s">
        <v>81</v>
      </c>
      <c r="AW750" s="12" t="s">
        <v>34</v>
      </c>
      <c r="AX750" s="12" t="s">
        <v>72</v>
      </c>
      <c r="AY750" s="151" t="s">
        <v>182</v>
      </c>
    </row>
    <row r="751" spans="2:65" s="12" customFormat="1">
      <c r="B751" s="149"/>
      <c r="D751" s="150" t="s">
        <v>193</v>
      </c>
      <c r="E751" s="151" t="s">
        <v>3</v>
      </c>
      <c r="F751" s="152" t="s">
        <v>930</v>
      </c>
      <c r="H751" s="153">
        <v>27.52</v>
      </c>
      <c r="I751" s="154"/>
      <c r="L751" s="149"/>
      <c r="M751" s="155"/>
      <c r="T751" s="156"/>
      <c r="AT751" s="151" t="s">
        <v>193</v>
      </c>
      <c r="AU751" s="151" t="s">
        <v>81</v>
      </c>
      <c r="AV751" s="12" t="s">
        <v>81</v>
      </c>
      <c r="AW751" s="12" t="s">
        <v>34</v>
      </c>
      <c r="AX751" s="12" t="s">
        <v>72</v>
      </c>
      <c r="AY751" s="151" t="s">
        <v>182</v>
      </c>
    </row>
    <row r="752" spans="2:65" s="12" customFormat="1">
      <c r="B752" s="149"/>
      <c r="D752" s="150" t="s">
        <v>193</v>
      </c>
      <c r="E752" s="151" t="s">
        <v>3</v>
      </c>
      <c r="F752" s="152" t="s">
        <v>931</v>
      </c>
      <c r="H752" s="153">
        <v>-2.2000000000000002</v>
      </c>
      <c r="I752" s="154"/>
      <c r="L752" s="149"/>
      <c r="M752" s="155"/>
      <c r="T752" s="156"/>
      <c r="AT752" s="151" t="s">
        <v>193</v>
      </c>
      <c r="AU752" s="151" t="s">
        <v>81</v>
      </c>
      <c r="AV752" s="12" t="s">
        <v>81</v>
      </c>
      <c r="AW752" s="12" t="s">
        <v>34</v>
      </c>
      <c r="AX752" s="12" t="s">
        <v>72</v>
      </c>
      <c r="AY752" s="151" t="s">
        <v>182</v>
      </c>
    </row>
    <row r="753" spans="2:51" s="12" customFormat="1">
      <c r="B753" s="149"/>
      <c r="D753" s="150" t="s">
        <v>193</v>
      </c>
      <c r="E753" s="151" t="s">
        <v>3</v>
      </c>
      <c r="F753" s="152" t="s">
        <v>932</v>
      </c>
      <c r="H753" s="153">
        <v>-1.8</v>
      </c>
      <c r="I753" s="154"/>
      <c r="L753" s="149"/>
      <c r="M753" s="155"/>
      <c r="T753" s="156"/>
      <c r="AT753" s="151" t="s">
        <v>193</v>
      </c>
      <c r="AU753" s="151" t="s">
        <v>81</v>
      </c>
      <c r="AV753" s="12" t="s">
        <v>81</v>
      </c>
      <c r="AW753" s="12" t="s">
        <v>34</v>
      </c>
      <c r="AX753" s="12" t="s">
        <v>72</v>
      </c>
      <c r="AY753" s="151" t="s">
        <v>182</v>
      </c>
    </row>
    <row r="754" spans="2:51" s="12" customFormat="1">
      <c r="B754" s="149"/>
      <c r="D754" s="150" t="s">
        <v>193</v>
      </c>
      <c r="E754" s="151" t="s">
        <v>3</v>
      </c>
      <c r="F754" s="152" t="s">
        <v>933</v>
      </c>
      <c r="H754" s="153">
        <v>56.1</v>
      </c>
      <c r="I754" s="154"/>
      <c r="L754" s="149"/>
      <c r="M754" s="155"/>
      <c r="T754" s="156"/>
      <c r="AT754" s="151" t="s">
        <v>193</v>
      </c>
      <c r="AU754" s="151" t="s">
        <v>81</v>
      </c>
      <c r="AV754" s="12" t="s">
        <v>81</v>
      </c>
      <c r="AW754" s="12" t="s">
        <v>34</v>
      </c>
      <c r="AX754" s="12" t="s">
        <v>72</v>
      </c>
      <c r="AY754" s="151" t="s">
        <v>182</v>
      </c>
    </row>
    <row r="755" spans="2:51" s="12" customFormat="1">
      <c r="B755" s="149"/>
      <c r="D755" s="150" t="s">
        <v>193</v>
      </c>
      <c r="E755" s="151" t="s">
        <v>3</v>
      </c>
      <c r="F755" s="152" t="s">
        <v>934</v>
      </c>
      <c r="H755" s="153">
        <v>-3.6</v>
      </c>
      <c r="I755" s="154"/>
      <c r="L755" s="149"/>
      <c r="M755" s="155"/>
      <c r="T755" s="156"/>
      <c r="AT755" s="151" t="s">
        <v>193</v>
      </c>
      <c r="AU755" s="151" t="s">
        <v>81</v>
      </c>
      <c r="AV755" s="12" t="s">
        <v>81</v>
      </c>
      <c r="AW755" s="12" t="s">
        <v>34</v>
      </c>
      <c r="AX755" s="12" t="s">
        <v>72</v>
      </c>
      <c r="AY755" s="151" t="s">
        <v>182</v>
      </c>
    </row>
    <row r="756" spans="2:51" s="12" customFormat="1">
      <c r="B756" s="149"/>
      <c r="D756" s="150" t="s">
        <v>193</v>
      </c>
      <c r="E756" s="151" t="s">
        <v>3</v>
      </c>
      <c r="F756" s="152" t="s">
        <v>921</v>
      </c>
      <c r="H756" s="153">
        <v>-2.8</v>
      </c>
      <c r="I756" s="154"/>
      <c r="L756" s="149"/>
      <c r="M756" s="155"/>
      <c r="T756" s="156"/>
      <c r="AT756" s="151" t="s">
        <v>193</v>
      </c>
      <c r="AU756" s="151" t="s">
        <v>81</v>
      </c>
      <c r="AV756" s="12" t="s">
        <v>81</v>
      </c>
      <c r="AW756" s="12" t="s">
        <v>34</v>
      </c>
      <c r="AX756" s="12" t="s">
        <v>72</v>
      </c>
      <c r="AY756" s="151" t="s">
        <v>182</v>
      </c>
    </row>
    <row r="757" spans="2:51" s="12" customFormat="1">
      <c r="B757" s="149"/>
      <c r="D757" s="150" t="s">
        <v>193</v>
      </c>
      <c r="E757" s="151" t="s">
        <v>3</v>
      </c>
      <c r="F757" s="152" t="s">
        <v>935</v>
      </c>
      <c r="H757" s="153">
        <v>7.3440000000000003</v>
      </c>
      <c r="I757" s="154"/>
      <c r="L757" s="149"/>
      <c r="M757" s="155"/>
      <c r="T757" s="156"/>
      <c r="AT757" s="151" t="s">
        <v>193</v>
      </c>
      <c r="AU757" s="151" t="s">
        <v>81</v>
      </c>
      <c r="AV757" s="12" t="s">
        <v>81</v>
      </c>
      <c r="AW757" s="12" t="s">
        <v>34</v>
      </c>
      <c r="AX757" s="12" t="s">
        <v>72</v>
      </c>
      <c r="AY757" s="151" t="s">
        <v>182</v>
      </c>
    </row>
    <row r="758" spans="2:51" s="12" customFormat="1">
      <c r="B758" s="149"/>
      <c r="D758" s="150" t="s">
        <v>193</v>
      </c>
      <c r="E758" s="151" t="s">
        <v>3</v>
      </c>
      <c r="F758" s="152" t="s">
        <v>932</v>
      </c>
      <c r="H758" s="153">
        <v>-1.8</v>
      </c>
      <c r="I758" s="154"/>
      <c r="L758" s="149"/>
      <c r="M758" s="155"/>
      <c r="T758" s="156"/>
      <c r="AT758" s="151" t="s">
        <v>193</v>
      </c>
      <c r="AU758" s="151" t="s">
        <v>81</v>
      </c>
      <c r="AV758" s="12" t="s">
        <v>81</v>
      </c>
      <c r="AW758" s="12" t="s">
        <v>34</v>
      </c>
      <c r="AX758" s="12" t="s">
        <v>72</v>
      </c>
      <c r="AY758" s="151" t="s">
        <v>182</v>
      </c>
    </row>
    <row r="759" spans="2:51" s="12" customFormat="1">
      <c r="B759" s="149"/>
      <c r="D759" s="150" t="s">
        <v>193</v>
      </c>
      <c r="E759" s="151" t="s">
        <v>3</v>
      </c>
      <c r="F759" s="152" t="s">
        <v>936</v>
      </c>
      <c r="H759" s="153">
        <v>34.067999999999998</v>
      </c>
      <c r="I759" s="154"/>
      <c r="L759" s="149"/>
      <c r="M759" s="155"/>
      <c r="T759" s="156"/>
      <c r="AT759" s="151" t="s">
        <v>193</v>
      </c>
      <c r="AU759" s="151" t="s">
        <v>81</v>
      </c>
      <c r="AV759" s="12" t="s">
        <v>81</v>
      </c>
      <c r="AW759" s="12" t="s">
        <v>34</v>
      </c>
      <c r="AX759" s="12" t="s">
        <v>72</v>
      </c>
      <c r="AY759" s="151" t="s">
        <v>182</v>
      </c>
    </row>
    <row r="760" spans="2:51" s="12" customFormat="1">
      <c r="B760" s="149"/>
      <c r="D760" s="150" t="s">
        <v>193</v>
      </c>
      <c r="E760" s="151" t="s">
        <v>3</v>
      </c>
      <c r="F760" s="152" t="s">
        <v>937</v>
      </c>
      <c r="H760" s="153">
        <v>-1.4</v>
      </c>
      <c r="I760" s="154"/>
      <c r="L760" s="149"/>
      <c r="M760" s="155"/>
      <c r="T760" s="156"/>
      <c r="AT760" s="151" t="s">
        <v>193</v>
      </c>
      <c r="AU760" s="151" t="s">
        <v>81</v>
      </c>
      <c r="AV760" s="12" t="s">
        <v>81</v>
      </c>
      <c r="AW760" s="12" t="s">
        <v>34</v>
      </c>
      <c r="AX760" s="12" t="s">
        <v>72</v>
      </c>
      <c r="AY760" s="151" t="s">
        <v>182</v>
      </c>
    </row>
    <row r="761" spans="2:51" s="12" customFormat="1">
      <c r="B761" s="149"/>
      <c r="D761" s="150" t="s">
        <v>193</v>
      </c>
      <c r="E761" s="151" t="s">
        <v>3</v>
      </c>
      <c r="F761" s="152" t="s">
        <v>938</v>
      </c>
      <c r="H761" s="153">
        <v>-1.2</v>
      </c>
      <c r="I761" s="154"/>
      <c r="L761" s="149"/>
      <c r="M761" s="155"/>
      <c r="T761" s="156"/>
      <c r="AT761" s="151" t="s">
        <v>193</v>
      </c>
      <c r="AU761" s="151" t="s">
        <v>81</v>
      </c>
      <c r="AV761" s="12" t="s">
        <v>81</v>
      </c>
      <c r="AW761" s="12" t="s">
        <v>34</v>
      </c>
      <c r="AX761" s="12" t="s">
        <v>72</v>
      </c>
      <c r="AY761" s="151" t="s">
        <v>182</v>
      </c>
    </row>
    <row r="762" spans="2:51" s="14" customFormat="1">
      <c r="B762" s="174"/>
      <c r="D762" s="150" t="s">
        <v>193</v>
      </c>
      <c r="E762" s="175" t="s">
        <v>3</v>
      </c>
      <c r="F762" s="176" t="s">
        <v>590</v>
      </c>
      <c r="H762" s="177">
        <v>157.57200000000003</v>
      </c>
      <c r="I762" s="178"/>
      <c r="L762" s="174"/>
      <c r="M762" s="179"/>
      <c r="T762" s="180"/>
      <c r="AT762" s="175" t="s">
        <v>193</v>
      </c>
      <c r="AU762" s="175" t="s">
        <v>81</v>
      </c>
      <c r="AV762" s="14" t="s">
        <v>202</v>
      </c>
      <c r="AW762" s="14" t="s">
        <v>34</v>
      </c>
      <c r="AX762" s="14" t="s">
        <v>72</v>
      </c>
      <c r="AY762" s="175" t="s">
        <v>182</v>
      </c>
    </row>
    <row r="763" spans="2:51" s="12" customFormat="1" ht="22.5">
      <c r="B763" s="149"/>
      <c r="D763" s="150" t="s">
        <v>193</v>
      </c>
      <c r="E763" s="151" t="s">
        <v>3</v>
      </c>
      <c r="F763" s="152" t="s">
        <v>939</v>
      </c>
      <c r="H763" s="153">
        <v>149.09</v>
      </c>
      <c r="I763" s="154"/>
      <c r="L763" s="149"/>
      <c r="M763" s="155"/>
      <c r="T763" s="156"/>
      <c r="AT763" s="151" t="s">
        <v>193</v>
      </c>
      <c r="AU763" s="151" t="s">
        <v>81</v>
      </c>
      <c r="AV763" s="12" t="s">
        <v>81</v>
      </c>
      <c r="AW763" s="12" t="s">
        <v>34</v>
      </c>
      <c r="AX763" s="12" t="s">
        <v>72</v>
      </c>
      <c r="AY763" s="151" t="s">
        <v>182</v>
      </c>
    </row>
    <row r="764" spans="2:51" s="12" customFormat="1">
      <c r="B764" s="149"/>
      <c r="D764" s="150" t="s">
        <v>193</v>
      </c>
      <c r="E764" s="151" t="s">
        <v>3</v>
      </c>
      <c r="F764" s="152" t="s">
        <v>940</v>
      </c>
      <c r="H764" s="153">
        <v>27.667999999999999</v>
      </c>
      <c r="I764" s="154"/>
      <c r="L764" s="149"/>
      <c r="M764" s="155"/>
      <c r="T764" s="156"/>
      <c r="AT764" s="151" t="s">
        <v>193</v>
      </c>
      <c r="AU764" s="151" t="s">
        <v>81</v>
      </c>
      <c r="AV764" s="12" t="s">
        <v>81</v>
      </c>
      <c r="AW764" s="12" t="s">
        <v>34</v>
      </c>
      <c r="AX764" s="12" t="s">
        <v>72</v>
      </c>
      <c r="AY764" s="151" t="s">
        <v>182</v>
      </c>
    </row>
    <row r="765" spans="2:51" s="12" customFormat="1">
      <c r="B765" s="149"/>
      <c r="D765" s="150" t="s">
        <v>193</v>
      </c>
      <c r="E765" s="151" t="s">
        <v>3</v>
      </c>
      <c r="F765" s="152" t="s">
        <v>941</v>
      </c>
      <c r="H765" s="153">
        <v>-8.8000000000000007</v>
      </c>
      <c r="I765" s="154"/>
      <c r="L765" s="149"/>
      <c r="M765" s="155"/>
      <c r="T765" s="156"/>
      <c r="AT765" s="151" t="s">
        <v>193</v>
      </c>
      <c r="AU765" s="151" t="s">
        <v>81</v>
      </c>
      <c r="AV765" s="12" t="s">
        <v>81</v>
      </c>
      <c r="AW765" s="12" t="s">
        <v>34</v>
      </c>
      <c r="AX765" s="12" t="s">
        <v>72</v>
      </c>
      <c r="AY765" s="151" t="s">
        <v>182</v>
      </c>
    </row>
    <row r="766" spans="2:51" s="12" customFormat="1">
      <c r="B766" s="149"/>
      <c r="D766" s="150" t="s">
        <v>193</v>
      </c>
      <c r="E766" s="151" t="s">
        <v>3</v>
      </c>
      <c r="F766" s="152" t="s">
        <v>942</v>
      </c>
      <c r="H766" s="153">
        <v>-4</v>
      </c>
      <c r="I766" s="154"/>
      <c r="L766" s="149"/>
      <c r="M766" s="155"/>
      <c r="T766" s="156"/>
      <c r="AT766" s="151" t="s">
        <v>193</v>
      </c>
      <c r="AU766" s="151" t="s">
        <v>81</v>
      </c>
      <c r="AV766" s="12" t="s">
        <v>81</v>
      </c>
      <c r="AW766" s="12" t="s">
        <v>34</v>
      </c>
      <c r="AX766" s="12" t="s">
        <v>72</v>
      </c>
      <c r="AY766" s="151" t="s">
        <v>182</v>
      </c>
    </row>
    <row r="767" spans="2:51" s="12" customFormat="1">
      <c r="B767" s="149"/>
      <c r="D767" s="150" t="s">
        <v>193</v>
      </c>
      <c r="E767" s="151" t="s">
        <v>3</v>
      </c>
      <c r="F767" s="152" t="s">
        <v>943</v>
      </c>
      <c r="H767" s="153">
        <v>-2.64</v>
      </c>
      <c r="I767" s="154"/>
      <c r="L767" s="149"/>
      <c r="M767" s="155"/>
      <c r="T767" s="156"/>
      <c r="AT767" s="151" t="s">
        <v>193</v>
      </c>
      <c r="AU767" s="151" t="s">
        <v>81</v>
      </c>
      <c r="AV767" s="12" t="s">
        <v>81</v>
      </c>
      <c r="AW767" s="12" t="s">
        <v>34</v>
      </c>
      <c r="AX767" s="12" t="s">
        <v>72</v>
      </c>
      <c r="AY767" s="151" t="s">
        <v>182</v>
      </c>
    </row>
    <row r="768" spans="2:51" s="12" customFormat="1">
      <c r="B768" s="149"/>
      <c r="D768" s="150" t="s">
        <v>193</v>
      </c>
      <c r="E768" s="151" t="s">
        <v>3</v>
      </c>
      <c r="F768" s="152" t="s">
        <v>944</v>
      </c>
      <c r="H768" s="153">
        <v>25.042999999999999</v>
      </c>
      <c r="I768" s="154"/>
      <c r="L768" s="149"/>
      <c r="M768" s="155"/>
      <c r="T768" s="156"/>
      <c r="AT768" s="151" t="s">
        <v>193</v>
      </c>
      <c r="AU768" s="151" t="s">
        <v>81</v>
      </c>
      <c r="AV768" s="12" t="s">
        <v>81</v>
      </c>
      <c r="AW768" s="12" t="s">
        <v>34</v>
      </c>
      <c r="AX768" s="12" t="s">
        <v>72</v>
      </c>
      <c r="AY768" s="151" t="s">
        <v>182</v>
      </c>
    </row>
    <row r="769" spans="2:51" s="12" customFormat="1">
      <c r="B769" s="149"/>
      <c r="D769" s="150" t="s">
        <v>193</v>
      </c>
      <c r="E769" s="151" t="s">
        <v>3</v>
      </c>
      <c r="F769" s="152" t="s">
        <v>945</v>
      </c>
      <c r="H769" s="153">
        <v>-1.6</v>
      </c>
      <c r="I769" s="154"/>
      <c r="L769" s="149"/>
      <c r="M769" s="155"/>
      <c r="T769" s="156"/>
      <c r="AT769" s="151" t="s">
        <v>193</v>
      </c>
      <c r="AU769" s="151" t="s">
        <v>81</v>
      </c>
      <c r="AV769" s="12" t="s">
        <v>81</v>
      </c>
      <c r="AW769" s="12" t="s">
        <v>34</v>
      </c>
      <c r="AX769" s="12" t="s">
        <v>72</v>
      </c>
      <c r="AY769" s="151" t="s">
        <v>182</v>
      </c>
    </row>
    <row r="770" spans="2:51" s="12" customFormat="1">
      <c r="B770" s="149"/>
      <c r="D770" s="150" t="s">
        <v>193</v>
      </c>
      <c r="E770" s="151" t="s">
        <v>3</v>
      </c>
      <c r="F770" s="152" t="s">
        <v>946</v>
      </c>
      <c r="H770" s="153">
        <v>43.604999999999997</v>
      </c>
      <c r="I770" s="154"/>
      <c r="L770" s="149"/>
      <c r="M770" s="155"/>
      <c r="T770" s="156"/>
      <c r="AT770" s="151" t="s">
        <v>193</v>
      </c>
      <c r="AU770" s="151" t="s">
        <v>81</v>
      </c>
      <c r="AV770" s="12" t="s">
        <v>81</v>
      </c>
      <c r="AW770" s="12" t="s">
        <v>34</v>
      </c>
      <c r="AX770" s="12" t="s">
        <v>72</v>
      </c>
      <c r="AY770" s="151" t="s">
        <v>182</v>
      </c>
    </row>
    <row r="771" spans="2:51" s="12" customFormat="1">
      <c r="B771" s="149"/>
      <c r="D771" s="150" t="s">
        <v>193</v>
      </c>
      <c r="E771" s="151" t="s">
        <v>3</v>
      </c>
      <c r="F771" s="152" t="s">
        <v>920</v>
      </c>
      <c r="H771" s="153">
        <v>-2.4</v>
      </c>
      <c r="I771" s="154"/>
      <c r="L771" s="149"/>
      <c r="M771" s="155"/>
      <c r="T771" s="156"/>
      <c r="AT771" s="151" t="s">
        <v>193</v>
      </c>
      <c r="AU771" s="151" t="s">
        <v>81</v>
      </c>
      <c r="AV771" s="12" t="s">
        <v>81</v>
      </c>
      <c r="AW771" s="12" t="s">
        <v>34</v>
      </c>
      <c r="AX771" s="12" t="s">
        <v>72</v>
      </c>
      <c r="AY771" s="151" t="s">
        <v>182</v>
      </c>
    </row>
    <row r="772" spans="2:51" s="12" customFormat="1">
      <c r="B772" s="149"/>
      <c r="D772" s="150" t="s">
        <v>193</v>
      </c>
      <c r="E772" s="151" t="s">
        <v>3</v>
      </c>
      <c r="F772" s="152" t="s">
        <v>921</v>
      </c>
      <c r="H772" s="153">
        <v>-2.8</v>
      </c>
      <c r="I772" s="154"/>
      <c r="L772" s="149"/>
      <c r="M772" s="155"/>
      <c r="T772" s="156"/>
      <c r="AT772" s="151" t="s">
        <v>193</v>
      </c>
      <c r="AU772" s="151" t="s">
        <v>81</v>
      </c>
      <c r="AV772" s="12" t="s">
        <v>81</v>
      </c>
      <c r="AW772" s="12" t="s">
        <v>34</v>
      </c>
      <c r="AX772" s="12" t="s">
        <v>72</v>
      </c>
      <c r="AY772" s="151" t="s">
        <v>182</v>
      </c>
    </row>
    <row r="773" spans="2:51" s="12" customFormat="1">
      <c r="B773" s="149"/>
      <c r="D773" s="150" t="s">
        <v>193</v>
      </c>
      <c r="E773" s="151" t="s">
        <v>3</v>
      </c>
      <c r="F773" s="152" t="s">
        <v>947</v>
      </c>
      <c r="H773" s="153">
        <v>38.786000000000001</v>
      </c>
      <c r="I773" s="154"/>
      <c r="L773" s="149"/>
      <c r="M773" s="155"/>
      <c r="T773" s="156"/>
      <c r="AT773" s="151" t="s">
        <v>193</v>
      </c>
      <c r="AU773" s="151" t="s">
        <v>81</v>
      </c>
      <c r="AV773" s="12" t="s">
        <v>81</v>
      </c>
      <c r="AW773" s="12" t="s">
        <v>34</v>
      </c>
      <c r="AX773" s="12" t="s">
        <v>72</v>
      </c>
      <c r="AY773" s="151" t="s">
        <v>182</v>
      </c>
    </row>
    <row r="774" spans="2:51" s="12" customFormat="1">
      <c r="B774" s="149"/>
      <c r="D774" s="150" t="s">
        <v>193</v>
      </c>
      <c r="E774" s="151" t="s">
        <v>3</v>
      </c>
      <c r="F774" s="152" t="s">
        <v>921</v>
      </c>
      <c r="H774" s="153">
        <v>-2.8</v>
      </c>
      <c r="I774" s="154"/>
      <c r="L774" s="149"/>
      <c r="M774" s="155"/>
      <c r="T774" s="156"/>
      <c r="AT774" s="151" t="s">
        <v>193</v>
      </c>
      <c r="AU774" s="151" t="s">
        <v>81</v>
      </c>
      <c r="AV774" s="12" t="s">
        <v>81</v>
      </c>
      <c r="AW774" s="12" t="s">
        <v>34</v>
      </c>
      <c r="AX774" s="12" t="s">
        <v>72</v>
      </c>
      <c r="AY774" s="151" t="s">
        <v>182</v>
      </c>
    </row>
    <row r="775" spans="2:51" s="12" customFormat="1">
      <c r="B775" s="149"/>
      <c r="D775" s="150" t="s">
        <v>193</v>
      </c>
      <c r="E775" s="151" t="s">
        <v>3</v>
      </c>
      <c r="F775" s="152" t="s">
        <v>932</v>
      </c>
      <c r="H775" s="153">
        <v>-1.8</v>
      </c>
      <c r="I775" s="154"/>
      <c r="L775" s="149"/>
      <c r="M775" s="155"/>
      <c r="T775" s="156"/>
      <c r="AT775" s="151" t="s">
        <v>193</v>
      </c>
      <c r="AU775" s="151" t="s">
        <v>81</v>
      </c>
      <c r="AV775" s="12" t="s">
        <v>81</v>
      </c>
      <c r="AW775" s="12" t="s">
        <v>34</v>
      </c>
      <c r="AX775" s="12" t="s">
        <v>72</v>
      </c>
      <c r="AY775" s="151" t="s">
        <v>182</v>
      </c>
    </row>
    <row r="776" spans="2:51" s="14" customFormat="1">
      <c r="B776" s="174"/>
      <c r="D776" s="150" t="s">
        <v>193</v>
      </c>
      <c r="E776" s="175" t="s">
        <v>3</v>
      </c>
      <c r="F776" s="176" t="s">
        <v>596</v>
      </c>
      <c r="H776" s="177">
        <v>257.35199999999998</v>
      </c>
      <c r="I776" s="178"/>
      <c r="L776" s="174"/>
      <c r="M776" s="179"/>
      <c r="T776" s="180"/>
      <c r="AT776" s="175" t="s">
        <v>193</v>
      </c>
      <c r="AU776" s="175" t="s">
        <v>81</v>
      </c>
      <c r="AV776" s="14" t="s">
        <v>202</v>
      </c>
      <c r="AW776" s="14" t="s">
        <v>34</v>
      </c>
      <c r="AX776" s="14" t="s">
        <v>72</v>
      </c>
      <c r="AY776" s="175" t="s">
        <v>182</v>
      </c>
    </row>
    <row r="777" spans="2:51" s="12" customFormat="1" ht="22.5">
      <c r="B777" s="149"/>
      <c r="D777" s="150" t="s">
        <v>193</v>
      </c>
      <c r="E777" s="151" t="s">
        <v>3</v>
      </c>
      <c r="F777" s="152" t="s">
        <v>948</v>
      </c>
      <c r="H777" s="153">
        <v>141.00700000000001</v>
      </c>
      <c r="I777" s="154"/>
      <c r="L777" s="149"/>
      <c r="M777" s="155"/>
      <c r="T777" s="156"/>
      <c r="AT777" s="151" t="s">
        <v>193</v>
      </c>
      <c r="AU777" s="151" t="s">
        <v>81</v>
      </c>
      <c r="AV777" s="12" t="s">
        <v>81</v>
      </c>
      <c r="AW777" s="12" t="s">
        <v>34</v>
      </c>
      <c r="AX777" s="12" t="s">
        <v>72</v>
      </c>
      <c r="AY777" s="151" t="s">
        <v>182</v>
      </c>
    </row>
    <row r="778" spans="2:51" s="12" customFormat="1">
      <c r="B778" s="149"/>
      <c r="D778" s="150" t="s">
        <v>193</v>
      </c>
      <c r="E778" s="151" t="s">
        <v>3</v>
      </c>
      <c r="F778" s="152" t="s">
        <v>931</v>
      </c>
      <c r="H778" s="153">
        <v>-2.2000000000000002</v>
      </c>
      <c r="I778" s="154"/>
      <c r="L778" s="149"/>
      <c r="M778" s="155"/>
      <c r="T778" s="156"/>
      <c r="AT778" s="151" t="s">
        <v>193</v>
      </c>
      <c r="AU778" s="151" t="s">
        <v>81</v>
      </c>
      <c r="AV778" s="12" t="s">
        <v>81</v>
      </c>
      <c r="AW778" s="12" t="s">
        <v>34</v>
      </c>
      <c r="AX778" s="12" t="s">
        <v>72</v>
      </c>
      <c r="AY778" s="151" t="s">
        <v>182</v>
      </c>
    </row>
    <row r="779" spans="2:51" s="12" customFormat="1">
      <c r="B779" s="149"/>
      <c r="D779" s="150" t="s">
        <v>193</v>
      </c>
      <c r="E779" s="151" t="s">
        <v>3</v>
      </c>
      <c r="F779" s="152" t="s">
        <v>949</v>
      </c>
      <c r="H779" s="153">
        <v>-5.4</v>
      </c>
      <c r="I779" s="154"/>
      <c r="L779" s="149"/>
      <c r="M779" s="155"/>
      <c r="T779" s="156"/>
      <c r="AT779" s="151" t="s">
        <v>193</v>
      </c>
      <c r="AU779" s="151" t="s">
        <v>81</v>
      </c>
      <c r="AV779" s="12" t="s">
        <v>81</v>
      </c>
      <c r="AW779" s="12" t="s">
        <v>34</v>
      </c>
      <c r="AX779" s="12" t="s">
        <v>72</v>
      </c>
      <c r="AY779" s="151" t="s">
        <v>182</v>
      </c>
    </row>
    <row r="780" spans="2:51" s="12" customFormat="1">
      <c r="B780" s="149"/>
      <c r="D780" s="150" t="s">
        <v>193</v>
      </c>
      <c r="E780" s="151" t="s">
        <v>3</v>
      </c>
      <c r="F780" s="152" t="s">
        <v>950</v>
      </c>
      <c r="H780" s="153">
        <v>-2.4</v>
      </c>
      <c r="I780" s="154"/>
      <c r="L780" s="149"/>
      <c r="M780" s="155"/>
      <c r="T780" s="156"/>
      <c r="AT780" s="151" t="s">
        <v>193</v>
      </c>
      <c r="AU780" s="151" t="s">
        <v>81</v>
      </c>
      <c r="AV780" s="12" t="s">
        <v>81</v>
      </c>
      <c r="AW780" s="12" t="s">
        <v>34</v>
      </c>
      <c r="AX780" s="12" t="s">
        <v>72</v>
      </c>
      <c r="AY780" s="151" t="s">
        <v>182</v>
      </c>
    </row>
    <row r="781" spans="2:51" s="12" customFormat="1">
      <c r="B781" s="149"/>
      <c r="D781" s="150" t="s">
        <v>193</v>
      </c>
      <c r="E781" s="151" t="s">
        <v>3</v>
      </c>
      <c r="F781" s="152" t="s">
        <v>951</v>
      </c>
      <c r="H781" s="153">
        <v>19.465</v>
      </c>
      <c r="I781" s="154"/>
      <c r="L781" s="149"/>
      <c r="M781" s="155"/>
      <c r="T781" s="156"/>
      <c r="AT781" s="151" t="s">
        <v>193</v>
      </c>
      <c r="AU781" s="151" t="s">
        <v>81</v>
      </c>
      <c r="AV781" s="12" t="s">
        <v>81</v>
      </c>
      <c r="AW781" s="12" t="s">
        <v>34</v>
      </c>
      <c r="AX781" s="12" t="s">
        <v>72</v>
      </c>
      <c r="AY781" s="151" t="s">
        <v>182</v>
      </c>
    </row>
    <row r="782" spans="2:51" s="12" customFormat="1">
      <c r="B782" s="149"/>
      <c r="D782" s="150" t="s">
        <v>193</v>
      </c>
      <c r="E782" s="151" t="s">
        <v>3</v>
      </c>
      <c r="F782" s="152" t="s">
        <v>937</v>
      </c>
      <c r="H782" s="153">
        <v>-1.4</v>
      </c>
      <c r="I782" s="154"/>
      <c r="L782" s="149"/>
      <c r="M782" s="155"/>
      <c r="T782" s="156"/>
      <c r="AT782" s="151" t="s">
        <v>193</v>
      </c>
      <c r="AU782" s="151" t="s">
        <v>81</v>
      </c>
      <c r="AV782" s="12" t="s">
        <v>81</v>
      </c>
      <c r="AW782" s="12" t="s">
        <v>34</v>
      </c>
      <c r="AX782" s="12" t="s">
        <v>72</v>
      </c>
      <c r="AY782" s="151" t="s">
        <v>182</v>
      </c>
    </row>
    <row r="783" spans="2:51" s="12" customFormat="1">
      <c r="B783" s="149"/>
      <c r="D783" s="150" t="s">
        <v>193</v>
      </c>
      <c r="E783" s="151" t="s">
        <v>3</v>
      </c>
      <c r="F783" s="152" t="s">
        <v>952</v>
      </c>
      <c r="H783" s="153">
        <v>24.119</v>
      </c>
      <c r="I783" s="154"/>
      <c r="L783" s="149"/>
      <c r="M783" s="155"/>
      <c r="T783" s="156"/>
      <c r="AT783" s="151" t="s">
        <v>193</v>
      </c>
      <c r="AU783" s="151" t="s">
        <v>81</v>
      </c>
      <c r="AV783" s="12" t="s">
        <v>81</v>
      </c>
      <c r="AW783" s="12" t="s">
        <v>34</v>
      </c>
      <c r="AX783" s="12" t="s">
        <v>72</v>
      </c>
      <c r="AY783" s="151" t="s">
        <v>182</v>
      </c>
    </row>
    <row r="784" spans="2:51" s="12" customFormat="1">
      <c r="B784" s="149"/>
      <c r="D784" s="150" t="s">
        <v>193</v>
      </c>
      <c r="E784" s="151" t="s">
        <v>3</v>
      </c>
      <c r="F784" s="152" t="s">
        <v>945</v>
      </c>
      <c r="H784" s="153">
        <v>-1.6</v>
      </c>
      <c r="I784" s="154"/>
      <c r="L784" s="149"/>
      <c r="M784" s="155"/>
      <c r="T784" s="156"/>
      <c r="AT784" s="151" t="s">
        <v>193</v>
      </c>
      <c r="AU784" s="151" t="s">
        <v>81</v>
      </c>
      <c r="AV784" s="12" t="s">
        <v>81</v>
      </c>
      <c r="AW784" s="12" t="s">
        <v>34</v>
      </c>
      <c r="AX784" s="12" t="s">
        <v>72</v>
      </c>
      <c r="AY784" s="151" t="s">
        <v>182</v>
      </c>
    </row>
    <row r="785" spans="2:51" s="12" customFormat="1">
      <c r="B785" s="149"/>
      <c r="D785" s="150" t="s">
        <v>193</v>
      </c>
      <c r="E785" s="151" t="s">
        <v>3</v>
      </c>
      <c r="F785" s="152" t="s">
        <v>953</v>
      </c>
      <c r="H785" s="153">
        <v>14.784000000000001</v>
      </c>
      <c r="I785" s="154"/>
      <c r="L785" s="149"/>
      <c r="M785" s="155"/>
      <c r="T785" s="156"/>
      <c r="AT785" s="151" t="s">
        <v>193</v>
      </c>
      <c r="AU785" s="151" t="s">
        <v>81</v>
      </c>
      <c r="AV785" s="12" t="s">
        <v>81</v>
      </c>
      <c r="AW785" s="12" t="s">
        <v>34</v>
      </c>
      <c r="AX785" s="12" t="s">
        <v>72</v>
      </c>
      <c r="AY785" s="151" t="s">
        <v>182</v>
      </c>
    </row>
    <row r="786" spans="2:51" s="12" customFormat="1">
      <c r="B786" s="149"/>
      <c r="D786" s="150" t="s">
        <v>193</v>
      </c>
      <c r="E786" s="151" t="s">
        <v>3</v>
      </c>
      <c r="F786" s="152" t="s">
        <v>932</v>
      </c>
      <c r="H786" s="153">
        <v>-1.8</v>
      </c>
      <c r="I786" s="154"/>
      <c r="L786" s="149"/>
      <c r="M786" s="155"/>
      <c r="T786" s="156"/>
      <c r="AT786" s="151" t="s">
        <v>193</v>
      </c>
      <c r="AU786" s="151" t="s">
        <v>81</v>
      </c>
      <c r="AV786" s="12" t="s">
        <v>81</v>
      </c>
      <c r="AW786" s="12" t="s">
        <v>34</v>
      </c>
      <c r="AX786" s="12" t="s">
        <v>72</v>
      </c>
      <c r="AY786" s="151" t="s">
        <v>182</v>
      </c>
    </row>
    <row r="787" spans="2:51" s="12" customFormat="1">
      <c r="B787" s="149"/>
      <c r="D787" s="150" t="s">
        <v>193</v>
      </c>
      <c r="E787" s="151" t="s">
        <v>3</v>
      </c>
      <c r="F787" s="152" t="s">
        <v>954</v>
      </c>
      <c r="H787" s="153">
        <v>14.259</v>
      </c>
      <c r="I787" s="154"/>
      <c r="L787" s="149"/>
      <c r="M787" s="155"/>
      <c r="T787" s="156"/>
      <c r="AT787" s="151" t="s">
        <v>193</v>
      </c>
      <c r="AU787" s="151" t="s">
        <v>81</v>
      </c>
      <c r="AV787" s="12" t="s">
        <v>81</v>
      </c>
      <c r="AW787" s="12" t="s">
        <v>34</v>
      </c>
      <c r="AX787" s="12" t="s">
        <v>72</v>
      </c>
      <c r="AY787" s="151" t="s">
        <v>182</v>
      </c>
    </row>
    <row r="788" spans="2:51" s="12" customFormat="1">
      <c r="B788" s="149"/>
      <c r="D788" s="150" t="s">
        <v>193</v>
      </c>
      <c r="E788" s="151" t="s">
        <v>3</v>
      </c>
      <c r="F788" s="152" t="s">
        <v>932</v>
      </c>
      <c r="H788" s="153">
        <v>-1.8</v>
      </c>
      <c r="I788" s="154"/>
      <c r="L788" s="149"/>
      <c r="M788" s="155"/>
      <c r="T788" s="156"/>
      <c r="AT788" s="151" t="s">
        <v>193</v>
      </c>
      <c r="AU788" s="151" t="s">
        <v>81</v>
      </c>
      <c r="AV788" s="12" t="s">
        <v>81</v>
      </c>
      <c r="AW788" s="12" t="s">
        <v>34</v>
      </c>
      <c r="AX788" s="12" t="s">
        <v>72</v>
      </c>
      <c r="AY788" s="151" t="s">
        <v>182</v>
      </c>
    </row>
    <row r="789" spans="2:51" s="12" customFormat="1">
      <c r="B789" s="149"/>
      <c r="D789" s="150" t="s">
        <v>193</v>
      </c>
      <c r="E789" s="151" t="s">
        <v>3</v>
      </c>
      <c r="F789" s="152" t="s">
        <v>955</v>
      </c>
      <c r="H789" s="153">
        <v>11.676</v>
      </c>
      <c r="I789" s="154"/>
      <c r="L789" s="149"/>
      <c r="M789" s="155"/>
      <c r="T789" s="156"/>
      <c r="AT789" s="151" t="s">
        <v>193</v>
      </c>
      <c r="AU789" s="151" t="s">
        <v>81</v>
      </c>
      <c r="AV789" s="12" t="s">
        <v>81</v>
      </c>
      <c r="AW789" s="12" t="s">
        <v>34</v>
      </c>
      <c r="AX789" s="12" t="s">
        <v>72</v>
      </c>
      <c r="AY789" s="151" t="s">
        <v>182</v>
      </c>
    </row>
    <row r="790" spans="2:51" s="12" customFormat="1">
      <c r="B790" s="149"/>
      <c r="D790" s="150" t="s">
        <v>193</v>
      </c>
      <c r="E790" s="151" t="s">
        <v>3</v>
      </c>
      <c r="F790" s="152" t="s">
        <v>956</v>
      </c>
      <c r="H790" s="153">
        <v>11.991</v>
      </c>
      <c r="I790" s="154"/>
      <c r="L790" s="149"/>
      <c r="M790" s="155"/>
      <c r="T790" s="156"/>
      <c r="AT790" s="151" t="s">
        <v>193</v>
      </c>
      <c r="AU790" s="151" t="s">
        <v>81</v>
      </c>
      <c r="AV790" s="12" t="s">
        <v>81</v>
      </c>
      <c r="AW790" s="12" t="s">
        <v>34</v>
      </c>
      <c r="AX790" s="12" t="s">
        <v>72</v>
      </c>
      <c r="AY790" s="151" t="s">
        <v>182</v>
      </c>
    </row>
    <row r="791" spans="2:51" s="12" customFormat="1">
      <c r="B791" s="149"/>
      <c r="D791" s="150" t="s">
        <v>193</v>
      </c>
      <c r="E791" s="151" t="s">
        <v>3</v>
      </c>
      <c r="F791" s="152" t="s">
        <v>937</v>
      </c>
      <c r="H791" s="153">
        <v>-1.4</v>
      </c>
      <c r="I791" s="154"/>
      <c r="L791" s="149"/>
      <c r="M791" s="155"/>
      <c r="T791" s="156"/>
      <c r="AT791" s="151" t="s">
        <v>193</v>
      </c>
      <c r="AU791" s="151" t="s">
        <v>81</v>
      </c>
      <c r="AV791" s="12" t="s">
        <v>81</v>
      </c>
      <c r="AW791" s="12" t="s">
        <v>34</v>
      </c>
      <c r="AX791" s="12" t="s">
        <v>72</v>
      </c>
      <c r="AY791" s="151" t="s">
        <v>182</v>
      </c>
    </row>
    <row r="792" spans="2:51" s="12" customFormat="1">
      <c r="B792" s="149"/>
      <c r="D792" s="150" t="s">
        <v>193</v>
      </c>
      <c r="E792" s="151" t="s">
        <v>3</v>
      </c>
      <c r="F792" s="152" t="s">
        <v>956</v>
      </c>
      <c r="H792" s="153">
        <v>11.991</v>
      </c>
      <c r="I792" s="154"/>
      <c r="L792" s="149"/>
      <c r="M792" s="155"/>
      <c r="T792" s="156"/>
      <c r="AT792" s="151" t="s">
        <v>193</v>
      </c>
      <c r="AU792" s="151" t="s">
        <v>81</v>
      </c>
      <c r="AV792" s="12" t="s">
        <v>81</v>
      </c>
      <c r="AW792" s="12" t="s">
        <v>34</v>
      </c>
      <c r="AX792" s="12" t="s">
        <v>72</v>
      </c>
      <c r="AY792" s="151" t="s">
        <v>182</v>
      </c>
    </row>
    <row r="793" spans="2:51" s="12" customFormat="1">
      <c r="B793" s="149"/>
      <c r="D793" s="150" t="s">
        <v>193</v>
      </c>
      <c r="E793" s="151" t="s">
        <v>3</v>
      </c>
      <c r="F793" s="152" t="s">
        <v>937</v>
      </c>
      <c r="H793" s="153">
        <v>-1.4</v>
      </c>
      <c r="I793" s="154"/>
      <c r="L793" s="149"/>
      <c r="M793" s="155"/>
      <c r="T793" s="156"/>
      <c r="AT793" s="151" t="s">
        <v>193</v>
      </c>
      <c r="AU793" s="151" t="s">
        <v>81</v>
      </c>
      <c r="AV793" s="12" t="s">
        <v>81</v>
      </c>
      <c r="AW793" s="12" t="s">
        <v>34</v>
      </c>
      <c r="AX793" s="12" t="s">
        <v>72</v>
      </c>
      <c r="AY793" s="151" t="s">
        <v>182</v>
      </c>
    </row>
    <row r="794" spans="2:51" s="14" customFormat="1">
      <c r="B794" s="174"/>
      <c r="D794" s="150" t="s">
        <v>193</v>
      </c>
      <c r="E794" s="175" t="s">
        <v>3</v>
      </c>
      <c r="F794" s="176" t="s">
        <v>605</v>
      </c>
      <c r="H794" s="177">
        <v>229.89199999999997</v>
      </c>
      <c r="I794" s="178"/>
      <c r="L794" s="174"/>
      <c r="M794" s="179"/>
      <c r="T794" s="180"/>
      <c r="AT794" s="175" t="s">
        <v>193</v>
      </c>
      <c r="AU794" s="175" t="s">
        <v>81</v>
      </c>
      <c r="AV794" s="14" t="s">
        <v>202</v>
      </c>
      <c r="AW794" s="14" t="s">
        <v>34</v>
      </c>
      <c r="AX794" s="14" t="s">
        <v>72</v>
      </c>
      <c r="AY794" s="175" t="s">
        <v>182</v>
      </c>
    </row>
    <row r="795" spans="2:51" s="12" customFormat="1" ht="22.5">
      <c r="B795" s="149"/>
      <c r="D795" s="150" t="s">
        <v>193</v>
      </c>
      <c r="E795" s="151" t="s">
        <v>3</v>
      </c>
      <c r="F795" s="152" t="s">
        <v>957</v>
      </c>
      <c r="H795" s="153">
        <v>124.41800000000001</v>
      </c>
      <c r="I795" s="154"/>
      <c r="L795" s="149"/>
      <c r="M795" s="155"/>
      <c r="T795" s="156"/>
      <c r="AT795" s="151" t="s">
        <v>193</v>
      </c>
      <c r="AU795" s="151" t="s">
        <v>81</v>
      </c>
      <c r="AV795" s="12" t="s">
        <v>81</v>
      </c>
      <c r="AW795" s="12" t="s">
        <v>34</v>
      </c>
      <c r="AX795" s="12" t="s">
        <v>72</v>
      </c>
      <c r="AY795" s="151" t="s">
        <v>182</v>
      </c>
    </row>
    <row r="796" spans="2:51" s="12" customFormat="1">
      <c r="B796" s="149"/>
      <c r="D796" s="150" t="s">
        <v>193</v>
      </c>
      <c r="E796" s="151" t="s">
        <v>3</v>
      </c>
      <c r="F796" s="152" t="s">
        <v>931</v>
      </c>
      <c r="H796" s="153">
        <v>-2.2000000000000002</v>
      </c>
      <c r="I796" s="154"/>
      <c r="L796" s="149"/>
      <c r="M796" s="155"/>
      <c r="T796" s="156"/>
      <c r="AT796" s="151" t="s">
        <v>193</v>
      </c>
      <c r="AU796" s="151" t="s">
        <v>81</v>
      </c>
      <c r="AV796" s="12" t="s">
        <v>81</v>
      </c>
      <c r="AW796" s="12" t="s">
        <v>34</v>
      </c>
      <c r="AX796" s="12" t="s">
        <v>72</v>
      </c>
      <c r="AY796" s="151" t="s">
        <v>182</v>
      </c>
    </row>
    <row r="797" spans="2:51" s="12" customFormat="1">
      <c r="B797" s="149"/>
      <c r="D797" s="150" t="s">
        <v>193</v>
      </c>
      <c r="E797" s="151" t="s">
        <v>3</v>
      </c>
      <c r="F797" s="152" t="s">
        <v>949</v>
      </c>
      <c r="H797" s="153">
        <v>-5.4</v>
      </c>
      <c r="I797" s="154"/>
      <c r="L797" s="149"/>
      <c r="M797" s="155"/>
      <c r="T797" s="156"/>
      <c r="AT797" s="151" t="s">
        <v>193</v>
      </c>
      <c r="AU797" s="151" t="s">
        <v>81</v>
      </c>
      <c r="AV797" s="12" t="s">
        <v>81</v>
      </c>
      <c r="AW797" s="12" t="s">
        <v>34</v>
      </c>
      <c r="AX797" s="12" t="s">
        <v>72</v>
      </c>
      <c r="AY797" s="151" t="s">
        <v>182</v>
      </c>
    </row>
    <row r="798" spans="2:51" s="12" customFormat="1">
      <c r="B798" s="149"/>
      <c r="D798" s="150" t="s">
        <v>193</v>
      </c>
      <c r="E798" s="151" t="s">
        <v>3</v>
      </c>
      <c r="F798" s="152" t="s">
        <v>950</v>
      </c>
      <c r="H798" s="153">
        <v>-2.4</v>
      </c>
      <c r="I798" s="154"/>
      <c r="L798" s="149"/>
      <c r="M798" s="155"/>
      <c r="T798" s="156"/>
      <c r="AT798" s="151" t="s">
        <v>193</v>
      </c>
      <c r="AU798" s="151" t="s">
        <v>81</v>
      </c>
      <c r="AV798" s="12" t="s">
        <v>81</v>
      </c>
      <c r="AW798" s="12" t="s">
        <v>34</v>
      </c>
      <c r="AX798" s="12" t="s">
        <v>72</v>
      </c>
      <c r="AY798" s="151" t="s">
        <v>182</v>
      </c>
    </row>
    <row r="799" spans="2:51" s="12" customFormat="1">
      <c r="B799" s="149"/>
      <c r="D799" s="150" t="s">
        <v>193</v>
      </c>
      <c r="E799" s="151" t="s">
        <v>3</v>
      </c>
      <c r="F799" s="152" t="s">
        <v>958</v>
      </c>
      <c r="H799" s="153">
        <v>17.175000000000001</v>
      </c>
      <c r="I799" s="154"/>
      <c r="L799" s="149"/>
      <c r="M799" s="155"/>
      <c r="T799" s="156"/>
      <c r="AT799" s="151" t="s">
        <v>193</v>
      </c>
      <c r="AU799" s="151" t="s">
        <v>81</v>
      </c>
      <c r="AV799" s="12" t="s">
        <v>81</v>
      </c>
      <c r="AW799" s="12" t="s">
        <v>34</v>
      </c>
      <c r="AX799" s="12" t="s">
        <v>72</v>
      </c>
      <c r="AY799" s="151" t="s">
        <v>182</v>
      </c>
    </row>
    <row r="800" spans="2:51" s="12" customFormat="1">
      <c r="B800" s="149"/>
      <c r="D800" s="150" t="s">
        <v>193</v>
      </c>
      <c r="E800" s="151" t="s">
        <v>3</v>
      </c>
      <c r="F800" s="152" t="s">
        <v>937</v>
      </c>
      <c r="H800" s="153">
        <v>-1.4</v>
      </c>
      <c r="I800" s="154"/>
      <c r="L800" s="149"/>
      <c r="M800" s="155"/>
      <c r="T800" s="156"/>
      <c r="AT800" s="151" t="s">
        <v>193</v>
      </c>
      <c r="AU800" s="151" t="s">
        <v>81</v>
      </c>
      <c r="AV800" s="12" t="s">
        <v>81</v>
      </c>
      <c r="AW800" s="12" t="s">
        <v>34</v>
      </c>
      <c r="AX800" s="12" t="s">
        <v>72</v>
      </c>
      <c r="AY800" s="151" t="s">
        <v>182</v>
      </c>
    </row>
    <row r="801" spans="2:51" s="12" customFormat="1">
      <c r="B801" s="149"/>
      <c r="D801" s="150" t="s">
        <v>193</v>
      </c>
      <c r="E801" s="151" t="s">
        <v>3</v>
      </c>
      <c r="F801" s="152" t="s">
        <v>959</v>
      </c>
      <c r="H801" s="153">
        <v>21.849</v>
      </c>
      <c r="I801" s="154"/>
      <c r="L801" s="149"/>
      <c r="M801" s="155"/>
      <c r="T801" s="156"/>
      <c r="AT801" s="151" t="s">
        <v>193</v>
      </c>
      <c r="AU801" s="151" t="s">
        <v>81</v>
      </c>
      <c r="AV801" s="12" t="s">
        <v>81</v>
      </c>
      <c r="AW801" s="12" t="s">
        <v>34</v>
      </c>
      <c r="AX801" s="12" t="s">
        <v>72</v>
      </c>
      <c r="AY801" s="151" t="s">
        <v>182</v>
      </c>
    </row>
    <row r="802" spans="2:51" s="12" customFormat="1">
      <c r="B802" s="149"/>
      <c r="D802" s="150" t="s">
        <v>193</v>
      </c>
      <c r="E802" s="151" t="s">
        <v>3</v>
      </c>
      <c r="F802" s="152" t="s">
        <v>945</v>
      </c>
      <c r="H802" s="153">
        <v>-1.6</v>
      </c>
      <c r="I802" s="154"/>
      <c r="L802" s="149"/>
      <c r="M802" s="155"/>
      <c r="T802" s="156"/>
      <c r="AT802" s="151" t="s">
        <v>193</v>
      </c>
      <c r="AU802" s="151" t="s">
        <v>81</v>
      </c>
      <c r="AV802" s="12" t="s">
        <v>81</v>
      </c>
      <c r="AW802" s="12" t="s">
        <v>34</v>
      </c>
      <c r="AX802" s="12" t="s">
        <v>72</v>
      </c>
      <c r="AY802" s="151" t="s">
        <v>182</v>
      </c>
    </row>
    <row r="803" spans="2:51" s="12" customFormat="1">
      <c r="B803" s="149"/>
      <c r="D803" s="150" t="s">
        <v>193</v>
      </c>
      <c r="E803" s="151" t="s">
        <v>3</v>
      </c>
      <c r="F803" s="152" t="s">
        <v>960</v>
      </c>
      <c r="H803" s="153">
        <v>13.2</v>
      </c>
      <c r="I803" s="154"/>
      <c r="L803" s="149"/>
      <c r="M803" s="155"/>
      <c r="T803" s="156"/>
      <c r="AT803" s="151" t="s">
        <v>193</v>
      </c>
      <c r="AU803" s="151" t="s">
        <v>81</v>
      </c>
      <c r="AV803" s="12" t="s">
        <v>81</v>
      </c>
      <c r="AW803" s="12" t="s">
        <v>34</v>
      </c>
      <c r="AX803" s="12" t="s">
        <v>72</v>
      </c>
      <c r="AY803" s="151" t="s">
        <v>182</v>
      </c>
    </row>
    <row r="804" spans="2:51" s="12" customFormat="1">
      <c r="B804" s="149"/>
      <c r="D804" s="150" t="s">
        <v>193</v>
      </c>
      <c r="E804" s="151" t="s">
        <v>3</v>
      </c>
      <c r="F804" s="152" t="s">
        <v>932</v>
      </c>
      <c r="H804" s="153">
        <v>-1.8</v>
      </c>
      <c r="I804" s="154"/>
      <c r="L804" s="149"/>
      <c r="M804" s="155"/>
      <c r="T804" s="156"/>
      <c r="AT804" s="151" t="s">
        <v>193</v>
      </c>
      <c r="AU804" s="151" t="s">
        <v>81</v>
      </c>
      <c r="AV804" s="12" t="s">
        <v>81</v>
      </c>
      <c r="AW804" s="12" t="s">
        <v>34</v>
      </c>
      <c r="AX804" s="12" t="s">
        <v>72</v>
      </c>
      <c r="AY804" s="151" t="s">
        <v>182</v>
      </c>
    </row>
    <row r="805" spans="2:51" s="12" customFormat="1">
      <c r="B805" s="149"/>
      <c r="D805" s="150" t="s">
        <v>193</v>
      </c>
      <c r="E805" s="151" t="s">
        <v>3</v>
      </c>
      <c r="F805" s="152" t="s">
        <v>961</v>
      </c>
      <c r="H805" s="153">
        <v>12.731</v>
      </c>
      <c r="I805" s="154"/>
      <c r="L805" s="149"/>
      <c r="M805" s="155"/>
      <c r="T805" s="156"/>
      <c r="AT805" s="151" t="s">
        <v>193</v>
      </c>
      <c r="AU805" s="151" t="s">
        <v>81</v>
      </c>
      <c r="AV805" s="12" t="s">
        <v>81</v>
      </c>
      <c r="AW805" s="12" t="s">
        <v>34</v>
      </c>
      <c r="AX805" s="12" t="s">
        <v>72</v>
      </c>
      <c r="AY805" s="151" t="s">
        <v>182</v>
      </c>
    </row>
    <row r="806" spans="2:51" s="12" customFormat="1">
      <c r="B806" s="149"/>
      <c r="D806" s="150" t="s">
        <v>193</v>
      </c>
      <c r="E806" s="151" t="s">
        <v>3</v>
      </c>
      <c r="F806" s="152" t="s">
        <v>932</v>
      </c>
      <c r="H806" s="153">
        <v>-1.8</v>
      </c>
      <c r="I806" s="154"/>
      <c r="L806" s="149"/>
      <c r="M806" s="155"/>
      <c r="T806" s="156"/>
      <c r="AT806" s="151" t="s">
        <v>193</v>
      </c>
      <c r="AU806" s="151" t="s">
        <v>81</v>
      </c>
      <c r="AV806" s="12" t="s">
        <v>81</v>
      </c>
      <c r="AW806" s="12" t="s">
        <v>34</v>
      </c>
      <c r="AX806" s="12" t="s">
        <v>72</v>
      </c>
      <c r="AY806" s="151" t="s">
        <v>182</v>
      </c>
    </row>
    <row r="807" spans="2:51" s="12" customFormat="1">
      <c r="B807" s="149"/>
      <c r="D807" s="150" t="s">
        <v>193</v>
      </c>
      <c r="E807" s="151" t="s">
        <v>3</v>
      </c>
      <c r="F807" s="152" t="s">
        <v>962</v>
      </c>
      <c r="H807" s="153">
        <v>10.425000000000001</v>
      </c>
      <c r="I807" s="154"/>
      <c r="L807" s="149"/>
      <c r="M807" s="155"/>
      <c r="T807" s="156"/>
      <c r="AT807" s="151" t="s">
        <v>193</v>
      </c>
      <c r="AU807" s="151" t="s">
        <v>81</v>
      </c>
      <c r="AV807" s="12" t="s">
        <v>81</v>
      </c>
      <c r="AW807" s="12" t="s">
        <v>34</v>
      </c>
      <c r="AX807" s="12" t="s">
        <v>72</v>
      </c>
      <c r="AY807" s="151" t="s">
        <v>182</v>
      </c>
    </row>
    <row r="808" spans="2:51" s="12" customFormat="1">
      <c r="B808" s="149"/>
      <c r="D808" s="150" t="s">
        <v>193</v>
      </c>
      <c r="E808" s="151" t="s">
        <v>3</v>
      </c>
      <c r="F808" s="152" t="s">
        <v>963</v>
      </c>
      <c r="H808" s="153">
        <v>10.706</v>
      </c>
      <c r="I808" s="154"/>
      <c r="L808" s="149"/>
      <c r="M808" s="155"/>
      <c r="T808" s="156"/>
      <c r="AT808" s="151" t="s">
        <v>193</v>
      </c>
      <c r="AU808" s="151" t="s">
        <v>81</v>
      </c>
      <c r="AV808" s="12" t="s">
        <v>81</v>
      </c>
      <c r="AW808" s="12" t="s">
        <v>34</v>
      </c>
      <c r="AX808" s="12" t="s">
        <v>72</v>
      </c>
      <c r="AY808" s="151" t="s">
        <v>182</v>
      </c>
    </row>
    <row r="809" spans="2:51" s="12" customFormat="1">
      <c r="B809" s="149"/>
      <c r="D809" s="150" t="s">
        <v>193</v>
      </c>
      <c r="E809" s="151" t="s">
        <v>3</v>
      </c>
      <c r="F809" s="152" t="s">
        <v>937</v>
      </c>
      <c r="H809" s="153">
        <v>-1.4</v>
      </c>
      <c r="I809" s="154"/>
      <c r="L809" s="149"/>
      <c r="M809" s="155"/>
      <c r="T809" s="156"/>
      <c r="AT809" s="151" t="s">
        <v>193</v>
      </c>
      <c r="AU809" s="151" t="s">
        <v>81</v>
      </c>
      <c r="AV809" s="12" t="s">
        <v>81</v>
      </c>
      <c r="AW809" s="12" t="s">
        <v>34</v>
      </c>
      <c r="AX809" s="12" t="s">
        <v>72</v>
      </c>
      <c r="AY809" s="151" t="s">
        <v>182</v>
      </c>
    </row>
    <row r="810" spans="2:51" s="12" customFormat="1">
      <c r="B810" s="149"/>
      <c r="D810" s="150" t="s">
        <v>193</v>
      </c>
      <c r="E810" s="151" t="s">
        <v>3</v>
      </c>
      <c r="F810" s="152" t="s">
        <v>963</v>
      </c>
      <c r="H810" s="153">
        <v>10.706</v>
      </c>
      <c r="I810" s="154"/>
      <c r="L810" s="149"/>
      <c r="M810" s="155"/>
      <c r="T810" s="156"/>
      <c r="AT810" s="151" t="s">
        <v>193</v>
      </c>
      <c r="AU810" s="151" t="s">
        <v>81</v>
      </c>
      <c r="AV810" s="12" t="s">
        <v>81</v>
      </c>
      <c r="AW810" s="12" t="s">
        <v>34</v>
      </c>
      <c r="AX810" s="12" t="s">
        <v>72</v>
      </c>
      <c r="AY810" s="151" t="s">
        <v>182</v>
      </c>
    </row>
    <row r="811" spans="2:51" s="12" customFormat="1">
      <c r="B811" s="149"/>
      <c r="D811" s="150" t="s">
        <v>193</v>
      </c>
      <c r="E811" s="151" t="s">
        <v>3</v>
      </c>
      <c r="F811" s="152" t="s">
        <v>937</v>
      </c>
      <c r="H811" s="153">
        <v>-1.4</v>
      </c>
      <c r="I811" s="154"/>
      <c r="L811" s="149"/>
      <c r="M811" s="155"/>
      <c r="T811" s="156"/>
      <c r="AT811" s="151" t="s">
        <v>193</v>
      </c>
      <c r="AU811" s="151" t="s">
        <v>81</v>
      </c>
      <c r="AV811" s="12" t="s">
        <v>81</v>
      </c>
      <c r="AW811" s="12" t="s">
        <v>34</v>
      </c>
      <c r="AX811" s="12" t="s">
        <v>72</v>
      </c>
      <c r="AY811" s="151" t="s">
        <v>182</v>
      </c>
    </row>
    <row r="812" spans="2:51" s="12" customFormat="1">
      <c r="B812" s="149"/>
      <c r="D812" s="150" t="s">
        <v>193</v>
      </c>
      <c r="E812" s="151" t="s">
        <v>3</v>
      </c>
      <c r="F812" s="152" t="s">
        <v>964</v>
      </c>
      <c r="H812" s="153">
        <v>5.9249999999999998</v>
      </c>
      <c r="I812" s="154"/>
      <c r="L812" s="149"/>
      <c r="M812" s="155"/>
      <c r="T812" s="156"/>
      <c r="AT812" s="151" t="s">
        <v>193</v>
      </c>
      <c r="AU812" s="151" t="s">
        <v>81</v>
      </c>
      <c r="AV812" s="12" t="s">
        <v>81</v>
      </c>
      <c r="AW812" s="12" t="s">
        <v>34</v>
      </c>
      <c r="AX812" s="12" t="s">
        <v>72</v>
      </c>
      <c r="AY812" s="151" t="s">
        <v>182</v>
      </c>
    </row>
    <row r="813" spans="2:51" s="12" customFormat="1">
      <c r="B813" s="149"/>
      <c r="D813" s="150" t="s">
        <v>193</v>
      </c>
      <c r="E813" s="151" t="s">
        <v>3</v>
      </c>
      <c r="F813" s="152" t="s">
        <v>945</v>
      </c>
      <c r="H813" s="153">
        <v>-1.6</v>
      </c>
      <c r="I813" s="154"/>
      <c r="L813" s="149"/>
      <c r="M813" s="155"/>
      <c r="T813" s="156"/>
      <c r="AT813" s="151" t="s">
        <v>193</v>
      </c>
      <c r="AU813" s="151" t="s">
        <v>81</v>
      </c>
      <c r="AV813" s="12" t="s">
        <v>81</v>
      </c>
      <c r="AW813" s="12" t="s">
        <v>34</v>
      </c>
      <c r="AX813" s="12" t="s">
        <v>72</v>
      </c>
      <c r="AY813" s="151" t="s">
        <v>182</v>
      </c>
    </row>
    <row r="814" spans="2:51" s="12" customFormat="1">
      <c r="B814" s="149"/>
      <c r="D814" s="150" t="s">
        <v>193</v>
      </c>
      <c r="E814" s="151" t="s">
        <v>3</v>
      </c>
      <c r="F814" s="152" t="s">
        <v>965</v>
      </c>
      <c r="H814" s="153">
        <v>9.6</v>
      </c>
      <c r="I814" s="154"/>
      <c r="L814" s="149"/>
      <c r="M814" s="155"/>
      <c r="T814" s="156"/>
      <c r="AT814" s="151" t="s">
        <v>193</v>
      </c>
      <c r="AU814" s="151" t="s">
        <v>81</v>
      </c>
      <c r="AV814" s="12" t="s">
        <v>81</v>
      </c>
      <c r="AW814" s="12" t="s">
        <v>34</v>
      </c>
      <c r="AX814" s="12" t="s">
        <v>72</v>
      </c>
      <c r="AY814" s="151" t="s">
        <v>182</v>
      </c>
    </row>
    <row r="815" spans="2:51" s="12" customFormat="1">
      <c r="B815" s="149"/>
      <c r="D815" s="150" t="s">
        <v>193</v>
      </c>
      <c r="E815" s="151" t="s">
        <v>3</v>
      </c>
      <c r="F815" s="152" t="s">
        <v>945</v>
      </c>
      <c r="H815" s="153">
        <v>-1.6</v>
      </c>
      <c r="I815" s="154"/>
      <c r="L815" s="149"/>
      <c r="M815" s="155"/>
      <c r="T815" s="156"/>
      <c r="AT815" s="151" t="s">
        <v>193</v>
      </c>
      <c r="AU815" s="151" t="s">
        <v>81</v>
      </c>
      <c r="AV815" s="12" t="s">
        <v>81</v>
      </c>
      <c r="AW815" s="12" t="s">
        <v>34</v>
      </c>
      <c r="AX815" s="12" t="s">
        <v>72</v>
      </c>
      <c r="AY815" s="151" t="s">
        <v>182</v>
      </c>
    </row>
    <row r="816" spans="2:51" s="14" customFormat="1">
      <c r="B816" s="174"/>
      <c r="D816" s="150" t="s">
        <v>193</v>
      </c>
      <c r="E816" s="175" t="s">
        <v>3</v>
      </c>
      <c r="F816" s="176" t="s">
        <v>610</v>
      </c>
      <c r="H816" s="177">
        <v>214.13499999999993</v>
      </c>
      <c r="I816" s="178"/>
      <c r="L816" s="174"/>
      <c r="M816" s="179"/>
      <c r="T816" s="180"/>
      <c r="AT816" s="175" t="s">
        <v>193</v>
      </c>
      <c r="AU816" s="175" t="s">
        <v>81</v>
      </c>
      <c r="AV816" s="14" t="s">
        <v>202</v>
      </c>
      <c r="AW816" s="14" t="s">
        <v>34</v>
      </c>
      <c r="AX816" s="14" t="s">
        <v>72</v>
      </c>
      <c r="AY816" s="175" t="s">
        <v>182</v>
      </c>
    </row>
    <row r="817" spans="2:65" s="12" customFormat="1">
      <c r="B817" s="149"/>
      <c r="D817" s="150" t="s">
        <v>193</v>
      </c>
      <c r="E817" s="151" t="s">
        <v>3</v>
      </c>
      <c r="F817" s="152" t="s">
        <v>966</v>
      </c>
      <c r="H817" s="153">
        <v>34.371000000000002</v>
      </c>
      <c r="I817" s="154"/>
      <c r="L817" s="149"/>
      <c r="M817" s="155"/>
      <c r="T817" s="156"/>
      <c r="AT817" s="151" t="s">
        <v>193</v>
      </c>
      <c r="AU817" s="151" t="s">
        <v>81</v>
      </c>
      <c r="AV817" s="12" t="s">
        <v>81</v>
      </c>
      <c r="AW817" s="12" t="s">
        <v>34</v>
      </c>
      <c r="AX817" s="12" t="s">
        <v>72</v>
      </c>
      <c r="AY817" s="151" t="s">
        <v>182</v>
      </c>
    </row>
    <row r="818" spans="2:65" s="12" customFormat="1">
      <c r="B818" s="149"/>
      <c r="D818" s="150" t="s">
        <v>193</v>
      </c>
      <c r="E818" s="151" t="s">
        <v>3</v>
      </c>
      <c r="F818" s="152" t="s">
        <v>921</v>
      </c>
      <c r="H818" s="153">
        <v>-2.8</v>
      </c>
      <c r="I818" s="154"/>
      <c r="L818" s="149"/>
      <c r="M818" s="155"/>
      <c r="T818" s="156"/>
      <c r="AT818" s="151" t="s">
        <v>193</v>
      </c>
      <c r="AU818" s="151" t="s">
        <v>81</v>
      </c>
      <c r="AV818" s="12" t="s">
        <v>81</v>
      </c>
      <c r="AW818" s="12" t="s">
        <v>34</v>
      </c>
      <c r="AX818" s="12" t="s">
        <v>72</v>
      </c>
      <c r="AY818" s="151" t="s">
        <v>182</v>
      </c>
    </row>
    <row r="819" spans="2:65" s="14" customFormat="1">
      <c r="B819" s="174"/>
      <c r="D819" s="150" t="s">
        <v>193</v>
      </c>
      <c r="E819" s="175" t="s">
        <v>3</v>
      </c>
      <c r="F819" s="176" t="s">
        <v>910</v>
      </c>
      <c r="H819" s="177">
        <v>31.571000000000002</v>
      </c>
      <c r="I819" s="178"/>
      <c r="L819" s="174"/>
      <c r="M819" s="179"/>
      <c r="T819" s="180"/>
      <c r="AT819" s="175" t="s">
        <v>193</v>
      </c>
      <c r="AU819" s="175" t="s">
        <v>81</v>
      </c>
      <c r="AV819" s="14" t="s">
        <v>202</v>
      </c>
      <c r="AW819" s="14" t="s">
        <v>34</v>
      </c>
      <c r="AX819" s="14" t="s">
        <v>72</v>
      </c>
      <c r="AY819" s="175" t="s">
        <v>182</v>
      </c>
    </row>
    <row r="820" spans="2:65" s="13" customFormat="1">
      <c r="B820" s="157"/>
      <c r="D820" s="150" t="s">
        <v>193</v>
      </c>
      <c r="E820" s="158" t="s">
        <v>3</v>
      </c>
      <c r="F820" s="159" t="s">
        <v>201</v>
      </c>
      <c r="H820" s="160">
        <v>890.52200000000039</v>
      </c>
      <c r="I820" s="161"/>
      <c r="L820" s="157"/>
      <c r="M820" s="162"/>
      <c r="T820" s="163"/>
      <c r="AT820" s="158" t="s">
        <v>193</v>
      </c>
      <c r="AU820" s="158" t="s">
        <v>81</v>
      </c>
      <c r="AV820" s="13" t="s">
        <v>189</v>
      </c>
      <c r="AW820" s="13" t="s">
        <v>34</v>
      </c>
      <c r="AX820" s="13" t="s">
        <v>79</v>
      </c>
      <c r="AY820" s="158" t="s">
        <v>182</v>
      </c>
    </row>
    <row r="821" spans="2:65" s="1" customFormat="1" ht="37.9" customHeight="1">
      <c r="B821" s="131"/>
      <c r="C821" s="132" t="s">
        <v>967</v>
      </c>
      <c r="D821" s="132" t="s">
        <v>184</v>
      </c>
      <c r="E821" s="133" t="s">
        <v>968</v>
      </c>
      <c r="F821" s="134" t="s">
        <v>969</v>
      </c>
      <c r="G821" s="135" t="s">
        <v>292</v>
      </c>
      <c r="H821" s="136">
        <v>30.42</v>
      </c>
      <c r="I821" s="137"/>
      <c r="J821" s="138">
        <f>ROUND(I821*H821,2)</f>
        <v>0</v>
      </c>
      <c r="K821" s="134" t="s">
        <v>188</v>
      </c>
      <c r="L821" s="32"/>
      <c r="M821" s="139" t="s">
        <v>3</v>
      </c>
      <c r="N821" s="140" t="s">
        <v>43</v>
      </c>
      <c r="P821" s="141">
        <f>O821*H821</f>
        <v>0</v>
      </c>
      <c r="Q821" s="141">
        <v>0.17818000000000001</v>
      </c>
      <c r="R821" s="141">
        <f>Q821*H821</f>
        <v>5.4202356000000007</v>
      </c>
      <c r="S821" s="141">
        <v>0</v>
      </c>
      <c r="T821" s="142">
        <f>S821*H821</f>
        <v>0</v>
      </c>
      <c r="AR821" s="143" t="s">
        <v>189</v>
      </c>
      <c r="AT821" s="143" t="s">
        <v>184</v>
      </c>
      <c r="AU821" s="143" t="s">
        <v>81</v>
      </c>
      <c r="AY821" s="17" t="s">
        <v>182</v>
      </c>
      <c r="BE821" s="144">
        <f>IF(N821="základní",J821,0)</f>
        <v>0</v>
      </c>
      <c r="BF821" s="144">
        <f>IF(N821="snížená",J821,0)</f>
        <v>0</v>
      </c>
      <c r="BG821" s="144">
        <f>IF(N821="zákl. přenesená",J821,0)</f>
        <v>0</v>
      </c>
      <c r="BH821" s="144">
        <f>IF(N821="sníž. přenesená",J821,0)</f>
        <v>0</v>
      </c>
      <c r="BI821" s="144">
        <f>IF(N821="nulová",J821,0)</f>
        <v>0</v>
      </c>
      <c r="BJ821" s="17" t="s">
        <v>79</v>
      </c>
      <c r="BK821" s="144">
        <f>ROUND(I821*H821,2)</f>
        <v>0</v>
      </c>
      <c r="BL821" s="17" t="s">
        <v>189</v>
      </c>
      <c r="BM821" s="143" t="s">
        <v>970</v>
      </c>
    </row>
    <row r="822" spans="2:65" s="1" customFormat="1">
      <c r="B822" s="32"/>
      <c r="D822" s="145" t="s">
        <v>191</v>
      </c>
      <c r="F822" s="146" t="s">
        <v>971</v>
      </c>
      <c r="I822" s="147"/>
      <c r="L822" s="32"/>
      <c r="M822" s="148"/>
      <c r="T822" s="52"/>
      <c r="AT822" s="17" t="s">
        <v>191</v>
      </c>
      <c r="AU822" s="17" t="s">
        <v>81</v>
      </c>
    </row>
    <row r="823" spans="2:65" s="12" customFormat="1" ht="22.5">
      <c r="B823" s="149"/>
      <c r="D823" s="150" t="s">
        <v>193</v>
      </c>
      <c r="E823" s="151" t="s">
        <v>3</v>
      </c>
      <c r="F823" s="152" t="s">
        <v>972</v>
      </c>
      <c r="H823" s="153">
        <v>3.6640000000000001</v>
      </c>
      <c r="I823" s="154"/>
      <c r="L823" s="149"/>
      <c r="M823" s="155"/>
      <c r="T823" s="156"/>
      <c r="AT823" s="151" t="s">
        <v>193</v>
      </c>
      <c r="AU823" s="151" t="s">
        <v>81</v>
      </c>
      <c r="AV823" s="12" t="s">
        <v>81</v>
      </c>
      <c r="AW823" s="12" t="s">
        <v>34</v>
      </c>
      <c r="AX823" s="12" t="s">
        <v>72</v>
      </c>
      <c r="AY823" s="151" t="s">
        <v>182</v>
      </c>
    </row>
    <row r="824" spans="2:65" s="12" customFormat="1" ht="22.5">
      <c r="B824" s="149"/>
      <c r="D824" s="150" t="s">
        <v>193</v>
      </c>
      <c r="E824" s="151" t="s">
        <v>3</v>
      </c>
      <c r="F824" s="152" t="s">
        <v>973</v>
      </c>
      <c r="H824" s="153">
        <v>3.54</v>
      </c>
      <c r="I824" s="154"/>
      <c r="L824" s="149"/>
      <c r="M824" s="155"/>
      <c r="T824" s="156"/>
      <c r="AT824" s="151" t="s">
        <v>193</v>
      </c>
      <c r="AU824" s="151" t="s">
        <v>81</v>
      </c>
      <c r="AV824" s="12" t="s">
        <v>81</v>
      </c>
      <c r="AW824" s="12" t="s">
        <v>34</v>
      </c>
      <c r="AX824" s="12" t="s">
        <v>72</v>
      </c>
      <c r="AY824" s="151" t="s">
        <v>182</v>
      </c>
    </row>
    <row r="825" spans="2:65" s="12" customFormat="1" ht="22.5">
      <c r="B825" s="149"/>
      <c r="D825" s="150" t="s">
        <v>193</v>
      </c>
      <c r="E825" s="151" t="s">
        <v>3</v>
      </c>
      <c r="F825" s="152" t="s">
        <v>974</v>
      </c>
      <c r="H825" s="153">
        <v>5.9340000000000002</v>
      </c>
      <c r="I825" s="154"/>
      <c r="L825" s="149"/>
      <c r="M825" s="155"/>
      <c r="T825" s="156"/>
      <c r="AT825" s="151" t="s">
        <v>193</v>
      </c>
      <c r="AU825" s="151" t="s">
        <v>81</v>
      </c>
      <c r="AV825" s="12" t="s">
        <v>81</v>
      </c>
      <c r="AW825" s="12" t="s">
        <v>34</v>
      </c>
      <c r="AX825" s="12" t="s">
        <v>72</v>
      </c>
      <c r="AY825" s="151" t="s">
        <v>182</v>
      </c>
    </row>
    <row r="826" spans="2:65" s="12" customFormat="1" ht="22.5">
      <c r="B826" s="149"/>
      <c r="D826" s="150" t="s">
        <v>193</v>
      </c>
      <c r="E826" s="151" t="s">
        <v>3</v>
      </c>
      <c r="F826" s="152" t="s">
        <v>975</v>
      </c>
      <c r="H826" s="153">
        <v>8.1820000000000004</v>
      </c>
      <c r="I826" s="154"/>
      <c r="L826" s="149"/>
      <c r="M826" s="155"/>
      <c r="T826" s="156"/>
      <c r="AT826" s="151" t="s">
        <v>193</v>
      </c>
      <c r="AU826" s="151" t="s">
        <v>81</v>
      </c>
      <c r="AV826" s="12" t="s">
        <v>81</v>
      </c>
      <c r="AW826" s="12" t="s">
        <v>34</v>
      </c>
      <c r="AX826" s="12" t="s">
        <v>72</v>
      </c>
      <c r="AY826" s="151" t="s">
        <v>182</v>
      </c>
    </row>
    <row r="827" spans="2:65" s="12" customFormat="1">
      <c r="B827" s="149"/>
      <c r="D827" s="150" t="s">
        <v>193</v>
      </c>
      <c r="E827" s="151" t="s">
        <v>3</v>
      </c>
      <c r="F827" s="152" t="s">
        <v>976</v>
      </c>
      <c r="H827" s="153">
        <v>2.2839999999999998</v>
      </c>
      <c r="I827" s="154"/>
      <c r="L827" s="149"/>
      <c r="M827" s="155"/>
      <c r="T827" s="156"/>
      <c r="AT827" s="151" t="s">
        <v>193</v>
      </c>
      <c r="AU827" s="151" t="s">
        <v>81</v>
      </c>
      <c r="AV827" s="12" t="s">
        <v>81</v>
      </c>
      <c r="AW827" s="12" t="s">
        <v>34</v>
      </c>
      <c r="AX827" s="12" t="s">
        <v>72</v>
      </c>
      <c r="AY827" s="151" t="s">
        <v>182</v>
      </c>
    </row>
    <row r="828" spans="2:65" s="12" customFormat="1">
      <c r="B828" s="149"/>
      <c r="D828" s="150" t="s">
        <v>193</v>
      </c>
      <c r="E828" s="151" t="s">
        <v>3</v>
      </c>
      <c r="F828" s="152" t="s">
        <v>977</v>
      </c>
      <c r="H828" s="153">
        <v>2.54</v>
      </c>
      <c r="I828" s="154"/>
      <c r="L828" s="149"/>
      <c r="M828" s="155"/>
      <c r="T828" s="156"/>
      <c r="AT828" s="151" t="s">
        <v>193</v>
      </c>
      <c r="AU828" s="151" t="s">
        <v>81</v>
      </c>
      <c r="AV828" s="12" t="s">
        <v>81</v>
      </c>
      <c r="AW828" s="12" t="s">
        <v>34</v>
      </c>
      <c r="AX828" s="12" t="s">
        <v>72</v>
      </c>
      <c r="AY828" s="151" t="s">
        <v>182</v>
      </c>
    </row>
    <row r="829" spans="2:65" s="12" customFormat="1">
      <c r="B829" s="149"/>
      <c r="D829" s="150" t="s">
        <v>193</v>
      </c>
      <c r="E829" s="151" t="s">
        <v>3</v>
      </c>
      <c r="F829" s="152" t="s">
        <v>978</v>
      </c>
      <c r="H829" s="153">
        <v>1.1879999999999999</v>
      </c>
      <c r="I829" s="154"/>
      <c r="L829" s="149"/>
      <c r="M829" s="155"/>
      <c r="T829" s="156"/>
      <c r="AT829" s="151" t="s">
        <v>193</v>
      </c>
      <c r="AU829" s="151" t="s">
        <v>81</v>
      </c>
      <c r="AV829" s="12" t="s">
        <v>81</v>
      </c>
      <c r="AW829" s="12" t="s">
        <v>34</v>
      </c>
      <c r="AX829" s="12" t="s">
        <v>72</v>
      </c>
      <c r="AY829" s="151" t="s">
        <v>182</v>
      </c>
    </row>
    <row r="830" spans="2:65" s="12" customFormat="1">
      <c r="B830" s="149"/>
      <c r="D830" s="150" t="s">
        <v>193</v>
      </c>
      <c r="E830" s="151" t="s">
        <v>3</v>
      </c>
      <c r="F830" s="152" t="s">
        <v>979</v>
      </c>
      <c r="H830" s="153">
        <v>2.0640000000000001</v>
      </c>
      <c r="I830" s="154"/>
      <c r="L830" s="149"/>
      <c r="M830" s="155"/>
      <c r="T830" s="156"/>
      <c r="AT830" s="151" t="s">
        <v>193</v>
      </c>
      <c r="AU830" s="151" t="s">
        <v>81</v>
      </c>
      <c r="AV830" s="12" t="s">
        <v>81</v>
      </c>
      <c r="AW830" s="12" t="s">
        <v>34</v>
      </c>
      <c r="AX830" s="12" t="s">
        <v>72</v>
      </c>
      <c r="AY830" s="151" t="s">
        <v>182</v>
      </c>
    </row>
    <row r="831" spans="2:65" s="12" customFormat="1">
      <c r="B831" s="149"/>
      <c r="D831" s="150" t="s">
        <v>193</v>
      </c>
      <c r="E831" s="151" t="s">
        <v>3</v>
      </c>
      <c r="F831" s="152" t="s">
        <v>980</v>
      </c>
      <c r="H831" s="153">
        <v>0.68799999999999994</v>
      </c>
      <c r="I831" s="154"/>
      <c r="L831" s="149"/>
      <c r="M831" s="155"/>
      <c r="T831" s="156"/>
      <c r="AT831" s="151" t="s">
        <v>193</v>
      </c>
      <c r="AU831" s="151" t="s">
        <v>81</v>
      </c>
      <c r="AV831" s="12" t="s">
        <v>81</v>
      </c>
      <c r="AW831" s="12" t="s">
        <v>34</v>
      </c>
      <c r="AX831" s="12" t="s">
        <v>72</v>
      </c>
      <c r="AY831" s="151" t="s">
        <v>182</v>
      </c>
    </row>
    <row r="832" spans="2:65" s="12" customFormat="1">
      <c r="B832" s="149"/>
      <c r="D832" s="150" t="s">
        <v>193</v>
      </c>
      <c r="E832" s="151" t="s">
        <v>3</v>
      </c>
      <c r="F832" s="152" t="s">
        <v>981</v>
      </c>
      <c r="H832" s="153">
        <v>0.33600000000000002</v>
      </c>
      <c r="I832" s="154"/>
      <c r="L832" s="149"/>
      <c r="M832" s="155"/>
      <c r="T832" s="156"/>
      <c r="AT832" s="151" t="s">
        <v>193</v>
      </c>
      <c r="AU832" s="151" t="s">
        <v>81</v>
      </c>
      <c r="AV832" s="12" t="s">
        <v>81</v>
      </c>
      <c r="AW832" s="12" t="s">
        <v>34</v>
      </c>
      <c r="AX832" s="12" t="s">
        <v>72</v>
      </c>
      <c r="AY832" s="151" t="s">
        <v>182</v>
      </c>
    </row>
    <row r="833" spans="2:65" s="13" customFormat="1">
      <c r="B833" s="157"/>
      <c r="D833" s="150" t="s">
        <v>193</v>
      </c>
      <c r="E833" s="158" t="s">
        <v>3</v>
      </c>
      <c r="F833" s="159" t="s">
        <v>201</v>
      </c>
      <c r="H833" s="160">
        <v>30.419999999999995</v>
      </c>
      <c r="I833" s="161"/>
      <c r="L833" s="157"/>
      <c r="M833" s="162"/>
      <c r="T833" s="163"/>
      <c r="AT833" s="158" t="s">
        <v>193</v>
      </c>
      <c r="AU833" s="158" t="s">
        <v>81</v>
      </c>
      <c r="AV833" s="13" t="s">
        <v>189</v>
      </c>
      <c r="AW833" s="13" t="s">
        <v>34</v>
      </c>
      <c r="AX833" s="13" t="s">
        <v>79</v>
      </c>
      <c r="AY833" s="158" t="s">
        <v>182</v>
      </c>
    </row>
    <row r="834" spans="2:65" s="1" customFormat="1" ht="37.9" customHeight="1">
      <c r="B834" s="131"/>
      <c r="C834" s="132" t="s">
        <v>982</v>
      </c>
      <c r="D834" s="132" t="s">
        <v>184</v>
      </c>
      <c r="E834" s="133" t="s">
        <v>983</v>
      </c>
      <c r="F834" s="134" t="s">
        <v>984</v>
      </c>
      <c r="G834" s="135" t="s">
        <v>292</v>
      </c>
      <c r="H834" s="136">
        <v>75.599999999999994</v>
      </c>
      <c r="I834" s="137"/>
      <c r="J834" s="138">
        <f>ROUND(I834*H834,2)</f>
        <v>0</v>
      </c>
      <c r="K834" s="134" t="s">
        <v>188</v>
      </c>
      <c r="L834" s="32"/>
      <c r="M834" s="139" t="s">
        <v>3</v>
      </c>
      <c r="N834" s="140" t="s">
        <v>43</v>
      </c>
      <c r="P834" s="141">
        <f>O834*H834</f>
        <v>0</v>
      </c>
      <c r="Q834" s="141">
        <v>5.4600000000000003E-2</v>
      </c>
      <c r="R834" s="141">
        <f>Q834*H834</f>
        <v>4.1277600000000003</v>
      </c>
      <c r="S834" s="141">
        <v>0</v>
      </c>
      <c r="T834" s="142">
        <f>S834*H834</f>
        <v>0</v>
      </c>
      <c r="AR834" s="143" t="s">
        <v>189</v>
      </c>
      <c r="AT834" s="143" t="s">
        <v>184</v>
      </c>
      <c r="AU834" s="143" t="s">
        <v>81</v>
      </c>
      <c r="AY834" s="17" t="s">
        <v>182</v>
      </c>
      <c r="BE834" s="144">
        <f>IF(N834="základní",J834,0)</f>
        <v>0</v>
      </c>
      <c r="BF834" s="144">
        <f>IF(N834="snížená",J834,0)</f>
        <v>0</v>
      </c>
      <c r="BG834" s="144">
        <f>IF(N834="zákl. přenesená",J834,0)</f>
        <v>0</v>
      </c>
      <c r="BH834" s="144">
        <f>IF(N834="sníž. přenesená",J834,0)</f>
        <v>0</v>
      </c>
      <c r="BI834" s="144">
        <f>IF(N834="nulová",J834,0)</f>
        <v>0</v>
      </c>
      <c r="BJ834" s="17" t="s">
        <v>79</v>
      </c>
      <c r="BK834" s="144">
        <f>ROUND(I834*H834,2)</f>
        <v>0</v>
      </c>
      <c r="BL834" s="17" t="s">
        <v>189</v>
      </c>
      <c r="BM834" s="143" t="s">
        <v>985</v>
      </c>
    </row>
    <row r="835" spans="2:65" s="1" customFormat="1">
      <c r="B835" s="32"/>
      <c r="D835" s="145" t="s">
        <v>191</v>
      </c>
      <c r="F835" s="146" t="s">
        <v>986</v>
      </c>
      <c r="I835" s="147"/>
      <c r="L835" s="32"/>
      <c r="M835" s="148"/>
      <c r="T835" s="52"/>
      <c r="AT835" s="17" t="s">
        <v>191</v>
      </c>
      <c r="AU835" s="17" t="s">
        <v>81</v>
      </c>
    </row>
    <row r="836" spans="2:65" s="12" customFormat="1">
      <c r="B836" s="149"/>
      <c r="D836" s="150" t="s">
        <v>193</v>
      </c>
      <c r="E836" s="151" t="s">
        <v>3</v>
      </c>
      <c r="F836" s="152" t="s">
        <v>987</v>
      </c>
      <c r="H836" s="153">
        <v>75.599999999999994</v>
      </c>
      <c r="I836" s="154"/>
      <c r="L836" s="149"/>
      <c r="M836" s="155"/>
      <c r="T836" s="156"/>
      <c r="AT836" s="151" t="s">
        <v>193</v>
      </c>
      <c r="AU836" s="151" t="s">
        <v>81</v>
      </c>
      <c r="AV836" s="12" t="s">
        <v>81</v>
      </c>
      <c r="AW836" s="12" t="s">
        <v>34</v>
      </c>
      <c r="AX836" s="12" t="s">
        <v>79</v>
      </c>
      <c r="AY836" s="151" t="s">
        <v>182</v>
      </c>
    </row>
    <row r="837" spans="2:65" s="1" customFormat="1" ht="37.9" customHeight="1">
      <c r="B837" s="131"/>
      <c r="C837" s="132" t="s">
        <v>988</v>
      </c>
      <c r="D837" s="132" t="s">
        <v>184</v>
      </c>
      <c r="E837" s="133" t="s">
        <v>989</v>
      </c>
      <c r="F837" s="134" t="s">
        <v>990</v>
      </c>
      <c r="G837" s="135" t="s">
        <v>292</v>
      </c>
      <c r="H837" s="136">
        <v>62.5</v>
      </c>
      <c r="I837" s="137"/>
      <c r="J837" s="138">
        <f>ROUND(I837*H837,2)</f>
        <v>0</v>
      </c>
      <c r="K837" s="134" t="s">
        <v>188</v>
      </c>
      <c r="L837" s="32"/>
      <c r="M837" s="139" t="s">
        <v>3</v>
      </c>
      <c r="N837" s="140" t="s">
        <v>43</v>
      </c>
      <c r="P837" s="141">
        <f>O837*H837</f>
        <v>0</v>
      </c>
      <c r="Q837" s="141">
        <v>7.3480000000000004E-2</v>
      </c>
      <c r="R837" s="141">
        <f>Q837*H837</f>
        <v>4.5925000000000002</v>
      </c>
      <c r="S837" s="141">
        <v>0</v>
      </c>
      <c r="T837" s="142">
        <f>S837*H837</f>
        <v>0</v>
      </c>
      <c r="AR837" s="143" t="s">
        <v>189</v>
      </c>
      <c r="AT837" s="143" t="s">
        <v>184</v>
      </c>
      <c r="AU837" s="143" t="s">
        <v>81</v>
      </c>
      <c r="AY837" s="17" t="s">
        <v>182</v>
      </c>
      <c r="BE837" s="144">
        <f>IF(N837="základní",J837,0)</f>
        <v>0</v>
      </c>
      <c r="BF837" s="144">
        <f>IF(N837="snížená",J837,0)</f>
        <v>0</v>
      </c>
      <c r="BG837" s="144">
        <f>IF(N837="zákl. přenesená",J837,0)</f>
        <v>0</v>
      </c>
      <c r="BH837" s="144">
        <f>IF(N837="sníž. přenesená",J837,0)</f>
        <v>0</v>
      </c>
      <c r="BI837" s="144">
        <f>IF(N837="nulová",J837,0)</f>
        <v>0</v>
      </c>
      <c r="BJ837" s="17" t="s">
        <v>79</v>
      </c>
      <c r="BK837" s="144">
        <f>ROUND(I837*H837,2)</f>
        <v>0</v>
      </c>
      <c r="BL837" s="17" t="s">
        <v>189</v>
      </c>
      <c r="BM837" s="143" t="s">
        <v>991</v>
      </c>
    </row>
    <row r="838" spans="2:65" s="1" customFormat="1">
      <c r="B838" s="32"/>
      <c r="D838" s="145" t="s">
        <v>191</v>
      </c>
      <c r="F838" s="146" t="s">
        <v>992</v>
      </c>
      <c r="I838" s="147"/>
      <c r="L838" s="32"/>
      <c r="M838" s="148"/>
      <c r="T838" s="52"/>
      <c r="AT838" s="17" t="s">
        <v>191</v>
      </c>
      <c r="AU838" s="17" t="s">
        <v>81</v>
      </c>
    </row>
    <row r="839" spans="2:65" s="12" customFormat="1">
      <c r="B839" s="149"/>
      <c r="D839" s="150" t="s">
        <v>193</v>
      </c>
      <c r="E839" s="151" t="s">
        <v>3</v>
      </c>
      <c r="F839" s="152" t="s">
        <v>993</v>
      </c>
      <c r="H839" s="153">
        <v>6.25</v>
      </c>
      <c r="I839" s="154"/>
      <c r="L839" s="149"/>
      <c r="M839" s="155"/>
      <c r="T839" s="156"/>
      <c r="AT839" s="151" t="s">
        <v>193</v>
      </c>
      <c r="AU839" s="151" t="s">
        <v>81</v>
      </c>
      <c r="AV839" s="12" t="s">
        <v>81</v>
      </c>
      <c r="AW839" s="12" t="s">
        <v>34</v>
      </c>
      <c r="AX839" s="12" t="s">
        <v>72</v>
      </c>
      <c r="AY839" s="151" t="s">
        <v>182</v>
      </c>
    </row>
    <row r="840" spans="2:65" s="12" customFormat="1">
      <c r="B840" s="149"/>
      <c r="D840" s="150" t="s">
        <v>193</v>
      </c>
      <c r="E840" s="151" t="s">
        <v>3</v>
      </c>
      <c r="F840" s="152" t="s">
        <v>994</v>
      </c>
      <c r="H840" s="153">
        <v>12.5</v>
      </c>
      <c r="I840" s="154"/>
      <c r="L840" s="149"/>
      <c r="M840" s="155"/>
      <c r="T840" s="156"/>
      <c r="AT840" s="151" t="s">
        <v>193</v>
      </c>
      <c r="AU840" s="151" t="s">
        <v>81</v>
      </c>
      <c r="AV840" s="12" t="s">
        <v>81</v>
      </c>
      <c r="AW840" s="12" t="s">
        <v>34</v>
      </c>
      <c r="AX840" s="12" t="s">
        <v>72</v>
      </c>
      <c r="AY840" s="151" t="s">
        <v>182</v>
      </c>
    </row>
    <row r="841" spans="2:65" s="12" customFormat="1">
      <c r="B841" s="149"/>
      <c r="D841" s="150" t="s">
        <v>193</v>
      </c>
      <c r="E841" s="151" t="s">
        <v>3</v>
      </c>
      <c r="F841" s="152" t="s">
        <v>995</v>
      </c>
      <c r="H841" s="153">
        <v>18.75</v>
      </c>
      <c r="I841" s="154"/>
      <c r="L841" s="149"/>
      <c r="M841" s="155"/>
      <c r="T841" s="156"/>
      <c r="AT841" s="151" t="s">
        <v>193</v>
      </c>
      <c r="AU841" s="151" t="s">
        <v>81</v>
      </c>
      <c r="AV841" s="12" t="s">
        <v>81</v>
      </c>
      <c r="AW841" s="12" t="s">
        <v>34</v>
      </c>
      <c r="AX841" s="12" t="s">
        <v>72</v>
      </c>
      <c r="AY841" s="151" t="s">
        <v>182</v>
      </c>
    </row>
    <row r="842" spans="2:65" s="12" customFormat="1">
      <c r="B842" s="149"/>
      <c r="D842" s="150" t="s">
        <v>193</v>
      </c>
      <c r="E842" s="151" t="s">
        <v>3</v>
      </c>
      <c r="F842" s="152" t="s">
        <v>996</v>
      </c>
      <c r="H842" s="153">
        <v>18.75</v>
      </c>
      <c r="I842" s="154"/>
      <c r="L842" s="149"/>
      <c r="M842" s="155"/>
      <c r="T842" s="156"/>
      <c r="AT842" s="151" t="s">
        <v>193</v>
      </c>
      <c r="AU842" s="151" t="s">
        <v>81</v>
      </c>
      <c r="AV842" s="12" t="s">
        <v>81</v>
      </c>
      <c r="AW842" s="12" t="s">
        <v>34</v>
      </c>
      <c r="AX842" s="12" t="s">
        <v>72</v>
      </c>
      <c r="AY842" s="151" t="s">
        <v>182</v>
      </c>
    </row>
    <row r="843" spans="2:65" s="12" customFormat="1">
      <c r="B843" s="149"/>
      <c r="D843" s="150" t="s">
        <v>193</v>
      </c>
      <c r="E843" s="151" t="s">
        <v>3</v>
      </c>
      <c r="F843" s="152" t="s">
        <v>997</v>
      </c>
      <c r="H843" s="153">
        <v>6.25</v>
      </c>
      <c r="I843" s="154"/>
      <c r="L843" s="149"/>
      <c r="M843" s="155"/>
      <c r="T843" s="156"/>
      <c r="AT843" s="151" t="s">
        <v>193</v>
      </c>
      <c r="AU843" s="151" t="s">
        <v>81</v>
      </c>
      <c r="AV843" s="12" t="s">
        <v>81</v>
      </c>
      <c r="AW843" s="12" t="s">
        <v>34</v>
      </c>
      <c r="AX843" s="12" t="s">
        <v>72</v>
      </c>
      <c r="AY843" s="151" t="s">
        <v>182</v>
      </c>
    </row>
    <row r="844" spans="2:65" s="13" customFormat="1">
      <c r="B844" s="157"/>
      <c r="D844" s="150" t="s">
        <v>193</v>
      </c>
      <c r="E844" s="158" t="s">
        <v>3</v>
      </c>
      <c r="F844" s="159" t="s">
        <v>201</v>
      </c>
      <c r="H844" s="160">
        <v>62.5</v>
      </c>
      <c r="I844" s="161"/>
      <c r="L844" s="157"/>
      <c r="M844" s="162"/>
      <c r="T844" s="163"/>
      <c r="AT844" s="158" t="s">
        <v>193</v>
      </c>
      <c r="AU844" s="158" t="s">
        <v>81</v>
      </c>
      <c r="AV844" s="13" t="s">
        <v>189</v>
      </c>
      <c r="AW844" s="13" t="s">
        <v>34</v>
      </c>
      <c r="AX844" s="13" t="s">
        <v>79</v>
      </c>
      <c r="AY844" s="158" t="s">
        <v>182</v>
      </c>
    </row>
    <row r="845" spans="2:65" s="1" customFormat="1" ht="24.2" customHeight="1">
      <c r="B845" s="131"/>
      <c r="C845" s="132" t="s">
        <v>998</v>
      </c>
      <c r="D845" s="132" t="s">
        <v>184</v>
      </c>
      <c r="E845" s="133" t="s">
        <v>999</v>
      </c>
      <c r="F845" s="134" t="s">
        <v>1000</v>
      </c>
      <c r="G845" s="135" t="s">
        <v>300</v>
      </c>
      <c r="H845" s="136">
        <v>288</v>
      </c>
      <c r="I845" s="137"/>
      <c r="J845" s="138">
        <f>ROUND(I845*H845,2)</f>
        <v>0</v>
      </c>
      <c r="K845" s="134" t="s">
        <v>3</v>
      </c>
      <c r="L845" s="32"/>
      <c r="M845" s="139" t="s">
        <v>3</v>
      </c>
      <c r="N845" s="140" t="s">
        <v>43</v>
      </c>
      <c r="P845" s="141">
        <f>O845*H845</f>
        <v>0</v>
      </c>
      <c r="Q845" s="141">
        <v>0</v>
      </c>
      <c r="R845" s="141">
        <f>Q845*H845</f>
        <v>0</v>
      </c>
      <c r="S845" s="141">
        <v>0</v>
      </c>
      <c r="T845" s="142">
        <f>S845*H845</f>
        <v>0</v>
      </c>
      <c r="AR845" s="143" t="s">
        <v>189</v>
      </c>
      <c r="AT845" s="143" t="s">
        <v>184</v>
      </c>
      <c r="AU845" s="143" t="s">
        <v>81</v>
      </c>
      <c r="AY845" s="17" t="s">
        <v>182</v>
      </c>
      <c r="BE845" s="144">
        <f>IF(N845="základní",J845,0)</f>
        <v>0</v>
      </c>
      <c r="BF845" s="144">
        <f>IF(N845="snížená",J845,0)</f>
        <v>0</v>
      </c>
      <c r="BG845" s="144">
        <f>IF(N845="zákl. přenesená",J845,0)</f>
        <v>0</v>
      </c>
      <c r="BH845" s="144">
        <f>IF(N845="sníž. přenesená",J845,0)</f>
        <v>0</v>
      </c>
      <c r="BI845" s="144">
        <f>IF(N845="nulová",J845,0)</f>
        <v>0</v>
      </c>
      <c r="BJ845" s="17" t="s">
        <v>79</v>
      </c>
      <c r="BK845" s="144">
        <f>ROUND(I845*H845,2)</f>
        <v>0</v>
      </c>
      <c r="BL845" s="17" t="s">
        <v>189</v>
      </c>
      <c r="BM845" s="143" t="s">
        <v>1001</v>
      </c>
    </row>
    <row r="846" spans="2:65" s="12" customFormat="1">
      <c r="B846" s="149"/>
      <c r="D846" s="150" t="s">
        <v>193</v>
      </c>
      <c r="E846" s="151" t="s">
        <v>3</v>
      </c>
      <c r="F846" s="152" t="s">
        <v>1002</v>
      </c>
      <c r="H846" s="153">
        <v>288</v>
      </c>
      <c r="I846" s="154"/>
      <c r="L846" s="149"/>
      <c r="M846" s="155"/>
      <c r="T846" s="156"/>
      <c r="AT846" s="151" t="s">
        <v>193</v>
      </c>
      <c r="AU846" s="151" t="s">
        <v>81</v>
      </c>
      <c r="AV846" s="12" t="s">
        <v>81</v>
      </c>
      <c r="AW846" s="12" t="s">
        <v>34</v>
      </c>
      <c r="AX846" s="12" t="s">
        <v>79</v>
      </c>
      <c r="AY846" s="151" t="s">
        <v>182</v>
      </c>
    </row>
    <row r="847" spans="2:65" s="1" customFormat="1" ht="37.9" customHeight="1">
      <c r="B847" s="131"/>
      <c r="C847" s="132" t="s">
        <v>1003</v>
      </c>
      <c r="D847" s="132" t="s">
        <v>184</v>
      </c>
      <c r="E847" s="133" t="s">
        <v>1004</v>
      </c>
      <c r="F847" s="134" t="s">
        <v>1005</v>
      </c>
      <c r="G847" s="135" t="s">
        <v>300</v>
      </c>
      <c r="H847" s="136">
        <v>280.14100000000002</v>
      </c>
      <c r="I847" s="137"/>
      <c r="J847" s="138">
        <f>ROUND(I847*H847,2)</f>
        <v>0</v>
      </c>
      <c r="K847" s="134" t="s">
        <v>3</v>
      </c>
      <c r="L847" s="32"/>
      <c r="M847" s="139" t="s">
        <v>3</v>
      </c>
      <c r="N847" s="140" t="s">
        <v>43</v>
      </c>
      <c r="P847" s="141">
        <f>O847*H847</f>
        <v>0</v>
      </c>
      <c r="Q847" s="141">
        <v>0</v>
      </c>
      <c r="R847" s="141">
        <f>Q847*H847</f>
        <v>0</v>
      </c>
      <c r="S847" s="141">
        <v>0</v>
      </c>
      <c r="T847" s="142">
        <f>S847*H847</f>
        <v>0</v>
      </c>
      <c r="AR847" s="143" t="s">
        <v>189</v>
      </c>
      <c r="AT847" s="143" t="s">
        <v>184</v>
      </c>
      <c r="AU847" s="143" t="s">
        <v>81</v>
      </c>
      <c r="AY847" s="17" t="s">
        <v>182</v>
      </c>
      <c r="BE847" s="144">
        <f>IF(N847="základní",J847,0)</f>
        <v>0</v>
      </c>
      <c r="BF847" s="144">
        <f>IF(N847="snížená",J847,0)</f>
        <v>0</v>
      </c>
      <c r="BG847" s="144">
        <f>IF(N847="zákl. přenesená",J847,0)</f>
        <v>0</v>
      </c>
      <c r="BH847" s="144">
        <f>IF(N847="sníž. přenesená",J847,0)</f>
        <v>0</v>
      </c>
      <c r="BI847" s="144">
        <f>IF(N847="nulová",J847,0)</f>
        <v>0</v>
      </c>
      <c r="BJ847" s="17" t="s">
        <v>79</v>
      </c>
      <c r="BK847" s="144">
        <f>ROUND(I847*H847,2)</f>
        <v>0</v>
      </c>
      <c r="BL847" s="17" t="s">
        <v>189</v>
      </c>
      <c r="BM847" s="143" t="s">
        <v>1006</v>
      </c>
    </row>
    <row r="848" spans="2:65" s="12" customFormat="1">
      <c r="B848" s="149"/>
      <c r="D848" s="150" t="s">
        <v>193</v>
      </c>
      <c r="E848" s="151" t="s">
        <v>3</v>
      </c>
      <c r="F848" s="152" t="s">
        <v>1007</v>
      </c>
      <c r="H848" s="153">
        <v>1.35</v>
      </c>
      <c r="I848" s="154"/>
      <c r="L848" s="149"/>
      <c r="M848" s="155"/>
      <c r="T848" s="156"/>
      <c r="AT848" s="151" t="s">
        <v>193</v>
      </c>
      <c r="AU848" s="151" t="s">
        <v>81</v>
      </c>
      <c r="AV848" s="12" t="s">
        <v>81</v>
      </c>
      <c r="AW848" s="12" t="s">
        <v>34</v>
      </c>
      <c r="AX848" s="12" t="s">
        <v>72</v>
      </c>
      <c r="AY848" s="151" t="s">
        <v>182</v>
      </c>
    </row>
    <row r="849" spans="2:51" s="12" customFormat="1">
      <c r="B849" s="149"/>
      <c r="D849" s="150" t="s">
        <v>193</v>
      </c>
      <c r="E849" s="151" t="s">
        <v>3</v>
      </c>
      <c r="F849" s="152" t="s">
        <v>1008</v>
      </c>
      <c r="H849" s="153">
        <v>1.3049999999999999</v>
      </c>
      <c r="I849" s="154"/>
      <c r="L849" s="149"/>
      <c r="M849" s="155"/>
      <c r="T849" s="156"/>
      <c r="AT849" s="151" t="s">
        <v>193</v>
      </c>
      <c r="AU849" s="151" t="s">
        <v>81</v>
      </c>
      <c r="AV849" s="12" t="s">
        <v>81</v>
      </c>
      <c r="AW849" s="12" t="s">
        <v>34</v>
      </c>
      <c r="AX849" s="12" t="s">
        <v>72</v>
      </c>
      <c r="AY849" s="151" t="s">
        <v>182</v>
      </c>
    </row>
    <row r="850" spans="2:51" s="14" customFormat="1">
      <c r="B850" s="174"/>
      <c r="D850" s="150" t="s">
        <v>193</v>
      </c>
      <c r="E850" s="175" t="s">
        <v>3</v>
      </c>
      <c r="F850" s="176" t="s">
        <v>590</v>
      </c>
      <c r="H850" s="177">
        <v>2.6549999999999998</v>
      </c>
      <c r="I850" s="178"/>
      <c r="L850" s="174"/>
      <c r="M850" s="179"/>
      <c r="T850" s="180"/>
      <c r="AT850" s="175" t="s">
        <v>193</v>
      </c>
      <c r="AU850" s="175" t="s">
        <v>81</v>
      </c>
      <c r="AV850" s="14" t="s">
        <v>202</v>
      </c>
      <c r="AW850" s="14" t="s">
        <v>34</v>
      </c>
      <c r="AX850" s="14" t="s">
        <v>72</v>
      </c>
      <c r="AY850" s="175" t="s">
        <v>182</v>
      </c>
    </row>
    <row r="851" spans="2:51" s="12" customFormat="1">
      <c r="B851" s="149"/>
      <c r="D851" s="150" t="s">
        <v>193</v>
      </c>
      <c r="E851" s="151" t="s">
        <v>3</v>
      </c>
      <c r="F851" s="152" t="s">
        <v>1009</v>
      </c>
      <c r="H851" s="153">
        <v>0.97499999999999998</v>
      </c>
      <c r="I851" s="154"/>
      <c r="L851" s="149"/>
      <c r="M851" s="155"/>
      <c r="T851" s="156"/>
      <c r="AT851" s="151" t="s">
        <v>193</v>
      </c>
      <c r="AU851" s="151" t="s">
        <v>81</v>
      </c>
      <c r="AV851" s="12" t="s">
        <v>81</v>
      </c>
      <c r="AW851" s="12" t="s">
        <v>34</v>
      </c>
      <c r="AX851" s="12" t="s">
        <v>72</v>
      </c>
      <c r="AY851" s="151" t="s">
        <v>182</v>
      </c>
    </row>
    <row r="852" spans="2:51" s="14" customFormat="1">
      <c r="B852" s="174"/>
      <c r="D852" s="150" t="s">
        <v>193</v>
      </c>
      <c r="E852" s="175" t="s">
        <v>3</v>
      </c>
      <c r="F852" s="176" t="s">
        <v>910</v>
      </c>
      <c r="H852" s="177">
        <v>0.97499999999999998</v>
      </c>
      <c r="I852" s="178"/>
      <c r="L852" s="174"/>
      <c r="M852" s="179"/>
      <c r="T852" s="180"/>
      <c r="AT852" s="175" t="s">
        <v>193</v>
      </c>
      <c r="AU852" s="175" t="s">
        <v>81</v>
      </c>
      <c r="AV852" s="14" t="s">
        <v>202</v>
      </c>
      <c r="AW852" s="14" t="s">
        <v>34</v>
      </c>
      <c r="AX852" s="14" t="s">
        <v>72</v>
      </c>
      <c r="AY852" s="175" t="s">
        <v>182</v>
      </c>
    </row>
    <row r="853" spans="2:51" s="12" customFormat="1">
      <c r="B853" s="149"/>
      <c r="D853" s="150" t="s">
        <v>193</v>
      </c>
      <c r="E853" s="151" t="s">
        <v>3</v>
      </c>
      <c r="F853" s="152" t="s">
        <v>1010</v>
      </c>
      <c r="H853" s="153">
        <v>5.94</v>
      </c>
      <c r="I853" s="154"/>
      <c r="L853" s="149"/>
      <c r="M853" s="155"/>
      <c r="T853" s="156"/>
      <c r="AT853" s="151" t="s">
        <v>193</v>
      </c>
      <c r="AU853" s="151" t="s">
        <v>81</v>
      </c>
      <c r="AV853" s="12" t="s">
        <v>81</v>
      </c>
      <c r="AW853" s="12" t="s">
        <v>34</v>
      </c>
      <c r="AX853" s="12" t="s">
        <v>72</v>
      </c>
      <c r="AY853" s="151" t="s">
        <v>182</v>
      </c>
    </row>
    <row r="854" spans="2:51" s="12" customFormat="1">
      <c r="B854" s="149"/>
      <c r="D854" s="150" t="s">
        <v>193</v>
      </c>
      <c r="E854" s="151" t="s">
        <v>3</v>
      </c>
      <c r="F854" s="152" t="s">
        <v>1011</v>
      </c>
      <c r="H854" s="153">
        <v>2.52</v>
      </c>
      <c r="I854" s="154"/>
      <c r="L854" s="149"/>
      <c r="M854" s="155"/>
      <c r="T854" s="156"/>
      <c r="AT854" s="151" t="s">
        <v>193</v>
      </c>
      <c r="AU854" s="151" t="s">
        <v>81</v>
      </c>
      <c r="AV854" s="12" t="s">
        <v>81</v>
      </c>
      <c r="AW854" s="12" t="s">
        <v>34</v>
      </c>
      <c r="AX854" s="12" t="s">
        <v>72</v>
      </c>
      <c r="AY854" s="151" t="s">
        <v>182</v>
      </c>
    </row>
    <row r="855" spans="2:51" s="14" customFormat="1">
      <c r="B855" s="174"/>
      <c r="D855" s="150" t="s">
        <v>193</v>
      </c>
      <c r="E855" s="175" t="s">
        <v>3</v>
      </c>
      <c r="F855" s="176" t="s">
        <v>590</v>
      </c>
      <c r="H855" s="177">
        <v>8.4600000000000009</v>
      </c>
      <c r="I855" s="178"/>
      <c r="L855" s="174"/>
      <c r="M855" s="179"/>
      <c r="T855" s="180"/>
      <c r="AT855" s="175" t="s">
        <v>193</v>
      </c>
      <c r="AU855" s="175" t="s">
        <v>81</v>
      </c>
      <c r="AV855" s="14" t="s">
        <v>202</v>
      </c>
      <c r="AW855" s="14" t="s">
        <v>34</v>
      </c>
      <c r="AX855" s="14" t="s">
        <v>72</v>
      </c>
      <c r="AY855" s="175" t="s">
        <v>182</v>
      </c>
    </row>
    <row r="856" spans="2:51" s="12" customFormat="1">
      <c r="B856" s="149"/>
      <c r="D856" s="150" t="s">
        <v>193</v>
      </c>
      <c r="E856" s="151" t="s">
        <v>3</v>
      </c>
      <c r="F856" s="152" t="s">
        <v>1012</v>
      </c>
      <c r="H856" s="153">
        <v>0.6</v>
      </c>
      <c r="I856" s="154"/>
      <c r="L856" s="149"/>
      <c r="M856" s="155"/>
      <c r="T856" s="156"/>
      <c r="AT856" s="151" t="s">
        <v>193</v>
      </c>
      <c r="AU856" s="151" t="s">
        <v>81</v>
      </c>
      <c r="AV856" s="12" t="s">
        <v>81</v>
      </c>
      <c r="AW856" s="12" t="s">
        <v>34</v>
      </c>
      <c r="AX856" s="12" t="s">
        <v>72</v>
      </c>
      <c r="AY856" s="151" t="s">
        <v>182</v>
      </c>
    </row>
    <row r="857" spans="2:51" s="12" customFormat="1">
      <c r="B857" s="149"/>
      <c r="D857" s="150" t="s">
        <v>193</v>
      </c>
      <c r="E857" s="151" t="s">
        <v>3</v>
      </c>
      <c r="F857" s="152" t="s">
        <v>1013</v>
      </c>
      <c r="H857" s="153">
        <v>8.11</v>
      </c>
      <c r="I857" s="154"/>
      <c r="L857" s="149"/>
      <c r="M857" s="155"/>
      <c r="T857" s="156"/>
      <c r="AT857" s="151" t="s">
        <v>193</v>
      </c>
      <c r="AU857" s="151" t="s">
        <v>81</v>
      </c>
      <c r="AV857" s="12" t="s">
        <v>81</v>
      </c>
      <c r="AW857" s="12" t="s">
        <v>34</v>
      </c>
      <c r="AX857" s="12" t="s">
        <v>72</v>
      </c>
      <c r="AY857" s="151" t="s">
        <v>182</v>
      </c>
    </row>
    <row r="858" spans="2:51" s="14" customFormat="1">
      <c r="B858" s="174"/>
      <c r="D858" s="150" t="s">
        <v>193</v>
      </c>
      <c r="E858" s="175" t="s">
        <v>3</v>
      </c>
      <c r="F858" s="176" t="s">
        <v>596</v>
      </c>
      <c r="H858" s="177">
        <v>8.7100000000000009</v>
      </c>
      <c r="I858" s="178"/>
      <c r="L858" s="174"/>
      <c r="M858" s="179"/>
      <c r="T858" s="180"/>
      <c r="AT858" s="175" t="s">
        <v>193</v>
      </c>
      <c r="AU858" s="175" t="s">
        <v>81</v>
      </c>
      <c r="AV858" s="14" t="s">
        <v>202</v>
      </c>
      <c r="AW858" s="14" t="s">
        <v>34</v>
      </c>
      <c r="AX858" s="14" t="s">
        <v>72</v>
      </c>
      <c r="AY858" s="175" t="s">
        <v>182</v>
      </c>
    </row>
    <row r="859" spans="2:51" s="12" customFormat="1">
      <c r="B859" s="149"/>
      <c r="D859" s="150" t="s">
        <v>193</v>
      </c>
      <c r="E859" s="151" t="s">
        <v>3</v>
      </c>
      <c r="F859" s="152" t="s">
        <v>1014</v>
      </c>
      <c r="H859" s="153">
        <v>8.09</v>
      </c>
      <c r="I859" s="154"/>
      <c r="L859" s="149"/>
      <c r="M859" s="155"/>
      <c r="T859" s="156"/>
      <c r="AT859" s="151" t="s">
        <v>193</v>
      </c>
      <c r="AU859" s="151" t="s">
        <v>81</v>
      </c>
      <c r="AV859" s="12" t="s">
        <v>81</v>
      </c>
      <c r="AW859" s="12" t="s">
        <v>34</v>
      </c>
      <c r="AX859" s="12" t="s">
        <v>72</v>
      </c>
      <c r="AY859" s="151" t="s">
        <v>182</v>
      </c>
    </row>
    <row r="860" spans="2:51" s="14" customFormat="1">
      <c r="B860" s="174"/>
      <c r="D860" s="150" t="s">
        <v>193</v>
      </c>
      <c r="E860" s="175" t="s">
        <v>3</v>
      </c>
      <c r="F860" s="176" t="s">
        <v>605</v>
      </c>
      <c r="H860" s="177">
        <v>8.09</v>
      </c>
      <c r="I860" s="178"/>
      <c r="L860" s="174"/>
      <c r="M860" s="179"/>
      <c r="T860" s="180"/>
      <c r="AT860" s="175" t="s">
        <v>193</v>
      </c>
      <c r="AU860" s="175" t="s">
        <v>81</v>
      </c>
      <c r="AV860" s="14" t="s">
        <v>202</v>
      </c>
      <c r="AW860" s="14" t="s">
        <v>34</v>
      </c>
      <c r="AX860" s="14" t="s">
        <v>72</v>
      </c>
      <c r="AY860" s="175" t="s">
        <v>182</v>
      </c>
    </row>
    <row r="861" spans="2:51" s="12" customFormat="1">
      <c r="B861" s="149"/>
      <c r="D861" s="150" t="s">
        <v>193</v>
      </c>
      <c r="E861" s="151" t="s">
        <v>3</v>
      </c>
      <c r="F861" s="152" t="s">
        <v>1014</v>
      </c>
      <c r="H861" s="153">
        <v>8.09</v>
      </c>
      <c r="I861" s="154"/>
      <c r="L861" s="149"/>
      <c r="M861" s="155"/>
      <c r="T861" s="156"/>
      <c r="AT861" s="151" t="s">
        <v>193</v>
      </c>
      <c r="AU861" s="151" t="s">
        <v>81</v>
      </c>
      <c r="AV861" s="12" t="s">
        <v>81</v>
      </c>
      <c r="AW861" s="12" t="s">
        <v>34</v>
      </c>
      <c r="AX861" s="12" t="s">
        <v>72</v>
      </c>
      <c r="AY861" s="151" t="s">
        <v>182</v>
      </c>
    </row>
    <row r="862" spans="2:51" s="14" customFormat="1">
      <c r="B862" s="174"/>
      <c r="D862" s="150" t="s">
        <v>193</v>
      </c>
      <c r="E862" s="175" t="s">
        <v>3</v>
      </c>
      <c r="F862" s="176" t="s">
        <v>610</v>
      </c>
      <c r="H862" s="177">
        <v>8.09</v>
      </c>
      <c r="I862" s="178"/>
      <c r="L862" s="174"/>
      <c r="M862" s="179"/>
      <c r="T862" s="180"/>
      <c r="AT862" s="175" t="s">
        <v>193</v>
      </c>
      <c r="AU862" s="175" t="s">
        <v>81</v>
      </c>
      <c r="AV862" s="14" t="s">
        <v>202</v>
      </c>
      <c r="AW862" s="14" t="s">
        <v>34</v>
      </c>
      <c r="AX862" s="14" t="s">
        <v>72</v>
      </c>
      <c r="AY862" s="175" t="s">
        <v>182</v>
      </c>
    </row>
    <row r="863" spans="2:51" s="12" customFormat="1">
      <c r="B863" s="149"/>
      <c r="D863" s="150" t="s">
        <v>193</v>
      </c>
      <c r="E863" s="151" t="s">
        <v>3</v>
      </c>
      <c r="F863" s="152" t="s">
        <v>1015</v>
      </c>
      <c r="H863" s="153">
        <v>17.98</v>
      </c>
      <c r="I863" s="154"/>
      <c r="L863" s="149"/>
      <c r="M863" s="155"/>
      <c r="T863" s="156"/>
      <c r="AT863" s="151" t="s">
        <v>193</v>
      </c>
      <c r="AU863" s="151" t="s">
        <v>81</v>
      </c>
      <c r="AV863" s="12" t="s">
        <v>81</v>
      </c>
      <c r="AW863" s="12" t="s">
        <v>34</v>
      </c>
      <c r="AX863" s="12" t="s">
        <v>72</v>
      </c>
      <c r="AY863" s="151" t="s">
        <v>182</v>
      </c>
    </row>
    <row r="864" spans="2:51" s="12" customFormat="1">
      <c r="B864" s="149"/>
      <c r="D864" s="150" t="s">
        <v>193</v>
      </c>
      <c r="E864" s="151" t="s">
        <v>3</v>
      </c>
      <c r="F864" s="152" t="s">
        <v>1016</v>
      </c>
      <c r="H864" s="153">
        <v>8.6</v>
      </c>
      <c r="I864" s="154"/>
      <c r="L864" s="149"/>
      <c r="M864" s="155"/>
      <c r="T864" s="156"/>
      <c r="AT864" s="151" t="s">
        <v>193</v>
      </c>
      <c r="AU864" s="151" t="s">
        <v>81</v>
      </c>
      <c r="AV864" s="12" t="s">
        <v>81</v>
      </c>
      <c r="AW864" s="12" t="s">
        <v>34</v>
      </c>
      <c r="AX864" s="12" t="s">
        <v>72</v>
      </c>
      <c r="AY864" s="151" t="s">
        <v>182</v>
      </c>
    </row>
    <row r="865" spans="2:51" s="12" customFormat="1">
      <c r="B865" s="149"/>
      <c r="D865" s="150" t="s">
        <v>193</v>
      </c>
      <c r="E865" s="151" t="s">
        <v>3</v>
      </c>
      <c r="F865" s="152" t="s">
        <v>1017</v>
      </c>
      <c r="H865" s="153">
        <v>16.5</v>
      </c>
      <c r="I865" s="154"/>
      <c r="L865" s="149"/>
      <c r="M865" s="155"/>
      <c r="T865" s="156"/>
      <c r="AT865" s="151" t="s">
        <v>193</v>
      </c>
      <c r="AU865" s="151" t="s">
        <v>81</v>
      </c>
      <c r="AV865" s="12" t="s">
        <v>81</v>
      </c>
      <c r="AW865" s="12" t="s">
        <v>34</v>
      </c>
      <c r="AX865" s="12" t="s">
        <v>72</v>
      </c>
      <c r="AY865" s="151" t="s">
        <v>182</v>
      </c>
    </row>
    <row r="866" spans="2:51" s="12" customFormat="1">
      <c r="B866" s="149"/>
      <c r="D866" s="150" t="s">
        <v>193</v>
      </c>
      <c r="E866" s="151" t="s">
        <v>3</v>
      </c>
      <c r="F866" s="152" t="s">
        <v>1018</v>
      </c>
      <c r="H866" s="153">
        <v>2.16</v>
      </c>
      <c r="I866" s="154"/>
      <c r="L866" s="149"/>
      <c r="M866" s="155"/>
      <c r="T866" s="156"/>
      <c r="AT866" s="151" t="s">
        <v>193</v>
      </c>
      <c r="AU866" s="151" t="s">
        <v>81</v>
      </c>
      <c r="AV866" s="12" t="s">
        <v>81</v>
      </c>
      <c r="AW866" s="12" t="s">
        <v>34</v>
      </c>
      <c r="AX866" s="12" t="s">
        <v>72</v>
      </c>
      <c r="AY866" s="151" t="s">
        <v>182</v>
      </c>
    </row>
    <row r="867" spans="2:51" s="12" customFormat="1">
      <c r="B867" s="149"/>
      <c r="D867" s="150" t="s">
        <v>193</v>
      </c>
      <c r="E867" s="151" t="s">
        <v>3</v>
      </c>
      <c r="F867" s="152" t="s">
        <v>1019</v>
      </c>
      <c r="H867" s="153">
        <v>10.02</v>
      </c>
      <c r="I867" s="154"/>
      <c r="L867" s="149"/>
      <c r="M867" s="155"/>
      <c r="T867" s="156"/>
      <c r="AT867" s="151" t="s">
        <v>193</v>
      </c>
      <c r="AU867" s="151" t="s">
        <v>81</v>
      </c>
      <c r="AV867" s="12" t="s">
        <v>81</v>
      </c>
      <c r="AW867" s="12" t="s">
        <v>34</v>
      </c>
      <c r="AX867" s="12" t="s">
        <v>72</v>
      </c>
      <c r="AY867" s="151" t="s">
        <v>182</v>
      </c>
    </row>
    <row r="868" spans="2:51" s="14" customFormat="1">
      <c r="B868" s="174"/>
      <c r="D868" s="150" t="s">
        <v>193</v>
      </c>
      <c r="E868" s="175" t="s">
        <v>3</v>
      </c>
      <c r="F868" s="176" t="s">
        <v>590</v>
      </c>
      <c r="H868" s="177">
        <v>55.26</v>
      </c>
      <c r="I868" s="178"/>
      <c r="L868" s="174"/>
      <c r="M868" s="179"/>
      <c r="T868" s="180"/>
      <c r="AT868" s="175" t="s">
        <v>193</v>
      </c>
      <c r="AU868" s="175" t="s">
        <v>81</v>
      </c>
      <c r="AV868" s="14" t="s">
        <v>202</v>
      </c>
      <c r="AW868" s="14" t="s">
        <v>34</v>
      </c>
      <c r="AX868" s="14" t="s">
        <v>72</v>
      </c>
      <c r="AY868" s="175" t="s">
        <v>182</v>
      </c>
    </row>
    <row r="869" spans="2:51" s="12" customFormat="1" ht="22.5">
      <c r="B869" s="149"/>
      <c r="D869" s="150" t="s">
        <v>193</v>
      </c>
      <c r="E869" s="151" t="s">
        <v>3</v>
      </c>
      <c r="F869" s="152" t="s">
        <v>1020</v>
      </c>
      <c r="H869" s="153">
        <v>35.08</v>
      </c>
      <c r="I869" s="154"/>
      <c r="L869" s="149"/>
      <c r="M869" s="155"/>
      <c r="T869" s="156"/>
      <c r="AT869" s="151" t="s">
        <v>193</v>
      </c>
      <c r="AU869" s="151" t="s">
        <v>81</v>
      </c>
      <c r="AV869" s="12" t="s">
        <v>81</v>
      </c>
      <c r="AW869" s="12" t="s">
        <v>34</v>
      </c>
      <c r="AX869" s="12" t="s">
        <v>72</v>
      </c>
      <c r="AY869" s="151" t="s">
        <v>182</v>
      </c>
    </row>
    <row r="870" spans="2:51" s="12" customFormat="1">
      <c r="B870" s="149"/>
      <c r="D870" s="150" t="s">
        <v>193</v>
      </c>
      <c r="E870" s="151" t="s">
        <v>3</v>
      </c>
      <c r="F870" s="152" t="s">
        <v>1021</v>
      </c>
      <c r="H870" s="153">
        <v>3.9750000000000001</v>
      </c>
      <c r="I870" s="154"/>
      <c r="L870" s="149"/>
      <c r="M870" s="155"/>
      <c r="T870" s="156"/>
      <c r="AT870" s="151" t="s">
        <v>193</v>
      </c>
      <c r="AU870" s="151" t="s">
        <v>81</v>
      </c>
      <c r="AV870" s="12" t="s">
        <v>81</v>
      </c>
      <c r="AW870" s="12" t="s">
        <v>34</v>
      </c>
      <c r="AX870" s="12" t="s">
        <v>72</v>
      </c>
      <c r="AY870" s="151" t="s">
        <v>182</v>
      </c>
    </row>
    <row r="871" spans="2:51" s="12" customFormat="1">
      <c r="B871" s="149"/>
      <c r="D871" s="150" t="s">
        <v>193</v>
      </c>
      <c r="E871" s="151" t="s">
        <v>3</v>
      </c>
      <c r="F871" s="152" t="s">
        <v>1022</v>
      </c>
      <c r="H871" s="153">
        <v>11.42</v>
      </c>
      <c r="I871" s="154"/>
      <c r="L871" s="149"/>
      <c r="M871" s="155"/>
      <c r="T871" s="156"/>
      <c r="AT871" s="151" t="s">
        <v>193</v>
      </c>
      <c r="AU871" s="151" t="s">
        <v>81</v>
      </c>
      <c r="AV871" s="12" t="s">
        <v>81</v>
      </c>
      <c r="AW871" s="12" t="s">
        <v>34</v>
      </c>
      <c r="AX871" s="12" t="s">
        <v>72</v>
      </c>
      <c r="AY871" s="151" t="s">
        <v>182</v>
      </c>
    </row>
    <row r="872" spans="2:51" s="12" customFormat="1">
      <c r="B872" s="149"/>
      <c r="D872" s="150" t="s">
        <v>193</v>
      </c>
      <c r="E872" s="151" t="s">
        <v>3</v>
      </c>
      <c r="F872" s="152" t="s">
        <v>1023</v>
      </c>
      <c r="H872" s="153">
        <v>3.55</v>
      </c>
      <c r="I872" s="154"/>
      <c r="L872" s="149"/>
      <c r="M872" s="155"/>
      <c r="T872" s="156"/>
      <c r="AT872" s="151" t="s">
        <v>193</v>
      </c>
      <c r="AU872" s="151" t="s">
        <v>81</v>
      </c>
      <c r="AV872" s="12" t="s">
        <v>81</v>
      </c>
      <c r="AW872" s="12" t="s">
        <v>34</v>
      </c>
      <c r="AX872" s="12" t="s">
        <v>72</v>
      </c>
      <c r="AY872" s="151" t="s">
        <v>182</v>
      </c>
    </row>
    <row r="873" spans="2:51" s="14" customFormat="1">
      <c r="B873" s="174"/>
      <c r="D873" s="150" t="s">
        <v>193</v>
      </c>
      <c r="E873" s="175" t="s">
        <v>3</v>
      </c>
      <c r="F873" s="176" t="s">
        <v>596</v>
      </c>
      <c r="H873" s="177">
        <v>54.024999999999999</v>
      </c>
      <c r="I873" s="178"/>
      <c r="L873" s="174"/>
      <c r="M873" s="179"/>
      <c r="T873" s="180"/>
      <c r="AT873" s="175" t="s">
        <v>193</v>
      </c>
      <c r="AU873" s="175" t="s">
        <v>81</v>
      </c>
      <c r="AV873" s="14" t="s">
        <v>202</v>
      </c>
      <c r="AW873" s="14" t="s">
        <v>34</v>
      </c>
      <c r="AX873" s="14" t="s">
        <v>72</v>
      </c>
      <c r="AY873" s="175" t="s">
        <v>182</v>
      </c>
    </row>
    <row r="874" spans="2:51" s="12" customFormat="1" ht="22.5">
      <c r="B874" s="149"/>
      <c r="D874" s="150" t="s">
        <v>193</v>
      </c>
      <c r="E874" s="151" t="s">
        <v>3</v>
      </c>
      <c r="F874" s="152" t="s">
        <v>1024</v>
      </c>
      <c r="H874" s="153">
        <v>33.177999999999997</v>
      </c>
      <c r="I874" s="154"/>
      <c r="L874" s="149"/>
      <c r="M874" s="155"/>
      <c r="T874" s="156"/>
      <c r="AT874" s="151" t="s">
        <v>193</v>
      </c>
      <c r="AU874" s="151" t="s">
        <v>81</v>
      </c>
      <c r="AV874" s="12" t="s">
        <v>81</v>
      </c>
      <c r="AW874" s="12" t="s">
        <v>34</v>
      </c>
      <c r="AX874" s="12" t="s">
        <v>72</v>
      </c>
      <c r="AY874" s="151" t="s">
        <v>182</v>
      </c>
    </row>
    <row r="875" spans="2:51" s="12" customFormat="1">
      <c r="B875" s="149"/>
      <c r="D875" s="150" t="s">
        <v>193</v>
      </c>
      <c r="E875" s="151" t="s">
        <v>3</v>
      </c>
      <c r="F875" s="152" t="s">
        <v>1025</v>
      </c>
      <c r="H875" s="153">
        <v>4.58</v>
      </c>
      <c r="I875" s="154"/>
      <c r="L875" s="149"/>
      <c r="M875" s="155"/>
      <c r="T875" s="156"/>
      <c r="AT875" s="151" t="s">
        <v>193</v>
      </c>
      <c r="AU875" s="151" t="s">
        <v>81</v>
      </c>
      <c r="AV875" s="12" t="s">
        <v>81</v>
      </c>
      <c r="AW875" s="12" t="s">
        <v>34</v>
      </c>
      <c r="AX875" s="12" t="s">
        <v>72</v>
      </c>
      <c r="AY875" s="151" t="s">
        <v>182</v>
      </c>
    </row>
    <row r="876" spans="2:51" s="12" customFormat="1">
      <c r="B876" s="149"/>
      <c r="D876" s="150" t="s">
        <v>193</v>
      </c>
      <c r="E876" s="151" t="s">
        <v>3</v>
      </c>
      <c r="F876" s="152" t="s">
        <v>1026</v>
      </c>
      <c r="H876" s="153">
        <v>5.6749999999999998</v>
      </c>
      <c r="I876" s="154"/>
      <c r="L876" s="149"/>
      <c r="M876" s="155"/>
      <c r="T876" s="156"/>
      <c r="AT876" s="151" t="s">
        <v>193</v>
      </c>
      <c r="AU876" s="151" t="s">
        <v>81</v>
      </c>
      <c r="AV876" s="12" t="s">
        <v>81</v>
      </c>
      <c r="AW876" s="12" t="s">
        <v>34</v>
      </c>
      <c r="AX876" s="12" t="s">
        <v>72</v>
      </c>
      <c r="AY876" s="151" t="s">
        <v>182</v>
      </c>
    </row>
    <row r="877" spans="2:51" s="12" customFormat="1">
      <c r="B877" s="149"/>
      <c r="D877" s="150" t="s">
        <v>193</v>
      </c>
      <c r="E877" s="151" t="s">
        <v>3</v>
      </c>
      <c r="F877" s="152" t="s">
        <v>1027</v>
      </c>
      <c r="H877" s="153">
        <v>3.52</v>
      </c>
      <c r="I877" s="154"/>
      <c r="L877" s="149"/>
      <c r="M877" s="155"/>
      <c r="T877" s="156"/>
      <c r="AT877" s="151" t="s">
        <v>193</v>
      </c>
      <c r="AU877" s="151" t="s">
        <v>81</v>
      </c>
      <c r="AV877" s="12" t="s">
        <v>81</v>
      </c>
      <c r="AW877" s="12" t="s">
        <v>34</v>
      </c>
      <c r="AX877" s="12" t="s">
        <v>72</v>
      </c>
      <c r="AY877" s="151" t="s">
        <v>182</v>
      </c>
    </row>
    <row r="878" spans="2:51" s="12" customFormat="1">
      <c r="B878" s="149"/>
      <c r="D878" s="150" t="s">
        <v>193</v>
      </c>
      <c r="E878" s="151" t="s">
        <v>3</v>
      </c>
      <c r="F878" s="152" t="s">
        <v>1028</v>
      </c>
      <c r="H878" s="153">
        <v>3.395</v>
      </c>
      <c r="I878" s="154"/>
      <c r="L878" s="149"/>
      <c r="M878" s="155"/>
      <c r="T878" s="156"/>
      <c r="AT878" s="151" t="s">
        <v>193</v>
      </c>
      <c r="AU878" s="151" t="s">
        <v>81</v>
      </c>
      <c r="AV878" s="12" t="s">
        <v>81</v>
      </c>
      <c r="AW878" s="12" t="s">
        <v>34</v>
      </c>
      <c r="AX878" s="12" t="s">
        <v>72</v>
      </c>
      <c r="AY878" s="151" t="s">
        <v>182</v>
      </c>
    </row>
    <row r="879" spans="2:51" s="12" customFormat="1">
      <c r="B879" s="149"/>
      <c r="D879" s="150" t="s">
        <v>193</v>
      </c>
      <c r="E879" s="151" t="s">
        <v>3</v>
      </c>
      <c r="F879" s="152" t="s">
        <v>1029</v>
      </c>
      <c r="H879" s="153">
        <v>2.78</v>
      </c>
      <c r="I879" s="154"/>
      <c r="L879" s="149"/>
      <c r="M879" s="155"/>
      <c r="T879" s="156"/>
      <c r="AT879" s="151" t="s">
        <v>193</v>
      </c>
      <c r="AU879" s="151" t="s">
        <v>81</v>
      </c>
      <c r="AV879" s="12" t="s">
        <v>81</v>
      </c>
      <c r="AW879" s="12" t="s">
        <v>34</v>
      </c>
      <c r="AX879" s="12" t="s">
        <v>72</v>
      </c>
      <c r="AY879" s="151" t="s">
        <v>182</v>
      </c>
    </row>
    <row r="880" spans="2:51" s="12" customFormat="1">
      <c r="B880" s="149"/>
      <c r="D880" s="150" t="s">
        <v>193</v>
      </c>
      <c r="E880" s="151" t="s">
        <v>3</v>
      </c>
      <c r="F880" s="152" t="s">
        <v>1030</v>
      </c>
      <c r="H880" s="153">
        <v>2.855</v>
      </c>
      <c r="I880" s="154"/>
      <c r="L880" s="149"/>
      <c r="M880" s="155"/>
      <c r="T880" s="156"/>
      <c r="AT880" s="151" t="s">
        <v>193</v>
      </c>
      <c r="AU880" s="151" t="s">
        <v>81</v>
      </c>
      <c r="AV880" s="12" t="s">
        <v>81</v>
      </c>
      <c r="AW880" s="12" t="s">
        <v>34</v>
      </c>
      <c r="AX880" s="12" t="s">
        <v>72</v>
      </c>
      <c r="AY880" s="151" t="s">
        <v>182</v>
      </c>
    </row>
    <row r="881" spans="2:51" s="12" customFormat="1">
      <c r="B881" s="149"/>
      <c r="D881" s="150" t="s">
        <v>193</v>
      </c>
      <c r="E881" s="151" t="s">
        <v>3</v>
      </c>
      <c r="F881" s="152" t="s">
        <v>1030</v>
      </c>
      <c r="H881" s="153">
        <v>2.855</v>
      </c>
      <c r="I881" s="154"/>
      <c r="L881" s="149"/>
      <c r="M881" s="155"/>
      <c r="T881" s="156"/>
      <c r="AT881" s="151" t="s">
        <v>193</v>
      </c>
      <c r="AU881" s="151" t="s">
        <v>81</v>
      </c>
      <c r="AV881" s="12" t="s">
        <v>81</v>
      </c>
      <c r="AW881" s="12" t="s">
        <v>34</v>
      </c>
      <c r="AX881" s="12" t="s">
        <v>72</v>
      </c>
      <c r="AY881" s="151" t="s">
        <v>182</v>
      </c>
    </row>
    <row r="882" spans="2:51" s="14" customFormat="1">
      <c r="B882" s="174"/>
      <c r="D882" s="150" t="s">
        <v>193</v>
      </c>
      <c r="E882" s="175" t="s">
        <v>3</v>
      </c>
      <c r="F882" s="176" t="s">
        <v>605</v>
      </c>
      <c r="H882" s="177">
        <v>58.838000000000001</v>
      </c>
      <c r="I882" s="178"/>
      <c r="L882" s="174"/>
      <c r="M882" s="179"/>
      <c r="T882" s="180"/>
      <c r="AT882" s="175" t="s">
        <v>193</v>
      </c>
      <c r="AU882" s="175" t="s">
        <v>81</v>
      </c>
      <c r="AV882" s="14" t="s">
        <v>202</v>
      </c>
      <c r="AW882" s="14" t="s">
        <v>34</v>
      </c>
      <c r="AX882" s="14" t="s">
        <v>72</v>
      </c>
      <c r="AY882" s="175" t="s">
        <v>182</v>
      </c>
    </row>
    <row r="883" spans="2:51" s="12" customFormat="1" ht="22.5">
      <c r="B883" s="149"/>
      <c r="D883" s="150" t="s">
        <v>193</v>
      </c>
      <c r="E883" s="151" t="s">
        <v>3</v>
      </c>
      <c r="F883" s="152" t="s">
        <v>1024</v>
      </c>
      <c r="H883" s="153">
        <v>33.177999999999997</v>
      </c>
      <c r="I883" s="154"/>
      <c r="L883" s="149"/>
      <c r="M883" s="155"/>
      <c r="T883" s="156"/>
      <c r="AT883" s="151" t="s">
        <v>193</v>
      </c>
      <c r="AU883" s="151" t="s">
        <v>81</v>
      </c>
      <c r="AV883" s="12" t="s">
        <v>81</v>
      </c>
      <c r="AW883" s="12" t="s">
        <v>34</v>
      </c>
      <c r="AX883" s="12" t="s">
        <v>72</v>
      </c>
      <c r="AY883" s="151" t="s">
        <v>182</v>
      </c>
    </row>
    <row r="884" spans="2:51" s="12" customFormat="1">
      <c r="B884" s="149"/>
      <c r="D884" s="150" t="s">
        <v>193</v>
      </c>
      <c r="E884" s="151" t="s">
        <v>3</v>
      </c>
      <c r="F884" s="152" t="s">
        <v>1025</v>
      </c>
      <c r="H884" s="153">
        <v>4.58</v>
      </c>
      <c r="I884" s="154"/>
      <c r="L884" s="149"/>
      <c r="M884" s="155"/>
      <c r="T884" s="156"/>
      <c r="AT884" s="151" t="s">
        <v>193</v>
      </c>
      <c r="AU884" s="151" t="s">
        <v>81</v>
      </c>
      <c r="AV884" s="12" t="s">
        <v>81</v>
      </c>
      <c r="AW884" s="12" t="s">
        <v>34</v>
      </c>
      <c r="AX884" s="12" t="s">
        <v>72</v>
      </c>
      <c r="AY884" s="151" t="s">
        <v>182</v>
      </c>
    </row>
    <row r="885" spans="2:51" s="12" customFormat="1">
      <c r="B885" s="149"/>
      <c r="D885" s="150" t="s">
        <v>193</v>
      </c>
      <c r="E885" s="151" t="s">
        <v>3</v>
      </c>
      <c r="F885" s="152" t="s">
        <v>1026</v>
      </c>
      <c r="H885" s="153">
        <v>5.6749999999999998</v>
      </c>
      <c r="I885" s="154"/>
      <c r="L885" s="149"/>
      <c r="M885" s="155"/>
      <c r="T885" s="156"/>
      <c r="AT885" s="151" t="s">
        <v>193</v>
      </c>
      <c r="AU885" s="151" t="s">
        <v>81</v>
      </c>
      <c r="AV885" s="12" t="s">
        <v>81</v>
      </c>
      <c r="AW885" s="12" t="s">
        <v>34</v>
      </c>
      <c r="AX885" s="12" t="s">
        <v>72</v>
      </c>
      <c r="AY885" s="151" t="s">
        <v>182</v>
      </c>
    </row>
    <row r="886" spans="2:51" s="12" customFormat="1">
      <c r="B886" s="149"/>
      <c r="D886" s="150" t="s">
        <v>193</v>
      </c>
      <c r="E886" s="151" t="s">
        <v>3</v>
      </c>
      <c r="F886" s="152" t="s">
        <v>1027</v>
      </c>
      <c r="H886" s="153">
        <v>3.52</v>
      </c>
      <c r="I886" s="154"/>
      <c r="L886" s="149"/>
      <c r="M886" s="155"/>
      <c r="T886" s="156"/>
      <c r="AT886" s="151" t="s">
        <v>193</v>
      </c>
      <c r="AU886" s="151" t="s">
        <v>81</v>
      </c>
      <c r="AV886" s="12" t="s">
        <v>81</v>
      </c>
      <c r="AW886" s="12" t="s">
        <v>34</v>
      </c>
      <c r="AX886" s="12" t="s">
        <v>72</v>
      </c>
      <c r="AY886" s="151" t="s">
        <v>182</v>
      </c>
    </row>
    <row r="887" spans="2:51" s="12" customFormat="1">
      <c r="B887" s="149"/>
      <c r="D887" s="150" t="s">
        <v>193</v>
      </c>
      <c r="E887" s="151" t="s">
        <v>3</v>
      </c>
      <c r="F887" s="152" t="s">
        <v>1028</v>
      </c>
      <c r="H887" s="153">
        <v>3.395</v>
      </c>
      <c r="I887" s="154"/>
      <c r="L887" s="149"/>
      <c r="M887" s="155"/>
      <c r="T887" s="156"/>
      <c r="AT887" s="151" t="s">
        <v>193</v>
      </c>
      <c r="AU887" s="151" t="s">
        <v>81</v>
      </c>
      <c r="AV887" s="12" t="s">
        <v>81</v>
      </c>
      <c r="AW887" s="12" t="s">
        <v>34</v>
      </c>
      <c r="AX887" s="12" t="s">
        <v>72</v>
      </c>
      <c r="AY887" s="151" t="s">
        <v>182</v>
      </c>
    </row>
    <row r="888" spans="2:51" s="12" customFormat="1">
      <c r="B888" s="149"/>
      <c r="D888" s="150" t="s">
        <v>193</v>
      </c>
      <c r="E888" s="151" t="s">
        <v>3</v>
      </c>
      <c r="F888" s="152" t="s">
        <v>1029</v>
      </c>
      <c r="H888" s="153">
        <v>2.78</v>
      </c>
      <c r="I888" s="154"/>
      <c r="L888" s="149"/>
      <c r="M888" s="155"/>
      <c r="T888" s="156"/>
      <c r="AT888" s="151" t="s">
        <v>193</v>
      </c>
      <c r="AU888" s="151" t="s">
        <v>81</v>
      </c>
      <c r="AV888" s="12" t="s">
        <v>81</v>
      </c>
      <c r="AW888" s="12" t="s">
        <v>34</v>
      </c>
      <c r="AX888" s="12" t="s">
        <v>72</v>
      </c>
      <c r="AY888" s="151" t="s">
        <v>182</v>
      </c>
    </row>
    <row r="889" spans="2:51" s="12" customFormat="1">
      <c r="B889" s="149"/>
      <c r="D889" s="150" t="s">
        <v>193</v>
      </c>
      <c r="E889" s="151" t="s">
        <v>3</v>
      </c>
      <c r="F889" s="152" t="s">
        <v>1030</v>
      </c>
      <c r="H889" s="153">
        <v>2.855</v>
      </c>
      <c r="I889" s="154"/>
      <c r="L889" s="149"/>
      <c r="M889" s="155"/>
      <c r="T889" s="156"/>
      <c r="AT889" s="151" t="s">
        <v>193</v>
      </c>
      <c r="AU889" s="151" t="s">
        <v>81</v>
      </c>
      <c r="AV889" s="12" t="s">
        <v>81</v>
      </c>
      <c r="AW889" s="12" t="s">
        <v>34</v>
      </c>
      <c r="AX889" s="12" t="s">
        <v>72</v>
      </c>
      <c r="AY889" s="151" t="s">
        <v>182</v>
      </c>
    </row>
    <row r="890" spans="2:51" s="12" customFormat="1">
      <c r="B890" s="149"/>
      <c r="D890" s="150" t="s">
        <v>193</v>
      </c>
      <c r="E890" s="151" t="s">
        <v>3</v>
      </c>
      <c r="F890" s="152" t="s">
        <v>1030</v>
      </c>
      <c r="H890" s="153">
        <v>2.855</v>
      </c>
      <c r="I890" s="154"/>
      <c r="L890" s="149"/>
      <c r="M890" s="155"/>
      <c r="T890" s="156"/>
      <c r="AT890" s="151" t="s">
        <v>193</v>
      </c>
      <c r="AU890" s="151" t="s">
        <v>81</v>
      </c>
      <c r="AV890" s="12" t="s">
        <v>81</v>
      </c>
      <c r="AW890" s="12" t="s">
        <v>34</v>
      </c>
      <c r="AX890" s="12" t="s">
        <v>72</v>
      </c>
      <c r="AY890" s="151" t="s">
        <v>182</v>
      </c>
    </row>
    <row r="891" spans="2:51" s="12" customFormat="1">
      <c r="B891" s="149"/>
      <c r="D891" s="150" t="s">
        <v>193</v>
      </c>
      <c r="E891" s="151" t="s">
        <v>3</v>
      </c>
      <c r="F891" s="152" t="s">
        <v>1031</v>
      </c>
      <c r="H891" s="153">
        <v>1.58</v>
      </c>
      <c r="I891" s="154"/>
      <c r="L891" s="149"/>
      <c r="M891" s="155"/>
      <c r="T891" s="156"/>
      <c r="AT891" s="151" t="s">
        <v>193</v>
      </c>
      <c r="AU891" s="151" t="s">
        <v>81</v>
      </c>
      <c r="AV891" s="12" t="s">
        <v>81</v>
      </c>
      <c r="AW891" s="12" t="s">
        <v>34</v>
      </c>
      <c r="AX891" s="12" t="s">
        <v>72</v>
      </c>
      <c r="AY891" s="151" t="s">
        <v>182</v>
      </c>
    </row>
    <row r="892" spans="2:51" s="12" customFormat="1">
      <c r="B892" s="149"/>
      <c r="D892" s="150" t="s">
        <v>193</v>
      </c>
      <c r="E892" s="151" t="s">
        <v>3</v>
      </c>
      <c r="F892" s="152" t="s">
        <v>1032</v>
      </c>
      <c r="H892" s="153">
        <v>2.56</v>
      </c>
      <c r="I892" s="154"/>
      <c r="L892" s="149"/>
      <c r="M892" s="155"/>
      <c r="T892" s="156"/>
      <c r="AT892" s="151" t="s">
        <v>193</v>
      </c>
      <c r="AU892" s="151" t="s">
        <v>81</v>
      </c>
      <c r="AV892" s="12" t="s">
        <v>81</v>
      </c>
      <c r="AW892" s="12" t="s">
        <v>34</v>
      </c>
      <c r="AX892" s="12" t="s">
        <v>72</v>
      </c>
      <c r="AY892" s="151" t="s">
        <v>182</v>
      </c>
    </row>
    <row r="893" spans="2:51" s="14" customFormat="1">
      <c r="B893" s="174"/>
      <c r="D893" s="150" t="s">
        <v>193</v>
      </c>
      <c r="E893" s="175" t="s">
        <v>3</v>
      </c>
      <c r="F893" s="176" t="s">
        <v>610</v>
      </c>
      <c r="H893" s="177">
        <v>62.978000000000002</v>
      </c>
      <c r="I893" s="178"/>
      <c r="L893" s="174"/>
      <c r="M893" s="179"/>
      <c r="T893" s="180"/>
      <c r="AT893" s="175" t="s">
        <v>193</v>
      </c>
      <c r="AU893" s="175" t="s">
        <v>81</v>
      </c>
      <c r="AV893" s="14" t="s">
        <v>202</v>
      </c>
      <c r="AW893" s="14" t="s">
        <v>34</v>
      </c>
      <c r="AX893" s="14" t="s">
        <v>72</v>
      </c>
      <c r="AY893" s="175" t="s">
        <v>182</v>
      </c>
    </row>
    <row r="894" spans="2:51" s="12" customFormat="1">
      <c r="B894" s="149"/>
      <c r="D894" s="150" t="s">
        <v>193</v>
      </c>
      <c r="E894" s="151" t="s">
        <v>3</v>
      </c>
      <c r="F894" s="152" t="s">
        <v>1033</v>
      </c>
      <c r="H894" s="153">
        <v>12.06</v>
      </c>
      <c r="I894" s="154"/>
      <c r="L894" s="149"/>
      <c r="M894" s="155"/>
      <c r="T894" s="156"/>
      <c r="AT894" s="151" t="s">
        <v>193</v>
      </c>
      <c r="AU894" s="151" t="s">
        <v>81</v>
      </c>
      <c r="AV894" s="12" t="s">
        <v>81</v>
      </c>
      <c r="AW894" s="12" t="s">
        <v>34</v>
      </c>
      <c r="AX894" s="12" t="s">
        <v>72</v>
      </c>
      <c r="AY894" s="151" t="s">
        <v>182</v>
      </c>
    </row>
    <row r="895" spans="2:51" s="14" customFormat="1">
      <c r="B895" s="174"/>
      <c r="D895" s="150" t="s">
        <v>193</v>
      </c>
      <c r="E895" s="175" t="s">
        <v>3</v>
      </c>
      <c r="F895" s="176" t="s">
        <v>910</v>
      </c>
      <c r="H895" s="177">
        <v>12.06</v>
      </c>
      <c r="I895" s="178"/>
      <c r="L895" s="174"/>
      <c r="M895" s="179"/>
      <c r="T895" s="180"/>
      <c r="AT895" s="175" t="s">
        <v>193</v>
      </c>
      <c r="AU895" s="175" t="s">
        <v>81</v>
      </c>
      <c r="AV895" s="14" t="s">
        <v>202</v>
      </c>
      <c r="AW895" s="14" t="s">
        <v>34</v>
      </c>
      <c r="AX895" s="14" t="s">
        <v>72</v>
      </c>
      <c r="AY895" s="175" t="s">
        <v>182</v>
      </c>
    </row>
    <row r="896" spans="2:51" s="13" customFormat="1">
      <c r="B896" s="157"/>
      <c r="D896" s="150" t="s">
        <v>193</v>
      </c>
      <c r="E896" s="158" t="s">
        <v>3</v>
      </c>
      <c r="F896" s="159" t="s">
        <v>201</v>
      </c>
      <c r="H896" s="160">
        <v>280.14100000000002</v>
      </c>
      <c r="I896" s="161"/>
      <c r="L896" s="157"/>
      <c r="M896" s="162"/>
      <c r="T896" s="163"/>
      <c r="AT896" s="158" t="s">
        <v>193</v>
      </c>
      <c r="AU896" s="158" t="s">
        <v>81</v>
      </c>
      <c r="AV896" s="13" t="s">
        <v>189</v>
      </c>
      <c r="AW896" s="13" t="s">
        <v>34</v>
      </c>
      <c r="AX896" s="13" t="s">
        <v>79</v>
      </c>
      <c r="AY896" s="158" t="s">
        <v>182</v>
      </c>
    </row>
    <row r="897" spans="2:65" s="1" customFormat="1" ht="16.5" customHeight="1">
      <c r="B897" s="131"/>
      <c r="C897" s="132" t="s">
        <v>1034</v>
      </c>
      <c r="D897" s="132" t="s">
        <v>184</v>
      </c>
      <c r="E897" s="133" t="s">
        <v>1035</v>
      </c>
      <c r="F897" s="134" t="s">
        <v>1036</v>
      </c>
      <c r="G897" s="135" t="s">
        <v>300</v>
      </c>
      <c r="H897" s="136">
        <v>93.38</v>
      </c>
      <c r="I897" s="137"/>
      <c r="J897" s="138">
        <f>ROUND(I897*H897,2)</f>
        <v>0</v>
      </c>
      <c r="K897" s="134" t="s">
        <v>3</v>
      </c>
      <c r="L897" s="32"/>
      <c r="M897" s="139" t="s">
        <v>3</v>
      </c>
      <c r="N897" s="140" t="s">
        <v>43</v>
      </c>
      <c r="P897" s="141">
        <f>O897*H897</f>
        <v>0</v>
      </c>
      <c r="Q897" s="141">
        <v>0</v>
      </c>
      <c r="R897" s="141">
        <f>Q897*H897</f>
        <v>0</v>
      </c>
      <c r="S897" s="141">
        <v>0</v>
      </c>
      <c r="T897" s="142">
        <f>S897*H897</f>
        <v>0</v>
      </c>
      <c r="AR897" s="143" t="s">
        <v>189</v>
      </c>
      <c r="AT897" s="143" t="s">
        <v>184</v>
      </c>
      <c r="AU897" s="143" t="s">
        <v>81</v>
      </c>
      <c r="AY897" s="17" t="s">
        <v>182</v>
      </c>
      <c r="BE897" s="144">
        <f>IF(N897="základní",J897,0)</f>
        <v>0</v>
      </c>
      <c r="BF897" s="144">
        <f>IF(N897="snížená",J897,0)</f>
        <v>0</v>
      </c>
      <c r="BG897" s="144">
        <f>IF(N897="zákl. přenesená",J897,0)</f>
        <v>0</v>
      </c>
      <c r="BH897" s="144">
        <f>IF(N897="sníž. přenesená",J897,0)</f>
        <v>0</v>
      </c>
      <c r="BI897" s="144">
        <f>IF(N897="nulová",J897,0)</f>
        <v>0</v>
      </c>
      <c r="BJ897" s="17" t="s">
        <v>79</v>
      </c>
      <c r="BK897" s="144">
        <f>ROUND(I897*H897,2)</f>
        <v>0</v>
      </c>
      <c r="BL897" s="17" t="s">
        <v>189</v>
      </c>
      <c r="BM897" s="143" t="s">
        <v>1037</v>
      </c>
    </row>
    <row r="898" spans="2:65" s="12" customFormat="1">
      <c r="B898" s="149"/>
      <c r="D898" s="150" t="s">
        <v>193</v>
      </c>
      <c r="E898" s="151" t="s">
        <v>3</v>
      </c>
      <c r="F898" s="152" t="s">
        <v>1038</v>
      </c>
      <c r="H898" s="153">
        <v>93.38</v>
      </c>
      <c r="I898" s="154"/>
      <c r="L898" s="149"/>
      <c r="M898" s="155"/>
      <c r="T898" s="156"/>
      <c r="AT898" s="151" t="s">
        <v>193</v>
      </c>
      <c r="AU898" s="151" t="s">
        <v>81</v>
      </c>
      <c r="AV898" s="12" t="s">
        <v>81</v>
      </c>
      <c r="AW898" s="12" t="s">
        <v>34</v>
      </c>
      <c r="AX898" s="12" t="s">
        <v>79</v>
      </c>
      <c r="AY898" s="151" t="s">
        <v>182</v>
      </c>
    </row>
    <row r="899" spans="2:65" s="1" customFormat="1" ht="37.9" customHeight="1">
      <c r="B899" s="131"/>
      <c r="C899" s="132" t="s">
        <v>1039</v>
      </c>
      <c r="D899" s="132" t="s">
        <v>184</v>
      </c>
      <c r="E899" s="133" t="s">
        <v>1040</v>
      </c>
      <c r="F899" s="134" t="s">
        <v>1041</v>
      </c>
      <c r="G899" s="135" t="s">
        <v>292</v>
      </c>
      <c r="H899" s="136">
        <v>1.4490000000000001</v>
      </c>
      <c r="I899" s="137"/>
      <c r="J899" s="138">
        <f>ROUND(I899*H899,2)</f>
        <v>0</v>
      </c>
      <c r="K899" s="134" t="s">
        <v>188</v>
      </c>
      <c r="L899" s="32"/>
      <c r="M899" s="139" t="s">
        <v>3</v>
      </c>
      <c r="N899" s="140" t="s">
        <v>43</v>
      </c>
      <c r="P899" s="141">
        <f>O899*H899</f>
        <v>0</v>
      </c>
      <c r="Q899" s="141">
        <v>0.45432</v>
      </c>
      <c r="R899" s="141">
        <f>Q899*H899</f>
        <v>0.65830968000000001</v>
      </c>
      <c r="S899" s="141">
        <v>0</v>
      </c>
      <c r="T899" s="142">
        <f>S899*H899</f>
        <v>0</v>
      </c>
      <c r="AR899" s="143" t="s">
        <v>189</v>
      </c>
      <c r="AT899" s="143" t="s">
        <v>184</v>
      </c>
      <c r="AU899" s="143" t="s">
        <v>81</v>
      </c>
      <c r="AY899" s="17" t="s">
        <v>182</v>
      </c>
      <c r="BE899" s="144">
        <f>IF(N899="základní",J899,0)</f>
        <v>0</v>
      </c>
      <c r="BF899" s="144">
        <f>IF(N899="snížená",J899,0)</f>
        <v>0</v>
      </c>
      <c r="BG899" s="144">
        <f>IF(N899="zákl. přenesená",J899,0)</f>
        <v>0</v>
      </c>
      <c r="BH899" s="144">
        <f>IF(N899="sníž. přenesená",J899,0)</f>
        <v>0</v>
      </c>
      <c r="BI899" s="144">
        <f>IF(N899="nulová",J899,0)</f>
        <v>0</v>
      </c>
      <c r="BJ899" s="17" t="s">
        <v>79</v>
      </c>
      <c r="BK899" s="144">
        <f>ROUND(I899*H899,2)</f>
        <v>0</v>
      </c>
      <c r="BL899" s="17" t="s">
        <v>189</v>
      </c>
      <c r="BM899" s="143" t="s">
        <v>1042</v>
      </c>
    </row>
    <row r="900" spans="2:65" s="1" customFormat="1">
      <c r="B900" s="32"/>
      <c r="D900" s="145" t="s">
        <v>191</v>
      </c>
      <c r="F900" s="146" t="s">
        <v>1043</v>
      </c>
      <c r="I900" s="147"/>
      <c r="L900" s="32"/>
      <c r="M900" s="148"/>
      <c r="T900" s="52"/>
      <c r="AT900" s="17" t="s">
        <v>191</v>
      </c>
      <c r="AU900" s="17" t="s">
        <v>81</v>
      </c>
    </row>
    <row r="901" spans="2:65" s="12" customFormat="1">
      <c r="B901" s="149"/>
      <c r="D901" s="150" t="s">
        <v>193</v>
      </c>
      <c r="E901" s="151" t="s">
        <v>3</v>
      </c>
      <c r="F901" s="152" t="s">
        <v>1044</v>
      </c>
      <c r="H901" s="153">
        <v>1.4490000000000001</v>
      </c>
      <c r="I901" s="154"/>
      <c r="L901" s="149"/>
      <c r="M901" s="155"/>
      <c r="T901" s="156"/>
      <c r="AT901" s="151" t="s">
        <v>193</v>
      </c>
      <c r="AU901" s="151" t="s">
        <v>81</v>
      </c>
      <c r="AV901" s="12" t="s">
        <v>81</v>
      </c>
      <c r="AW901" s="12" t="s">
        <v>34</v>
      </c>
      <c r="AX901" s="12" t="s">
        <v>79</v>
      </c>
      <c r="AY901" s="151" t="s">
        <v>182</v>
      </c>
    </row>
    <row r="902" spans="2:65" s="1" customFormat="1" ht="16.5" customHeight="1">
      <c r="B902" s="131"/>
      <c r="C902" s="132" t="s">
        <v>1045</v>
      </c>
      <c r="D902" s="132" t="s">
        <v>184</v>
      </c>
      <c r="E902" s="133" t="s">
        <v>1046</v>
      </c>
      <c r="F902" s="134" t="s">
        <v>1047</v>
      </c>
      <c r="G902" s="135" t="s">
        <v>543</v>
      </c>
      <c r="H902" s="136">
        <v>32</v>
      </c>
      <c r="I902" s="137"/>
      <c r="J902" s="138">
        <f>ROUND(I902*H902,2)</f>
        <v>0</v>
      </c>
      <c r="K902" s="134" t="s">
        <v>3</v>
      </c>
      <c r="L902" s="32"/>
      <c r="M902" s="139" t="s">
        <v>3</v>
      </c>
      <c r="N902" s="140" t="s">
        <v>43</v>
      </c>
      <c r="P902" s="141">
        <f>O902*H902</f>
        <v>0</v>
      </c>
      <c r="Q902" s="141">
        <v>0</v>
      </c>
      <c r="R902" s="141">
        <f>Q902*H902</f>
        <v>0</v>
      </c>
      <c r="S902" s="141">
        <v>0</v>
      </c>
      <c r="T902" s="142">
        <f>S902*H902</f>
        <v>0</v>
      </c>
      <c r="AR902" s="143" t="s">
        <v>189</v>
      </c>
      <c r="AT902" s="143" t="s">
        <v>184</v>
      </c>
      <c r="AU902" s="143" t="s">
        <v>81</v>
      </c>
      <c r="AY902" s="17" t="s">
        <v>182</v>
      </c>
      <c r="BE902" s="144">
        <f>IF(N902="základní",J902,0)</f>
        <v>0</v>
      </c>
      <c r="BF902" s="144">
        <f>IF(N902="snížená",J902,0)</f>
        <v>0</v>
      </c>
      <c r="BG902" s="144">
        <f>IF(N902="zákl. přenesená",J902,0)</f>
        <v>0</v>
      </c>
      <c r="BH902" s="144">
        <f>IF(N902="sníž. přenesená",J902,0)</f>
        <v>0</v>
      </c>
      <c r="BI902" s="144">
        <f>IF(N902="nulová",J902,0)</f>
        <v>0</v>
      </c>
      <c r="BJ902" s="17" t="s">
        <v>79</v>
      </c>
      <c r="BK902" s="144">
        <f>ROUND(I902*H902,2)</f>
        <v>0</v>
      </c>
      <c r="BL902" s="17" t="s">
        <v>189</v>
      </c>
      <c r="BM902" s="143" t="s">
        <v>1048</v>
      </c>
    </row>
    <row r="903" spans="2:65" s="12" customFormat="1">
      <c r="B903" s="149"/>
      <c r="D903" s="150" t="s">
        <v>193</v>
      </c>
      <c r="E903" s="151" t="s">
        <v>3</v>
      </c>
      <c r="F903" s="152" t="s">
        <v>1049</v>
      </c>
      <c r="H903" s="153">
        <v>3</v>
      </c>
      <c r="I903" s="154"/>
      <c r="L903" s="149"/>
      <c r="M903" s="155"/>
      <c r="T903" s="156"/>
      <c r="AT903" s="151" t="s">
        <v>193</v>
      </c>
      <c r="AU903" s="151" t="s">
        <v>81</v>
      </c>
      <c r="AV903" s="12" t="s">
        <v>81</v>
      </c>
      <c r="AW903" s="12" t="s">
        <v>34</v>
      </c>
      <c r="AX903" s="12" t="s">
        <v>72</v>
      </c>
      <c r="AY903" s="151" t="s">
        <v>182</v>
      </c>
    </row>
    <row r="904" spans="2:65" s="12" customFormat="1">
      <c r="B904" s="149"/>
      <c r="D904" s="150" t="s">
        <v>193</v>
      </c>
      <c r="E904" s="151" t="s">
        <v>3</v>
      </c>
      <c r="F904" s="152" t="s">
        <v>1050</v>
      </c>
      <c r="H904" s="153">
        <v>7</v>
      </c>
      <c r="I904" s="154"/>
      <c r="L904" s="149"/>
      <c r="M904" s="155"/>
      <c r="T904" s="156"/>
      <c r="AT904" s="151" t="s">
        <v>193</v>
      </c>
      <c r="AU904" s="151" t="s">
        <v>81</v>
      </c>
      <c r="AV904" s="12" t="s">
        <v>81</v>
      </c>
      <c r="AW904" s="12" t="s">
        <v>34</v>
      </c>
      <c r="AX904" s="12" t="s">
        <v>72</v>
      </c>
      <c r="AY904" s="151" t="s">
        <v>182</v>
      </c>
    </row>
    <row r="905" spans="2:65" s="12" customFormat="1">
      <c r="B905" s="149"/>
      <c r="D905" s="150" t="s">
        <v>193</v>
      </c>
      <c r="E905" s="151" t="s">
        <v>3</v>
      </c>
      <c r="F905" s="152" t="s">
        <v>1051</v>
      </c>
      <c r="H905" s="153">
        <v>10</v>
      </c>
      <c r="I905" s="154"/>
      <c r="L905" s="149"/>
      <c r="M905" s="155"/>
      <c r="T905" s="156"/>
      <c r="AT905" s="151" t="s">
        <v>193</v>
      </c>
      <c r="AU905" s="151" t="s">
        <v>81</v>
      </c>
      <c r="AV905" s="12" t="s">
        <v>81</v>
      </c>
      <c r="AW905" s="12" t="s">
        <v>34</v>
      </c>
      <c r="AX905" s="12" t="s">
        <v>72</v>
      </c>
      <c r="AY905" s="151" t="s">
        <v>182</v>
      </c>
    </row>
    <row r="906" spans="2:65" s="12" customFormat="1">
      <c r="B906" s="149"/>
      <c r="D906" s="150" t="s">
        <v>193</v>
      </c>
      <c r="E906" s="151" t="s">
        <v>3</v>
      </c>
      <c r="F906" s="152" t="s">
        <v>1052</v>
      </c>
      <c r="H906" s="153">
        <v>10</v>
      </c>
      <c r="I906" s="154"/>
      <c r="L906" s="149"/>
      <c r="M906" s="155"/>
      <c r="T906" s="156"/>
      <c r="AT906" s="151" t="s">
        <v>193</v>
      </c>
      <c r="AU906" s="151" t="s">
        <v>81</v>
      </c>
      <c r="AV906" s="12" t="s">
        <v>81</v>
      </c>
      <c r="AW906" s="12" t="s">
        <v>34</v>
      </c>
      <c r="AX906" s="12" t="s">
        <v>72</v>
      </c>
      <c r="AY906" s="151" t="s">
        <v>182</v>
      </c>
    </row>
    <row r="907" spans="2:65" s="12" customFormat="1">
      <c r="B907" s="149"/>
      <c r="D907" s="150" t="s">
        <v>193</v>
      </c>
      <c r="E907" s="151" t="s">
        <v>3</v>
      </c>
      <c r="F907" s="152" t="s">
        <v>658</v>
      </c>
      <c r="H907" s="153">
        <v>2</v>
      </c>
      <c r="I907" s="154"/>
      <c r="L907" s="149"/>
      <c r="M907" s="155"/>
      <c r="T907" s="156"/>
      <c r="AT907" s="151" t="s">
        <v>193</v>
      </c>
      <c r="AU907" s="151" t="s">
        <v>81</v>
      </c>
      <c r="AV907" s="12" t="s">
        <v>81</v>
      </c>
      <c r="AW907" s="12" t="s">
        <v>34</v>
      </c>
      <c r="AX907" s="12" t="s">
        <v>72</v>
      </c>
      <c r="AY907" s="151" t="s">
        <v>182</v>
      </c>
    </row>
    <row r="908" spans="2:65" s="13" customFormat="1">
      <c r="B908" s="157"/>
      <c r="D908" s="150" t="s">
        <v>193</v>
      </c>
      <c r="E908" s="158" t="s">
        <v>3</v>
      </c>
      <c r="F908" s="159" t="s">
        <v>201</v>
      </c>
      <c r="H908" s="160">
        <v>32</v>
      </c>
      <c r="I908" s="161"/>
      <c r="L908" s="157"/>
      <c r="M908" s="162"/>
      <c r="T908" s="163"/>
      <c r="AT908" s="158" t="s">
        <v>193</v>
      </c>
      <c r="AU908" s="158" t="s">
        <v>81</v>
      </c>
      <c r="AV908" s="13" t="s">
        <v>189</v>
      </c>
      <c r="AW908" s="13" t="s">
        <v>34</v>
      </c>
      <c r="AX908" s="13" t="s">
        <v>79</v>
      </c>
      <c r="AY908" s="158" t="s">
        <v>182</v>
      </c>
    </row>
    <row r="909" spans="2:65" s="1" customFormat="1" ht="16.5" customHeight="1">
      <c r="B909" s="131"/>
      <c r="C909" s="132" t="s">
        <v>1053</v>
      </c>
      <c r="D909" s="132" t="s">
        <v>184</v>
      </c>
      <c r="E909" s="133" t="s">
        <v>1054</v>
      </c>
      <c r="F909" s="134" t="s">
        <v>1055</v>
      </c>
      <c r="G909" s="135" t="s">
        <v>543</v>
      </c>
      <c r="H909" s="136">
        <v>18</v>
      </c>
      <c r="I909" s="137"/>
      <c r="J909" s="138">
        <f>ROUND(I909*H909,2)</f>
        <v>0</v>
      </c>
      <c r="K909" s="134" t="s">
        <v>3</v>
      </c>
      <c r="L909" s="32"/>
      <c r="M909" s="139" t="s">
        <v>3</v>
      </c>
      <c r="N909" s="140" t="s">
        <v>43</v>
      </c>
      <c r="P909" s="141">
        <f>O909*H909</f>
        <v>0</v>
      </c>
      <c r="Q909" s="141">
        <v>0</v>
      </c>
      <c r="R909" s="141">
        <f>Q909*H909</f>
        <v>0</v>
      </c>
      <c r="S909" s="141">
        <v>0</v>
      </c>
      <c r="T909" s="142">
        <f>S909*H909</f>
        <v>0</v>
      </c>
      <c r="AR909" s="143" t="s">
        <v>189</v>
      </c>
      <c r="AT909" s="143" t="s">
        <v>184</v>
      </c>
      <c r="AU909" s="143" t="s">
        <v>81</v>
      </c>
      <c r="AY909" s="17" t="s">
        <v>182</v>
      </c>
      <c r="BE909" s="144">
        <f>IF(N909="základní",J909,0)</f>
        <v>0</v>
      </c>
      <c r="BF909" s="144">
        <f>IF(N909="snížená",J909,0)</f>
        <v>0</v>
      </c>
      <c r="BG909" s="144">
        <f>IF(N909="zákl. přenesená",J909,0)</f>
        <v>0</v>
      </c>
      <c r="BH909" s="144">
        <f>IF(N909="sníž. přenesená",J909,0)</f>
        <v>0</v>
      </c>
      <c r="BI909" s="144">
        <f>IF(N909="nulová",J909,0)</f>
        <v>0</v>
      </c>
      <c r="BJ909" s="17" t="s">
        <v>79</v>
      </c>
      <c r="BK909" s="144">
        <f>ROUND(I909*H909,2)</f>
        <v>0</v>
      </c>
      <c r="BL909" s="17" t="s">
        <v>189</v>
      </c>
      <c r="BM909" s="143" t="s">
        <v>1056</v>
      </c>
    </row>
    <row r="910" spans="2:65" s="12" customFormat="1">
      <c r="B910" s="149"/>
      <c r="D910" s="150" t="s">
        <v>193</v>
      </c>
      <c r="E910" s="151" t="s">
        <v>3</v>
      </c>
      <c r="F910" s="152" t="s">
        <v>1049</v>
      </c>
      <c r="H910" s="153">
        <v>3</v>
      </c>
      <c r="I910" s="154"/>
      <c r="L910" s="149"/>
      <c r="M910" s="155"/>
      <c r="T910" s="156"/>
      <c r="AT910" s="151" t="s">
        <v>193</v>
      </c>
      <c r="AU910" s="151" t="s">
        <v>81</v>
      </c>
      <c r="AV910" s="12" t="s">
        <v>81</v>
      </c>
      <c r="AW910" s="12" t="s">
        <v>34</v>
      </c>
      <c r="AX910" s="12" t="s">
        <v>72</v>
      </c>
      <c r="AY910" s="151" t="s">
        <v>182</v>
      </c>
    </row>
    <row r="911" spans="2:65" s="12" customFormat="1">
      <c r="B911" s="149"/>
      <c r="D911" s="150" t="s">
        <v>193</v>
      </c>
      <c r="E911" s="151" t="s">
        <v>3</v>
      </c>
      <c r="F911" s="152" t="s">
        <v>1057</v>
      </c>
      <c r="H911" s="153">
        <v>1</v>
      </c>
      <c r="I911" s="154"/>
      <c r="L911" s="149"/>
      <c r="M911" s="155"/>
      <c r="T911" s="156"/>
      <c r="AT911" s="151" t="s">
        <v>193</v>
      </c>
      <c r="AU911" s="151" t="s">
        <v>81</v>
      </c>
      <c r="AV911" s="12" t="s">
        <v>81</v>
      </c>
      <c r="AW911" s="12" t="s">
        <v>34</v>
      </c>
      <c r="AX911" s="12" t="s">
        <v>72</v>
      </c>
      <c r="AY911" s="151" t="s">
        <v>182</v>
      </c>
    </row>
    <row r="912" spans="2:65" s="12" customFormat="1">
      <c r="B912" s="149"/>
      <c r="D912" s="150" t="s">
        <v>193</v>
      </c>
      <c r="E912" s="151" t="s">
        <v>3</v>
      </c>
      <c r="F912" s="152" t="s">
        <v>1058</v>
      </c>
      <c r="H912" s="153">
        <v>6</v>
      </c>
      <c r="I912" s="154"/>
      <c r="L912" s="149"/>
      <c r="M912" s="155"/>
      <c r="T912" s="156"/>
      <c r="AT912" s="151" t="s">
        <v>193</v>
      </c>
      <c r="AU912" s="151" t="s">
        <v>81</v>
      </c>
      <c r="AV912" s="12" t="s">
        <v>81</v>
      </c>
      <c r="AW912" s="12" t="s">
        <v>34</v>
      </c>
      <c r="AX912" s="12" t="s">
        <v>72</v>
      </c>
      <c r="AY912" s="151" t="s">
        <v>182</v>
      </c>
    </row>
    <row r="913" spans="2:65" s="12" customFormat="1">
      <c r="B913" s="149"/>
      <c r="D913" s="150" t="s">
        <v>193</v>
      </c>
      <c r="E913" s="151" t="s">
        <v>3</v>
      </c>
      <c r="F913" s="152" t="s">
        <v>1059</v>
      </c>
      <c r="H913" s="153">
        <v>6</v>
      </c>
      <c r="I913" s="154"/>
      <c r="L913" s="149"/>
      <c r="M913" s="155"/>
      <c r="T913" s="156"/>
      <c r="AT913" s="151" t="s">
        <v>193</v>
      </c>
      <c r="AU913" s="151" t="s">
        <v>81</v>
      </c>
      <c r="AV913" s="12" t="s">
        <v>81</v>
      </c>
      <c r="AW913" s="12" t="s">
        <v>34</v>
      </c>
      <c r="AX913" s="12" t="s">
        <v>72</v>
      </c>
      <c r="AY913" s="151" t="s">
        <v>182</v>
      </c>
    </row>
    <row r="914" spans="2:65" s="12" customFormat="1">
      <c r="B914" s="149"/>
      <c r="D914" s="150" t="s">
        <v>193</v>
      </c>
      <c r="E914" s="151" t="s">
        <v>3</v>
      </c>
      <c r="F914" s="152" t="s">
        <v>658</v>
      </c>
      <c r="H914" s="153">
        <v>2</v>
      </c>
      <c r="I914" s="154"/>
      <c r="L914" s="149"/>
      <c r="M914" s="155"/>
      <c r="T914" s="156"/>
      <c r="AT914" s="151" t="s">
        <v>193</v>
      </c>
      <c r="AU914" s="151" t="s">
        <v>81</v>
      </c>
      <c r="AV914" s="12" t="s">
        <v>81</v>
      </c>
      <c r="AW914" s="12" t="s">
        <v>34</v>
      </c>
      <c r="AX914" s="12" t="s">
        <v>72</v>
      </c>
      <c r="AY914" s="151" t="s">
        <v>182</v>
      </c>
    </row>
    <row r="915" spans="2:65" s="13" customFormat="1">
      <c r="B915" s="157"/>
      <c r="D915" s="150" t="s">
        <v>193</v>
      </c>
      <c r="E915" s="158" t="s">
        <v>3</v>
      </c>
      <c r="F915" s="159" t="s">
        <v>201</v>
      </c>
      <c r="H915" s="160">
        <v>18</v>
      </c>
      <c r="I915" s="161"/>
      <c r="L915" s="157"/>
      <c r="M915" s="162"/>
      <c r="T915" s="163"/>
      <c r="AT915" s="158" t="s">
        <v>193</v>
      </c>
      <c r="AU915" s="158" t="s">
        <v>81</v>
      </c>
      <c r="AV915" s="13" t="s">
        <v>189</v>
      </c>
      <c r="AW915" s="13" t="s">
        <v>34</v>
      </c>
      <c r="AX915" s="13" t="s">
        <v>79</v>
      </c>
      <c r="AY915" s="158" t="s">
        <v>182</v>
      </c>
    </row>
    <row r="916" spans="2:65" s="11" customFormat="1" ht="22.9" customHeight="1">
      <c r="B916" s="119"/>
      <c r="D916" s="120" t="s">
        <v>71</v>
      </c>
      <c r="E916" s="129" t="s">
        <v>189</v>
      </c>
      <c r="F916" s="129" t="s">
        <v>1060</v>
      </c>
      <c r="I916" s="122"/>
      <c r="J916" s="130">
        <f>BK916</f>
        <v>0</v>
      </c>
      <c r="L916" s="119"/>
      <c r="M916" s="124"/>
      <c r="P916" s="125">
        <f>SUM(P917:P1435)</f>
        <v>0</v>
      </c>
      <c r="R916" s="125">
        <f>SUM(R917:R1435)</f>
        <v>1099.6490835600002</v>
      </c>
      <c r="T916" s="126">
        <f>SUM(T917:T1435)</f>
        <v>0</v>
      </c>
      <c r="AR916" s="120" t="s">
        <v>79</v>
      </c>
      <c r="AT916" s="127" t="s">
        <v>71</v>
      </c>
      <c r="AU916" s="127" t="s">
        <v>79</v>
      </c>
      <c r="AY916" s="120" t="s">
        <v>182</v>
      </c>
      <c r="BK916" s="128">
        <f>SUM(BK917:BK1435)</f>
        <v>0</v>
      </c>
    </row>
    <row r="917" spans="2:65" s="1" customFormat="1" ht="49.15" customHeight="1">
      <c r="B917" s="131"/>
      <c r="C917" s="132" t="s">
        <v>1061</v>
      </c>
      <c r="D917" s="132" t="s">
        <v>184</v>
      </c>
      <c r="E917" s="133" t="s">
        <v>1062</v>
      </c>
      <c r="F917" s="134" t="s">
        <v>1063</v>
      </c>
      <c r="G917" s="135" t="s">
        <v>187</v>
      </c>
      <c r="H917" s="136">
        <v>340.69</v>
      </c>
      <c r="I917" s="137"/>
      <c r="J917" s="138">
        <f>ROUND(I917*H917,2)</f>
        <v>0</v>
      </c>
      <c r="K917" s="134" t="s">
        <v>188</v>
      </c>
      <c r="L917" s="32"/>
      <c r="M917" s="139" t="s">
        <v>3</v>
      </c>
      <c r="N917" s="140" t="s">
        <v>43</v>
      </c>
      <c r="P917" s="141">
        <f>O917*H917</f>
        <v>0</v>
      </c>
      <c r="Q917" s="141">
        <v>2.5020099999999998</v>
      </c>
      <c r="R917" s="141">
        <f>Q917*H917</f>
        <v>852.40978689999997</v>
      </c>
      <c r="S917" s="141">
        <v>0</v>
      </c>
      <c r="T917" s="142">
        <f>S917*H917</f>
        <v>0</v>
      </c>
      <c r="AR917" s="143" t="s">
        <v>189</v>
      </c>
      <c r="AT917" s="143" t="s">
        <v>184</v>
      </c>
      <c r="AU917" s="143" t="s">
        <v>81</v>
      </c>
      <c r="AY917" s="17" t="s">
        <v>182</v>
      </c>
      <c r="BE917" s="144">
        <f>IF(N917="základní",J917,0)</f>
        <v>0</v>
      </c>
      <c r="BF917" s="144">
        <f>IF(N917="snížená",J917,0)</f>
        <v>0</v>
      </c>
      <c r="BG917" s="144">
        <f>IF(N917="zákl. přenesená",J917,0)</f>
        <v>0</v>
      </c>
      <c r="BH917" s="144">
        <f>IF(N917="sníž. přenesená",J917,0)</f>
        <v>0</v>
      </c>
      <c r="BI917" s="144">
        <f>IF(N917="nulová",J917,0)</f>
        <v>0</v>
      </c>
      <c r="BJ917" s="17" t="s">
        <v>79</v>
      </c>
      <c r="BK917" s="144">
        <f>ROUND(I917*H917,2)</f>
        <v>0</v>
      </c>
      <c r="BL917" s="17" t="s">
        <v>189</v>
      </c>
      <c r="BM917" s="143" t="s">
        <v>1064</v>
      </c>
    </row>
    <row r="918" spans="2:65" s="1" customFormat="1">
      <c r="B918" s="32"/>
      <c r="D918" s="145" t="s">
        <v>191</v>
      </c>
      <c r="F918" s="146" t="s">
        <v>1065</v>
      </c>
      <c r="I918" s="147"/>
      <c r="L918" s="32"/>
      <c r="M918" s="148"/>
      <c r="T918" s="52"/>
      <c r="AT918" s="17" t="s">
        <v>191</v>
      </c>
      <c r="AU918" s="17" t="s">
        <v>81</v>
      </c>
    </row>
    <row r="919" spans="2:65" s="12" customFormat="1">
      <c r="B919" s="149"/>
      <c r="D919" s="150" t="s">
        <v>193</v>
      </c>
      <c r="E919" s="151" t="s">
        <v>3</v>
      </c>
      <c r="F919" s="152" t="s">
        <v>1066</v>
      </c>
      <c r="H919" s="153">
        <v>19.704999999999998</v>
      </c>
      <c r="I919" s="154"/>
      <c r="L919" s="149"/>
      <c r="M919" s="155"/>
      <c r="T919" s="156"/>
      <c r="AT919" s="151" t="s">
        <v>193</v>
      </c>
      <c r="AU919" s="151" t="s">
        <v>81</v>
      </c>
      <c r="AV919" s="12" t="s">
        <v>81</v>
      </c>
      <c r="AW919" s="12" t="s">
        <v>34</v>
      </c>
      <c r="AX919" s="12" t="s">
        <v>72</v>
      </c>
      <c r="AY919" s="151" t="s">
        <v>182</v>
      </c>
    </row>
    <row r="920" spans="2:65" s="12" customFormat="1" ht="22.5">
      <c r="B920" s="149"/>
      <c r="D920" s="150" t="s">
        <v>193</v>
      </c>
      <c r="E920" s="151" t="s">
        <v>3</v>
      </c>
      <c r="F920" s="152" t="s">
        <v>1067</v>
      </c>
      <c r="H920" s="153">
        <v>65.540000000000006</v>
      </c>
      <c r="I920" s="154"/>
      <c r="L920" s="149"/>
      <c r="M920" s="155"/>
      <c r="T920" s="156"/>
      <c r="AT920" s="151" t="s">
        <v>193</v>
      </c>
      <c r="AU920" s="151" t="s">
        <v>81</v>
      </c>
      <c r="AV920" s="12" t="s">
        <v>81</v>
      </c>
      <c r="AW920" s="12" t="s">
        <v>34</v>
      </c>
      <c r="AX920" s="12" t="s">
        <v>72</v>
      </c>
      <c r="AY920" s="151" t="s">
        <v>182</v>
      </c>
    </row>
    <row r="921" spans="2:65" s="12" customFormat="1" ht="22.5">
      <c r="B921" s="149"/>
      <c r="D921" s="150" t="s">
        <v>193</v>
      </c>
      <c r="E921" s="151" t="s">
        <v>3</v>
      </c>
      <c r="F921" s="152" t="s">
        <v>1068</v>
      </c>
      <c r="H921" s="153">
        <v>67.915000000000006</v>
      </c>
      <c r="I921" s="154"/>
      <c r="L921" s="149"/>
      <c r="M921" s="155"/>
      <c r="T921" s="156"/>
      <c r="AT921" s="151" t="s">
        <v>193</v>
      </c>
      <c r="AU921" s="151" t="s">
        <v>81</v>
      </c>
      <c r="AV921" s="12" t="s">
        <v>81</v>
      </c>
      <c r="AW921" s="12" t="s">
        <v>34</v>
      </c>
      <c r="AX921" s="12" t="s">
        <v>72</v>
      </c>
      <c r="AY921" s="151" t="s">
        <v>182</v>
      </c>
    </row>
    <row r="922" spans="2:65" s="12" customFormat="1" ht="22.5">
      <c r="B922" s="149"/>
      <c r="D922" s="150" t="s">
        <v>193</v>
      </c>
      <c r="E922" s="151" t="s">
        <v>3</v>
      </c>
      <c r="F922" s="152" t="s">
        <v>1069</v>
      </c>
      <c r="H922" s="153">
        <v>67.915000000000006</v>
      </c>
      <c r="I922" s="154"/>
      <c r="L922" s="149"/>
      <c r="M922" s="155"/>
      <c r="T922" s="156"/>
      <c r="AT922" s="151" t="s">
        <v>193</v>
      </c>
      <c r="AU922" s="151" t="s">
        <v>81</v>
      </c>
      <c r="AV922" s="12" t="s">
        <v>81</v>
      </c>
      <c r="AW922" s="12" t="s">
        <v>34</v>
      </c>
      <c r="AX922" s="12" t="s">
        <v>72</v>
      </c>
      <c r="AY922" s="151" t="s">
        <v>182</v>
      </c>
    </row>
    <row r="923" spans="2:65" s="12" customFormat="1">
      <c r="B923" s="149"/>
      <c r="D923" s="150" t="s">
        <v>193</v>
      </c>
      <c r="E923" s="151" t="s">
        <v>3</v>
      </c>
      <c r="F923" s="152" t="s">
        <v>1070</v>
      </c>
      <c r="H923" s="153">
        <v>22.045999999999999</v>
      </c>
      <c r="I923" s="154"/>
      <c r="L923" s="149"/>
      <c r="M923" s="155"/>
      <c r="T923" s="156"/>
      <c r="AT923" s="151" t="s">
        <v>193</v>
      </c>
      <c r="AU923" s="151" t="s">
        <v>81</v>
      </c>
      <c r="AV923" s="12" t="s">
        <v>81</v>
      </c>
      <c r="AW923" s="12" t="s">
        <v>34</v>
      </c>
      <c r="AX923" s="12" t="s">
        <v>72</v>
      </c>
      <c r="AY923" s="151" t="s">
        <v>182</v>
      </c>
    </row>
    <row r="924" spans="2:65" s="12" customFormat="1">
      <c r="B924" s="149"/>
      <c r="D924" s="150" t="s">
        <v>193</v>
      </c>
      <c r="E924" s="151" t="s">
        <v>3</v>
      </c>
      <c r="F924" s="152" t="s">
        <v>1071</v>
      </c>
      <c r="H924" s="153">
        <v>11.016</v>
      </c>
      <c r="I924" s="154"/>
      <c r="L924" s="149"/>
      <c r="M924" s="155"/>
      <c r="T924" s="156"/>
      <c r="AT924" s="151" t="s">
        <v>193</v>
      </c>
      <c r="AU924" s="151" t="s">
        <v>81</v>
      </c>
      <c r="AV924" s="12" t="s">
        <v>81</v>
      </c>
      <c r="AW924" s="12" t="s">
        <v>34</v>
      </c>
      <c r="AX924" s="12" t="s">
        <v>72</v>
      </c>
      <c r="AY924" s="151" t="s">
        <v>182</v>
      </c>
    </row>
    <row r="925" spans="2:65" s="12" customFormat="1">
      <c r="B925" s="149"/>
      <c r="D925" s="150" t="s">
        <v>193</v>
      </c>
      <c r="E925" s="151" t="s">
        <v>3</v>
      </c>
      <c r="F925" s="152" t="s">
        <v>1072</v>
      </c>
      <c r="H925" s="153">
        <v>7.9649999999999999</v>
      </c>
      <c r="I925" s="154"/>
      <c r="L925" s="149"/>
      <c r="M925" s="155"/>
      <c r="T925" s="156"/>
      <c r="AT925" s="151" t="s">
        <v>193</v>
      </c>
      <c r="AU925" s="151" t="s">
        <v>81</v>
      </c>
      <c r="AV925" s="12" t="s">
        <v>81</v>
      </c>
      <c r="AW925" s="12" t="s">
        <v>34</v>
      </c>
      <c r="AX925" s="12" t="s">
        <v>72</v>
      </c>
      <c r="AY925" s="151" t="s">
        <v>182</v>
      </c>
    </row>
    <row r="926" spans="2:65" s="12" customFormat="1">
      <c r="B926" s="149"/>
      <c r="D926" s="150" t="s">
        <v>193</v>
      </c>
      <c r="E926" s="151" t="s">
        <v>3</v>
      </c>
      <c r="F926" s="152" t="s">
        <v>1073</v>
      </c>
      <c r="H926" s="153">
        <v>22.045999999999999</v>
      </c>
      <c r="I926" s="154"/>
      <c r="L926" s="149"/>
      <c r="M926" s="155"/>
      <c r="T926" s="156"/>
      <c r="AT926" s="151" t="s">
        <v>193</v>
      </c>
      <c r="AU926" s="151" t="s">
        <v>81</v>
      </c>
      <c r="AV926" s="12" t="s">
        <v>81</v>
      </c>
      <c r="AW926" s="12" t="s">
        <v>34</v>
      </c>
      <c r="AX926" s="12" t="s">
        <v>72</v>
      </c>
      <c r="AY926" s="151" t="s">
        <v>182</v>
      </c>
    </row>
    <row r="927" spans="2:65" s="12" customFormat="1">
      <c r="B927" s="149"/>
      <c r="D927" s="150" t="s">
        <v>193</v>
      </c>
      <c r="E927" s="151" t="s">
        <v>3</v>
      </c>
      <c r="F927" s="152" t="s">
        <v>1074</v>
      </c>
      <c r="H927" s="153">
        <v>11.016</v>
      </c>
      <c r="I927" s="154"/>
      <c r="L927" s="149"/>
      <c r="M927" s="155"/>
      <c r="T927" s="156"/>
      <c r="AT927" s="151" t="s">
        <v>193</v>
      </c>
      <c r="AU927" s="151" t="s">
        <v>81</v>
      </c>
      <c r="AV927" s="12" t="s">
        <v>81</v>
      </c>
      <c r="AW927" s="12" t="s">
        <v>34</v>
      </c>
      <c r="AX927" s="12" t="s">
        <v>72</v>
      </c>
      <c r="AY927" s="151" t="s">
        <v>182</v>
      </c>
    </row>
    <row r="928" spans="2:65" s="12" customFormat="1">
      <c r="B928" s="149"/>
      <c r="D928" s="150" t="s">
        <v>193</v>
      </c>
      <c r="E928" s="151" t="s">
        <v>3</v>
      </c>
      <c r="F928" s="152" t="s">
        <v>1075</v>
      </c>
      <c r="H928" s="153">
        <v>7.9649999999999999</v>
      </c>
      <c r="I928" s="154"/>
      <c r="L928" s="149"/>
      <c r="M928" s="155"/>
      <c r="T928" s="156"/>
      <c r="AT928" s="151" t="s">
        <v>193</v>
      </c>
      <c r="AU928" s="151" t="s">
        <v>81</v>
      </c>
      <c r="AV928" s="12" t="s">
        <v>81</v>
      </c>
      <c r="AW928" s="12" t="s">
        <v>34</v>
      </c>
      <c r="AX928" s="12" t="s">
        <v>72</v>
      </c>
      <c r="AY928" s="151" t="s">
        <v>182</v>
      </c>
    </row>
    <row r="929" spans="2:65" s="12" customFormat="1">
      <c r="B929" s="149"/>
      <c r="D929" s="150" t="s">
        <v>193</v>
      </c>
      <c r="E929" s="151" t="s">
        <v>3</v>
      </c>
      <c r="F929" s="152" t="s">
        <v>1076</v>
      </c>
      <c r="H929" s="153">
        <v>19.597000000000001</v>
      </c>
      <c r="I929" s="154"/>
      <c r="L929" s="149"/>
      <c r="M929" s="155"/>
      <c r="T929" s="156"/>
      <c r="AT929" s="151" t="s">
        <v>193</v>
      </c>
      <c r="AU929" s="151" t="s">
        <v>81</v>
      </c>
      <c r="AV929" s="12" t="s">
        <v>81</v>
      </c>
      <c r="AW929" s="12" t="s">
        <v>34</v>
      </c>
      <c r="AX929" s="12" t="s">
        <v>72</v>
      </c>
      <c r="AY929" s="151" t="s">
        <v>182</v>
      </c>
    </row>
    <row r="930" spans="2:65" s="12" customFormat="1">
      <c r="B930" s="149"/>
      <c r="D930" s="150" t="s">
        <v>193</v>
      </c>
      <c r="E930" s="151" t="s">
        <v>3</v>
      </c>
      <c r="F930" s="152" t="s">
        <v>1077</v>
      </c>
      <c r="H930" s="153">
        <v>9.7919999999999998</v>
      </c>
      <c r="I930" s="154"/>
      <c r="L930" s="149"/>
      <c r="M930" s="155"/>
      <c r="T930" s="156"/>
      <c r="AT930" s="151" t="s">
        <v>193</v>
      </c>
      <c r="AU930" s="151" t="s">
        <v>81</v>
      </c>
      <c r="AV930" s="12" t="s">
        <v>81</v>
      </c>
      <c r="AW930" s="12" t="s">
        <v>34</v>
      </c>
      <c r="AX930" s="12" t="s">
        <v>72</v>
      </c>
      <c r="AY930" s="151" t="s">
        <v>182</v>
      </c>
    </row>
    <row r="931" spans="2:65" s="12" customFormat="1">
      <c r="B931" s="149"/>
      <c r="D931" s="150" t="s">
        <v>193</v>
      </c>
      <c r="E931" s="151" t="s">
        <v>3</v>
      </c>
      <c r="F931" s="152" t="s">
        <v>1078</v>
      </c>
      <c r="H931" s="153">
        <v>7.08</v>
      </c>
      <c r="I931" s="154"/>
      <c r="L931" s="149"/>
      <c r="M931" s="155"/>
      <c r="T931" s="156"/>
      <c r="AT931" s="151" t="s">
        <v>193</v>
      </c>
      <c r="AU931" s="151" t="s">
        <v>81</v>
      </c>
      <c r="AV931" s="12" t="s">
        <v>81</v>
      </c>
      <c r="AW931" s="12" t="s">
        <v>34</v>
      </c>
      <c r="AX931" s="12" t="s">
        <v>72</v>
      </c>
      <c r="AY931" s="151" t="s">
        <v>182</v>
      </c>
    </row>
    <row r="932" spans="2:65" s="12" customFormat="1">
      <c r="B932" s="149"/>
      <c r="D932" s="150" t="s">
        <v>193</v>
      </c>
      <c r="E932" s="151" t="s">
        <v>3</v>
      </c>
      <c r="F932" s="152" t="s">
        <v>1079</v>
      </c>
      <c r="H932" s="153">
        <v>1.0920000000000001</v>
      </c>
      <c r="I932" s="154"/>
      <c r="L932" s="149"/>
      <c r="M932" s="155"/>
      <c r="T932" s="156"/>
      <c r="AT932" s="151" t="s">
        <v>193</v>
      </c>
      <c r="AU932" s="151" t="s">
        <v>81</v>
      </c>
      <c r="AV932" s="12" t="s">
        <v>81</v>
      </c>
      <c r="AW932" s="12" t="s">
        <v>34</v>
      </c>
      <c r="AX932" s="12" t="s">
        <v>72</v>
      </c>
      <c r="AY932" s="151" t="s">
        <v>182</v>
      </c>
    </row>
    <row r="933" spans="2:65" s="13" customFormat="1">
      <c r="B933" s="157"/>
      <c r="D933" s="150" t="s">
        <v>193</v>
      </c>
      <c r="E933" s="158" t="s">
        <v>3</v>
      </c>
      <c r="F933" s="159" t="s">
        <v>201</v>
      </c>
      <c r="H933" s="160">
        <v>340.68999999999994</v>
      </c>
      <c r="I933" s="161"/>
      <c r="L933" s="157"/>
      <c r="M933" s="162"/>
      <c r="T933" s="163"/>
      <c r="AT933" s="158" t="s">
        <v>193</v>
      </c>
      <c r="AU933" s="158" t="s">
        <v>81</v>
      </c>
      <c r="AV933" s="13" t="s">
        <v>189</v>
      </c>
      <c r="AW933" s="13" t="s">
        <v>34</v>
      </c>
      <c r="AX933" s="13" t="s">
        <v>79</v>
      </c>
      <c r="AY933" s="158" t="s">
        <v>182</v>
      </c>
    </row>
    <row r="934" spans="2:65" s="1" customFormat="1" ht="37.9" customHeight="1">
      <c r="B934" s="131"/>
      <c r="C934" s="132" t="s">
        <v>1080</v>
      </c>
      <c r="D934" s="132" t="s">
        <v>184</v>
      </c>
      <c r="E934" s="133" t="s">
        <v>1081</v>
      </c>
      <c r="F934" s="134" t="s">
        <v>1082</v>
      </c>
      <c r="G934" s="135" t="s">
        <v>292</v>
      </c>
      <c r="H934" s="136">
        <v>689.41</v>
      </c>
      <c r="I934" s="137"/>
      <c r="J934" s="138">
        <f>ROUND(I934*H934,2)</f>
        <v>0</v>
      </c>
      <c r="K934" s="134" t="s">
        <v>188</v>
      </c>
      <c r="L934" s="32"/>
      <c r="M934" s="139" t="s">
        <v>3</v>
      </c>
      <c r="N934" s="140" t="s">
        <v>43</v>
      </c>
      <c r="P934" s="141">
        <f>O934*H934</f>
        <v>0</v>
      </c>
      <c r="Q934" s="141">
        <v>5.3299999999999997E-3</v>
      </c>
      <c r="R934" s="141">
        <f>Q934*H934</f>
        <v>3.6745552999999997</v>
      </c>
      <c r="S934" s="141">
        <v>0</v>
      </c>
      <c r="T934" s="142">
        <f>S934*H934</f>
        <v>0</v>
      </c>
      <c r="AR934" s="143" t="s">
        <v>189</v>
      </c>
      <c r="AT934" s="143" t="s">
        <v>184</v>
      </c>
      <c r="AU934" s="143" t="s">
        <v>81</v>
      </c>
      <c r="AY934" s="17" t="s">
        <v>182</v>
      </c>
      <c r="BE934" s="144">
        <f>IF(N934="základní",J934,0)</f>
        <v>0</v>
      </c>
      <c r="BF934" s="144">
        <f>IF(N934="snížená",J934,0)</f>
        <v>0</v>
      </c>
      <c r="BG934" s="144">
        <f>IF(N934="zákl. přenesená",J934,0)</f>
        <v>0</v>
      </c>
      <c r="BH934" s="144">
        <f>IF(N934="sníž. přenesená",J934,0)</f>
        <v>0</v>
      </c>
      <c r="BI934" s="144">
        <f>IF(N934="nulová",J934,0)</f>
        <v>0</v>
      </c>
      <c r="BJ934" s="17" t="s">
        <v>79</v>
      </c>
      <c r="BK934" s="144">
        <f>ROUND(I934*H934,2)</f>
        <v>0</v>
      </c>
      <c r="BL934" s="17" t="s">
        <v>189</v>
      </c>
      <c r="BM934" s="143" t="s">
        <v>1083</v>
      </c>
    </row>
    <row r="935" spans="2:65" s="1" customFormat="1">
      <c r="B935" s="32"/>
      <c r="D935" s="145" t="s">
        <v>191</v>
      </c>
      <c r="F935" s="146" t="s">
        <v>1084</v>
      </c>
      <c r="I935" s="147"/>
      <c r="L935" s="32"/>
      <c r="M935" s="148"/>
      <c r="T935" s="52"/>
      <c r="AT935" s="17" t="s">
        <v>191</v>
      </c>
      <c r="AU935" s="17" t="s">
        <v>81</v>
      </c>
    </row>
    <row r="936" spans="2:65" s="12" customFormat="1">
      <c r="B936" s="149"/>
      <c r="D936" s="150" t="s">
        <v>193</v>
      </c>
      <c r="E936" s="151" t="s">
        <v>3</v>
      </c>
      <c r="F936" s="152" t="s">
        <v>1085</v>
      </c>
      <c r="H936" s="153">
        <v>122.48</v>
      </c>
      <c r="I936" s="154"/>
      <c r="L936" s="149"/>
      <c r="M936" s="155"/>
      <c r="T936" s="156"/>
      <c r="AT936" s="151" t="s">
        <v>193</v>
      </c>
      <c r="AU936" s="151" t="s">
        <v>81</v>
      </c>
      <c r="AV936" s="12" t="s">
        <v>81</v>
      </c>
      <c r="AW936" s="12" t="s">
        <v>34</v>
      </c>
      <c r="AX936" s="12" t="s">
        <v>72</v>
      </c>
      <c r="AY936" s="151" t="s">
        <v>182</v>
      </c>
    </row>
    <row r="937" spans="2:65" s="12" customFormat="1">
      <c r="B937" s="149"/>
      <c r="D937" s="150" t="s">
        <v>193</v>
      </c>
      <c r="E937" s="151" t="s">
        <v>3</v>
      </c>
      <c r="F937" s="152" t="s">
        <v>1086</v>
      </c>
      <c r="H937" s="153">
        <v>61.2</v>
      </c>
      <c r="I937" s="154"/>
      <c r="L937" s="149"/>
      <c r="M937" s="155"/>
      <c r="T937" s="156"/>
      <c r="AT937" s="151" t="s">
        <v>193</v>
      </c>
      <c r="AU937" s="151" t="s">
        <v>81</v>
      </c>
      <c r="AV937" s="12" t="s">
        <v>81</v>
      </c>
      <c r="AW937" s="12" t="s">
        <v>34</v>
      </c>
      <c r="AX937" s="12" t="s">
        <v>72</v>
      </c>
      <c r="AY937" s="151" t="s">
        <v>182</v>
      </c>
    </row>
    <row r="938" spans="2:65" s="12" customFormat="1">
      <c r="B938" s="149"/>
      <c r="D938" s="150" t="s">
        <v>193</v>
      </c>
      <c r="E938" s="151" t="s">
        <v>3</v>
      </c>
      <c r="F938" s="152" t="s">
        <v>1087</v>
      </c>
      <c r="H938" s="153">
        <v>44.25</v>
      </c>
      <c r="I938" s="154"/>
      <c r="L938" s="149"/>
      <c r="M938" s="155"/>
      <c r="T938" s="156"/>
      <c r="AT938" s="151" t="s">
        <v>193</v>
      </c>
      <c r="AU938" s="151" t="s">
        <v>81</v>
      </c>
      <c r="AV938" s="12" t="s">
        <v>81</v>
      </c>
      <c r="AW938" s="12" t="s">
        <v>34</v>
      </c>
      <c r="AX938" s="12" t="s">
        <v>72</v>
      </c>
      <c r="AY938" s="151" t="s">
        <v>182</v>
      </c>
    </row>
    <row r="939" spans="2:65" s="12" customFormat="1">
      <c r="B939" s="149"/>
      <c r="D939" s="150" t="s">
        <v>193</v>
      </c>
      <c r="E939" s="151" t="s">
        <v>3</v>
      </c>
      <c r="F939" s="152" t="s">
        <v>1088</v>
      </c>
      <c r="H939" s="153">
        <v>122.48</v>
      </c>
      <c r="I939" s="154"/>
      <c r="L939" s="149"/>
      <c r="M939" s="155"/>
      <c r="T939" s="156"/>
      <c r="AT939" s="151" t="s">
        <v>193</v>
      </c>
      <c r="AU939" s="151" t="s">
        <v>81</v>
      </c>
      <c r="AV939" s="12" t="s">
        <v>81</v>
      </c>
      <c r="AW939" s="12" t="s">
        <v>34</v>
      </c>
      <c r="AX939" s="12" t="s">
        <v>72</v>
      </c>
      <c r="AY939" s="151" t="s">
        <v>182</v>
      </c>
    </row>
    <row r="940" spans="2:65" s="12" customFormat="1">
      <c r="B940" s="149"/>
      <c r="D940" s="150" t="s">
        <v>193</v>
      </c>
      <c r="E940" s="151" t="s">
        <v>3</v>
      </c>
      <c r="F940" s="152" t="s">
        <v>1089</v>
      </c>
      <c r="H940" s="153">
        <v>61.2</v>
      </c>
      <c r="I940" s="154"/>
      <c r="L940" s="149"/>
      <c r="M940" s="155"/>
      <c r="T940" s="156"/>
      <c r="AT940" s="151" t="s">
        <v>193</v>
      </c>
      <c r="AU940" s="151" t="s">
        <v>81</v>
      </c>
      <c r="AV940" s="12" t="s">
        <v>81</v>
      </c>
      <c r="AW940" s="12" t="s">
        <v>34</v>
      </c>
      <c r="AX940" s="12" t="s">
        <v>72</v>
      </c>
      <c r="AY940" s="151" t="s">
        <v>182</v>
      </c>
    </row>
    <row r="941" spans="2:65" s="12" customFormat="1">
      <c r="B941" s="149"/>
      <c r="D941" s="150" t="s">
        <v>193</v>
      </c>
      <c r="E941" s="151" t="s">
        <v>3</v>
      </c>
      <c r="F941" s="152" t="s">
        <v>1090</v>
      </c>
      <c r="H941" s="153">
        <v>44.25</v>
      </c>
      <c r="I941" s="154"/>
      <c r="L941" s="149"/>
      <c r="M941" s="155"/>
      <c r="T941" s="156"/>
      <c r="AT941" s="151" t="s">
        <v>193</v>
      </c>
      <c r="AU941" s="151" t="s">
        <v>81</v>
      </c>
      <c r="AV941" s="12" t="s">
        <v>81</v>
      </c>
      <c r="AW941" s="12" t="s">
        <v>34</v>
      </c>
      <c r="AX941" s="12" t="s">
        <v>72</v>
      </c>
      <c r="AY941" s="151" t="s">
        <v>182</v>
      </c>
    </row>
    <row r="942" spans="2:65" s="12" customFormat="1">
      <c r="B942" s="149"/>
      <c r="D942" s="150" t="s">
        <v>193</v>
      </c>
      <c r="E942" s="151" t="s">
        <v>3</v>
      </c>
      <c r="F942" s="152" t="s">
        <v>1091</v>
      </c>
      <c r="H942" s="153">
        <v>122.48</v>
      </c>
      <c r="I942" s="154"/>
      <c r="L942" s="149"/>
      <c r="M942" s="155"/>
      <c r="T942" s="156"/>
      <c r="AT942" s="151" t="s">
        <v>193</v>
      </c>
      <c r="AU942" s="151" t="s">
        <v>81</v>
      </c>
      <c r="AV942" s="12" t="s">
        <v>81</v>
      </c>
      <c r="AW942" s="12" t="s">
        <v>34</v>
      </c>
      <c r="AX942" s="12" t="s">
        <v>72</v>
      </c>
      <c r="AY942" s="151" t="s">
        <v>182</v>
      </c>
    </row>
    <row r="943" spans="2:65" s="12" customFormat="1">
      <c r="B943" s="149"/>
      <c r="D943" s="150" t="s">
        <v>193</v>
      </c>
      <c r="E943" s="151" t="s">
        <v>3</v>
      </c>
      <c r="F943" s="152" t="s">
        <v>1092</v>
      </c>
      <c r="H943" s="153">
        <v>61.2</v>
      </c>
      <c r="I943" s="154"/>
      <c r="L943" s="149"/>
      <c r="M943" s="155"/>
      <c r="T943" s="156"/>
      <c r="AT943" s="151" t="s">
        <v>193</v>
      </c>
      <c r="AU943" s="151" t="s">
        <v>81</v>
      </c>
      <c r="AV943" s="12" t="s">
        <v>81</v>
      </c>
      <c r="AW943" s="12" t="s">
        <v>34</v>
      </c>
      <c r="AX943" s="12" t="s">
        <v>72</v>
      </c>
      <c r="AY943" s="151" t="s">
        <v>182</v>
      </c>
    </row>
    <row r="944" spans="2:65" s="12" customFormat="1">
      <c r="B944" s="149"/>
      <c r="D944" s="150" t="s">
        <v>193</v>
      </c>
      <c r="E944" s="151" t="s">
        <v>3</v>
      </c>
      <c r="F944" s="152" t="s">
        <v>1093</v>
      </c>
      <c r="H944" s="153">
        <v>44.25</v>
      </c>
      <c r="I944" s="154"/>
      <c r="L944" s="149"/>
      <c r="M944" s="155"/>
      <c r="T944" s="156"/>
      <c r="AT944" s="151" t="s">
        <v>193</v>
      </c>
      <c r="AU944" s="151" t="s">
        <v>81</v>
      </c>
      <c r="AV944" s="12" t="s">
        <v>81</v>
      </c>
      <c r="AW944" s="12" t="s">
        <v>34</v>
      </c>
      <c r="AX944" s="12" t="s">
        <v>72</v>
      </c>
      <c r="AY944" s="151" t="s">
        <v>182</v>
      </c>
    </row>
    <row r="945" spans="2:65" s="12" customFormat="1">
      <c r="B945" s="149"/>
      <c r="D945" s="150" t="s">
        <v>193</v>
      </c>
      <c r="E945" s="151" t="s">
        <v>3</v>
      </c>
      <c r="F945" s="152" t="s">
        <v>1094</v>
      </c>
      <c r="H945" s="153">
        <v>5.62</v>
      </c>
      <c r="I945" s="154"/>
      <c r="L945" s="149"/>
      <c r="M945" s="155"/>
      <c r="T945" s="156"/>
      <c r="AT945" s="151" t="s">
        <v>193</v>
      </c>
      <c r="AU945" s="151" t="s">
        <v>81</v>
      </c>
      <c r="AV945" s="12" t="s">
        <v>81</v>
      </c>
      <c r="AW945" s="12" t="s">
        <v>34</v>
      </c>
      <c r="AX945" s="12" t="s">
        <v>72</v>
      </c>
      <c r="AY945" s="151" t="s">
        <v>182</v>
      </c>
    </row>
    <row r="946" spans="2:65" s="13" customFormat="1">
      <c r="B946" s="157"/>
      <c r="D946" s="150" t="s">
        <v>193</v>
      </c>
      <c r="E946" s="158" t="s">
        <v>3</v>
      </c>
      <c r="F946" s="159" t="s">
        <v>201</v>
      </c>
      <c r="H946" s="160">
        <v>689.41000000000008</v>
      </c>
      <c r="I946" s="161"/>
      <c r="L946" s="157"/>
      <c r="M946" s="162"/>
      <c r="T946" s="163"/>
      <c r="AT946" s="158" t="s">
        <v>193</v>
      </c>
      <c r="AU946" s="158" t="s">
        <v>81</v>
      </c>
      <c r="AV946" s="13" t="s">
        <v>189</v>
      </c>
      <c r="AW946" s="13" t="s">
        <v>34</v>
      </c>
      <c r="AX946" s="13" t="s">
        <v>79</v>
      </c>
      <c r="AY946" s="158" t="s">
        <v>182</v>
      </c>
    </row>
    <row r="947" spans="2:65" s="1" customFormat="1" ht="37.9" customHeight="1">
      <c r="B947" s="131"/>
      <c r="C947" s="132" t="s">
        <v>1095</v>
      </c>
      <c r="D947" s="132" t="s">
        <v>184</v>
      </c>
      <c r="E947" s="133" t="s">
        <v>1096</v>
      </c>
      <c r="F947" s="134" t="s">
        <v>1097</v>
      </c>
      <c r="G947" s="135" t="s">
        <v>292</v>
      </c>
      <c r="H947" s="136">
        <v>689.41</v>
      </c>
      <c r="I947" s="137"/>
      <c r="J947" s="138">
        <f>ROUND(I947*H947,2)</f>
        <v>0</v>
      </c>
      <c r="K947" s="134" t="s">
        <v>188</v>
      </c>
      <c r="L947" s="32"/>
      <c r="M947" s="139" t="s">
        <v>3</v>
      </c>
      <c r="N947" s="140" t="s">
        <v>43</v>
      </c>
      <c r="P947" s="141">
        <f>O947*H947</f>
        <v>0</v>
      </c>
      <c r="Q947" s="141">
        <v>0</v>
      </c>
      <c r="R947" s="141">
        <f>Q947*H947</f>
        <v>0</v>
      </c>
      <c r="S947" s="141">
        <v>0</v>
      </c>
      <c r="T947" s="142">
        <f>S947*H947</f>
        <v>0</v>
      </c>
      <c r="AR947" s="143" t="s">
        <v>189</v>
      </c>
      <c r="AT947" s="143" t="s">
        <v>184</v>
      </c>
      <c r="AU947" s="143" t="s">
        <v>81</v>
      </c>
      <c r="AY947" s="17" t="s">
        <v>182</v>
      </c>
      <c r="BE947" s="144">
        <f>IF(N947="základní",J947,0)</f>
        <v>0</v>
      </c>
      <c r="BF947" s="144">
        <f>IF(N947="snížená",J947,0)</f>
        <v>0</v>
      </c>
      <c r="BG947" s="144">
        <f>IF(N947="zákl. přenesená",J947,0)</f>
        <v>0</v>
      </c>
      <c r="BH947" s="144">
        <f>IF(N947="sníž. přenesená",J947,0)</f>
        <v>0</v>
      </c>
      <c r="BI947" s="144">
        <f>IF(N947="nulová",J947,0)</f>
        <v>0</v>
      </c>
      <c r="BJ947" s="17" t="s">
        <v>79</v>
      </c>
      <c r="BK947" s="144">
        <f>ROUND(I947*H947,2)</f>
        <v>0</v>
      </c>
      <c r="BL947" s="17" t="s">
        <v>189</v>
      </c>
      <c r="BM947" s="143" t="s">
        <v>1098</v>
      </c>
    </row>
    <row r="948" spans="2:65" s="1" customFormat="1">
      <c r="B948" s="32"/>
      <c r="D948" s="145" t="s">
        <v>191</v>
      </c>
      <c r="F948" s="146" t="s">
        <v>1099</v>
      </c>
      <c r="I948" s="147"/>
      <c r="L948" s="32"/>
      <c r="M948" s="148"/>
      <c r="T948" s="52"/>
      <c r="AT948" s="17" t="s">
        <v>191</v>
      </c>
      <c r="AU948" s="17" t="s">
        <v>81</v>
      </c>
    </row>
    <row r="949" spans="2:65" s="12" customFormat="1">
      <c r="B949" s="149"/>
      <c r="D949" s="150" t="s">
        <v>193</v>
      </c>
      <c r="E949" s="151" t="s">
        <v>3</v>
      </c>
      <c r="F949" s="152" t="s">
        <v>1085</v>
      </c>
      <c r="H949" s="153">
        <v>122.48</v>
      </c>
      <c r="I949" s="154"/>
      <c r="L949" s="149"/>
      <c r="M949" s="155"/>
      <c r="T949" s="156"/>
      <c r="AT949" s="151" t="s">
        <v>193</v>
      </c>
      <c r="AU949" s="151" t="s">
        <v>81</v>
      </c>
      <c r="AV949" s="12" t="s">
        <v>81</v>
      </c>
      <c r="AW949" s="12" t="s">
        <v>34</v>
      </c>
      <c r="AX949" s="12" t="s">
        <v>72</v>
      </c>
      <c r="AY949" s="151" t="s">
        <v>182</v>
      </c>
    </row>
    <row r="950" spans="2:65" s="12" customFormat="1">
      <c r="B950" s="149"/>
      <c r="D950" s="150" t="s">
        <v>193</v>
      </c>
      <c r="E950" s="151" t="s">
        <v>3</v>
      </c>
      <c r="F950" s="152" t="s">
        <v>1086</v>
      </c>
      <c r="H950" s="153">
        <v>61.2</v>
      </c>
      <c r="I950" s="154"/>
      <c r="L950" s="149"/>
      <c r="M950" s="155"/>
      <c r="T950" s="156"/>
      <c r="AT950" s="151" t="s">
        <v>193</v>
      </c>
      <c r="AU950" s="151" t="s">
        <v>81</v>
      </c>
      <c r="AV950" s="12" t="s">
        <v>81</v>
      </c>
      <c r="AW950" s="12" t="s">
        <v>34</v>
      </c>
      <c r="AX950" s="12" t="s">
        <v>72</v>
      </c>
      <c r="AY950" s="151" t="s">
        <v>182</v>
      </c>
    </row>
    <row r="951" spans="2:65" s="12" customFormat="1">
      <c r="B951" s="149"/>
      <c r="D951" s="150" t="s">
        <v>193</v>
      </c>
      <c r="E951" s="151" t="s">
        <v>3</v>
      </c>
      <c r="F951" s="152" t="s">
        <v>1087</v>
      </c>
      <c r="H951" s="153">
        <v>44.25</v>
      </c>
      <c r="I951" s="154"/>
      <c r="L951" s="149"/>
      <c r="M951" s="155"/>
      <c r="T951" s="156"/>
      <c r="AT951" s="151" t="s">
        <v>193</v>
      </c>
      <c r="AU951" s="151" t="s">
        <v>81</v>
      </c>
      <c r="AV951" s="12" t="s">
        <v>81</v>
      </c>
      <c r="AW951" s="12" t="s">
        <v>34</v>
      </c>
      <c r="AX951" s="12" t="s">
        <v>72</v>
      </c>
      <c r="AY951" s="151" t="s">
        <v>182</v>
      </c>
    </row>
    <row r="952" spans="2:65" s="12" customFormat="1">
      <c r="B952" s="149"/>
      <c r="D952" s="150" t="s">
        <v>193</v>
      </c>
      <c r="E952" s="151" t="s">
        <v>3</v>
      </c>
      <c r="F952" s="152" t="s">
        <v>1088</v>
      </c>
      <c r="H952" s="153">
        <v>122.48</v>
      </c>
      <c r="I952" s="154"/>
      <c r="L952" s="149"/>
      <c r="M952" s="155"/>
      <c r="T952" s="156"/>
      <c r="AT952" s="151" t="s">
        <v>193</v>
      </c>
      <c r="AU952" s="151" t="s">
        <v>81</v>
      </c>
      <c r="AV952" s="12" t="s">
        <v>81</v>
      </c>
      <c r="AW952" s="12" t="s">
        <v>34</v>
      </c>
      <c r="AX952" s="12" t="s">
        <v>72</v>
      </c>
      <c r="AY952" s="151" t="s">
        <v>182</v>
      </c>
    </row>
    <row r="953" spans="2:65" s="12" customFormat="1">
      <c r="B953" s="149"/>
      <c r="D953" s="150" t="s">
        <v>193</v>
      </c>
      <c r="E953" s="151" t="s">
        <v>3</v>
      </c>
      <c r="F953" s="152" t="s">
        <v>1089</v>
      </c>
      <c r="H953" s="153">
        <v>61.2</v>
      </c>
      <c r="I953" s="154"/>
      <c r="L953" s="149"/>
      <c r="M953" s="155"/>
      <c r="T953" s="156"/>
      <c r="AT953" s="151" t="s">
        <v>193</v>
      </c>
      <c r="AU953" s="151" t="s">
        <v>81</v>
      </c>
      <c r="AV953" s="12" t="s">
        <v>81</v>
      </c>
      <c r="AW953" s="12" t="s">
        <v>34</v>
      </c>
      <c r="AX953" s="12" t="s">
        <v>72</v>
      </c>
      <c r="AY953" s="151" t="s">
        <v>182</v>
      </c>
    </row>
    <row r="954" spans="2:65" s="12" customFormat="1">
      <c r="B954" s="149"/>
      <c r="D954" s="150" t="s">
        <v>193</v>
      </c>
      <c r="E954" s="151" t="s">
        <v>3</v>
      </c>
      <c r="F954" s="152" t="s">
        <v>1090</v>
      </c>
      <c r="H954" s="153">
        <v>44.25</v>
      </c>
      <c r="I954" s="154"/>
      <c r="L954" s="149"/>
      <c r="M954" s="155"/>
      <c r="T954" s="156"/>
      <c r="AT954" s="151" t="s">
        <v>193</v>
      </c>
      <c r="AU954" s="151" t="s">
        <v>81</v>
      </c>
      <c r="AV954" s="12" t="s">
        <v>81</v>
      </c>
      <c r="AW954" s="12" t="s">
        <v>34</v>
      </c>
      <c r="AX954" s="12" t="s">
        <v>72</v>
      </c>
      <c r="AY954" s="151" t="s">
        <v>182</v>
      </c>
    </row>
    <row r="955" spans="2:65" s="12" customFormat="1">
      <c r="B955" s="149"/>
      <c r="D955" s="150" t="s">
        <v>193</v>
      </c>
      <c r="E955" s="151" t="s">
        <v>3</v>
      </c>
      <c r="F955" s="152" t="s">
        <v>1091</v>
      </c>
      <c r="H955" s="153">
        <v>122.48</v>
      </c>
      <c r="I955" s="154"/>
      <c r="L955" s="149"/>
      <c r="M955" s="155"/>
      <c r="T955" s="156"/>
      <c r="AT955" s="151" t="s">
        <v>193</v>
      </c>
      <c r="AU955" s="151" t="s">
        <v>81</v>
      </c>
      <c r="AV955" s="12" t="s">
        <v>81</v>
      </c>
      <c r="AW955" s="12" t="s">
        <v>34</v>
      </c>
      <c r="AX955" s="12" t="s">
        <v>72</v>
      </c>
      <c r="AY955" s="151" t="s">
        <v>182</v>
      </c>
    </row>
    <row r="956" spans="2:65" s="12" customFormat="1">
      <c r="B956" s="149"/>
      <c r="D956" s="150" t="s">
        <v>193</v>
      </c>
      <c r="E956" s="151" t="s">
        <v>3</v>
      </c>
      <c r="F956" s="152" t="s">
        <v>1092</v>
      </c>
      <c r="H956" s="153">
        <v>61.2</v>
      </c>
      <c r="I956" s="154"/>
      <c r="L956" s="149"/>
      <c r="M956" s="155"/>
      <c r="T956" s="156"/>
      <c r="AT956" s="151" t="s">
        <v>193</v>
      </c>
      <c r="AU956" s="151" t="s">
        <v>81</v>
      </c>
      <c r="AV956" s="12" t="s">
        <v>81</v>
      </c>
      <c r="AW956" s="12" t="s">
        <v>34</v>
      </c>
      <c r="AX956" s="12" t="s">
        <v>72</v>
      </c>
      <c r="AY956" s="151" t="s">
        <v>182</v>
      </c>
    </row>
    <row r="957" spans="2:65" s="12" customFormat="1">
      <c r="B957" s="149"/>
      <c r="D957" s="150" t="s">
        <v>193</v>
      </c>
      <c r="E957" s="151" t="s">
        <v>3</v>
      </c>
      <c r="F957" s="152" t="s">
        <v>1093</v>
      </c>
      <c r="H957" s="153">
        <v>44.25</v>
      </c>
      <c r="I957" s="154"/>
      <c r="L957" s="149"/>
      <c r="M957" s="155"/>
      <c r="T957" s="156"/>
      <c r="AT957" s="151" t="s">
        <v>193</v>
      </c>
      <c r="AU957" s="151" t="s">
        <v>81</v>
      </c>
      <c r="AV957" s="12" t="s">
        <v>81</v>
      </c>
      <c r="AW957" s="12" t="s">
        <v>34</v>
      </c>
      <c r="AX957" s="12" t="s">
        <v>72</v>
      </c>
      <c r="AY957" s="151" t="s">
        <v>182</v>
      </c>
    </row>
    <row r="958" spans="2:65" s="12" customFormat="1">
      <c r="B958" s="149"/>
      <c r="D958" s="150" t="s">
        <v>193</v>
      </c>
      <c r="E958" s="151" t="s">
        <v>3</v>
      </c>
      <c r="F958" s="152" t="s">
        <v>1094</v>
      </c>
      <c r="H958" s="153">
        <v>5.62</v>
      </c>
      <c r="I958" s="154"/>
      <c r="L958" s="149"/>
      <c r="M958" s="155"/>
      <c r="T958" s="156"/>
      <c r="AT958" s="151" t="s">
        <v>193</v>
      </c>
      <c r="AU958" s="151" t="s">
        <v>81</v>
      </c>
      <c r="AV958" s="12" t="s">
        <v>81</v>
      </c>
      <c r="AW958" s="12" t="s">
        <v>34</v>
      </c>
      <c r="AX958" s="12" t="s">
        <v>72</v>
      </c>
      <c r="AY958" s="151" t="s">
        <v>182</v>
      </c>
    </row>
    <row r="959" spans="2:65" s="13" customFormat="1">
      <c r="B959" s="157"/>
      <c r="D959" s="150" t="s">
        <v>193</v>
      </c>
      <c r="E959" s="158" t="s">
        <v>3</v>
      </c>
      <c r="F959" s="159" t="s">
        <v>201</v>
      </c>
      <c r="H959" s="160">
        <v>689.41000000000008</v>
      </c>
      <c r="I959" s="161"/>
      <c r="L959" s="157"/>
      <c r="M959" s="162"/>
      <c r="T959" s="163"/>
      <c r="AT959" s="158" t="s">
        <v>193</v>
      </c>
      <c r="AU959" s="158" t="s">
        <v>81</v>
      </c>
      <c r="AV959" s="13" t="s">
        <v>189</v>
      </c>
      <c r="AW959" s="13" t="s">
        <v>34</v>
      </c>
      <c r="AX959" s="13" t="s">
        <v>79</v>
      </c>
      <c r="AY959" s="158" t="s">
        <v>182</v>
      </c>
    </row>
    <row r="960" spans="2:65" s="1" customFormat="1" ht="37.9" customHeight="1">
      <c r="B960" s="131"/>
      <c r="C960" s="132" t="s">
        <v>1100</v>
      </c>
      <c r="D960" s="132" t="s">
        <v>184</v>
      </c>
      <c r="E960" s="133" t="s">
        <v>1101</v>
      </c>
      <c r="F960" s="134" t="s">
        <v>1102</v>
      </c>
      <c r="G960" s="135" t="s">
        <v>292</v>
      </c>
      <c r="H960" s="136">
        <v>804.2</v>
      </c>
      <c r="I960" s="137"/>
      <c r="J960" s="138">
        <f>ROUND(I960*H960,2)</f>
        <v>0</v>
      </c>
      <c r="K960" s="134" t="s">
        <v>188</v>
      </c>
      <c r="L960" s="32"/>
      <c r="M960" s="139" t="s">
        <v>3</v>
      </c>
      <c r="N960" s="140" t="s">
        <v>43</v>
      </c>
      <c r="P960" s="141">
        <f>O960*H960</f>
        <v>0</v>
      </c>
      <c r="Q960" s="141">
        <v>5.5199999999999997E-3</v>
      </c>
      <c r="R960" s="141">
        <f>Q960*H960</f>
        <v>4.439184</v>
      </c>
      <c r="S960" s="141">
        <v>0</v>
      </c>
      <c r="T960" s="142">
        <f>S960*H960</f>
        <v>0</v>
      </c>
      <c r="AR960" s="143" t="s">
        <v>189</v>
      </c>
      <c r="AT960" s="143" t="s">
        <v>184</v>
      </c>
      <c r="AU960" s="143" t="s">
        <v>81</v>
      </c>
      <c r="AY960" s="17" t="s">
        <v>182</v>
      </c>
      <c r="BE960" s="144">
        <f>IF(N960="základní",J960,0)</f>
        <v>0</v>
      </c>
      <c r="BF960" s="144">
        <f>IF(N960="snížená",J960,0)</f>
        <v>0</v>
      </c>
      <c r="BG960" s="144">
        <f>IF(N960="zákl. přenesená",J960,0)</f>
        <v>0</v>
      </c>
      <c r="BH960" s="144">
        <f>IF(N960="sníž. přenesená",J960,0)</f>
        <v>0</v>
      </c>
      <c r="BI960" s="144">
        <f>IF(N960="nulová",J960,0)</f>
        <v>0</v>
      </c>
      <c r="BJ960" s="17" t="s">
        <v>79</v>
      </c>
      <c r="BK960" s="144">
        <f>ROUND(I960*H960,2)</f>
        <v>0</v>
      </c>
      <c r="BL960" s="17" t="s">
        <v>189</v>
      </c>
      <c r="BM960" s="143" t="s">
        <v>1103</v>
      </c>
    </row>
    <row r="961" spans="2:65" s="1" customFormat="1">
      <c r="B961" s="32"/>
      <c r="D961" s="145" t="s">
        <v>191</v>
      </c>
      <c r="F961" s="146" t="s">
        <v>1104</v>
      </c>
      <c r="I961" s="147"/>
      <c r="L961" s="32"/>
      <c r="M961" s="148"/>
      <c r="T961" s="52"/>
      <c r="AT961" s="17" t="s">
        <v>191</v>
      </c>
      <c r="AU961" s="17" t="s">
        <v>81</v>
      </c>
    </row>
    <row r="962" spans="2:65" s="12" customFormat="1">
      <c r="B962" s="149"/>
      <c r="D962" s="150" t="s">
        <v>193</v>
      </c>
      <c r="E962" s="151" t="s">
        <v>3</v>
      </c>
      <c r="F962" s="152" t="s">
        <v>1105</v>
      </c>
      <c r="H962" s="153">
        <v>85.02</v>
      </c>
      <c r="I962" s="154"/>
      <c r="L962" s="149"/>
      <c r="M962" s="155"/>
      <c r="T962" s="156"/>
      <c r="AT962" s="151" t="s">
        <v>193</v>
      </c>
      <c r="AU962" s="151" t="s">
        <v>81</v>
      </c>
      <c r="AV962" s="12" t="s">
        <v>81</v>
      </c>
      <c r="AW962" s="12" t="s">
        <v>34</v>
      </c>
      <c r="AX962" s="12" t="s">
        <v>72</v>
      </c>
      <c r="AY962" s="151" t="s">
        <v>182</v>
      </c>
    </row>
    <row r="963" spans="2:65" s="12" customFormat="1">
      <c r="B963" s="149"/>
      <c r="D963" s="150" t="s">
        <v>193</v>
      </c>
      <c r="E963" s="151" t="s">
        <v>3</v>
      </c>
      <c r="F963" s="152" t="s">
        <v>1106</v>
      </c>
      <c r="H963" s="153">
        <v>234.07</v>
      </c>
      <c r="I963" s="154"/>
      <c r="L963" s="149"/>
      <c r="M963" s="155"/>
      <c r="T963" s="156"/>
      <c r="AT963" s="151" t="s">
        <v>193</v>
      </c>
      <c r="AU963" s="151" t="s">
        <v>81</v>
      </c>
      <c r="AV963" s="12" t="s">
        <v>81</v>
      </c>
      <c r="AW963" s="12" t="s">
        <v>34</v>
      </c>
      <c r="AX963" s="12" t="s">
        <v>72</v>
      </c>
      <c r="AY963" s="151" t="s">
        <v>182</v>
      </c>
    </row>
    <row r="964" spans="2:65" s="12" customFormat="1" ht="22.5">
      <c r="B964" s="149"/>
      <c r="D964" s="150" t="s">
        <v>193</v>
      </c>
      <c r="E964" s="151" t="s">
        <v>3</v>
      </c>
      <c r="F964" s="152" t="s">
        <v>1107</v>
      </c>
      <c r="H964" s="153">
        <v>242.55500000000001</v>
      </c>
      <c r="I964" s="154"/>
      <c r="L964" s="149"/>
      <c r="M964" s="155"/>
      <c r="T964" s="156"/>
      <c r="AT964" s="151" t="s">
        <v>193</v>
      </c>
      <c r="AU964" s="151" t="s">
        <v>81</v>
      </c>
      <c r="AV964" s="12" t="s">
        <v>81</v>
      </c>
      <c r="AW964" s="12" t="s">
        <v>34</v>
      </c>
      <c r="AX964" s="12" t="s">
        <v>72</v>
      </c>
      <c r="AY964" s="151" t="s">
        <v>182</v>
      </c>
    </row>
    <row r="965" spans="2:65" s="12" customFormat="1" ht="22.5">
      <c r="B965" s="149"/>
      <c r="D965" s="150" t="s">
        <v>193</v>
      </c>
      <c r="E965" s="151" t="s">
        <v>3</v>
      </c>
      <c r="F965" s="152" t="s">
        <v>1108</v>
      </c>
      <c r="H965" s="153">
        <v>242.55500000000001</v>
      </c>
      <c r="I965" s="154"/>
      <c r="L965" s="149"/>
      <c r="M965" s="155"/>
      <c r="T965" s="156"/>
      <c r="AT965" s="151" t="s">
        <v>193</v>
      </c>
      <c r="AU965" s="151" t="s">
        <v>81</v>
      </c>
      <c r="AV965" s="12" t="s">
        <v>81</v>
      </c>
      <c r="AW965" s="12" t="s">
        <v>34</v>
      </c>
      <c r="AX965" s="12" t="s">
        <v>72</v>
      </c>
      <c r="AY965" s="151" t="s">
        <v>182</v>
      </c>
    </row>
    <row r="966" spans="2:65" s="13" customFormat="1">
      <c r="B966" s="157"/>
      <c r="D966" s="150" t="s">
        <v>193</v>
      </c>
      <c r="E966" s="158" t="s">
        <v>3</v>
      </c>
      <c r="F966" s="159" t="s">
        <v>201</v>
      </c>
      <c r="H966" s="160">
        <v>804.2</v>
      </c>
      <c r="I966" s="161"/>
      <c r="L966" s="157"/>
      <c r="M966" s="162"/>
      <c r="T966" s="163"/>
      <c r="AT966" s="158" t="s">
        <v>193</v>
      </c>
      <c r="AU966" s="158" t="s">
        <v>81</v>
      </c>
      <c r="AV966" s="13" t="s">
        <v>189</v>
      </c>
      <c r="AW966" s="13" t="s">
        <v>34</v>
      </c>
      <c r="AX966" s="13" t="s">
        <v>79</v>
      </c>
      <c r="AY966" s="158" t="s">
        <v>182</v>
      </c>
    </row>
    <row r="967" spans="2:65" s="1" customFormat="1" ht="37.9" customHeight="1">
      <c r="B967" s="131"/>
      <c r="C967" s="132" t="s">
        <v>1109</v>
      </c>
      <c r="D967" s="132" t="s">
        <v>184</v>
      </c>
      <c r="E967" s="133" t="s">
        <v>1110</v>
      </c>
      <c r="F967" s="134" t="s">
        <v>1111</v>
      </c>
      <c r="G967" s="135" t="s">
        <v>292</v>
      </c>
      <c r="H967" s="136">
        <v>804.2</v>
      </c>
      <c r="I967" s="137"/>
      <c r="J967" s="138">
        <f>ROUND(I967*H967,2)</f>
        <v>0</v>
      </c>
      <c r="K967" s="134" t="s">
        <v>188</v>
      </c>
      <c r="L967" s="32"/>
      <c r="M967" s="139" t="s">
        <v>3</v>
      </c>
      <c r="N967" s="140" t="s">
        <v>43</v>
      </c>
      <c r="P967" s="141">
        <f>O967*H967</f>
        <v>0</v>
      </c>
      <c r="Q967" s="141">
        <v>0</v>
      </c>
      <c r="R967" s="141">
        <f>Q967*H967</f>
        <v>0</v>
      </c>
      <c r="S967" s="141">
        <v>0</v>
      </c>
      <c r="T967" s="142">
        <f>S967*H967</f>
        <v>0</v>
      </c>
      <c r="AR967" s="143" t="s">
        <v>189</v>
      </c>
      <c r="AT967" s="143" t="s">
        <v>184</v>
      </c>
      <c r="AU967" s="143" t="s">
        <v>81</v>
      </c>
      <c r="AY967" s="17" t="s">
        <v>182</v>
      </c>
      <c r="BE967" s="144">
        <f>IF(N967="základní",J967,0)</f>
        <v>0</v>
      </c>
      <c r="BF967" s="144">
        <f>IF(N967="snížená",J967,0)</f>
        <v>0</v>
      </c>
      <c r="BG967" s="144">
        <f>IF(N967="zákl. přenesená",J967,0)</f>
        <v>0</v>
      </c>
      <c r="BH967" s="144">
        <f>IF(N967="sníž. přenesená",J967,0)</f>
        <v>0</v>
      </c>
      <c r="BI967" s="144">
        <f>IF(N967="nulová",J967,0)</f>
        <v>0</v>
      </c>
      <c r="BJ967" s="17" t="s">
        <v>79</v>
      </c>
      <c r="BK967" s="144">
        <f>ROUND(I967*H967,2)</f>
        <v>0</v>
      </c>
      <c r="BL967" s="17" t="s">
        <v>189</v>
      </c>
      <c r="BM967" s="143" t="s">
        <v>1112</v>
      </c>
    </row>
    <row r="968" spans="2:65" s="1" customFormat="1">
      <c r="B968" s="32"/>
      <c r="D968" s="145" t="s">
        <v>191</v>
      </c>
      <c r="F968" s="146" t="s">
        <v>1113</v>
      </c>
      <c r="I968" s="147"/>
      <c r="L968" s="32"/>
      <c r="M968" s="148"/>
      <c r="T968" s="52"/>
      <c r="AT968" s="17" t="s">
        <v>191</v>
      </c>
      <c r="AU968" s="17" t="s">
        <v>81</v>
      </c>
    </row>
    <row r="969" spans="2:65" s="12" customFormat="1">
      <c r="B969" s="149"/>
      <c r="D969" s="150" t="s">
        <v>193</v>
      </c>
      <c r="E969" s="151" t="s">
        <v>3</v>
      </c>
      <c r="F969" s="152" t="s">
        <v>1105</v>
      </c>
      <c r="H969" s="153">
        <v>85.02</v>
      </c>
      <c r="I969" s="154"/>
      <c r="L969" s="149"/>
      <c r="M969" s="155"/>
      <c r="T969" s="156"/>
      <c r="AT969" s="151" t="s">
        <v>193</v>
      </c>
      <c r="AU969" s="151" t="s">
        <v>81</v>
      </c>
      <c r="AV969" s="12" t="s">
        <v>81</v>
      </c>
      <c r="AW969" s="12" t="s">
        <v>34</v>
      </c>
      <c r="AX969" s="12" t="s">
        <v>72</v>
      </c>
      <c r="AY969" s="151" t="s">
        <v>182</v>
      </c>
    </row>
    <row r="970" spans="2:65" s="12" customFormat="1">
      <c r="B970" s="149"/>
      <c r="D970" s="150" t="s">
        <v>193</v>
      </c>
      <c r="E970" s="151" t="s">
        <v>3</v>
      </c>
      <c r="F970" s="152" t="s">
        <v>1106</v>
      </c>
      <c r="H970" s="153">
        <v>234.07</v>
      </c>
      <c r="I970" s="154"/>
      <c r="L970" s="149"/>
      <c r="M970" s="155"/>
      <c r="T970" s="156"/>
      <c r="AT970" s="151" t="s">
        <v>193</v>
      </c>
      <c r="AU970" s="151" t="s">
        <v>81</v>
      </c>
      <c r="AV970" s="12" t="s">
        <v>81</v>
      </c>
      <c r="AW970" s="12" t="s">
        <v>34</v>
      </c>
      <c r="AX970" s="12" t="s">
        <v>72</v>
      </c>
      <c r="AY970" s="151" t="s">
        <v>182</v>
      </c>
    </row>
    <row r="971" spans="2:65" s="12" customFormat="1" ht="22.5">
      <c r="B971" s="149"/>
      <c r="D971" s="150" t="s">
        <v>193</v>
      </c>
      <c r="E971" s="151" t="s">
        <v>3</v>
      </c>
      <c r="F971" s="152" t="s">
        <v>1107</v>
      </c>
      <c r="H971" s="153">
        <v>242.55500000000001</v>
      </c>
      <c r="I971" s="154"/>
      <c r="L971" s="149"/>
      <c r="M971" s="155"/>
      <c r="T971" s="156"/>
      <c r="AT971" s="151" t="s">
        <v>193</v>
      </c>
      <c r="AU971" s="151" t="s">
        <v>81</v>
      </c>
      <c r="AV971" s="12" t="s">
        <v>81</v>
      </c>
      <c r="AW971" s="12" t="s">
        <v>34</v>
      </c>
      <c r="AX971" s="12" t="s">
        <v>72</v>
      </c>
      <c r="AY971" s="151" t="s">
        <v>182</v>
      </c>
    </row>
    <row r="972" spans="2:65" s="12" customFormat="1" ht="22.5">
      <c r="B972" s="149"/>
      <c r="D972" s="150" t="s">
        <v>193</v>
      </c>
      <c r="E972" s="151" t="s">
        <v>3</v>
      </c>
      <c r="F972" s="152" t="s">
        <v>1108</v>
      </c>
      <c r="H972" s="153">
        <v>242.55500000000001</v>
      </c>
      <c r="I972" s="154"/>
      <c r="L972" s="149"/>
      <c r="M972" s="155"/>
      <c r="T972" s="156"/>
      <c r="AT972" s="151" t="s">
        <v>193</v>
      </c>
      <c r="AU972" s="151" t="s">
        <v>81</v>
      </c>
      <c r="AV972" s="12" t="s">
        <v>81</v>
      </c>
      <c r="AW972" s="12" t="s">
        <v>34</v>
      </c>
      <c r="AX972" s="12" t="s">
        <v>72</v>
      </c>
      <c r="AY972" s="151" t="s">
        <v>182</v>
      </c>
    </row>
    <row r="973" spans="2:65" s="13" customFormat="1">
      <c r="B973" s="157"/>
      <c r="D973" s="150" t="s">
        <v>193</v>
      </c>
      <c r="E973" s="158" t="s">
        <v>3</v>
      </c>
      <c r="F973" s="159" t="s">
        <v>201</v>
      </c>
      <c r="H973" s="160">
        <v>804.2</v>
      </c>
      <c r="I973" s="161"/>
      <c r="L973" s="157"/>
      <c r="M973" s="162"/>
      <c r="T973" s="163"/>
      <c r="AT973" s="158" t="s">
        <v>193</v>
      </c>
      <c r="AU973" s="158" t="s">
        <v>81</v>
      </c>
      <c r="AV973" s="13" t="s">
        <v>189</v>
      </c>
      <c r="AW973" s="13" t="s">
        <v>34</v>
      </c>
      <c r="AX973" s="13" t="s">
        <v>79</v>
      </c>
      <c r="AY973" s="158" t="s">
        <v>182</v>
      </c>
    </row>
    <row r="974" spans="2:65" s="1" customFormat="1" ht="37.9" customHeight="1">
      <c r="B974" s="131"/>
      <c r="C974" s="132" t="s">
        <v>1114</v>
      </c>
      <c r="D974" s="132" t="s">
        <v>184</v>
      </c>
      <c r="E974" s="133" t="s">
        <v>1115</v>
      </c>
      <c r="F974" s="134" t="s">
        <v>1116</v>
      </c>
      <c r="G974" s="135" t="s">
        <v>292</v>
      </c>
      <c r="H974" s="136">
        <v>689.41</v>
      </c>
      <c r="I974" s="137"/>
      <c r="J974" s="138">
        <f>ROUND(I974*H974,2)</f>
        <v>0</v>
      </c>
      <c r="K974" s="134" t="s">
        <v>188</v>
      </c>
      <c r="L974" s="32"/>
      <c r="M974" s="139" t="s">
        <v>3</v>
      </c>
      <c r="N974" s="140" t="s">
        <v>43</v>
      </c>
      <c r="P974" s="141">
        <f>O974*H974</f>
        <v>0</v>
      </c>
      <c r="Q974" s="141">
        <v>8.8000000000000003E-4</v>
      </c>
      <c r="R974" s="141">
        <f>Q974*H974</f>
        <v>0.60668080000000002</v>
      </c>
      <c r="S974" s="141">
        <v>0</v>
      </c>
      <c r="T974" s="142">
        <f>S974*H974</f>
        <v>0</v>
      </c>
      <c r="AR974" s="143" t="s">
        <v>189</v>
      </c>
      <c r="AT974" s="143" t="s">
        <v>184</v>
      </c>
      <c r="AU974" s="143" t="s">
        <v>81</v>
      </c>
      <c r="AY974" s="17" t="s">
        <v>182</v>
      </c>
      <c r="BE974" s="144">
        <f>IF(N974="základní",J974,0)</f>
        <v>0</v>
      </c>
      <c r="BF974" s="144">
        <f>IF(N974="snížená",J974,0)</f>
        <v>0</v>
      </c>
      <c r="BG974" s="144">
        <f>IF(N974="zákl. přenesená",J974,0)</f>
        <v>0</v>
      </c>
      <c r="BH974" s="144">
        <f>IF(N974="sníž. přenesená",J974,0)</f>
        <v>0</v>
      </c>
      <c r="BI974" s="144">
        <f>IF(N974="nulová",J974,0)</f>
        <v>0</v>
      </c>
      <c r="BJ974" s="17" t="s">
        <v>79</v>
      </c>
      <c r="BK974" s="144">
        <f>ROUND(I974*H974,2)</f>
        <v>0</v>
      </c>
      <c r="BL974" s="17" t="s">
        <v>189</v>
      </c>
      <c r="BM974" s="143" t="s">
        <v>1117</v>
      </c>
    </row>
    <row r="975" spans="2:65" s="1" customFormat="1">
      <c r="B975" s="32"/>
      <c r="D975" s="145" t="s">
        <v>191</v>
      </c>
      <c r="F975" s="146" t="s">
        <v>1118</v>
      </c>
      <c r="I975" s="147"/>
      <c r="L975" s="32"/>
      <c r="M975" s="148"/>
      <c r="T975" s="52"/>
      <c r="AT975" s="17" t="s">
        <v>191</v>
      </c>
      <c r="AU975" s="17" t="s">
        <v>81</v>
      </c>
    </row>
    <row r="976" spans="2:65" s="12" customFormat="1">
      <c r="B976" s="149"/>
      <c r="D976" s="150" t="s">
        <v>193</v>
      </c>
      <c r="E976" s="151" t="s">
        <v>3</v>
      </c>
      <c r="F976" s="152" t="s">
        <v>1085</v>
      </c>
      <c r="H976" s="153">
        <v>122.48</v>
      </c>
      <c r="I976" s="154"/>
      <c r="L976" s="149"/>
      <c r="M976" s="155"/>
      <c r="T976" s="156"/>
      <c r="AT976" s="151" t="s">
        <v>193</v>
      </c>
      <c r="AU976" s="151" t="s">
        <v>81</v>
      </c>
      <c r="AV976" s="12" t="s">
        <v>81</v>
      </c>
      <c r="AW976" s="12" t="s">
        <v>34</v>
      </c>
      <c r="AX976" s="12" t="s">
        <v>72</v>
      </c>
      <c r="AY976" s="151" t="s">
        <v>182</v>
      </c>
    </row>
    <row r="977" spans="2:65" s="12" customFormat="1">
      <c r="B977" s="149"/>
      <c r="D977" s="150" t="s">
        <v>193</v>
      </c>
      <c r="E977" s="151" t="s">
        <v>3</v>
      </c>
      <c r="F977" s="152" t="s">
        <v>1086</v>
      </c>
      <c r="H977" s="153">
        <v>61.2</v>
      </c>
      <c r="I977" s="154"/>
      <c r="L977" s="149"/>
      <c r="M977" s="155"/>
      <c r="T977" s="156"/>
      <c r="AT977" s="151" t="s">
        <v>193</v>
      </c>
      <c r="AU977" s="151" t="s">
        <v>81</v>
      </c>
      <c r="AV977" s="12" t="s">
        <v>81</v>
      </c>
      <c r="AW977" s="12" t="s">
        <v>34</v>
      </c>
      <c r="AX977" s="12" t="s">
        <v>72</v>
      </c>
      <c r="AY977" s="151" t="s">
        <v>182</v>
      </c>
    </row>
    <row r="978" spans="2:65" s="12" customFormat="1">
      <c r="B978" s="149"/>
      <c r="D978" s="150" t="s">
        <v>193</v>
      </c>
      <c r="E978" s="151" t="s">
        <v>3</v>
      </c>
      <c r="F978" s="152" t="s">
        <v>1087</v>
      </c>
      <c r="H978" s="153">
        <v>44.25</v>
      </c>
      <c r="I978" s="154"/>
      <c r="L978" s="149"/>
      <c r="M978" s="155"/>
      <c r="T978" s="156"/>
      <c r="AT978" s="151" t="s">
        <v>193</v>
      </c>
      <c r="AU978" s="151" t="s">
        <v>81</v>
      </c>
      <c r="AV978" s="12" t="s">
        <v>81</v>
      </c>
      <c r="AW978" s="12" t="s">
        <v>34</v>
      </c>
      <c r="AX978" s="12" t="s">
        <v>72</v>
      </c>
      <c r="AY978" s="151" t="s">
        <v>182</v>
      </c>
    </row>
    <row r="979" spans="2:65" s="12" customFormat="1">
      <c r="B979" s="149"/>
      <c r="D979" s="150" t="s">
        <v>193</v>
      </c>
      <c r="E979" s="151" t="s">
        <v>3</v>
      </c>
      <c r="F979" s="152" t="s">
        <v>1088</v>
      </c>
      <c r="H979" s="153">
        <v>122.48</v>
      </c>
      <c r="I979" s="154"/>
      <c r="L979" s="149"/>
      <c r="M979" s="155"/>
      <c r="T979" s="156"/>
      <c r="AT979" s="151" t="s">
        <v>193</v>
      </c>
      <c r="AU979" s="151" t="s">
        <v>81</v>
      </c>
      <c r="AV979" s="12" t="s">
        <v>81</v>
      </c>
      <c r="AW979" s="12" t="s">
        <v>34</v>
      </c>
      <c r="AX979" s="12" t="s">
        <v>72</v>
      </c>
      <c r="AY979" s="151" t="s">
        <v>182</v>
      </c>
    </row>
    <row r="980" spans="2:65" s="12" customFormat="1">
      <c r="B980" s="149"/>
      <c r="D980" s="150" t="s">
        <v>193</v>
      </c>
      <c r="E980" s="151" t="s">
        <v>3</v>
      </c>
      <c r="F980" s="152" t="s">
        <v>1089</v>
      </c>
      <c r="H980" s="153">
        <v>61.2</v>
      </c>
      <c r="I980" s="154"/>
      <c r="L980" s="149"/>
      <c r="M980" s="155"/>
      <c r="T980" s="156"/>
      <c r="AT980" s="151" t="s">
        <v>193</v>
      </c>
      <c r="AU980" s="151" t="s">
        <v>81</v>
      </c>
      <c r="AV980" s="12" t="s">
        <v>81</v>
      </c>
      <c r="AW980" s="12" t="s">
        <v>34</v>
      </c>
      <c r="AX980" s="12" t="s">
        <v>72</v>
      </c>
      <c r="AY980" s="151" t="s">
        <v>182</v>
      </c>
    </row>
    <row r="981" spans="2:65" s="12" customFormat="1">
      <c r="B981" s="149"/>
      <c r="D981" s="150" t="s">
        <v>193</v>
      </c>
      <c r="E981" s="151" t="s">
        <v>3</v>
      </c>
      <c r="F981" s="152" t="s">
        <v>1090</v>
      </c>
      <c r="H981" s="153">
        <v>44.25</v>
      </c>
      <c r="I981" s="154"/>
      <c r="L981" s="149"/>
      <c r="M981" s="155"/>
      <c r="T981" s="156"/>
      <c r="AT981" s="151" t="s">
        <v>193</v>
      </c>
      <c r="AU981" s="151" t="s">
        <v>81</v>
      </c>
      <c r="AV981" s="12" t="s">
        <v>81</v>
      </c>
      <c r="AW981" s="12" t="s">
        <v>34</v>
      </c>
      <c r="AX981" s="12" t="s">
        <v>72</v>
      </c>
      <c r="AY981" s="151" t="s">
        <v>182</v>
      </c>
    </row>
    <row r="982" spans="2:65" s="12" customFormat="1">
      <c r="B982" s="149"/>
      <c r="D982" s="150" t="s">
        <v>193</v>
      </c>
      <c r="E982" s="151" t="s">
        <v>3</v>
      </c>
      <c r="F982" s="152" t="s">
        <v>1091</v>
      </c>
      <c r="H982" s="153">
        <v>122.48</v>
      </c>
      <c r="I982" s="154"/>
      <c r="L982" s="149"/>
      <c r="M982" s="155"/>
      <c r="T982" s="156"/>
      <c r="AT982" s="151" t="s">
        <v>193</v>
      </c>
      <c r="AU982" s="151" t="s">
        <v>81</v>
      </c>
      <c r="AV982" s="12" t="s">
        <v>81</v>
      </c>
      <c r="AW982" s="12" t="s">
        <v>34</v>
      </c>
      <c r="AX982" s="12" t="s">
        <v>72</v>
      </c>
      <c r="AY982" s="151" t="s">
        <v>182</v>
      </c>
    </row>
    <row r="983" spans="2:65" s="12" customFormat="1">
      <c r="B983" s="149"/>
      <c r="D983" s="150" t="s">
        <v>193</v>
      </c>
      <c r="E983" s="151" t="s">
        <v>3</v>
      </c>
      <c r="F983" s="152" t="s">
        <v>1092</v>
      </c>
      <c r="H983" s="153">
        <v>61.2</v>
      </c>
      <c r="I983" s="154"/>
      <c r="L983" s="149"/>
      <c r="M983" s="155"/>
      <c r="T983" s="156"/>
      <c r="AT983" s="151" t="s">
        <v>193</v>
      </c>
      <c r="AU983" s="151" t="s">
        <v>81</v>
      </c>
      <c r="AV983" s="12" t="s">
        <v>81</v>
      </c>
      <c r="AW983" s="12" t="s">
        <v>34</v>
      </c>
      <c r="AX983" s="12" t="s">
        <v>72</v>
      </c>
      <c r="AY983" s="151" t="s">
        <v>182</v>
      </c>
    </row>
    <row r="984" spans="2:65" s="12" customFormat="1">
      <c r="B984" s="149"/>
      <c r="D984" s="150" t="s">
        <v>193</v>
      </c>
      <c r="E984" s="151" t="s">
        <v>3</v>
      </c>
      <c r="F984" s="152" t="s">
        <v>1093</v>
      </c>
      <c r="H984" s="153">
        <v>44.25</v>
      </c>
      <c r="I984" s="154"/>
      <c r="L984" s="149"/>
      <c r="M984" s="155"/>
      <c r="T984" s="156"/>
      <c r="AT984" s="151" t="s">
        <v>193</v>
      </c>
      <c r="AU984" s="151" t="s">
        <v>81</v>
      </c>
      <c r="AV984" s="12" t="s">
        <v>81</v>
      </c>
      <c r="AW984" s="12" t="s">
        <v>34</v>
      </c>
      <c r="AX984" s="12" t="s">
        <v>72</v>
      </c>
      <c r="AY984" s="151" t="s">
        <v>182</v>
      </c>
    </row>
    <row r="985" spans="2:65" s="12" customFormat="1">
      <c r="B985" s="149"/>
      <c r="D985" s="150" t="s">
        <v>193</v>
      </c>
      <c r="E985" s="151" t="s">
        <v>3</v>
      </c>
      <c r="F985" s="152" t="s">
        <v>1094</v>
      </c>
      <c r="H985" s="153">
        <v>5.62</v>
      </c>
      <c r="I985" s="154"/>
      <c r="L985" s="149"/>
      <c r="M985" s="155"/>
      <c r="T985" s="156"/>
      <c r="AT985" s="151" t="s">
        <v>193</v>
      </c>
      <c r="AU985" s="151" t="s">
        <v>81</v>
      </c>
      <c r="AV985" s="12" t="s">
        <v>81</v>
      </c>
      <c r="AW985" s="12" t="s">
        <v>34</v>
      </c>
      <c r="AX985" s="12" t="s">
        <v>72</v>
      </c>
      <c r="AY985" s="151" t="s">
        <v>182</v>
      </c>
    </row>
    <row r="986" spans="2:65" s="13" customFormat="1">
      <c r="B986" s="157"/>
      <c r="D986" s="150" t="s">
        <v>193</v>
      </c>
      <c r="E986" s="158" t="s">
        <v>3</v>
      </c>
      <c r="F986" s="159" t="s">
        <v>201</v>
      </c>
      <c r="H986" s="160">
        <v>689.41000000000008</v>
      </c>
      <c r="I986" s="161"/>
      <c r="L986" s="157"/>
      <c r="M986" s="162"/>
      <c r="T986" s="163"/>
      <c r="AT986" s="158" t="s">
        <v>193</v>
      </c>
      <c r="AU986" s="158" t="s">
        <v>81</v>
      </c>
      <c r="AV986" s="13" t="s">
        <v>189</v>
      </c>
      <c r="AW986" s="13" t="s">
        <v>34</v>
      </c>
      <c r="AX986" s="13" t="s">
        <v>79</v>
      </c>
      <c r="AY986" s="158" t="s">
        <v>182</v>
      </c>
    </row>
    <row r="987" spans="2:65" s="1" customFormat="1" ht="37.9" customHeight="1">
      <c r="B987" s="131"/>
      <c r="C987" s="132" t="s">
        <v>1119</v>
      </c>
      <c r="D987" s="132" t="s">
        <v>184</v>
      </c>
      <c r="E987" s="133" t="s">
        <v>1120</v>
      </c>
      <c r="F987" s="134" t="s">
        <v>1121</v>
      </c>
      <c r="G987" s="135" t="s">
        <v>292</v>
      </c>
      <c r="H987" s="136">
        <v>689.41</v>
      </c>
      <c r="I987" s="137"/>
      <c r="J987" s="138">
        <f>ROUND(I987*H987,2)</f>
        <v>0</v>
      </c>
      <c r="K987" s="134" t="s">
        <v>188</v>
      </c>
      <c r="L987" s="32"/>
      <c r="M987" s="139" t="s">
        <v>3</v>
      </c>
      <c r="N987" s="140" t="s">
        <v>43</v>
      </c>
      <c r="P987" s="141">
        <f>O987*H987</f>
        <v>0</v>
      </c>
      <c r="Q987" s="141">
        <v>0</v>
      </c>
      <c r="R987" s="141">
        <f>Q987*H987</f>
        <v>0</v>
      </c>
      <c r="S987" s="141">
        <v>0</v>
      </c>
      <c r="T987" s="142">
        <f>S987*H987</f>
        <v>0</v>
      </c>
      <c r="AR987" s="143" t="s">
        <v>189</v>
      </c>
      <c r="AT987" s="143" t="s">
        <v>184</v>
      </c>
      <c r="AU987" s="143" t="s">
        <v>81</v>
      </c>
      <c r="AY987" s="17" t="s">
        <v>182</v>
      </c>
      <c r="BE987" s="144">
        <f>IF(N987="základní",J987,0)</f>
        <v>0</v>
      </c>
      <c r="BF987" s="144">
        <f>IF(N987="snížená",J987,0)</f>
        <v>0</v>
      </c>
      <c r="BG987" s="144">
        <f>IF(N987="zákl. přenesená",J987,0)</f>
        <v>0</v>
      </c>
      <c r="BH987" s="144">
        <f>IF(N987="sníž. přenesená",J987,0)</f>
        <v>0</v>
      </c>
      <c r="BI987" s="144">
        <f>IF(N987="nulová",J987,0)</f>
        <v>0</v>
      </c>
      <c r="BJ987" s="17" t="s">
        <v>79</v>
      </c>
      <c r="BK987" s="144">
        <f>ROUND(I987*H987,2)</f>
        <v>0</v>
      </c>
      <c r="BL987" s="17" t="s">
        <v>189</v>
      </c>
      <c r="BM987" s="143" t="s">
        <v>1122</v>
      </c>
    </row>
    <row r="988" spans="2:65" s="1" customFormat="1">
      <c r="B988" s="32"/>
      <c r="D988" s="145" t="s">
        <v>191</v>
      </c>
      <c r="F988" s="146" t="s">
        <v>1123</v>
      </c>
      <c r="I988" s="147"/>
      <c r="L988" s="32"/>
      <c r="M988" s="148"/>
      <c r="T988" s="52"/>
      <c r="AT988" s="17" t="s">
        <v>191</v>
      </c>
      <c r="AU988" s="17" t="s">
        <v>81</v>
      </c>
    </row>
    <row r="989" spans="2:65" s="12" customFormat="1">
      <c r="B989" s="149"/>
      <c r="D989" s="150" t="s">
        <v>193</v>
      </c>
      <c r="E989" s="151" t="s">
        <v>3</v>
      </c>
      <c r="F989" s="152" t="s">
        <v>1085</v>
      </c>
      <c r="H989" s="153">
        <v>122.48</v>
      </c>
      <c r="I989" s="154"/>
      <c r="L989" s="149"/>
      <c r="M989" s="155"/>
      <c r="T989" s="156"/>
      <c r="AT989" s="151" t="s">
        <v>193</v>
      </c>
      <c r="AU989" s="151" t="s">
        <v>81</v>
      </c>
      <c r="AV989" s="12" t="s">
        <v>81</v>
      </c>
      <c r="AW989" s="12" t="s">
        <v>34</v>
      </c>
      <c r="AX989" s="12" t="s">
        <v>72</v>
      </c>
      <c r="AY989" s="151" t="s">
        <v>182</v>
      </c>
    </row>
    <row r="990" spans="2:65" s="12" customFormat="1">
      <c r="B990" s="149"/>
      <c r="D990" s="150" t="s">
        <v>193</v>
      </c>
      <c r="E990" s="151" t="s">
        <v>3</v>
      </c>
      <c r="F990" s="152" t="s">
        <v>1086</v>
      </c>
      <c r="H990" s="153">
        <v>61.2</v>
      </c>
      <c r="I990" s="154"/>
      <c r="L990" s="149"/>
      <c r="M990" s="155"/>
      <c r="T990" s="156"/>
      <c r="AT990" s="151" t="s">
        <v>193</v>
      </c>
      <c r="AU990" s="151" t="s">
        <v>81</v>
      </c>
      <c r="AV990" s="12" t="s">
        <v>81</v>
      </c>
      <c r="AW990" s="12" t="s">
        <v>34</v>
      </c>
      <c r="AX990" s="12" t="s">
        <v>72</v>
      </c>
      <c r="AY990" s="151" t="s">
        <v>182</v>
      </c>
    </row>
    <row r="991" spans="2:65" s="12" customFormat="1">
      <c r="B991" s="149"/>
      <c r="D991" s="150" t="s">
        <v>193</v>
      </c>
      <c r="E991" s="151" t="s">
        <v>3</v>
      </c>
      <c r="F991" s="152" t="s">
        <v>1087</v>
      </c>
      <c r="H991" s="153">
        <v>44.25</v>
      </c>
      <c r="I991" s="154"/>
      <c r="L991" s="149"/>
      <c r="M991" s="155"/>
      <c r="T991" s="156"/>
      <c r="AT991" s="151" t="s">
        <v>193</v>
      </c>
      <c r="AU991" s="151" t="s">
        <v>81</v>
      </c>
      <c r="AV991" s="12" t="s">
        <v>81</v>
      </c>
      <c r="AW991" s="12" t="s">
        <v>34</v>
      </c>
      <c r="AX991" s="12" t="s">
        <v>72</v>
      </c>
      <c r="AY991" s="151" t="s">
        <v>182</v>
      </c>
    </row>
    <row r="992" spans="2:65" s="12" customFormat="1">
      <c r="B992" s="149"/>
      <c r="D992" s="150" t="s">
        <v>193</v>
      </c>
      <c r="E992" s="151" t="s">
        <v>3</v>
      </c>
      <c r="F992" s="152" t="s">
        <v>1088</v>
      </c>
      <c r="H992" s="153">
        <v>122.48</v>
      </c>
      <c r="I992" s="154"/>
      <c r="L992" s="149"/>
      <c r="M992" s="155"/>
      <c r="T992" s="156"/>
      <c r="AT992" s="151" t="s">
        <v>193</v>
      </c>
      <c r="AU992" s="151" t="s">
        <v>81</v>
      </c>
      <c r="AV992" s="12" t="s">
        <v>81</v>
      </c>
      <c r="AW992" s="12" t="s">
        <v>34</v>
      </c>
      <c r="AX992" s="12" t="s">
        <v>72</v>
      </c>
      <c r="AY992" s="151" t="s">
        <v>182</v>
      </c>
    </row>
    <row r="993" spans="2:65" s="12" customFormat="1">
      <c r="B993" s="149"/>
      <c r="D993" s="150" t="s">
        <v>193</v>
      </c>
      <c r="E993" s="151" t="s">
        <v>3</v>
      </c>
      <c r="F993" s="152" t="s">
        <v>1089</v>
      </c>
      <c r="H993" s="153">
        <v>61.2</v>
      </c>
      <c r="I993" s="154"/>
      <c r="L993" s="149"/>
      <c r="M993" s="155"/>
      <c r="T993" s="156"/>
      <c r="AT993" s="151" t="s">
        <v>193</v>
      </c>
      <c r="AU993" s="151" t="s">
        <v>81</v>
      </c>
      <c r="AV993" s="12" t="s">
        <v>81</v>
      </c>
      <c r="AW993" s="12" t="s">
        <v>34</v>
      </c>
      <c r="AX993" s="12" t="s">
        <v>72</v>
      </c>
      <c r="AY993" s="151" t="s">
        <v>182</v>
      </c>
    </row>
    <row r="994" spans="2:65" s="12" customFormat="1">
      <c r="B994" s="149"/>
      <c r="D994" s="150" t="s">
        <v>193</v>
      </c>
      <c r="E994" s="151" t="s">
        <v>3</v>
      </c>
      <c r="F994" s="152" t="s">
        <v>1090</v>
      </c>
      <c r="H994" s="153">
        <v>44.25</v>
      </c>
      <c r="I994" s="154"/>
      <c r="L994" s="149"/>
      <c r="M994" s="155"/>
      <c r="T994" s="156"/>
      <c r="AT994" s="151" t="s">
        <v>193</v>
      </c>
      <c r="AU994" s="151" t="s">
        <v>81</v>
      </c>
      <c r="AV994" s="12" t="s">
        <v>81</v>
      </c>
      <c r="AW994" s="12" t="s">
        <v>34</v>
      </c>
      <c r="AX994" s="12" t="s">
        <v>72</v>
      </c>
      <c r="AY994" s="151" t="s">
        <v>182</v>
      </c>
    </row>
    <row r="995" spans="2:65" s="12" customFormat="1">
      <c r="B995" s="149"/>
      <c r="D995" s="150" t="s">
        <v>193</v>
      </c>
      <c r="E995" s="151" t="s">
        <v>3</v>
      </c>
      <c r="F995" s="152" t="s">
        <v>1091</v>
      </c>
      <c r="H995" s="153">
        <v>122.48</v>
      </c>
      <c r="I995" s="154"/>
      <c r="L995" s="149"/>
      <c r="M995" s="155"/>
      <c r="T995" s="156"/>
      <c r="AT995" s="151" t="s">
        <v>193</v>
      </c>
      <c r="AU995" s="151" t="s">
        <v>81</v>
      </c>
      <c r="AV995" s="12" t="s">
        <v>81</v>
      </c>
      <c r="AW995" s="12" t="s">
        <v>34</v>
      </c>
      <c r="AX995" s="12" t="s">
        <v>72</v>
      </c>
      <c r="AY995" s="151" t="s">
        <v>182</v>
      </c>
    </row>
    <row r="996" spans="2:65" s="12" customFormat="1">
      <c r="B996" s="149"/>
      <c r="D996" s="150" t="s">
        <v>193</v>
      </c>
      <c r="E996" s="151" t="s">
        <v>3</v>
      </c>
      <c r="F996" s="152" t="s">
        <v>1092</v>
      </c>
      <c r="H996" s="153">
        <v>61.2</v>
      </c>
      <c r="I996" s="154"/>
      <c r="L996" s="149"/>
      <c r="M996" s="155"/>
      <c r="T996" s="156"/>
      <c r="AT996" s="151" t="s">
        <v>193</v>
      </c>
      <c r="AU996" s="151" t="s">
        <v>81</v>
      </c>
      <c r="AV996" s="12" t="s">
        <v>81</v>
      </c>
      <c r="AW996" s="12" t="s">
        <v>34</v>
      </c>
      <c r="AX996" s="12" t="s">
        <v>72</v>
      </c>
      <c r="AY996" s="151" t="s">
        <v>182</v>
      </c>
    </row>
    <row r="997" spans="2:65" s="12" customFormat="1">
      <c r="B997" s="149"/>
      <c r="D997" s="150" t="s">
        <v>193</v>
      </c>
      <c r="E997" s="151" t="s">
        <v>3</v>
      </c>
      <c r="F997" s="152" t="s">
        <v>1093</v>
      </c>
      <c r="H997" s="153">
        <v>44.25</v>
      </c>
      <c r="I997" s="154"/>
      <c r="L997" s="149"/>
      <c r="M997" s="155"/>
      <c r="T997" s="156"/>
      <c r="AT997" s="151" t="s">
        <v>193</v>
      </c>
      <c r="AU997" s="151" t="s">
        <v>81</v>
      </c>
      <c r="AV997" s="12" t="s">
        <v>81</v>
      </c>
      <c r="AW997" s="12" t="s">
        <v>34</v>
      </c>
      <c r="AX997" s="12" t="s">
        <v>72</v>
      </c>
      <c r="AY997" s="151" t="s">
        <v>182</v>
      </c>
    </row>
    <row r="998" spans="2:65" s="12" customFormat="1">
      <c r="B998" s="149"/>
      <c r="D998" s="150" t="s">
        <v>193</v>
      </c>
      <c r="E998" s="151" t="s">
        <v>3</v>
      </c>
      <c r="F998" s="152" t="s">
        <v>1094</v>
      </c>
      <c r="H998" s="153">
        <v>5.62</v>
      </c>
      <c r="I998" s="154"/>
      <c r="L998" s="149"/>
      <c r="M998" s="155"/>
      <c r="T998" s="156"/>
      <c r="AT998" s="151" t="s">
        <v>193</v>
      </c>
      <c r="AU998" s="151" t="s">
        <v>81</v>
      </c>
      <c r="AV998" s="12" t="s">
        <v>81</v>
      </c>
      <c r="AW998" s="12" t="s">
        <v>34</v>
      </c>
      <c r="AX998" s="12" t="s">
        <v>72</v>
      </c>
      <c r="AY998" s="151" t="s">
        <v>182</v>
      </c>
    </row>
    <row r="999" spans="2:65" s="13" customFormat="1">
      <c r="B999" s="157"/>
      <c r="D999" s="150" t="s">
        <v>193</v>
      </c>
      <c r="E999" s="158" t="s">
        <v>3</v>
      </c>
      <c r="F999" s="159" t="s">
        <v>201</v>
      </c>
      <c r="H999" s="160">
        <v>689.41000000000008</v>
      </c>
      <c r="I999" s="161"/>
      <c r="L999" s="157"/>
      <c r="M999" s="162"/>
      <c r="T999" s="163"/>
      <c r="AT999" s="158" t="s">
        <v>193</v>
      </c>
      <c r="AU999" s="158" t="s">
        <v>81</v>
      </c>
      <c r="AV999" s="13" t="s">
        <v>189</v>
      </c>
      <c r="AW999" s="13" t="s">
        <v>34</v>
      </c>
      <c r="AX999" s="13" t="s">
        <v>79</v>
      </c>
      <c r="AY999" s="158" t="s">
        <v>182</v>
      </c>
    </row>
    <row r="1000" spans="2:65" s="1" customFormat="1" ht="37.9" customHeight="1">
      <c r="B1000" s="131"/>
      <c r="C1000" s="132" t="s">
        <v>1124</v>
      </c>
      <c r="D1000" s="132" t="s">
        <v>184</v>
      </c>
      <c r="E1000" s="133" t="s">
        <v>1125</v>
      </c>
      <c r="F1000" s="134" t="s">
        <v>1126</v>
      </c>
      <c r="G1000" s="135" t="s">
        <v>292</v>
      </c>
      <c r="H1000" s="136">
        <v>794.97</v>
      </c>
      <c r="I1000" s="137"/>
      <c r="J1000" s="138">
        <f>ROUND(I1000*H1000,2)</f>
        <v>0</v>
      </c>
      <c r="K1000" s="134" t="s">
        <v>188</v>
      </c>
      <c r="L1000" s="32"/>
      <c r="M1000" s="139" t="s">
        <v>3</v>
      </c>
      <c r="N1000" s="140" t="s">
        <v>43</v>
      </c>
      <c r="P1000" s="141">
        <f>O1000*H1000</f>
        <v>0</v>
      </c>
      <c r="Q1000" s="141">
        <v>1E-3</v>
      </c>
      <c r="R1000" s="141">
        <f>Q1000*H1000</f>
        <v>0.79497000000000007</v>
      </c>
      <c r="S1000" s="141">
        <v>0</v>
      </c>
      <c r="T1000" s="142">
        <f>S1000*H1000</f>
        <v>0</v>
      </c>
      <c r="AR1000" s="143" t="s">
        <v>189</v>
      </c>
      <c r="AT1000" s="143" t="s">
        <v>184</v>
      </c>
      <c r="AU1000" s="143" t="s">
        <v>81</v>
      </c>
      <c r="AY1000" s="17" t="s">
        <v>182</v>
      </c>
      <c r="BE1000" s="144">
        <f>IF(N1000="základní",J1000,0)</f>
        <v>0</v>
      </c>
      <c r="BF1000" s="144">
        <f>IF(N1000="snížená",J1000,0)</f>
        <v>0</v>
      </c>
      <c r="BG1000" s="144">
        <f>IF(N1000="zákl. přenesená",J1000,0)</f>
        <v>0</v>
      </c>
      <c r="BH1000" s="144">
        <f>IF(N1000="sníž. přenesená",J1000,0)</f>
        <v>0</v>
      </c>
      <c r="BI1000" s="144">
        <f>IF(N1000="nulová",J1000,0)</f>
        <v>0</v>
      </c>
      <c r="BJ1000" s="17" t="s">
        <v>79</v>
      </c>
      <c r="BK1000" s="144">
        <f>ROUND(I1000*H1000,2)</f>
        <v>0</v>
      </c>
      <c r="BL1000" s="17" t="s">
        <v>189</v>
      </c>
      <c r="BM1000" s="143" t="s">
        <v>1127</v>
      </c>
    </row>
    <row r="1001" spans="2:65" s="1" customFormat="1">
      <c r="B1001" s="32"/>
      <c r="D1001" s="145" t="s">
        <v>191</v>
      </c>
      <c r="F1001" s="146" t="s">
        <v>1128</v>
      </c>
      <c r="I1001" s="147"/>
      <c r="L1001" s="32"/>
      <c r="M1001" s="148"/>
      <c r="T1001" s="52"/>
      <c r="AT1001" s="17" t="s">
        <v>191</v>
      </c>
      <c r="AU1001" s="17" t="s">
        <v>81</v>
      </c>
    </row>
    <row r="1002" spans="2:65" s="12" customFormat="1">
      <c r="B1002" s="149"/>
      <c r="D1002" s="150" t="s">
        <v>193</v>
      </c>
      <c r="E1002" s="151" t="s">
        <v>3</v>
      </c>
      <c r="F1002" s="152" t="s">
        <v>1129</v>
      </c>
      <c r="H1002" s="153">
        <v>75.790000000000006</v>
      </c>
      <c r="I1002" s="154"/>
      <c r="L1002" s="149"/>
      <c r="M1002" s="155"/>
      <c r="T1002" s="156"/>
      <c r="AT1002" s="151" t="s">
        <v>193</v>
      </c>
      <c r="AU1002" s="151" t="s">
        <v>81</v>
      </c>
      <c r="AV1002" s="12" t="s">
        <v>81</v>
      </c>
      <c r="AW1002" s="12" t="s">
        <v>34</v>
      </c>
      <c r="AX1002" s="12" t="s">
        <v>72</v>
      </c>
      <c r="AY1002" s="151" t="s">
        <v>182</v>
      </c>
    </row>
    <row r="1003" spans="2:65" s="12" customFormat="1">
      <c r="B1003" s="149"/>
      <c r="D1003" s="150" t="s">
        <v>193</v>
      </c>
      <c r="E1003" s="151" t="s">
        <v>3</v>
      </c>
      <c r="F1003" s="152" t="s">
        <v>1106</v>
      </c>
      <c r="H1003" s="153">
        <v>234.07</v>
      </c>
      <c r="I1003" s="154"/>
      <c r="L1003" s="149"/>
      <c r="M1003" s="155"/>
      <c r="T1003" s="156"/>
      <c r="AT1003" s="151" t="s">
        <v>193</v>
      </c>
      <c r="AU1003" s="151" t="s">
        <v>81</v>
      </c>
      <c r="AV1003" s="12" t="s">
        <v>81</v>
      </c>
      <c r="AW1003" s="12" t="s">
        <v>34</v>
      </c>
      <c r="AX1003" s="12" t="s">
        <v>72</v>
      </c>
      <c r="AY1003" s="151" t="s">
        <v>182</v>
      </c>
    </row>
    <row r="1004" spans="2:65" s="12" customFormat="1" ht="22.5">
      <c r="B1004" s="149"/>
      <c r="D1004" s="150" t="s">
        <v>193</v>
      </c>
      <c r="E1004" s="151" t="s">
        <v>3</v>
      </c>
      <c r="F1004" s="152" t="s">
        <v>1107</v>
      </c>
      <c r="H1004" s="153">
        <v>242.55500000000001</v>
      </c>
      <c r="I1004" s="154"/>
      <c r="L1004" s="149"/>
      <c r="M1004" s="155"/>
      <c r="T1004" s="156"/>
      <c r="AT1004" s="151" t="s">
        <v>193</v>
      </c>
      <c r="AU1004" s="151" t="s">
        <v>81</v>
      </c>
      <c r="AV1004" s="12" t="s">
        <v>81</v>
      </c>
      <c r="AW1004" s="12" t="s">
        <v>34</v>
      </c>
      <c r="AX1004" s="12" t="s">
        <v>72</v>
      </c>
      <c r="AY1004" s="151" t="s">
        <v>182</v>
      </c>
    </row>
    <row r="1005" spans="2:65" s="12" customFormat="1" ht="22.5">
      <c r="B1005" s="149"/>
      <c r="D1005" s="150" t="s">
        <v>193</v>
      </c>
      <c r="E1005" s="151" t="s">
        <v>3</v>
      </c>
      <c r="F1005" s="152" t="s">
        <v>1108</v>
      </c>
      <c r="H1005" s="153">
        <v>242.55500000000001</v>
      </c>
      <c r="I1005" s="154"/>
      <c r="L1005" s="149"/>
      <c r="M1005" s="155"/>
      <c r="T1005" s="156"/>
      <c r="AT1005" s="151" t="s">
        <v>193</v>
      </c>
      <c r="AU1005" s="151" t="s">
        <v>81</v>
      </c>
      <c r="AV1005" s="12" t="s">
        <v>81</v>
      </c>
      <c r="AW1005" s="12" t="s">
        <v>34</v>
      </c>
      <c r="AX1005" s="12" t="s">
        <v>72</v>
      </c>
      <c r="AY1005" s="151" t="s">
        <v>182</v>
      </c>
    </row>
    <row r="1006" spans="2:65" s="13" customFormat="1">
      <c r="B1006" s="157"/>
      <c r="D1006" s="150" t="s">
        <v>193</v>
      </c>
      <c r="E1006" s="158" t="s">
        <v>3</v>
      </c>
      <c r="F1006" s="159" t="s">
        <v>201</v>
      </c>
      <c r="H1006" s="160">
        <v>794.97</v>
      </c>
      <c r="I1006" s="161"/>
      <c r="L1006" s="157"/>
      <c r="M1006" s="162"/>
      <c r="T1006" s="163"/>
      <c r="AT1006" s="158" t="s">
        <v>193</v>
      </c>
      <c r="AU1006" s="158" t="s">
        <v>81</v>
      </c>
      <c r="AV1006" s="13" t="s">
        <v>189</v>
      </c>
      <c r="AW1006" s="13" t="s">
        <v>34</v>
      </c>
      <c r="AX1006" s="13" t="s">
        <v>79</v>
      </c>
      <c r="AY1006" s="158" t="s">
        <v>182</v>
      </c>
    </row>
    <row r="1007" spans="2:65" s="1" customFormat="1" ht="37.9" customHeight="1">
      <c r="B1007" s="131"/>
      <c r="C1007" s="132" t="s">
        <v>1130</v>
      </c>
      <c r="D1007" s="132" t="s">
        <v>184</v>
      </c>
      <c r="E1007" s="133" t="s">
        <v>1131</v>
      </c>
      <c r="F1007" s="134" t="s">
        <v>1132</v>
      </c>
      <c r="G1007" s="135" t="s">
        <v>292</v>
      </c>
      <c r="H1007" s="136">
        <v>794.97</v>
      </c>
      <c r="I1007" s="137"/>
      <c r="J1007" s="138">
        <f>ROUND(I1007*H1007,2)</f>
        <v>0</v>
      </c>
      <c r="K1007" s="134" t="s">
        <v>188</v>
      </c>
      <c r="L1007" s="32"/>
      <c r="M1007" s="139" t="s">
        <v>3</v>
      </c>
      <c r="N1007" s="140" t="s">
        <v>43</v>
      </c>
      <c r="P1007" s="141">
        <f>O1007*H1007</f>
        <v>0</v>
      </c>
      <c r="Q1007" s="141">
        <v>0</v>
      </c>
      <c r="R1007" s="141">
        <f>Q1007*H1007</f>
        <v>0</v>
      </c>
      <c r="S1007" s="141">
        <v>0</v>
      </c>
      <c r="T1007" s="142">
        <f>S1007*H1007</f>
        <v>0</v>
      </c>
      <c r="AR1007" s="143" t="s">
        <v>189</v>
      </c>
      <c r="AT1007" s="143" t="s">
        <v>184</v>
      </c>
      <c r="AU1007" s="143" t="s">
        <v>81</v>
      </c>
      <c r="AY1007" s="17" t="s">
        <v>182</v>
      </c>
      <c r="BE1007" s="144">
        <f>IF(N1007="základní",J1007,0)</f>
        <v>0</v>
      </c>
      <c r="BF1007" s="144">
        <f>IF(N1007="snížená",J1007,0)</f>
        <v>0</v>
      </c>
      <c r="BG1007" s="144">
        <f>IF(N1007="zákl. přenesená",J1007,0)</f>
        <v>0</v>
      </c>
      <c r="BH1007" s="144">
        <f>IF(N1007="sníž. přenesená",J1007,0)</f>
        <v>0</v>
      </c>
      <c r="BI1007" s="144">
        <f>IF(N1007="nulová",J1007,0)</f>
        <v>0</v>
      </c>
      <c r="BJ1007" s="17" t="s">
        <v>79</v>
      </c>
      <c r="BK1007" s="144">
        <f>ROUND(I1007*H1007,2)</f>
        <v>0</v>
      </c>
      <c r="BL1007" s="17" t="s">
        <v>189</v>
      </c>
      <c r="BM1007" s="143" t="s">
        <v>1133</v>
      </c>
    </row>
    <row r="1008" spans="2:65" s="1" customFormat="1">
      <c r="B1008" s="32"/>
      <c r="D1008" s="145" t="s">
        <v>191</v>
      </c>
      <c r="F1008" s="146" t="s">
        <v>1134</v>
      </c>
      <c r="I1008" s="147"/>
      <c r="L1008" s="32"/>
      <c r="M1008" s="148"/>
      <c r="T1008" s="52"/>
      <c r="AT1008" s="17" t="s">
        <v>191</v>
      </c>
      <c r="AU1008" s="17" t="s">
        <v>81</v>
      </c>
    </row>
    <row r="1009" spans="2:65" s="12" customFormat="1">
      <c r="B1009" s="149"/>
      <c r="D1009" s="150" t="s">
        <v>193</v>
      </c>
      <c r="E1009" s="151" t="s">
        <v>3</v>
      </c>
      <c r="F1009" s="152" t="s">
        <v>1129</v>
      </c>
      <c r="H1009" s="153">
        <v>75.790000000000006</v>
      </c>
      <c r="I1009" s="154"/>
      <c r="L1009" s="149"/>
      <c r="M1009" s="155"/>
      <c r="T1009" s="156"/>
      <c r="AT1009" s="151" t="s">
        <v>193</v>
      </c>
      <c r="AU1009" s="151" t="s">
        <v>81</v>
      </c>
      <c r="AV1009" s="12" t="s">
        <v>81</v>
      </c>
      <c r="AW1009" s="12" t="s">
        <v>34</v>
      </c>
      <c r="AX1009" s="12" t="s">
        <v>72</v>
      </c>
      <c r="AY1009" s="151" t="s">
        <v>182</v>
      </c>
    </row>
    <row r="1010" spans="2:65" s="12" customFormat="1">
      <c r="B1010" s="149"/>
      <c r="D1010" s="150" t="s">
        <v>193</v>
      </c>
      <c r="E1010" s="151" t="s">
        <v>3</v>
      </c>
      <c r="F1010" s="152" t="s">
        <v>1106</v>
      </c>
      <c r="H1010" s="153">
        <v>234.07</v>
      </c>
      <c r="I1010" s="154"/>
      <c r="L1010" s="149"/>
      <c r="M1010" s="155"/>
      <c r="T1010" s="156"/>
      <c r="AT1010" s="151" t="s">
        <v>193</v>
      </c>
      <c r="AU1010" s="151" t="s">
        <v>81</v>
      </c>
      <c r="AV1010" s="12" t="s">
        <v>81</v>
      </c>
      <c r="AW1010" s="12" t="s">
        <v>34</v>
      </c>
      <c r="AX1010" s="12" t="s">
        <v>72</v>
      </c>
      <c r="AY1010" s="151" t="s">
        <v>182</v>
      </c>
    </row>
    <row r="1011" spans="2:65" s="12" customFormat="1" ht="22.5">
      <c r="B1011" s="149"/>
      <c r="D1011" s="150" t="s">
        <v>193</v>
      </c>
      <c r="E1011" s="151" t="s">
        <v>3</v>
      </c>
      <c r="F1011" s="152" t="s">
        <v>1107</v>
      </c>
      <c r="H1011" s="153">
        <v>242.55500000000001</v>
      </c>
      <c r="I1011" s="154"/>
      <c r="L1011" s="149"/>
      <c r="M1011" s="155"/>
      <c r="T1011" s="156"/>
      <c r="AT1011" s="151" t="s">
        <v>193</v>
      </c>
      <c r="AU1011" s="151" t="s">
        <v>81</v>
      </c>
      <c r="AV1011" s="12" t="s">
        <v>81</v>
      </c>
      <c r="AW1011" s="12" t="s">
        <v>34</v>
      </c>
      <c r="AX1011" s="12" t="s">
        <v>72</v>
      </c>
      <c r="AY1011" s="151" t="s">
        <v>182</v>
      </c>
    </row>
    <row r="1012" spans="2:65" s="12" customFormat="1" ht="22.5">
      <c r="B1012" s="149"/>
      <c r="D1012" s="150" t="s">
        <v>193</v>
      </c>
      <c r="E1012" s="151" t="s">
        <v>3</v>
      </c>
      <c r="F1012" s="152" t="s">
        <v>1108</v>
      </c>
      <c r="H1012" s="153">
        <v>242.55500000000001</v>
      </c>
      <c r="I1012" s="154"/>
      <c r="L1012" s="149"/>
      <c r="M1012" s="155"/>
      <c r="T1012" s="156"/>
      <c r="AT1012" s="151" t="s">
        <v>193</v>
      </c>
      <c r="AU1012" s="151" t="s">
        <v>81</v>
      </c>
      <c r="AV1012" s="12" t="s">
        <v>81</v>
      </c>
      <c r="AW1012" s="12" t="s">
        <v>34</v>
      </c>
      <c r="AX1012" s="12" t="s">
        <v>72</v>
      </c>
      <c r="AY1012" s="151" t="s">
        <v>182</v>
      </c>
    </row>
    <row r="1013" spans="2:65" s="13" customFormat="1">
      <c r="B1013" s="157"/>
      <c r="D1013" s="150" t="s">
        <v>193</v>
      </c>
      <c r="E1013" s="158" t="s">
        <v>3</v>
      </c>
      <c r="F1013" s="159" t="s">
        <v>201</v>
      </c>
      <c r="H1013" s="160">
        <v>794.97</v>
      </c>
      <c r="I1013" s="161"/>
      <c r="L1013" s="157"/>
      <c r="M1013" s="162"/>
      <c r="T1013" s="163"/>
      <c r="AT1013" s="158" t="s">
        <v>193</v>
      </c>
      <c r="AU1013" s="158" t="s">
        <v>81</v>
      </c>
      <c r="AV1013" s="13" t="s">
        <v>189</v>
      </c>
      <c r="AW1013" s="13" t="s">
        <v>34</v>
      </c>
      <c r="AX1013" s="13" t="s">
        <v>79</v>
      </c>
      <c r="AY1013" s="158" t="s">
        <v>182</v>
      </c>
    </row>
    <row r="1014" spans="2:65" s="1" customFormat="1" ht="78" customHeight="1">
      <c r="B1014" s="131"/>
      <c r="C1014" s="132" t="s">
        <v>1135</v>
      </c>
      <c r="D1014" s="132" t="s">
        <v>184</v>
      </c>
      <c r="E1014" s="133" t="s">
        <v>1136</v>
      </c>
      <c r="F1014" s="134" t="s">
        <v>1137</v>
      </c>
      <c r="G1014" s="135" t="s">
        <v>256</v>
      </c>
      <c r="H1014" s="136">
        <v>28.683</v>
      </c>
      <c r="I1014" s="137"/>
      <c r="J1014" s="138">
        <f>ROUND(I1014*H1014,2)</f>
        <v>0</v>
      </c>
      <c r="K1014" s="134" t="s">
        <v>188</v>
      </c>
      <c r="L1014" s="32"/>
      <c r="M1014" s="139" t="s">
        <v>3</v>
      </c>
      <c r="N1014" s="140" t="s">
        <v>43</v>
      </c>
      <c r="P1014" s="141">
        <f>O1014*H1014</f>
        <v>0</v>
      </c>
      <c r="Q1014" s="141">
        <v>1.05555</v>
      </c>
      <c r="R1014" s="141">
        <f>Q1014*H1014</f>
        <v>30.276340649999998</v>
      </c>
      <c r="S1014" s="141">
        <v>0</v>
      </c>
      <c r="T1014" s="142">
        <f>S1014*H1014</f>
        <v>0</v>
      </c>
      <c r="AR1014" s="143" t="s">
        <v>189</v>
      </c>
      <c r="AT1014" s="143" t="s">
        <v>184</v>
      </c>
      <c r="AU1014" s="143" t="s">
        <v>81</v>
      </c>
      <c r="AY1014" s="17" t="s">
        <v>182</v>
      </c>
      <c r="BE1014" s="144">
        <f>IF(N1014="základní",J1014,0)</f>
        <v>0</v>
      </c>
      <c r="BF1014" s="144">
        <f>IF(N1014="snížená",J1014,0)</f>
        <v>0</v>
      </c>
      <c r="BG1014" s="144">
        <f>IF(N1014="zákl. přenesená",J1014,0)</f>
        <v>0</v>
      </c>
      <c r="BH1014" s="144">
        <f>IF(N1014="sníž. přenesená",J1014,0)</f>
        <v>0</v>
      </c>
      <c r="BI1014" s="144">
        <f>IF(N1014="nulová",J1014,0)</f>
        <v>0</v>
      </c>
      <c r="BJ1014" s="17" t="s">
        <v>79</v>
      </c>
      <c r="BK1014" s="144">
        <f>ROUND(I1014*H1014,2)</f>
        <v>0</v>
      </c>
      <c r="BL1014" s="17" t="s">
        <v>189</v>
      </c>
      <c r="BM1014" s="143" t="s">
        <v>1138</v>
      </c>
    </row>
    <row r="1015" spans="2:65" s="1" customFormat="1">
      <c r="B1015" s="32"/>
      <c r="D1015" s="145" t="s">
        <v>191</v>
      </c>
      <c r="F1015" s="146" t="s">
        <v>1139</v>
      </c>
      <c r="I1015" s="147"/>
      <c r="L1015" s="32"/>
      <c r="M1015" s="148"/>
      <c r="T1015" s="52"/>
      <c r="AT1015" s="17" t="s">
        <v>191</v>
      </c>
      <c r="AU1015" s="17" t="s">
        <v>81</v>
      </c>
    </row>
    <row r="1016" spans="2:65" s="12" customFormat="1">
      <c r="B1016" s="149"/>
      <c r="D1016" s="150" t="s">
        <v>193</v>
      </c>
      <c r="E1016" s="151" t="s">
        <v>3</v>
      </c>
      <c r="F1016" s="152" t="s">
        <v>1140</v>
      </c>
      <c r="H1016" s="153">
        <v>1.3009999999999999</v>
      </c>
      <c r="I1016" s="154"/>
      <c r="L1016" s="149"/>
      <c r="M1016" s="155"/>
      <c r="T1016" s="156"/>
      <c r="AT1016" s="151" t="s">
        <v>193</v>
      </c>
      <c r="AU1016" s="151" t="s">
        <v>81</v>
      </c>
      <c r="AV1016" s="12" t="s">
        <v>81</v>
      </c>
      <c r="AW1016" s="12" t="s">
        <v>34</v>
      </c>
      <c r="AX1016" s="12" t="s">
        <v>72</v>
      </c>
      <c r="AY1016" s="151" t="s">
        <v>182</v>
      </c>
    </row>
    <row r="1017" spans="2:65" s="12" customFormat="1">
      <c r="B1017" s="149"/>
      <c r="D1017" s="150" t="s">
        <v>193</v>
      </c>
      <c r="E1017" s="151" t="s">
        <v>3</v>
      </c>
      <c r="F1017" s="152" t="s">
        <v>1141</v>
      </c>
      <c r="H1017" s="153">
        <v>6.024</v>
      </c>
      <c r="I1017" s="154"/>
      <c r="L1017" s="149"/>
      <c r="M1017" s="155"/>
      <c r="T1017" s="156"/>
      <c r="AT1017" s="151" t="s">
        <v>193</v>
      </c>
      <c r="AU1017" s="151" t="s">
        <v>81</v>
      </c>
      <c r="AV1017" s="12" t="s">
        <v>81</v>
      </c>
      <c r="AW1017" s="12" t="s">
        <v>34</v>
      </c>
      <c r="AX1017" s="12" t="s">
        <v>72</v>
      </c>
      <c r="AY1017" s="151" t="s">
        <v>182</v>
      </c>
    </row>
    <row r="1018" spans="2:65" s="12" customFormat="1">
      <c r="B1018" s="149"/>
      <c r="D1018" s="150" t="s">
        <v>193</v>
      </c>
      <c r="E1018" s="151" t="s">
        <v>3</v>
      </c>
      <c r="F1018" s="152" t="s">
        <v>1142</v>
      </c>
      <c r="H1018" s="153">
        <v>6.101</v>
      </c>
      <c r="I1018" s="154"/>
      <c r="L1018" s="149"/>
      <c r="M1018" s="155"/>
      <c r="T1018" s="156"/>
      <c r="AT1018" s="151" t="s">
        <v>193</v>
      </c>
      <c r="AU1018" s="151" t="s">
        <v>81</v>
      </c>
      <c r="AV1018" s="12" t="s">
        <v>81</v>
      </c>
      <c r="AW1018" s="12" t="s">
        <v>34</v>
      </c>
      <c r="AX1018" s="12" t="s">
        <v>72</v>
      </c>
      <c r="AY1018" s="151" t="s">
        <v>182</v>
      </c>
    </row>
    <row r="1019" spans="2:65" s="12" customFormat="1">
      <c r="B1019" s="149"/>
      <c r="D1019" s="150" t="s">
        <v>193</v>
      </c>
      <c r="E1019" s="151" t="s">
        <v>3</v>
      </c>
      <c r="F1019" s="152" t="s">
        <v>1143</v>
      </c>
      <c r="H1019" s="153">
        <v>6.1079999999999997</v>
      </c>
      <c r="I1019" s="154"/>
      <c r="L1019" s="149"/>
      <c r="M1019" s="155"/>
      <c r="T1019" s="156"/>
      <c r="AT1019" s="151" t="s">
        <v>193</v>
      </c>
      <c r="AU1019" s="151" t="s">
        <v>81</v>
      </c>
      <c r="AV1019" s="12" t="s">
        <v>81</v>
      </c>
      <c r="AW1019" s="12" t="s">
        <v>34</v>
      </c>
      <c r="AX1019" s="12" t="s">
        <v>72</v>
      </c>
      <c r="AY1019" s="151" t="s">
        <v>182</v>
      </c>
    </row>
    <row r="1020" spans="2:65" s="12" customFormat="1">
      <c r="B1020" s="149"/>
      <c r="D1020" s="150" t="s">
        <v>193</v>
      </c>
      <c r="E1020" s="151" t="s">
        <v>3</v>
      </c>
      <c r="F1020" s="152" t="s">
        <v>1144</v>
      </c>
      <c r="H1020" s="153">
        <v>1.819</v>
      </c>
      <c r="I1020" s="154"/>
      <c r="L1020" s="149"/>
      <c r="M1020" s="155"/>
      <c r="T1020" s="156"/>
      <c r="AT1020" s="151" t="s">
        <v>193</v>
      </c>
      <c r="AU1020" s="151" t="s">
        <v>81</v>
      </c>
      <c r="AV1020" s="12" t="s">
        <v>81</v>
      </c>
      <c r="AW1020" s="12" t="s">
        <v>34</v>
      </c>
      <c r="AX1020" s="12" t="s">
        <v>72</v>
      </c>
      <c r="AY1020" s="151" t="s">
        <v>182</v>
      </c>
    </row>
    <row r="1021" spans="2:65" s="12" customFormat="1">
      <c r="B1021" s="149"/>
      <c r="D1021" s="150" t="s">
        <v>193</v>
      </c>
      <c r="E1021" s="151" t="s">
        <v>3</v>
      </c>
      <c r="F1021" s="152" t="s">
        <v>1145</v>
      </c>
      <c r="H1021" s="153">
        <v>0.90900000000000003</v>
      </c>
      <c r="I1021" s="154"/>
      <c r="L1021" s="149"/>
      <c r="M1021" s="155"/>
      <c r="T1021" s="156"/>
      <c r="AT1021" s="151" t="s">
        <v>193</v>
      </c>
      <c r="AU1021" s="151" t="s">
        <v>81</v>
      </c>
      <c r="AV1021" s="12" t="s">
        <v>81</v>
      </c>
      <c r="AW1021" s="12" t="s">
        <v>34</v>
      </c>
      <c r="AX1021" s="12" t="s">
        <v>72</v>
      </c>
      <c r="AY1021" s="151" t="s">
        <v>182</v>
      </c>
    </row>
    <row r="1022" spans="2:65" s="12" customFormat="1">
      <c r="B1022" s="149"/>
      <c r="D1022" s="150" t="s">
        <v>193</v>
      </c>
      <c r="E1022" s="151" t="s">
        <v>3</v>
      </c>
      <c r="F1022" s="152" t="s">
        <v>1146</v>
      </c>
      <c r="H1022" s="153">
        <v>0.56899999999999995</v>
      </c>
      <c r="I1022" s="154"/>
      <c r="L1022" s="149"/>
      <c r="M1022" s="155"/>
      <c r="T1022" s="156"/>
      <c r="AT1022" s="151" t="s">
        <v>193</v>
      </c>
      <c r="AU1022" s="151" t="s">
        <v>81</v>
      </c>
      <c r="AV1022" s="12" t="s">
        <v>81</v>
      </c>
      <c r="AW1022" s="12" t="s">
        <v>34</v>
      </c>
      <c r="AX1022" s="12" t="s">
        <v>72</v>
      </c>
      <c r="AY1022" s="151" t="s">
        <v>182</v>
      </c>
    </row>
    <row r="1023" spans="2:65" s="12" customFormat="1">
      <c r="B1023" s="149"/>
      <c r="D1023" s="150" t="s">
        <v>193</v>
      </c>
      <c r="E1023" s="151" t="s">
        <v>3</v>
      </c>
      <c r="F1023" s="152" t="s">
        <v>1147</v>
      </c>
      <c r="H1023" s="153">
        <v>1.819</v>
      </c>
      <c r="I1023" s="154"/>
      <c r="L1023" s="149"/>
      <c r="M1023" s="155"/>
      <c r="T1023" s="156"/>
      <c r="AT1023" s="151" t="s">
        <v>193</v>
      </c>
      <c r="AU1023" s="151" t="s">
        <v>81</v>
      </c>
      <c r="AV1023" s="12" t="s">
        <v>81</v>
      </c>
      <c r="AW1023" s="12" t="s">
        <v>34</v>
      </c>
      <c r="AX1023" s="12" t="s">
        <v>72</v>
      </c>
      <c r="AY1023" s="151" t="s">
        <v>182</v>
      </c>
    </row>
    <row r="1024" spans="2:65" s="12" customFormat="1">
      <c r="B1024" s="149"/>
      <c r="D1024" s="150" t="s">
        <v>193</v>
      </c>
      <c r="E1024" s="151" t="s">
        <v>3</v>
      </c>
      <c r="F1024" s="152" t="s">
        <v>1148</v>
      </c>
      <c r="H1024" s="153">
        <v>0.90900000000000003</v>
      </c>
      <c r="I1024" s="154"/>
      <c r="L1024" s="149"/>
      <c r="M1024" s="155"/>
      <c r="T1024" s="156"/>
      <c r="AT1024" s="151" t="s">
        <v>193</v>
      </c>
      <c r="AU1024" s="151" t="s">
        <v>81</v>
      </c>
      <c r="AV1024" s="12" t="s">
        <v>81</v>
      </c>
      <c r="AW1024" s="12" t="s">
        <v>34</v>
      </c>
      <c r="AX1024" s="12" t="s">
        <v>72</v>
      </c>
      <c r="AY1024" s="151" t="s">
        <v>182</v>
      </c>
    </row>
    <row r="1025" spans="2:65" s="12" customFormat="1">
      <c r="B1025" s="149"/>
      <c r="D1025" s="150" t="s">
        <v>193</v>
      </c>
      <c r="E1025" s="151" t="s">
        <v>3</v>
      </c>
      <c r="F1025" s="152" t="s">
        <v>1149</v>
      </c>
      <c r="H1025" s="153">
        <v>0.56899999999999995</v>
      </c>
      <c r="I1025" s="154"/>
      <c r="L1025" s="149"/>
      <c r="M1025" s="155"/>
      <c r="T1025" s="156"/>
      <c r="AT1025" s="151" t="s">
        <v>193</v>
      </c>
      <c r="AU1025" s="151" t="s">
        <v>81</v>
      </c>
      <c r="AV1025" s="12" t="s">
        <v>81</v>
      </c>
      <c r="AW1025" s="12" t="s">
        <v>34</v>
      </c>
      <c r="AX1025" s="12" t="s">
        <v>72</v>
      </c>
      <c r="AY1025" s="151" t="s">
        <v>182</v>
      </c>
    </row>
    <row r="1026" spans="2:65" s="12" customFormat="1">
      <c r="B1026" s="149"/>
      <c r="D1026" s="150" t="s">
        <v>193</v>
      </c>
      <c r="E1026" s="151" t="s">
        <v>3</v>
      </c>
      <c r="F1026" s="152" t="s">
        <v>1150</v>
      </c>
      <c r="H1026" s="153">
        <v>1.3460000000000001</v>
      </c>
      <c r="I1026" s="154"/>
      <c r="L1026" s="149"/>
      <c r="M1026" s="155"/>
      <c r="T1026" s="156"/>
      <c r="AT1026" s="151" t="s">
        <v>193</v>
      </c>
      <c r="AU1026" s="151" t="s">
        <v>81</v>
      </c>
      <c r="AV1026" s="12" t="s">
        <v>81</v>
      </c>
      <c r="AW1026" s="12" t="s">
        <v>34</v>
      </c>
      <c r="AX1026" s="12" t="s">
        <v>72</v>
      </c>
      <c r="AY1026" s="151" t="s">
        <v>182</v>
      </c>
    </row>
    <row r="1027" spans="2:65" s="12" customFormat="1">
      <c r="B1027" s="149"/>
      <c r="D1027" s="150" t="s">
        <v>193</v>
      </c>
      <c r="E1027" s="151" t="s">
        <v>3</v>
      </c>
      <c r="F1027" s="152" t="s">
        <v>1151</v>
      </c>
      <c r="H1027" s="153">
        <v>0.72699999999999998</v>
      </c>
      <c r="I1027" s="154"/>
      <c r="L1027" s="149"/>
      <c r="M1027" s="155"/>
      <c r="T1027" s="156"/>
      <c r="AT1027" s="151" t="s">
        <v>193</v>
      </c>
      <c r="AU1027" s="151" t="s">
        <v>81</v>
      </c>
      <c r="AV1027" s="12" t="s">
        <v>81</v>
      </c>
      <c r="AW1027" s="12" t="s">
        <v>34</v>
      </c>
      <c r="AX1027" s="12" t="s">
        <v>72</v>
      </c>
      <c r="AY1027" s="151" t="s">
        <v>182</v>
      </c>
    </row>
    <row r="1028" spans="2:65" s="12" customFormat="1">
      <c r="B1028" s="149"/>
      <c r="D1028" s="150" t="s">
        <v>193</v>
      </c>
      <c r="E1028" s="151" t="s">
        <v>3</v>
      </c>
      <c r="F1028" s="152" t="s">
        <v>1152</v>
      </c>
      <c r="H1028" s="153">
        <v>0.48199999999999998</v>
      </c>
      <c r="I1028" s="154"/>
      <c r="L1028" s="149"/>
      <c r="M1028" s="155"/>
      <c r="T1028" s="156"/>
      <c r="AT1028" s="151" t="s">
        <v>193</v>
      </c>
      <c r="AU1028" s="151" t="s">
        <v>81</v>
      </c>
      <c r="AV1028" s="12" t="s">
        <v>81</v>
      </c>
      <c r="AW1028" s="12" t="s">
        <v>34</v>
      </c>
      <c r="AX1028" s="12" t="s">
        <v>72</v>
      </c>
      <c r="AY1028" s="151" t="s">
        <v>182</v>
      </c>
    </row>
    <row r="1029" spans="2:65" s="13" customFormat="1">
      <c r="B1029" s="157"/>
      <c r="D1029" s="150" t="s">
        <v>193</v>
      </c>
      <c r="E1029" s="158" t="s">
        <v>3</v>
      </c>
      <c r="F1029" s="159" t="s">
        <v>201</v>
      </c>
      <c r="H1029" s="160">
        <v>28.682999999999993</v>
      </c>
      <c r="I1029" s="161"/>
      <c r="L1029" s="157"/>
      <c r="M1029" s="162"/>
      <c r="T1029" s="163"/>
      <c r="AT1029" s="158" t="s">
        <v>193</v>
      </c>
      <c r="AU1029" s="158" t="s">
        <v>81</v>
      </c>
      <c r="AV1029" s="13" t="s">
        <v>189</v>
      </c>
      <c r="AW1029" s="13" t="s">
        <v>34</v>
      </c>
      <c r="AX1029" s="13" t="s">
        <v>79</v>
      </c>
      <c r="AY1029" s="158" t="s">
        <v>182</v>
      </c>
    </row>
    <row r="1030" spans="2:65" s="1" customFormat="1" ht="78" customHeight="1">
      <c r="B1030" s="131"/>
      <c r="C1030" s="132" t="s">
        <v>1153</v>
      </c>
      <c r="D1030" s="132" t="s">
        <v>184</v>
      </c>
      <c r="E1030" s="133" t="s">
        <v>1154</v>
      </c>
      <c r="F1030" s="134" t="s">
        <v>1155</v>
      </c>
      <c r="G1030" s="135" t="s">
        <v>256</v>
      </c>
      <c r="H1030" s="136">
        <v>5.085</v>
      </c>
      <c r="I1030" s="137"/>
      <c r="J1030" s="138">
        <f>ROUND(I1030*H1030,2)</f>
        <v>0</v>
      </c>
      <c r="K1030" s="134" t="s">
        <v>188</v>
      </c>
      <c r="L1030" s="32"/>
      <c r="M1030" s="139" t="s">
        <v>3</v>
      </c>
      <c r="N1030" s="140" t="s">
        <v>43</v>
      </c>
      <c r="P1030" s="141">
        <f>O1030*H1030</f>
        <v>0</v>
      </c>
      <c r="Q1030" s="141">
        <v>1.06277</v>
      </c>
      <c r="R1030" s="141">
        <f>Q1030*H1030</f>
        <v>5.4041854499999999</v>
      </c>
      <c r="S1030" s="141">
        <v>0</v>
      </c>
      <c r="T1030" s="142">
        <f>S1030*H1030</f>
        <v>0</v>
      </c>
      <c r="AR1030" s="143" t="s">
        <v>189</v>
      </c>
      <c r="AT1030" s="143" t="s">
        <v>184</v>
      </c>
      <c r="AU1030" s="143" t="s">
        <v>81</v>
      </c>
      <c r="AY1030" s="17" t="s">
        <v>182</v>
      </c>
      <c r="BE1030" s="144">
        <f>IF(N1030="základní",J1030,0)</f>
        <v>0</v>
      </c>
      <c r="BF1030" s="144">
        <f>IF(N1030="snížená",J1030,0)</f>
        <v>0</v>
      </c>
      <c r="BG1030" s="144">
        <f>IF(N1030="zákl. přenesená",J1030,0)</f>
        <v>0</v>
      </c>
      <c r="BH1030" s="144">
        <f>IF(N1030="sníž. přenesená",J1030,0)</f>
        <v>0</v>
      </c>
      <c r="BI1030" s="144">
        <f>IF(N1030="nulová",J1030,0)</f>
        <v>0</v>
      </c>
      <c r="BJ1030" s="17" t="s">
        <v>79</v>
      </c>
      <c r="BK1030" s="144">
        <f>ROUND(I1030*H1030,2)</f>
        <v>0</v>
      </c>
      <c r="BL1030" s="17" t="s">
        <v>189</v>
      </c>
      <c r="BM1030" s="143" t="s">
        <v>1156</v>
      </c>
    </row>
    <row r="1031" spans="2:65" s="1" customFormat="1">
      <c r="B1031" s="32"/>
      <c r="D1031" s="145" t="s">
        <v>191</v>
      </c>
      <c r="F1031" s="146" t="s">
        <v>1157</v>
      </c>
      <c r="I1031" s="147"/>
      <c r="L1031" s="32"/>
      <c r="M1031" s="148"/>
      <c r="T1031" s="52"/>
      <c r="AT1031" s="17" t="s">
        <v>191</v>
      </c>
      <c r="AU1031" s="17" t="s">
        <v>81</v>
      </c>
    </row>
    <row r="1032" spans="2:65" s="12" customFormat="1">
      <c r="B1032" s="149"/>
      <c r="D1032" s="150" t="s">
        <v>193</v>
      </c>
      <c r="E1032" s="151" t="s">
        <v>3</v>
      </c>
      <c r="F1032" s="152" t="s">
        <v>1158</v>
      </c>
      <c r="H1032" s="153">
        <v>1.675</v>
      </c>
      <c r="I1032" s="154"/>
      <c r="L1032" s="149"/>
      <c r="M1032" s="155"/>
      <c r="T1032" s="156"/>
      <c r="AT1032" s="151" t="s">
        <v>193</v>
      </c>
      <c r="AU1032" s="151" t="s">
        <v>81</v>
      </c>
      <c r="AV1032" s="12" t="s">
        <v>81</v>
      </c>
      <c r="AW1032" s="12" t="s">
        <v>34</v>
      </c>
      <c r="AX1032" s="12" t="s">
        <v>72</v>
      </c>
      <c r="AY1032" s="151" t="s">
        <v>182</v>
      </c>
    </row>
    <row r="1033" spans="2:65" s="12" customFormat="1">
      <c r="B1033" s="149"/>
      <c r="D1033" s="150" t="s">
        <v>193</v>
      </c>
      <c r="E1033" s="151" t="s">
        <v>3</v>
      </c>
      <c r="F1033" s="152" t="s">
        <v>1159</v>
      </c>
      <c r="H1033" s="153">
        <v>1.675</v>
      </c>
      <c r="I1033" s="154"/>
      <c r="L1033" s="149"/>
      <c r="M1033" s="155"/>
      <c r="T1033" s="156"/>
      <c r="AT1033" s="151" t="s">
        <v>193</v>
      </c>
      <c r="AU1033" s="151" t="s">
        <v>81</v>
      </c>
      <c r="AV1033" s="12" t="s">
        <v>81</v>
      </c>
      <c r="AW1033" s="12" t="s">
        <v>34</v>
      </c>
      <c r="AX1033" s="12" t="s">
        <v>72</v>
      </c>
      <c r="AY1033" s="151" t="s">
        <v>182</v>
      </c>
    </row>
    <row r="1034" spans="2:65" s="12" customFormat="1">
      <c r="B1034" s="149"/>
      <c r="D1034" s="150" t="s">
        <v>193</v>
      </c>
      <c r="E1034" s="151" t="s">
        <v>3</v>
      </c>
      <c r="F1034" s="152" t="s">
        <v>1160</v>
      </c>
      <c r="H1034" s="153">
        <v>1.675</v>
      </c>
      <c r="I1034" s="154"/>
      <c r="L1034" s="149"/>
      <c r="M1034" s="155"/>
      <c r="T1034" s="156"/>
      <c r="AT1034" s="151" t="s">
        <v>193</v>
      </c>
      <c r="AU1034" s="151" t="s">
        <v>81</v>
      </c>
      <c r="AV1034" s="12" t="s">
        <v>81</v>
      </c>
      <c r="AW1034" s="12" t="s">
        <v>34</v>
      </c>
      <c r="AX1034" s="12" t="s">
        <v>72</v>
      </c>
      <c r="AY1034" s="151" t="s">
        <v>182</v>
      </c>
    </row>
    <row r="1035" spans="2:65" s="12" customFormat="1">
      <c r="B1035" s="149"/>
      <c r="D1035" s="150" t="s">
        <v>193</v>
      </c>
      <c r="E1035" s="151" t="s">
        <v>3</v>
      </c>
      <c r="F1035" s="152" t="s">
        <v>1161</v>
      </c>
      <c r="H1035" s="153">
        <v>0.06</v>
      </c>
      <c r="I1035" s="154"/>
      <c r="L1035" s="149"/>
      <c r="M1035" s="155"/>
      <c r="T1035" s="156"/>
      <c r="AT1035" s="151" t="s">
        <v>193</v>
      </c>
      <c r="AU1035" s="151" t="s">
        <v>81</v>
      </c>
      <c r="AV1035" s="12" t="s">
        <v>81</v>
      </c>
      <c r="AW1035" s="12" t="s">
        <v>34</v>
      </c>
      <c r="AX1035" s="12" t="s">
        <v>72</v>
      </c>
      <c r="AY1035" s="151" t="s">
        <v>182</v>
      </c>
    </row>
    <row r="1036" spans="2:65" s="13" customFormat="1">
      <c r="B1036" s="157"/>
      <c r="D1036" s="150" t="s">
        <v>193</v>
      </c>
      <c r="E1036" s="158" t="s">
        <v>3</v>
      </c>
      <c r="F1036" s="159" t="s">
        <v>201</v>
      </c>
      <c r="H1036" s="160">
        <v>5.085</v>
      </c>
      <c r="I1036" s="161"/>
      <c r="L1036" s="157"/>
      <c r="M1036" s="162"/>
      <c r="T1036" s="163"/>
      <c r="AT1036" s="158" t="s">
        <v>193</v>
      </c>
      <c r="AU1036" s="158" t="s">
        <v>81</v>
      </c>
      <c r="AV1036" s="13" t="s">
        <v>189</v>
      </c>
      <c r="AW1036" s="13" t="s">
        <v>34</v>
      </c>
      <c r="AX1036" s="13" t="s">
        <v>79</v>
      </c>
      <c r="AY1036" s="158" t="s">
        <v>182</v>
      </c>
    </row>
    <row r="1037" spans="2:65" s="1" customFormat="1" ht="37.9" customHeight="1">
      <c r="B1037" s="131"/>
      <c r="C1037" s="132" t="s">
        <v>1162</v>
      </c>
      <c r="D1037" s="132" t="s">
        <v>184</v>
      </c>
      <c r="E1037" s="133" t="s">
        <v>1163</v>
      </c>
      <c r="F1037" s="134" t="s">
        <v>1164</v>
      </c>
      <c r="G1037" s="135" t="s">
        <v>543</v>
      </c>
      <c r="H1037" s="136">
        <v>34</v>
      </c>
      <c r="I1037" s="137"/>
      <c r="J1037" s="138">
        <f>ROUND(I1037*H1037,2)</f>
        <v>0</v>
      </c>
      <c r="K1037" s="134" t="s">
        <v>188</v>
      </c>
      <c r="L1037" s="32"/>
      <c r="M1037" s="139" t="s">
        <v>3</v>
      </c>
      <c r="N1037" s="140" t="s">
        <v>43</v>
      </c>
      <c r="P1037" s="141">
        <f>O1037*H1037</f>
        <v>0</v>
      </c>
      <c r="Q1037" s="141">
        <v>5.8999999999999997E-2</v>
      </c>
      <c r="R1037" s="141">
        <f>Q1037*H1037</f>
        <v>2.0059999999999998</v>
      </c>
      <c r="S1037" s="141">
        <v>0</v>
      </c>
      <c r="T1037" s="142">
        <f>S1037*H1037</f>
        <v>0</v>
      </c>
      <c r="AR1037" s="143" t="s">
        <v>189</v>
      </c>
      <c r="AT1037" s="143" t="s">
        <v>184</v>
      </c>
      <c r="AU1037" s="143" t="s">
        <v>81</v>
      </c>
      <c r="AY1037" s="17" t="s">
        <v>182</v>
      </c>
      <c r="BE1037" s="144">
        <f>IF(N1037="základní",J1037,0)</f>
        <v>0</v>
      </c>
      <c r="BF1037" s="144">
        <f>IF(N1037="snížená",J1037,0)</f>
        <v>0</v>
      </c>
      <c r="BG1037" s="144">
        <f>IF(N1037="zákl. přenesená",J1037,0)</f>
        <v>0</v>
      </c>
      <c r="BH1037" s="144">
        <f>IF(N1037="sníž. přenesená",J1037,0)</f>
        <v>0</v>
      </c>
      <c r="BI1037" s="144">
        <f>IF(N1037="nulová",J1037,0)</f>
        <v>0</v>
      </c>
      <c r="BJ1037" s="17" t="s">
        <v>79</v>
      </c>
      <c r="BK1037" s="144">
        <f>ROUND(I1037*H1037,2)</f>
        <v>0</v>
      </c>
      <c r="BL1037" s="17" t="s">
        <v>189</v>
      </c>
      <c r="BM1037" s="143" t="s">
        <v>1165</v>
      </c>
    </row>
    <row r="1038" spans="2:65" s="1" customFormat="1">
      <c r="B1038" s="32"/>
      <c r="D1038" s="145" t="s">
        <v>191</v>
      </c>
      <c r="F1038" s="146" t="s">
        <v>1166</v>
      </c>
      <c r="I1038" s="147"/>
      <c r="L1038" s="32"/>
      <c r="M1038" s="148"/>
      <c r="T1038" s="52"/>
      <c r="AT1038" s="17" t="s">
        <v>191</v>
      </c>
      <c r="AU1038" s="17" t="s">
        <v>81</v>
      </c>
    </row>
    <row r="1039" spans="2:65" s="12" customFormat="1">
      <c r="B1039" s="149"/>
      <c r="D1039" s="150" t="s">
        <v>193</v>
      </c>
      <c r="E1039" s="151" t="s">
        <v>3</v>
      </c>
      <c r="F1039" s="152" t="s">
        <v>1167</v>
      </c>
      <c r="H1039" s="153">
        <v>14</v>
      </c>
      <c r="I1039" s="154"/>
      <c r="L1039" s="149"/>
      <c r="M1039" s="155"/>
      <c r="T1039" s="156"/>
      <c r="AT1039" s="151" t="s">
        <v>193</v>
      </c>
      <c r="AU1039" s="151" t="s">
        <v>81</v>
      </c>
      <c r="AV1039" s="12" t="s">
        <v>81</v>
      </c>
      <c r="AW1039" s="12" t="s">
        <v>34</v>
      </c>
      <c r="AX1039" s="12" t="s">
        <v>72</v>
      </c>
      <c r="AY1039" s="151" t="s">
        <v>182</v>
      </c>
    </row>
    <row r="1040" spans="2:65" s="12" customFormat="1">
      <c r="B1040" s="149"/>
      <c r="D1040" s="150" t="s">
        <v>193</v>
      </c>
      <c r="E1040" s="151" t="s">
        <v>3</v>
      </c>
      <c r="F1040" s="152" t="s">
        <v>1168</v>
      </c>
      <c r="H1040" s="153">
        <v>10</v>
      </c>
      <c r="I1040" s="154"/>
      <c r="L1040" s="149"/>
      <c r="M1040" s="155"/>
      <c r="T1040" s="156"/>
      <c r="AT1040" s="151" t="s">
        <v>193</v>
      </c>
      <c r="AU1040" s="151" t="s">
        <v>81</v>
      </c>
      <c r="AV1040" s="12" t="s">
        <v>81</v>
      </c>
      <c r="AW1040" s="12" t="s">
        <v>34</v>
      </c>
      <c r="AX1040" s="12" t="s">
        <v>72</v>
      </c>
      <c r="AY1040" s="151" t="s">
        <v>182</v>
      </c>
    </row>
    <row r="1041" spans="2:65" s="12" customFormat="1">
      <c r="B1041" s="149"/>
      <c r="D1041" s="150" t="s">
        <v>193</v>
      </c>
      <c r="E1041" s="151" t="s">
        <v>3</v>
      </c>
      <c r="F1041" s="152" t="s">
        <v>1169</v>
      </c>
      <c r="H1041" s="153">
        <v>10</v>
      </c>
      <c r="I1041" s="154"/>
      <c r="L1041" s="149"/>
      <c r="M1041" s="155"/>
      <c r="T1041" s="156"/>
      <c r="AT1041" s="151" t="s">
        <v>193</v>
      </c>
      <c r="AU1041" s="151" t="s">
        <v>81</v>
      </c>
      <c r="AV1041" s="12" t="s">
        <v>81</v>
      </c>
      <c r="AW1041" s="12" t="s">
        <v>34</v>
      </c>
      <c r="AX1041" s="12" t="s">
        <v>72</v>
      </c>
      <c r="AY1041" s="151" t="s">
        <v>182</v>
      </c>
    </row>
    <row r="1042" spans="2:65" s="13" customFormat="1">
      <c r="B1042" s="157"/>
      <c r="D1042" s="150" t="s">
        <v>193</v>
      </c>
      <c r="E1042" s="158" t="s">
        <v>3</v>
      </c>
      <c r="F1042" s="159" t="s">
        <v>201</v>
      </c>
      <c r="H1042" s="160">
        <v>34</v>
      </c>
      <c r="I1042" s="161"/>
      <c r="L1042" s="157"/>
      <c r="M1042" s="162"/>
      <c r="T1042" s="163"/>
      <c r="AT1042" s="158" t="s">
        <v>193</v>
      </c>
      <c r="AU1042" s="158" t="s">
        <v>81</v>
      </c>
      <c r="AV1042" s="13" t="s">
        <v>189</v>
      </c>
      <c r="AW1042" s="13" t="s">
        <v>34</v>
      </c>
      <c r="AX1042" s="13" t="s">
        <v>79</v>
      </c>
      <c r="AY1042" s="158" t="s">
        <v>182</v>
      </c>
    </row>
    <row r="1043" spans="2:65" s="1" customFormat="1" ht="55.5" customHeight="1">
      <c r="B1043" s="131"/>
      <c r="C1043" s="132" t="s">
        <v>1170</v>
      </c>
      <c r="D1043" s="132" t="s">
        <v>184</v>
      </c>
      <c r="E1043" s="133" t="s">
        <v>1171</v>
      </c>
      <c r="F1043" s="134" t="s">
        <v>1172</v>
      </c>
      <c r="G1043" s="135" t="s">
        <v>187</v>
      </c>
      <c r="H1043" s="136">
        <v>69.664000000000001</v>
      </c>
      <c r="I1043" s="137"/>
      <c r="J1043" s="138">
        <f>ROUND(I1043*H1043,2)</f>
        <v>0</v>
      </c>
      <c r="K1043" s="134" t="s">
        <v>188</v>
      </c>
      <c r="L1043" s="32"/>
      <c r="M1043" s="139" t="s">
        <v>3</v>
      </c>
      <c r="N1043" s="140" t="s">
        <v>43</v>
      </c>
      <c r="P1043" s="141">
        <f>O1043*H1043</f>
        <v>0</v>
      </c>
      <c r="Q1043" s="141">
        <v>2.5019399999999998</v>
      </c>
      <c r="R1043" s="141">
        <f>Q1043*H1043</f>
        <v>174.29514816</v>
      </c>
      <c r="S1043" s="141">
        <v>0</v>
      </c>
      <c r="T1043" s="142">
        <f>S1043*H1043</f>
        <v>0</v>
      </c>
      <c r="AR1043" s="143" t="s">
        <v>189</v>
      </c>
      <c r="AT1043" s="143" t="s">
        <v>184</v>
      </c>
      <c r="AU1043" s="143" t="s">
        <v>81</v>
      </c>
      <c r="AY1043" s="17" t="s">
        <v>182</v>
      </c>
      <c r="BE1043" s="144">
        <f>IF(N1043="základní",J1043,0)</f>
        <v>0</v>
      </c>
      <c r="BF1043" s="144">
        <f>IF(N1043="snížená",J1043,0)</f>
        <v>0</v>
      </c>
      <c r="BG1043" s="144">
        <f>IF(N1043="zákl. přenesená",J1043,0)</f>
        <v>0</v>
      </c>
      <c r="BH1043" s="144">
        <f>IF(N1043="sníž. přenesená",J1043,0)</f>
        <v>0</v>
      </c>
      <c r="BI1043" s="144">
        <f>IF(N1043="nulová",J1043,0)</f>
        <v>0</v>
      </c>
      <c r="BJ1043" s="17" t="s">
        <v>79</v>
      </c>
      <c r="BK1043" s="144">
        <f>ROUND(I1043*H1043,2)</f>
        <v>0</v>
      </c>
      <c r="BL1043" s="17" t="s">
        <v>189</v>
      </c>
      <c r="BM1043" s="143" t="s">
        <v>1173</v>
      </c>
    </row>
    <row r="1044" spans="2:65" s="1" customFormat="1">
      <c r="B1044" s="32"/>
      <c r="D1044" s="145" t="s">
        <v>191</v>
      </c>
      <c r="F1044" s="146" t="s">
        <v>1174</v>
      </c>
      <c r="I1044" s="147"/>
      <c r="L1044" s="32"/>
      <c r="M1044" s="148"/>
      <c r="T1044" s="52"/>
      <c r="AT1044" s="17" t="s">
        <v>191</v>
      </c>
      <c r="AU1044" s="17" t="s">
        <v>81</v>
      </c>
    </row>
    <row r="1045" spans="2:65" s="12" customFormat="1">
      <c r="B1045" s="149"/>
      <c r="D1045" s="150" t="s">
        <v>193</v>
      </c>
      <c r="E1045" s="151" t="s">
        <v>3</v>
      </c>
      <c r="F1045" s="152" t="s">
        <v>1175</v>
      </c>
      <c r="H1045" s="153">
        <v>0.97</v>
      </c>
      <c r="I1045" s="154"/>
      <c r="L1045" s="149"/>
      <c r="M1045" s="155"/>
      <c r="T1045" s="156"/>
      <c r="AT1045" s="151" t="s">
        <v>193</v>
      </c>
      <c r="AU1045" s="151" t="s">
        <v>81</v>
      </c>
      <c r="AV1045" s="12" t="s">
        <v>81</v>
      </c>
      <c r="AW1045" s="12" t="s">
        <v>34</v>
      </c>
      <c r="AX1045" s="12" t="s">
        <v>72</v>
      </c>
      <c r="AY1045" s="151" t="s">
        <v>182</v>
      </c>
    </row>
    <row r="1046" spans="2:65" s="12" customFormat="1">
      <c r="B1046" s="149"/>
      <c r="D1046" s="150" t="s">
        <v>193</v>
      </c>
      <c r="E1046" s="151" t="s">
        <v>3</v>
      </c>
      <c r="F1046" s="152" t="s">
        <v>1176</v>
      </c>
      <c r="H1046" s="153">
        <v>1.901</v>
      </c>
      <c r="I1046" s="154"/>
      <c r="L1046" s="149"/>
      <c r="M1046" s="155"/>
      <c r="T1046" s="156"/>
      <c r="AT1046" s="151" t="s">
        <v>193</v>
      </c>
      <c r="AU1046" s="151" t="s">
        <v>81</v>
      </c>
      <c r="AV1046" s="12" t="s">
        <v>81</v>
      </c>
      <c r="AW1046" s="12" t="s">
        <v>34</v>
      </c>
      <c r="AX1046" s="12" t="s">
        <v>72</v>
      </c>
      <c r="AY1046" s="151" t="s">
        <v>182</v>
      </c>
    </row>
    <row r="1047" spans="2:65" s="12" customFormat="1">
      <c r="B1047" s="149"/>
      <c r="D1047" s="150" t="s">
        <v>193</v>
      </c>
      <c r="E1047" s="151" t="s">
        <v>3</v>
      </c>
      <c r="F1047" s="152" t="s">
        <v>1177</v>
      </c>
      <c r="H1047" s="153">
        <v>1.4259999999999999</v>
      </c>
      <c r="I1047" s="154"/>
      <c r="L1047" s="149"/>
      <c r="M1047" s="155"/>
      <c r="T1047" s="156"/>
      <c r="AT1047" s="151" t="s">
        <v>193</v>
      </c>
      <c r="AU1047" s="151" t="s">
        <v>81</v>
      </c>
      <c r="AV1047" s="12" t="s">
        <v>81</v>
      </c>
      <c r="AW1047" s="12" t="s">
        <v>34</v>
      </c>
      <c r="AX1047" s="12" t="s">
        <v>72</v>
      </c>
      <c r="AY1047" s="151" t="s">
        <v>182</v>
      </c>
    </row>
    <row r="1048" spans="2:65" s="12" customFormat="1">
      <c r="B1048" s="149"/>
      <c r="D1048" s="150" t="s">
        <v>193</v>
      </c>
      <c r="E1048" s="151" t="s">
        <v>3</v>
      </c>
      <c r="F1048" s="152" t="s">
        <v>1178</v>
      </c>
      <c r="H1048" s="153">
        <v>1.802</v>
      </c>
      <c r="I1048" s="154"/>
      <c r="L1048" s="149"/>
      <c r="M1048" s="155"/>
      <c r="T1048" s="156"/>
      <c r="AT1048" s="151" t="s">
        <v>193</v>
      </c>
      <c r="AU1048" s="151" t="s">
        <v>81</v>
      </c>
      <c r="AV1048" s="12" t="s">
        <v>81</v>
      </c>
      <c r="AW1048" s="12" t="s">
        <v>34</v>
      </c>
      <c r="AX1048" s="12" t="s">
        <v>72</v>
      </c>
      <c r="AY1048" s="151" t="s">
        <v>182</v>
      </c>
    </row>
    <row r="1049" spans="2:65" s="12" customFormat="1">
      <c r="B1049" s="149"/>
      <c r="D1049" s="150" t="s">
        <v>193</v>
      </c>
      <c r="E1049" s="151" t="s">
        <v>3</v>
      </c>
      <c r="F1049" s="152" t="s">
        <v>1179</v>
      </c>
      <c r="H1049" s="153">
        <v>0.495</v>
      </c>
      <c r="I1049" s="154"/>
      <c r="L1049" s="149"/>
      <c r="M1049" s="155"/>
      <c r="T1049" s="156"/>
      <c r="AT1049" s="151" t="s">
        <v>193</v>
      </c>
      <c r="AU1049" s="151" t="s">
        <v>81</v>
      </c>
      <c r="AV1049" s="12" t="s">
        <v>81</v>
      </c>
      <c r="AW1049" s="12" t="s">
        <v>34</v>
      </c>
      <c r="AX1049" s="12" t="s">
        <v>72</v>
      </c>
      <c r="AY1049" s="151" t="s">
        <v>182</v>
      </c>
    </row>
    <row r="1050" spans="2:65" s="12" customFormat="1">
      <c r="B1050" s="149"/>
      <c r="D1050" s="150" t="s">
        <v>193</v>
      </c>
      <c r="E1050" s="151" t="s">
        <v>3</v>
      </c>
      <c r="F1050" s="152" t="s">
        <v>1180</v>
      </c>
      <c r="H1050" s="153">
        <v>2.17</v>
      </c>
      <c r="I1050" s="154"/>
      <c r="L1050" s="149"/>
      <c r="M1050" s="155"/>
      <c r="T1050" s="156"/>
      <c r="AT1050" s="151" t="s">
        <v>193</v>
      </c>
      <c r="AU1050" s="151" t="s">
        <v>81</v>
      </c>
      <c r="AV1050" s="12" t="s">
        <v>81</v>
      </c>
      <c r="AW1050" s="12" t="s">
        <v>34</v>
      </c>
      <c r="AX1050" s="12" t="s">
        <v>72</v>
      </c>
      <c r="AY1050" s="151" t="s">
        <v>182</v>
      </c>
    </row>
    <row r="1051" spans="2:65" s="12" customFormat="1">
      <c r="B1051" s="149"/>
      <c r="D1051" s="150" t="s">
        <v>193</v>
      </c>
      <c r="E1051" s="151" t="s">
        <v>3</v>
      </c>
      <c r="F1051" s="152" t="s">
        <v>1181</v>
      </c>
      <c r="H1051" s="153">
        <v>2.17</v>
      </c>
      <c r="I1051" s="154"/>
      <c r="L1051" s="149"/>
      <c r="M1051" s="155"/>
      <c r="T1051" s="156"/>
      <c r="AT1051" s="151" t="s">
        <v>193</v>
      </c>
      <c r="AU1051" s="151" t="s">
        <v>81</v>
      </c>
      <c r="AV1051" s="12" t="s">
        <v>81</v>
      </c>
      <c r="AW1051" s="12" t="s">
        <v>34</v>
      </c>
      <c r="AX1051" s="12" t="s">
        <v>72</v>
      </c>
      <c r="AY1051" s="151" t="s">
        <v>182</v>
      </c>
    </row>
    <row r="1052" spans="2:65" s="12" customFormat="1">
      <c r="B1052" s="149"/>
      <c r="D1052" s="150" t="s">
        <v>193</v>
      </c>
      <c r="E1052" s="151" t="s">
        <v>3</v>
      </c>
      <c r="F1052" s="152" t="s">
        <v>1182</v>
      </c>
      <c r="H1052" s="153">
        <v>2.0339999999999998</v>
      </c>
      <c r="I1052" s="154"/>
      <c r="L1052" s="149"/>
      <c r="M1052" s="155"/>
      <c r="T1052" s="156"/>
      <c r="AT1052" s="151" t="s">
        <v>193</v>
      </c>
      <c r="AU1052" s="151" t="s">
        <v>81</v>
      </c>
      <c r="AV1052" s="12" t="s">
        <v>81</v>
      </c>
      <c r="AW1052" s="12" t="s">
        <v>34</v>
      </c>
      <c r="AX1052" s="12" t="s">
        <v>72</v>
      </c>
      <c r="AY1052" s="151" t="s">
        <v>182</v>
      </c>
    </row>
    <row r="1053" spans="2:65" s="12" customFormat="1">
      <c r="B1053" s="149"/>
      <c r="D1053" s="150" t="s">
        <v>193</v>
      </c>
      <c r="E1053" s="151" t="s">
        <v>3</v>
      </c>
      <c r="F1053" s="152" t="s">
        <v>1183</v>
      </c>
      <c r="H1053" s="153">
        <v>2.4769999999999999</v>
      </c>
      <c r="I1053" s="154"/>
      <c r="L1053" s="149"/>
      <c r="M1053" s="155"/>
      <c r="T1053" s="156"/>
      <c r="AT1053" s="151" t="s">
        <v>193</v>
      </c>
      <c r="AU1053" s="151" t="s">
        <v>81</v>
      </c>
      <c r="AV1053" s="12" t="s">
        <v>81</v>
      </c>
      <c r="AW1053" s="12" t="s">
        <v>34</v>
      </c>
      <c r="AX1053" s="12" t="s">
        <v>72</v>
      </c>
      <c r="AY1053" s="151" t="s">
        <v>182</v>
      </c>
    </row>
    <row r="1054" spans="2:65" s="12" customFormat="1">
      <c r="B1054" s="149"/>
      <c r="D1054" s="150" t="s">
        <v>193</v>
      </c>
      <c r="E1054" s="151" t="s">
        <v>3</v>
      </c>
      <c r="F1054" s="152" t="s">
        <v>1184</v>
      </c>
      <c r="H1054" s="153">
        <v>2.4769999999999999</v>
      </c>
      <c r="I1054" s="154"/>
      <c r="L1054" s="149"/>
      <c r="M1054" s="155"/>
      <c r="T1054" s="156"/>
      <c r="AT1054" s="151" t="s">
        <v>193</v>
      </c>
      <c r="AU1054" s="151" t="s">
        <v>81</v>
      </c>
      <c r="AV1054" s="12" t="s">
        <v>81</v>
      </c>
      <c r="AW1054" s="12" t="s">
        <v>34</v>
      </c>
      <c r="AX1054" s="12" t="s">
        <v>72</v>
      </c>
      <c r="AY1054" s="151" t="s">
        <v>182</v>
      </c>
    </row>
    <row r="1055" spans="2:65" s="12" customFormat="1">
      <c r="B1055" s="149"/>
      <c r="D1055" s="150" t="s">
        <v>193</v>
      </c>
      <c r="E1055" s="151" t="s">
        <v>3</v>
      </c>
      <c r="F1055" s="152" t="s">
        <v>1185</v>
      </c>
      <c r="H1055" s="153">
        <v>2.3220000000000001</v>
      </c>
      <c r="I1055" s="154"/>
      <c r="L1055" s="149"/>
      <c r="M1055" s="155"/>
      <c r="T1055" s="156"/>
      <c r="AT1055" s="151" t="s">
        <v>193</v>
      </c>
      <c r="AU1055" s="151" t="s">
        <v>81</v>
      </c>
      <c r="AV1055" s="12" t="s">
        <v>81</v>
      </c>
      <c r="AW1055" s="12" t="s">
        <v>34</v>
      </c>
      <c r="AX1055" s="12" t="s">
        <v>72</v>
      </c>
      <c r="AY1055" s="151" t="s">
        <v>182</v>
      </c>
    </row>
    <row r="1056" spans="2:65" s="12" customFormat="1">
      <c r="B1056" s="149"/>
      <c r="D1056" s="150" t="s">
        <v>193</v>
      </c>
      <c r="E1056" s="151" t="s">
        <v>3</v>
      </c>
      <c r="F1056" s="152" t="s">
        <v>1186</v>
      </c>
      <c r="H1056" s="153">
        <v>1.8049999999999999</v>
      </c>
      <c r="I1056" s="154"/>
      <c r="L1056" s="149"/>
      <c r="M1056" s="155"/>
      <c r="T1056" s="156"/>
      <c r="AT1056" s="151" t="s">
        <v>193</v>
      </c>
      <c r="AU1056" s="151" t="s">
        <v>81</v>
      </c>
      <c r="AV1056" s="12" t="s">
        <v>81</v>
      </c>
      <c r="AW1056" s="12" t="s">
        <v>34</v>
      </c>
      <c r="AX1056" s="12" t="s">
        <v>72</v>
      </c>
      <c r="AY1056" s="151" t="s">
        <v>182</v>
      </c>
    </row>
    <row r="1057" spans="2:51" s="12" customFormat="1">
      <c r="B1057" s="149"/>
      <c r="D1057" s="150" t="s">
        <v>193</v>
      </c>
      <c r="E1057" s="151" t="s">
        <v>3</v>
      </c>
      <c r="F1057" s="152" t="s">
        <v>1187</v>
      </c>
      <c r="H1057" s="153">
        <v>1.8049999999999999</v>
      </c>
      <c r="I1057" s="154"/>
      <c r="L1057" s="149"/>
      <c r="M1057" s="155"/>
      <c r="T1057" s="156"/>
      <c r="AT1057" s="151" t="s">
        <v>193</v>
      </c>
      <c r="AU1057" s="151" t="s">
        <v>81</v>
      </c>
      <c r="AV1057" s="12" t="s">
        <v>81</v>
      </c>
      <c r="AW1057" s="12" t="s">
        <v>34</v>
      </c>
      <c r="AX1057" s="12" t="s">
        <v>72</v>
      </c>
      <c r="AY1057" s="151" t="s">
        <v>182</v>
      </c>
    </row>
    <row r="1058" spans="2:51" s="12" customFormat="1">
      <c r="B1058" s="149"/>
      <c r="D1058" s="150" t="s">
        <v>193</v>
      </c>
      <c r="E1058" s="151" t="s">
        <v>3</v>
      </c>
      <c r="F1058" s="152" t="s">
        <v>1188</v>
      </c>
      <c r="H1058" s="153">
        <v>1.6919999999999999</v>
      </c>
      <c r="I1058" s="154"/>
      <c r="L1058" s="149"/>
      <c r="M1058" s="155"/>
      <c r="T1058" s="156"/>
      <c r="AT1058" s="151" t="s">
        <v>193</v>
      </c>
      <c r="AU1058" s="151" t="s">
        <v>81</v>
      </c>
      <c r="AV1058" s="12" t="s">
        <v>81</v>
      </c>
      <c r="AW1058" s="12" t="s">
        <v>34</v>
      </c>
      <c r="AX1058" s="12" t="s">
        <v>72</v>
      </c>
      <c r="AY1058" s="151" t="s">
        <v>182</v>
      </c>
    </row>
    <row r="1059" spans="2:51" s="12" customFormat="1">
      <c r="B1059" s="149"/>
      <c r="D1059" s="150" t="s">
        <v>193</v>
      </c>
      <c r="E1059" s="151" t="s">
        <v>3</v>
      </c>
      <c r="F1059" s="152" t="s">
        <v>1189</v>
      </c>
      <c r="H1059" s="153">
        <v>1.248</v>
      </c>
      <c r="I1059" s="154"/>
      <c r="L1059" s="149"/>
      <c r="M1059" s="155"/>
      <c r="T1059" s="156"/>
      <c r="AT1059" s="151" t="s">
        <v>193</v>
      </c>
      <c r="AU1059" s="151" t="s">
        <v>81</v>
      </c>
      <c r="AV1059" s="12" t="s">
        <v>81</v>
      </c>
      <c r="AW1059" s="12" t="s">
        <v>34</v>
      </c>
      <c r="AX1059" s="12" t="s">
        <v>72</v>
      </c>
      <c r="AY1059" s="151" t="s">
        <v>182</v>
      </c>
    </row>
    <row r="1060" spans="2:51" s="12" customFormat="1">
      <c r="B1060" s="149"/>
      <c r="D1060" s="150" t="s">
        <v>193</v>
      </c>
      <c r="E1060" s="151" t="s">
        <v>3</v>
      </c>
      <c r="F1060" s="152" t="s">
        <v>1190</v>
      </c>
      <c r="H1060" s="153">
        <v>1.248</v>
      </c>
      <c r="I1060" s="154"/>
      <c r="L1060" s="149"/>
      <c r="M1060" s="155"/>
      <c r="T1060" s="156"/>
      <c r="AT1060" s="151" t="s">
        <v>193</v>
      </c>
      <c r="AU1060" s="151" t="s">
        <v>81</v>
      </c>
      <c r="AV1060" s="12" t="s">
        <v>81</v>
      </c>
      <c r="AW1060" s="12" t="s">
        <v>34</v>
      </c>
      <c r="AX1060" s="12" t="s">
        <v>72</v>
      </c>
      <c r="AY1060" s="151" t="s">
        <v>182</v>
      </c>
    </row>
    <row r="1061" spans="2:51" s="12" customFormat="1">
      <c r="B1061" s="149"/>
      <c r="D1061" s="150" t="s">
        <v>193</v>
      </c>
      <c r="E1061" s="151" t="s">
        <v>3</v>
      </c>
      <c r="F1061" s="152" t="s">
        <v>1191</v>
      </c>
      <c r="H1061" s="153">
        <v>1.17</v>
      </c>
      <c r="I1061" s="154"/>
      <c r="L1061" s="149"/>
      <c r="M1061" s="155"/>
      <c r="T1061" s="156"/>
      <c r="AT1061" s="151" t="s">
        <v>193</v>
      </c>
      <c r="AU1061" s="151" t="s">
        <v>81</v>
      </c>
      <c r="AV1061" s="12" t="s">
        <v>81</v>
      </c>
      <c r="AW1061" s="12" t="s">
        <v>34</v>
      </c>
      <c r="AX1061" s="12" t="s">
        <v>72</v>
      </c>
      <c r="AY1061" s="151" t="s">
        <v>182</v>
      </c>
    </row>
    <row r="1062" spans="2:51" s="12" customFormat="1">
      <c r="B1062" s="149"/>
      <c r="D1062" s="150" t="s">
        <v>193</v>
      </c>
      <c r="E1062" s="151" t="s">
        <v>3</v>
      </c>
      <c r="F1062" s="152" t="s">
        <v>1192</v>
      </c>
      <c r="H1062" s="153">
        <v>1.978</v>
      </c>
      <c r="I1062" s="154"/>
      <c r="L1062" s="149"/>
      <c r="M1062" s="155"/>
      <c r="T1062" s="156"/>
      <c r="AT1062" s="151" t="s">
        <v>193</v>
      </c>
      <c r="AU1062" s="151" t="s">
        <v>81</v>
      </c>
      <c r="AV1062" s="12" t="s">
        <v>81</v>
      </c>
      <c r="AW1062" s="12" t="s">
        <v>34</v>
      </c>
      <c r="AX1062" s="12" t="s">
        <v>72</v>
      </c>
      <c r="AY1062" s="151" t="s">
        <v>182</v>
      </c>
    </row>
    <row r="1063" spans="2:51" s="12" customFormat="1">
      <c r="B1063" s="149"/>
      <c r="D1063" s="150" t="s">
        <v>193</v>
      </c>
      <c r="E1063" s="151" t="s">
        <v>3</v>
      </c>
      <c r="F1063" s="152" t="s">
        <v>1193</v>
      </c>
      <c r="H1063" s="153">
        <v>1.978</v>
      </c>
      <c r="I1063" s="154"/>
      <c r="L1063" s="149"/>
      <c r="M1063" s="155"/>
      <c r="T1063" s="156"/>
      <c r="AT1063" s="151" t="s">
        <v>193</v>
      </c>
      <c r="AU1063" s="151" t="s">
        <v>81</v>
      </c>
      <c r="AV1063" s="12" t="s">
        <v>81</v>
      </c>
      <c r="AW1063" s="12" t="s">
        <v>34</v>
      </c>
      <c r="AX1063" s="12" t="s">
        <v>72</v>
      </c>
      <c r="AY1063" s="151" t="s">
        <v>182</v>
      </c>
    </row>
    <row r="1064" spans="2:51" s="12" customFormat="1">
      <c r="B1064" s="149"/>
      <c r="D1064" s="150" t="s">
        <v>193</v>
      </c>
      <c r="E1064" s="151" t="s">
        <v>3</v>
      </c>
      <c r="F1064" s="152" t="s">
        <v>1194</v>
      </c>
      <c r="H1064" s="153">
        <v>1.8540000000000001</v>
      </c>
      <c r="I1064" s="154"/>
      <c r="L1064" s="149"/>
      <c r="M1064" s="155"/>
      <c r="T1064" s="156"/>
      <c r="AT1064" s="151" t="s">
        <v>193</v>
      </c>
      <c r="AU1064" s="151" t="s">
        <v>81</v>
      </c>
      <c r="AV1064" s="12" t="s">
        <v>81</v>
      </c>
      <c r="AW1064" s="12" t="s">
        <v>34</v>
      </c>
      <c r="AX1064" s="12" t="s">
        <v>72</v>
      </c>
      <c r="AY1064" s="151" t="s">
        <v>182</v>
      </c>
    </row>
    <row r="1065" spans="2:51" s="12" customFormat="1">
      <c r="B1065" s="149"/>
      <c r="D1065" s="150" t="s">
        <v>193</v>
      </c>
      <c r="E1065" s="151" t="s">
        <v>3</v>
      </c>
      <c r="F1065" s="152" t="s">
        <v>1195</v>
      </c>
      <c r="H1065" s="153">
        <v>1.68</v>
      </c>
      <c r="I1065" s="154"/>
      <c r="L1065" s="149"/>
      <c r="M1065" s="155"/>
      <c r="T1065" s="156"/>
      <c r="AT1065" s="151" t="s">
        <v>193</v>
      </c>
      <c r="AU1065" s="151" t="s">
        <v>81</v>
      </c>
      <c r="AV1065" s="12" t="s">
        <v>81</v>
      </c>
      <c r="AW1065" s="12" t="s">
        <v>34</v>
      </c>
      <c r="AX1065" s="12" t="s">
        <v>72</v>
      </c>
      <c r="AY1065" s="151" t="s">
        <v>182</v>
      </c>
    </row>
    <row r="1066" spans="2:51" s="12" customFormat="1">
      <c r="B1066" s="149"/>
      <c r="D1066" s="150" t="s">
        <v>193</v>
      </c>
      <c r="E1066" s="151" t="s">
        <v>3</v>
      </c>
      <c r="F1066" s="152" t="s">
        <v>1196</v>
      </c>
      <c r="H1066" s="153">
        <v>1.68</v>
      </c>
      <c r="I1066" s="154"/>
      <c r="L1066" s="149"/>
      <c r="M1066" s="155"/>
      <c r="T1066" s="156"/>
      <c r="AT1066" s="151" t="s">
        <v>193</v>
      </c>
      <c r="AU1066" s="151" t="s">
        <v>81</v>
      </c>
      <c r="AV1066" s="12" t="s">
        <v>81</v>
      </c>
      <c r="AW1066" s="12" t="s">
        <v>34</v>
      </c>
      <c r="AX1066" s="12" t="s">
        <v>72</v>
      </c>
      <c r="AY1066" s="151" t="s">
        <v>182</v>
      </c>
    </row>
    <row r="1067" spans="2:51" s="12" customFormat="1">
      <c r="B1067" s="149"/>
      <c r="D1067" s="150" t="s">
        <v>193</v>
      </c>
      <c r="E1067" s="151" t="s">
        <v>3</v>
      </c>
      <c r="F1067" s="152" t="s">
        <v>1197</v>
      </c>
      <c r="H1067" s="153">
        <v>1.575</v>
      </c>
      <c r="I1067" s="154"/>
      <c r="L1067" s="149"/>
      <c r="M1067" s="155"/>
      <c r="T1067" s="156"/>
      <c r="AT1067" s="151" t="s">
        <v>193</v>
      </c>
      <c r="AU1067" s="151" t="s">
        <v>81</v>
      </c>
      <c r="AV1067" s="12" t="s">
        <v>81</v>
      </c>
      <c r="AW1067" s="12" t="s">
        <v>34</v>
      </c>
      <c r="AX1067" s="12" t="s">
        <v>72</v>
      </c>
      <c r="AY1067" s="151" t="s">
        <v>182</v>
      </c>
    </row>
    <row r="1068" spans="2:51" s="12" customFormat="1">
      <c r="B1068" s="149"/>
      <c r="D1068" s="150" t="s">
        <v>193</v>
      </c>
      <c r="E1068" s="151" t="s">
        <v>3</v>
      </c>
      <c r="F1068" s="152" t="s">
        <v>1198</v>
      </c>
      <c r="H1068" s="153">
        <v>0.48</v>
      </c>
      <c r="I1068" s="154"/>
      <c r="L1068" s="149"/>
      <c r="M1068" s="155"/>
      <c r="T1068" s="156"/>
      <c r="AT1068" s="151" t="s">
        <v>193</v>
      </c>
      <c r="AU1068" s="151" t="s">
        <v>81</v>
      </c>
      <c r="AV1068" s="12" t="s">
        <v>81</v>
      </c>
      <c r="AW1068" s="12" t="s">
        <v>34</v>
      </c>
      <c r="AX1068" s="12" t="s">
        <v>72</v>
      </c>
      <c r="AY1068" s="151" t="s">
        <v>182</v>
      </c>
    </row>
    <row r="1069" spans="2:51" s="12" customFormat="1">
      <c r="B1069" s="149"/>
      <c r="D1069" s="150" t="s">
        <v>193</v>
      </c>
      <c r="E1069" s="151" t="s">
        <v>3</v>
      </c>
      <c r="F1069" s="152" t="s">
        <v>1199</v>
      </c>
      <c r="H1069" s="153">
        <v>0.48</v>
      </c>
      <c r="I1069" s="154"/>
      <c r="L1069" s="149"/>
      <c r="M1069" s="155"/>
      <c r="T1069" s="156"/>
      <c r="AT1069" s="151" t="s">
        <v>193</v>
      </c>
      <c r="AU1069" s="151" t="s">
        <v>81</v>
      </c>
      <c r="AV1069" s="12" t="s">
        <v>81</v>
      </c>
      <c r="AW1069" s="12" t="s">
        <v>34</v>
      </c>
      <c r="AX1069" s="12" t="s">
        <v>72</v>
      </c>
      <c r="AY1069" s="151" t="s">
        <v>182</v>
      </c>
    </row>
    <row r="1070" spans="2:51" s="12" customFormat="1">
      <c r="B1070" s="149"/>
      <c r="D1070" s="150" t="s">
        <v>193</v>
      </c>
      <c r="E1070" s="151" t="s">
        <v>3</v>
      </c>
      <c r="F1070" s="152" t="s">
        <v>1200</v>
      </c>
      <c r="H1070" s="153">
        <v>0.45</v>
      </c>
      <c r="I1070" s="154"/>
      <c r="L1070" s="149"/>
      <c r="M1070" s="155"/>
      <c r="T1070" s="156"/>
      <c r="AT1070" s="151" t="s">
        <v>193</v>
      </c>
      <c r="AU1070" s="151" t="s">
        <v>81</v>
      </c>
      <c r="AV1070" s="12" t="s">
        <v>81</v>
      </c>
      <c r="AW1070" s="12" t="s">
        <v>34</v>
      </c>
      <c r="AX1070" s="12" t="s">
        <v>72</v>
      </c>
      <c r="AY1070" s="151" t="s">
        <v>182</v>
      </c>
    </row>
    <row r="1071" spans="2:51" s="12" customFormat="1">
      <c r="B1071" s="149"/>
      <c r="D1071" s="150" t="s">
        <v>193</v>
      </c>
      <c r="E1071" s="151" t="s">
        <v>3</v>
      </c>
      <c r="F1071" s="152" t="s">
        <v>1201</v>
      </c>
      <c r="H1071" s="153">
        <v>0.73199999999999998</v>
      </c>
      <c r="I1071" s="154"/>
      <c r="L1071" s="149"/>
      <c r="M1071" s="155"/>
      <c r="T1071" s="156"/>
      <c r="AT1071" s="151" t="s">
        <v>193</v>
      </c>
      <c r="AU1071" s="151" t="s">
        <v>81</v>
      </c>
      <c r="AV1071" s="12" t="s">
        <v>81</v>
      </c>
      <c r="AW1071" s="12" t="s">
        <v>34</v>
      </c>
      <c r="AX1071" s="12" t="s">
        <v>72</v>
      </c>
      <c r="AY1071" s="151" t="s">
        <v>182</v>
      </c>
    </row>
    <row r="1072" spans="2:51" s="12" customFormat="1">
      <c r="B1072" s="149"/>
      <c r="D1072" s="150" t="s">
        <v>193</v>
      </c>
      <c r="E1072" s="151" t="s">
        <v>3</v>
      </c>
      <c r="F1072" s="152" t="s">
        <v>1202</v>
      </c>
      <c r="H1072" s="153">
        <v>0.73199999999999998</v>
      </c>
      <c r="I1072" s="154"/>
      <c r="L1072" s="149"/>
      <c r="M1072" s="155"/>
      <c r="T1072" s="156"/>
      <c r="AT1072" s="151" t="s">
        <v>193</v>
      </c>
      <c r="AU1072" s="151" t="s">
        <v>81</v>
      </c>
      <c r="AV1072" s="12" t="s">
        <v>81</v>
      </c>
      <c r="AW1072" s="12" t="s">
        <v>34</v>
      </c>
      <c r="AX1072" s="12" t="s">
        <v>72</v>
      </c>
      <c r="AY1072" s="151" t="s">
        <v>182</v>
      </c>
    </row>
    <row r="1073" spans="2:51" s="12" customFormat="1">
      <c r="B1073" s="149"/>
      <c r="D1073" s="150" t="s">
        <v>193</v>
      </c>
      <c r="E1073" s="151" t="s">
        <v>3</v>
      </c>
      <c r="F1073" s="152" t="s">
        <v>1203</v>
      </c>
      <c r="H1073" s="153">
        <v>0.73199999999999998</v>
      </c>
      <c r="I1073" s="154"/>
      <c r="L1073" s="149"/>
      <c r="M1073" s="155"/>
      <c r="T1073" s="156"/>
      <c r="AT1073" s="151" t="s">
        <v>193</v>
      </c>
      <c r="AU1073" s="151" t="s">
        <v>81</v>
      </c>
      <c r="AV1073" s="12" t="s">
        <v>81</v>
      </c>
      <c r="AW1073" s="12" t="s">
        <v>34</v>
      </c>
      <c r="AX1073" s="12" t="s">
        <v>72</v>
      </c>
      <c r="AY1073" s="151" t="s">
        <v>182</v>
      </c>
    </row>
    <row r="1074" spans="2:51" s="12" customFormat="1">
      <c r="B1074" s="149"/>
      <c r="D1074" s="150" t="s">
        <v>193</v>
      </c>
      <c r="E1074" s="151" t="s">
        <v>3</v>
      </c>
      <c r="F1074" s="152" t="s">
        <v>1204</v>
      </c>
      <c r="H1074" s="153">
        <v>0.51</v>
      </c>
      <c r="I1074" s="154"/>
      <c r="L1074" s="149"/>
      <c r="M1074" s="155"/>
      <c r="T1074" s="156"/>
      <c r="AT1074" s="151" t="s">
        <v>193</v>
      </c>
      <c r="AU1074" s="151" t="s">
        <v>81</v>
      </c>
      <c r="AV1074" s="12" t="s">
        <v>81</v>
      </c>
      <c r="AW1074" s="12" t="s">
        <v>34</v>
      </c>
      <c r="AX1074" s="12" t="s">
        <v>72</v>
      </c>
      <c r="AY1074" s="151" t="s">
        <v>182</v>
      </c>
    </row>
    <row r="1075" spans="2:51" s="12" customFormat="1">
      <c r="B1075" s="149"/>
      <c r="D1075" s="150" t="s">
        <v>193</v>
      </c>
      <c r="E1075" s="151" t="s">
        <v>3</v>
      </c>
      <c r="F1075" s="152" t="s">
        <v>1205</v>
      </c>
      <c r="H1075" s="153">
        <v>0.51</v>
      </c>
      <c r="I1075" s="154"/>
      <c r="L1075" s="149"/>
      <c r="M1075" s="155"/>
      <c r="T1075" s="156"/>
      <c r="AT1075" s="151" t="s">
        <v>193</v>
      </c>
      <c r="AU1075" s="151" t="s">
        <v>81</v>
      </c>
      <c r="AV1075" s="12" t="s">
        <v>81</v>
      </c>
      <c r="AW1075" s="12" t="s">
        <v>34</v>
      </c>
      <c r="AX1075" s="12" t="s">
        <v>72</v>
      </c>
      <c r="AY1075" s="151" t="s">
        <v>182</v>
      </c>
    </row>
    <row r="1076" spans="2:51" s="12" customFormat="1">
      <c r="B1076" s="149"/>
      <c r="D1076" s="150" t="s">
        <v>193</v>
      </c>
      <c r="E1076" s="151" t="s">
        <v>3</v>
      </c>
      <c r="F1076" s="152" t="s">
        <v>1206</v>
      </c>
      <c r="H1076" s="153">
        <v>0.51</v>
      </c>
      <c r="I1076" s="154"/>
      <c r="L1076" s="149"/>
      <c r="M1076" s="155"/>
      <c r="T1076" s="156"/>
      <c r="AT1076" s="151" t="s">
        <v>193</v>
      </c>
      <c r="AU1076" s="151" t="s">
        <v>81</v>
      </c>
      <c r="AV1076" s="12" t="s">
        <v>81</v>
      </c>
      <c r="AW1076" s="12" t="s">
        <v>34</v>
      </c>
      <c r="AX1076" s="12" t="s">
        <v>72</v>
      </c>
      <c r="AY1076" s="151" t="s">
        <v>182</v>
      </c>
    </row>
    <row r="1077" spans="2:51" s="12" customFormat="1">
      <c r="B1077" s="149"/>
      <c r="D1077" s="150" t="s">
        <v>193</v>
      </c>
      <c r="E1077" s="151" t="s">
        <v>3</v>
      </c>
      <c r="F1077" s="152" t="s">
        <v>1207</v>
      </c>
      <c r="H1077" s="153">
        <v>0.52800000000000002</v>
      </c>
      <c r="I1077" s="154"/>
      <c r="L1077" s="149"/>
      <c r="M1077" s="155"/>
      <c r="T1077" s="156"/>
      <c r="AT1077" s="151" t="s">
        <v>193</v>
      </c>
      <c r="AU1077" s="151" t="s">
        <v>81</v>
      </c>
      <c r="AV1077" s="12" t="s">
        <v>81</v>
      </c>
      <c r="AW1077" s="12" t="s">
        <v>34</v>
      </c>
      <c r="AX1077" s="12" t="s">
        <v>72</v>
      </c>
      <c r="AY1077" s="151" t="s">
        <v>182</v>
      </c>
    </row>
    <row r="1078" spans="2:51" s="12" customFormat="1">
      <c r="B1078" s="149"/>
      <c r="D1078" s="150" t="s">
        <v>193</v>
      </c>
      <c r="E1078" s="151" t="s">
        <v>3</v>
      </c>
      <c r="F1078" s="152" t="s">
        <v>1208</v>
      </c>
      <c r="H1078" s="153">
        <v>0.52800000000000002</v>
      </c>
      <c r="I1078" s="154"/>
      <c r="L1078" s="149"/>
      <c r="M1078" s="155"/>
      <c r="T1078" s="156"/>
      <c r="AT1078" s="151" t="s">
        <v>193</v>
      </c>
      <c r="AU1078" s="151" t="s">
        <v>81</v>
      </c>
      <c r="AV1078" s="12" t="s">
        <v>81</v>
      </c>
      <c r="AW1078" s="12" t="s">
        <v>34</v>
      </c>
      <c r="AX1078" s="12" t="s">
        <v>72</v>
      </c>
      <c r="AY1078" s="151" t="s">
        <v>182</v>
      </c>
    </row>
    <row r="1079" spans="2:51" s="12" customFormat="1">
      <c r="B1079" s="149"/>
      <c r="D1079" s="150" t="s">
        <v>193</v>
      </c>
      <c r="E1079" s="151" t="s">
        <v>3</v>
      </c>
      <c r="F1079" s="152" t="s">
        <v>1209</v>
      </c>
      <c r="H1079" s="153">
        <v>0.52800000000000002</v>
      </c>
      <c r="I1079" s="154"/>
      <c r="L1079" s="149"/>
      <c r="M1079" s="155"/>
      <c r="T1079" s="156"/>
      <c r="AT1079" s="151" t="s">
        <v>193</v>
      </c>
      <c r="AU1079" s="151" t="s">
        <v>81</v>
      </c>
      <c r="AV1079" s="12" t="s">
        <v>81</v>
      </c>
      <c r="AW1079" s="12" t="s">
        <v>34</v>
      </c>
      <c r="AX1079" s="12" t="s">
        <v>72</v>
      </c>
      <c r="AY1079" s="151" t="s">
        <v>182</v>
      </c>
    </row>
    <row r="1080" spans="2:51" s="12" customFormat="1">
      <c r="B1080" s="149"/>
      <c r="D1080" s="150" t="s">
        <v>193</v>
      </c>
      <c r="E1080" s="151" t="s">
        <v>3</v>
      </c>
      <c r="F1080" s="152" t="s">
        <v>1210</v>
      </c>
      <c r="H1080" s="153">
        <v>0.51600000000000001</v>
      </c>
      <c r="I1080" s="154"/>
      <c r="L1080" s="149"/>
      <c r="M1080" s="155"/>
      <c r="T1080" s="156"/>
      <c r="AT1080" s="151" t="s">
        <v>193</v>
      </c>
      <c r="AU1080" s="151" t="s">
        <v>81</v>
      </c>
      <c r="AV1080" s="12" t="s">
        <v>81</v>
      </c>
      <c r="AW1080" s="12" t="s">
        <v>34</v>
      </c>
      <c r="AX1080" s="12" t="s">
        <v>72</v>
      </c>
      <c r="AY1080" s="151" t="s">
        <v>182</v>
      </c>
    </row>
    <row r="1081" spans="2:51" s="12" customFormat="1">
      <c r="B1081" s="149"/>
      <c r="D1081" s="150" t="s">
        <v>193</v>
      </c>
      <c r="E1081" s="151" t="s">
        <v>3</v>
      </c>
      <c r="F1081" s="152" t="s">
        <v>1211</v>
      </c>
      <c r="H1081" s="153">
        <v>0.51600000000000001</v>
      </c>
      <c r="I1081" s="154"/>
      <c r="L1081" s="149"/>
      <c r="M1081" s="155"/>
      <c r="T1081" s="156"/>
      <c r="AT1081" s="151" t="s">
        <v>193</v>
      </c>
      <c r="AU1081" s="151" t="s">
        <v>81</v>
      </c>
      <c r="AV1081" s="12" t="s">
        <v>81</v>
      </c>
      <c r="AW1081" s="12" t="s">
        <v>34</v>
      </c>
      <c r="AX1081" s="12" t="s">
        <v>72</v>
      </c>
      <c r="AY1081" s="151" t="s">
        <v>182</v>
      </c>
    </row>
    <row r="1082" spans="2:51" s="12" customFormat="1">
      <c r="B1082" s="149"/>
      <c r="D1082" s="150" t="s">
        <v>193</v>
      </c>
      <c r="E1082" s="151" t="s">
        <v>3</v>
      </c>
      <c r="F1082" s="152" t="s">
        <v>1212</v>
      </c>
      <c r="H1082" s="153">
        <v>0.51600000000000001</v>
      </c>
      <c r="I1082" s="154"/>
      <c r="L1082" s="149"/>
      <c r="M1082" s="155"/>
      <c r="T1082" s="156"/>
      <c r="AT1082" s="151" t="s">
        <v>193</v>
      </c>
      <c r="AU1082" s="151" t="s">
        <v>81</v>
      </c>
      <c r="AV1082" s="12" t="s">
        <v>81</v>
      </c>
      <c r="AW1082" s="12" t="s">
        <v>34</v>
      </c>
      <c r="AX1082" s="12" t="s">
        <v>72</v>
      </c>
      <c r="AY1082" s="151" t="s">
        <v>182</v>
      </c>
    </row>
    <row r="1083" spans="2:51" s="12" customFormat="1">
      <c r="B1083" s="149"/>
      <c r="D1083" s="150" t="s">
        <v>193</v>
      </c>
      <c r="E1083" s="151" t="s">
        <v>3</v>
      </c>
      <c r="F1083" s="152" t="s">
        <v>1213</v>
      </c>
      <c r="H1083" s="153">
        <v>0.3</v>
      </c>
      <c r="I1083" s="154"/>
      <c r="L1083" s="149"/>
      <c r="M1083" s="155"/>
      <c r="T1083" s="156"/>
      <c r="AT1083" s="151" t="s">
        <v>193</v>
      </c>
      <c r="AU1083" s="151" t="s">
        <v>81</v>
      </c>
      <c r="AV1083" s="12" t="s">
        <v>81</v>
      </c>
      <c r="AW1083" s="12" t="s">
        <v>34</v>
      </c>
      <c r="AX1083" s="12" t="s">
        <v>72</v>
      </c>
      <c r="AY1083" s="151" t="s">
        <v>182</v>
      </c>
    </row>
    <row r="1084" spans="2:51" s="12" customFormat="1">
      <c r="B1084" s="149"/>
      <c r="D1084" s="150" t="s">
        <v>193</v>
      </c>
      <c r="E1084" s="151" t="s">
        <v>3</v>
      </c>
      <c r="F1084" s="152" t="s">
        <v>1214</v>
      </c>
      <c r="H1084" s="153">
        <v>0.3</v>
      </c>
      <c r="I1084" s="154"/>
      <c r="L1084" s="149"/>
      <c r="M1084" s="155"/>
      <c r="T1084" s="156"/>
      <c r="AT1084" s="151" t="s">
        <v>193</v>
      </c>
      <c r="AU1084" s="151" t="s">
        <v>81</v>
      </c>
      <c r="AV1084" s="12" t="s">
        <v>81</v>
      </c>
      <c r="AW1084" s="12" t="s">
        <v>34</v>
      </c>
      <c r="AX1084" s="12" t="s">
        <v>72</v>
      </c>
      <c r="AY1084" s="151" t="s">
        <v>182</v>
      </c>
    </row>
    <row r="1085" spans="2:51" s="12" customFormat="1">
      <c r="B1085" s="149"/>
      <c r="D1085" s="150" t="s">
        <v>193</v>
      </c>
      <c r="E1085" s="151" t="s">
        <v>3</v>
      </c>
      <c r="F1085" s="152" t="s">
        <v>1215</v>
      </c>
      <c r="H1085" s="153">
        <v>0.3</v>
      </c>
      <c r="I1085" s="154"/>
      <c r="L1085" s="149"/>
      <c r="M1085" s="155"/>
      <c r="T1085" s="156"/>
      <c r="AT1085" s="151" t="s">
        <v>193</v>
      </c>
      <c r="AU1085" s="151" t="s">
        <v>81</v>
      </c>
      <c r="AV1085" s="12" t="s">
        <v>81</v>
      </c>
      <c r="AW1085" s="12" t="s">
        <v>34</v>
      </c>
      <c r="AX1085" s="12" t="s">
        <v>72</v>
      </c>
      <c r="AY1085" s="151" t="s">
        <v>182</v>
      </c>
    </row>
    <row r="1086" spans="2:51" s="12" customFormat="1">
      <c r="B1086" s="149"/>
      <c r="D1086" s="150" t="s">
        <v>193</v>
      </c>
      <c r="E1086" s="151" t="s">
        <v>3</v>
      </c>
      <c r="F1086" s="152" t="s">
        <v>1216</v>
      </c>
      <c r="H1086" s="153">
        <v>1.583</v>
      </c>
      <c r="I1086" s="154"/>
      <c r="L1086" s="149"/>
      <c r="M1086" s="155"/>
      <c r="T1086" s="156"/>
      <c r="AT1086" s="151" t="s">
        <v>193</v>
      </c>
      <c r="AU1086" s="151" t="s">
        <v>81</v>
      </c>
      <c r="AV1086" s="12" t="s">
        <v>81</v>
      </c>
      <c r="AW1086" s="12" t="s">
        <v>34</v>
      </c>
      <c r="AX1086" s="12" t="s">
        <v>72</v>
      </c>
      <c r="AY1086" s="151" t="s">
        <v>182</v>
      </c>
    </row>
    <row r="1087" spans="2:51" s="12" customFormat="1">
      <c r="B1087" s="149"/>
      <c r="D1087" s="150" t="s">
        <v>193</v>
      </c>
      <c r="E1087" s="151" t="s">
        <v>3</v>
      </c>
      <c r="F1087" s="152" t="s">
        <v>1217</v>
      </c>
      <c r="H1087" s="153">
        <v>1.583</v>
      </c>
      <c r="I1087" s="154"/>
      <c r="L1087" s="149"/>
      <c r="M1087" s="155"/>
      <c r="T1087" s="156"/>
      <c r="AT1087" s="151" t="s">
        <v>193</v>
      </c>
      <c r="AU1087" s="151" t="s">
        <v>81</v>
      </c>
      <c r="AV1087" s="12" t="s">
        <v>81</v>
      </c>
      <c r="AW1087" s="12" t="s">
        <v>34</v>
      </c>
      <c r="AX1087" s="12" t="s">
        <v>72</v>
      </c>
      <c r="AY1087" s="151" t="s">
        <v>182</v>
      </c>
    </row>
    <row r="1088" spans="2:51" s="12" customFormat="1">
      <c r="B1088" s="149"/>
      <c r="D1088" s="150" t="s">
        <v>193</v>
      </c>
      <c r="E1088" s="151" t="s">
        <v>3</v>
      </c>
      <c r="F1088" s="152" t="s">
        <v>1218</v>
      </c>
      <c r="H1088" s="153">
        <v>1.5289999999999999</v>
      </c>
      <c r="I1088" s="154"/>
      <c r="L1088" s="149"/>
      <c r="M1088" s="155"/>
      <c r="T1088" s="156"/>
      <c r="AT1088" s="151" t="s">
        <v>193</v>
      </c>
      <c r="AU1088" s="151" t="s">
        <v>81</v>
      </c>
      <c r="AV1088" s="12" t="s">
        <v>81</v>
      </c>
      <c r="AW1088" s="12" t="s">
        <v>34</v>
      </c>
      <c r="AX1088" s="12" t="s">
        <v>72</v>
      </c>
      <c r="AY1088" s="151" t="s">
        <v>182</v>
      </c>
    </row>
    <row r="1089" spans="2:65" s="12" customFormat="1">
      <c r="B1089" s="149"/>
      <c r="D1089" s="150" t="s">
        <v>193</v>
      </c>
      <c r="E1089" s="151" t="s">
        <v>3</v>
      </c>
      <c r="F1089" s="152" t="s">
        <v>1219</v>
      </c>
      <c r="H1089" s="153">
        <v>0.4</v>
      </c>
      <c r="I1089" s="154"/>
      <c r="L1089" s="149"/>
      <c r="M1089" s="155"/>
      <c r="T1089" s="156"/>
      <c r="AT1089" s="151" t="s">
        <v>193</v>
      </c>
      <c r="AU1089" s="151" t="s">
        <v>81</v>
      </c>
      <c r="AV1089" s="12" t="s">
        <v>81</v>
      </c>
      <c r="AW1089" s="12" t="s">
        <v>34</v>
      </c>
      <c r="AX1089" s="12" t="s">
        <v>72</v>
      </c>
      <c r="AY1089" s="151" t="s">
        <v>182</v>
      </c>
    </row>
    <row r="1090" spans="2:65" s="12" customFormat="1">
      <c r="B1090" s="149"/>
      <c r="D1090" s="150" t="s">
        <v>193</v>
      </c>
      <c r="E1090" s="151" t="s">
        <v>3</v>
      </c>
      <c r="F1090" s="152" t="s">
        <v>1220</v>
      </c>
      <c r="H1090" s="153">
        <v>0.4</v>
      </c>
      <c r="I1090" s="154"/>
      <c r="L1090" s="149"/>
      <c r="M1090" s="155"/>
      <c r="T1090" s="156"/>
      <c r="AT1090" s="151" t="s">
        <v>193</v>
      </c>
      <c r="AU1090" s="151" t="s">
        <v>81</v>
      </c>
      <c r="AV1090" s="12" t="s">
        <v>81</v>
      </c>
      <c r="AW1090" s="12" t="s">
        <v>34</v>
      </c>
      <c r="AX1090" s="12" t="s">
        <v>72</v>
      </c>
      <c r="AY1090" s="151" t="s">
        <v>182</v>
      </c>
    </row>
    <row r="1091" spans="2:65" s="12" customFormat="1">
      <c r="B1091" s="149"/>
      <c r="D1091" s="150" t="s">
        <v>193</v>
      </c>
      <c r="E1091" s="151" t="s">
        <v>3</v>
      </c>
      <c r="F1091" s="152" t="s">
        <v>1221</v>
      </c>
      <c r="H1091" s="153">
        <v>0.38600000000000001</v>
      </c>
      <c r="I1091" s="154"/>
      <c r="L1091" s="149"/>
      <c r="M1091" s="155"/>
      <c r="T1091" s="156"/>
      <c r="AT1091" s="151" t="s">
        <v>193</v>
      </c>
      <c r="AU1091" s="151" t="s">
        <v>81</v>
      </c>
      <c r="AV1091" s="12" t="s">
        <v>81</v>
      </c>
      <c r="AW1091" s="12" t="s">
        <v>34</v>
      </c>
      <c r="AX1091" s="12" t="s">
        <v>72</v>
      </c>
      <c r="AY1091" s="151" t="s">
        <v>182</v>
      </c>
    </row>
    <row r="1092" spans="2:65" s="12" customFormat="1">
      <c r="B1092" s="149"/>
      <c r="D1092" s="150" t="s">
        <v>193</v>
      </c>
      <c r="E1092" s="151" t="s">
        <v>3</v>
      </c>
      <c r="F1092" s="152" t="s">
        <v>1222</v>
      </c>
      <c r="H1092" s="153">
        <v>0.92400000000000004</v>
      </c>
      <c r="I1092" s="154"/>
      <c r="L1092" s="149"/>
      <c r="M1092" s="155"/>
      <c r="T1092" s="156"/>
      <c r="AT1092" s="151" t="s">
        <v>193</v>
      </c>
      <c r="AU1092" s="151" t="s">
        <v>81</v>
      </c>
      <c r="AV1092" s="12" t="s">
        <v>81</v>
      </c>
      <c r="AW1092" s="12" t="s">
        <v>34</v>
      </c>
      <c r="AX1092" s="12" t="s">
        <v>72</v>
      </c>
      <c r="AY1092" s="151" t="s">
        <v>182</v>
      </c>
    </row>
    <row r="1093" spans="2:65" s="12" customFormat="1">
      <c r="B1093" s="149"/>
      <c r="D1093" s="150" t="s">
        <v>193</v>
      </c>
      <c r="E1093" s="151" t="s">
        <v>3</v>
      </c>
      <c r="F1093" s="152" t="s">
        <v>1223</v>
      </c>
      <c r="H1093" s="153">
        <v>3.6539999999999999</v>
      </c>
      <c r="I1093" s="154"/>
      <c r="L1093" s="149"/>
      <c r="M1093" s="155"/>
      <c r="T1093" s="156"/>
      <c r="AT1093" s="151" t="s">
        <v>193</v>
      </c>
      <c r="AU1093" s="151" t="s">
        <v>81</v>
      </c>
      <c r="AV1093" s="12" t="s">
        <v>81</v>
      </c>
      <c r="AW1093" s="12" t="s">
        <v>34</v>
      </c>
      <c r="AX1093" s="12" t="s">
        <v>72</v>
      </c>
      <c r="AY1093" s="151" t="s">
        <v>182</v>
      </c>
    </row>
    <row r="1094" spans="2:65" s="12" customFormat="1">
      <c r="B1094" s="149"/>
      <c r="D1094" s="150" t="s">
        <v>193</v>
      </c>
      <c r="E1094" s="151" t="s">
        <v>3</v>
      </c>
      <c r="F1094" s="152" t="s">
        <v>1224</v>
      </c>
      <c r="H1094" s="153">
        <v>3.6539999999999999</v>
      </c>
      <c r="I1094" s="154"/>
      <c r="L1094" s="149"/>
      <c r="M1094" s="155"/>
      <c r="T1094" s="156"/>
      <c r="AT1094" s="151" t="s">
        <v>193</v>
      </c>
      <c r="AU1094" s="151" t="s">
        <v>81</v>
      </c>
      <c r="AV1094" s="12" t="s">
        <v>81</v>
      </c>
      <c r="AW1094" s="12" t="s">
        <v>34</v>
      </c>
      <c r="AX1094" s="12" t="s">
        <v>72</v>
      </c>
      <c r="AY1094" s="151" t="s">
        <v>182</v>
      </c>
    </row>
    <row r="1095" spans="2:65" s="12" customFormat="1">
      <c r="B1095" s="149"/>
      <c r="D1095" s="150" t="s">
        <v>193</v>
      </c>
      <c r="E1095" s="151" t="s">
        <v>3</v>
      </c>
      <c r="F1095" s="152" t="s">
        <v>1225</v>
      </c>
      <c r="H1095" s="153">
        <v>3.6539999999999999</v>
      </c>
      <c r="I1095" s="154"/>
      <c r="L1095" s="149"/>
      <c r="M1095" s="155"/>
      <c r="T1095" s="156"/>
      <c r="AT1095" s="151" t="s">
        <v>193</v>
      </c>
      <c r="AU1095" s="151" t="s">
        <v>81</v>
      </c>
      <c r="AV1095" s="12" t="s">
        <v>81</v>
      </c>
      <c r="AW1095" s="12" t="s">
        <v>34</v>
      </c>
      <c r="AX1095" s="12" t="s">
        <v>72</v>
      </c>
      <c r="AY1095" s="151" t="s">
        <v>182</v>
      </c>
    </row>
    <row r="1096" spans="2:65" s="12" customFormat="1">
      <c r="B1096" s="149"/>
      <c r="D1096" s="150" t="s">
        <v>193</v>
      </c>
      <c r="E1096" s="151" t="s">
        <v>3</v>
      </c>
      <c r="F1096" s="152" t="s">
        <v>1226</v>
      </c>
      <c r="H1096" s="153">
        <v>0.92400000000000004</v>
      </c>
      <c r="I1096" s="154"/>
      <c r="L1096" s="149"/>
      <c r="M1096" s="155"/>
      <c r="T1096" s="156"/>
      <c r="AT1096" s="151" t="s">
        <v>193</v>
      </c>
      <c r="AU1096" s="151" t="s">
        <v>81</v>
      </c>
      <c r="AV1096" s="12" t="s">
        <v>81</v>
      </c>
      <c r="AW1096" s="12" t="s">
        <v>34</v>
      </c>
      <c r="AX1096" s="12" t="s">
        <v>72</v>
      </c>
      <c r="AY1096" s="151" t="s">
        <v>182</v>
      </c>
    </row>
    <row r="1097" spans="2:65" s="12" customFormat="1">
      <c r="B1097" s="149"/>
      <c r="D1097" s="150" t="s">
        <v>193</v>
      </c>
      <c r="E1097" s="151" t="s">
        <v>3</v>
      </c>
      <c r="F1097" s="152" t="s">
        <v>1227</v>
      </c>
      <c r="H1097" s="153">
        <v>0.92400000000000004</v>
      </c>
      <c r="I1097" s="154"/>
      <c r="L1097" s="149"/>
      <c r="M1097" s="155"/>
      <c r="T1097" s="156"/>
      <c r="AT1097" s="151" t="s">
        <v>193</v>
      </c>
      <c r="AU1097" s="151" t="s">
        <v>81</v>
      </c>
      <c r="AV1097" s="12" t="s">
        <v>81</v>
      </c>
      <c r="AW1097" s="12" t="s">
        <v>34</v>
      </c>
      <c r="AX1097" s="12" t="s">
        <v>72</v>
      </c>
      <c r="AY1097" s="151" t="s">
        <v>182</v>
      </c>
    </row>
    <row r="1098" spans="2:65" s="12" customFormat="1">
      <c r="B1098" s="149"/>
      <c r="D1098" s="150" t="s">
        <v>193</v>
      </c>
      <c r="E1098" s="151" t="s">
        <v>3</v>
      </c>
      <c r="F1098" s="152" t="s">
        <v>1228</v>
      </c>
      <c r="H1098" s="153">
        <v>0.92400000000000004</v>
      </c>
      <c r="I1098" s="154"/>
      <c r="L1098" s="149"/>
      <c r="M1098" s="155"/>
      <c r="T1098" s="156"/>
      <c r="AT1098" s="151" t="s">
        <v>193</v>
      </c>
      <c r="AU1098" s="151" t="s">
        <v>81</v>
      </c>
      <c r="AV1098" s="12" t="s">
        <v>81</v>
      </c>
      <c r="AW1098" s="12" t="s">
        <v>34</v>
      </c>
      <c r="AX1098" s="12" t="s">
        <v>72</v>
      </c>
      <c r="AY1098" s="151" t="s">
        <v>182</v>
      </c>
    </row>
    <row r="1099" spans="2:65" s="13" customFormat="1">
      <c r="B1099" s="157"/>
      <c r="D1099" s="150" t="s">
        <v>193</v>
      </c>
      <c r="E1099" s="158" t="s">
        <v>3</v>
      </c>
      <c r="F1099" s="159" t="s">
        <v>201</v>
      </c>
      <c r="H1099" s="160">
        <v>69.663999999999987</v>
      </c>
      <c r="I1099" s="161"/>
      <c r="L1099" s="157"/>
      <c r="M1099" s="162"/>
      <c r="T1099" s="163"/>
      <c r="AT1099" s="158" t="s">
        <v>193</v>
      </c>
      <c r="AU1099" s="158" t="s">
        <v>81</v>
      </c>
      <c r="AV1099" s="13" t="s">
        <v>189</v>
      </c>
      <c r="AW1099" s="13" t="s">
        <v>34</v>
      </c>
      <c r="AX1099" s="13" t="s">
        <v>79</v>
      </c>
      <c r="AY1099" s="158" t="s">
        <v>182</v>
      </c>
    </row>
    <row r="1100" spans="2:65" s="1" customFormat="1" ht="37.9" customHeight="1">
      <c r="B1100" s="131"/>
      <c r="C1100" s="132" t="s">
        <v>1229</v>
      </c>
      <c r="D1100" s="132" t="s">
        <v>184</v>
      </c>
      <c r="E1100" s="133" t="s">
        <v>1230</v>
      </c>
      <c r="F1100" s="134" t="s">
        <v>1231</v>
      </c>
      <c r="G1100" s="135" t="s">
        <v>292</v>
      </c>
      <c r="H1100" s="136">
        <v>588.92999999999995</v>
      </c>
      <c r="I1100" s="137"/>
      <c r="J1100" s="138">
        <f>ROUND(I1100*H1100,2)</f>
        <v>0</v>
      </c>
      <c r="K1100" s="134" t="s">
        <v>188</v>
      </c>
      <c r="L1100" s="32"/>
      <c r="M1100" s="139" t="s">
        <v>3</v>
      </c>
      <c r="N1100" s="140" t="s">
        <v>43</v>
      </c>
      <c r="P1100" s="141">
        <f>O1100*H1100</f>
        <v>0</v>
      </c>
      <c r="Q1100" s="141">
        <v>6.6299999999999996E-3</v>
      </c>
      <c r="R1100" s="141">
        <f>Q1100*H1100</f>
        <v>3.9046058999999995</v>
      </c>
      <c r="S1100" s="141">
        <v>0</v>
      </c>
      <c r="T1100" s="142">
        <f>S1100*H1100</f>
        <v>0</v>
      </c>
      <c r="AR1100" s="143" t="s">
        <v>189</v>
      </c>
      <c r="AT1100" s="143" t="s">
        <v>184</v>
      </c>
      <c r="AU1100" s="143" t="s">
        <v>81</v>
      </c>
      <c r="AY1100" s="17" t="s">
        <v>182</v>
      </c>
      <c r="BE1100" s="144">
        <f>IF(N1100="základní",J1100,0)</f>
        <v>0</v>
      </c>
      <c r="BF1100" s="144">
        <f>IF(N1100="snížená",J1100,0)</f>
        <v>0</v>
      </c>
      <c r="BG1100" s="144">
        <f>IF(N1100="zákl. přenesená",J1100,0)</f>
        <v>0</v>
      </c>
      <c r="BH1100" s="144">
        <f>IF(N1100="sníž. přenesená",J1100,0)</f>
        <v>0</v>
      </c>
      <c r="BI1100" s="144">
        <f>IF(N1100="nulová",J1100,0)</f>
        <v>0</v>
      </c>
      <c r="BJ1100" s="17" t="s">
        <v>79</v>
      </c>
      <c r="BK1100" s="144">
        <f>ROUND(I1100*H1100,2)</f>
        <v>0</v>
      </c>
      <c r="BL1100" s="17" t="s">
        <v>189</v>
      </c>
      <c r="BM1100" s="143" t="s">
        <v>1232</v>
      </c>
    </row>
    <row r="1101" spans="2:65" s="1" customFormat="1">
      <c r="B1101" s="32"/>
      <c r="D1101" s="145" t="s">
        <v>191</v>
      </c>
      <c r="F1101" s="146" t="s">
        <v>1233</v>
      </c>
      <c r="I1101" s="147"/>
      <c r="L1101" s="32"/>
      <c r="M1101" s="148"/>
      <c r="T1101" s="52"/>
      <c r="AT1101" s="17" t="s">
        <v>191</v>
      </c>
      <c r="AU1101" s="17" t="s">
        <v>81</v>
      </c>
    </row>
    <row r="1102" spans="2:65" s="12" customFormat="1">
      <c r="B1102" s="149"/>
      <c r="D1102" s="150" t="s">
        <v>193</v>
      </c>
      <c r="E1102" s="151" t="s">
        <v>3</v>
      </c>
      <c r="F1102" s="152" t="s">
        <v>1234</v>
      </c>
      <c r="H1102" s="153">
        <v>7.9379999999999997</v>
      </c>
      <c r="I1102" s="154"/>
      <c r="L1102" s="149"/>
      <c r="M1102" s="155"/>
      <c r="T1102" s="156"/>
      <c r="AT1102" s="151" t="s">
        <v>193</v>
      </c>
      <c r="AU1102" s="151" t="s">
        <v>81</v>
      </c>
      <c r="AV1102" s="12" t="s">
        <v>81</v>
      </c>
      <c r="AW1102" s="12" t="s">
        <v>34</v>
      </c>
      <c r="AX1102" s="12" t="s">
        <v>72</v>
      </c>
      <c r="AY1102" s="151" t="s">
        <v>182</v>
      </c>
    </row>
    <row r="1103" spans="2:65" s="12" customFormat="1">
      <c r="B1103" s="149"/>
      <c r="D1103" s="150" t="s">
        <v>193</v>
      </c>
      <c r="E1103" s="151" t="s">
        <v>3</v>
      </c>
      <c r="F1103" s="152" t="s">
        <v>1235</v>
      </c>
      <c r="H1103" s="153">
        <v>12.384</v>
      </c>
      <c r="I1103" s="154"/>
      <c r="L1103" s="149"/>
      <c r="M1103" s="155"/>
      <c r="T1103" s="156"/>
      <c r="AT1103" s="151" t="s">
        <v>193</v>
      </c>
      <c r="AU1103" s="151" t="s">
        <v>81</v>
      </c>
      <c r="AV1103" s="12" t="s">
        <v>81</v>
      </c>
      <c r="AW1103" s="12" t="s">
        <v>34</v>
      </c>
      <c r="AX1103" s="12" t="s">
        <v>72</v>
      </c>
      <c r="AY1103" s="151" t="s">
        <v>182</v>
      </c>
    </row>
    <row r="1104" spans="2:65" s="12" customFormat="1">
      <c r="B1104" s="149"/>
      <c r="D1104" s="150" t="s">
        <v>193</v>
      </c>
      <c r="E1104" s="151" t="s">
        <v>3</v>
      </c>
      <c r="F1104" s="152" t="s">
        <v>1236</v>
      </c>
      <c r="H1104" s="153">
        <v>11.664</v>
      </c>
      <c r="I1104" s="154"/>
      <c r="L1104" s="149"/>
      <c r="M1104" s="155"/>
      <c r="T1104" s="156"/>
      <c r="AT1104" s="151" t="s">
        <v>193</v>
      </c>
      <c r="AU1104" s="151" t="s">
        <v>81</v>
      </c>
      <c r="AV1104" s="12" t="s">
        <v>81</v>
      </c>
      <c r="AW1104" s="12" t="s">
        <v>34</v>
      </c>
      <c r="AX1104" s="12" t="s">
        <v>72</v>
      </c>
      <c r="AY1104" s="151" t="s">
        <v>182</v>
      </c>
    </row>
    <row r="1105" spans="2:51" s="12" customFormat="1">
      <c r="B1105" s="149"/>
      <c r="D1105" s="150" t="s">
        <v>193</v>
      </c>
      <c r="E1105" s="151" t="s">
        <v>3</v>
      </c>
      <c r="F1105" s="152" t="s">
        <v>1237</v>
      </c>
      <c r="H1105" s="153">
        <v>14.742000000000001</v>
      </c>
      <c r="I1105" s="154"/>
      <c r="L1105" s="149"/>
      <c r="M1105" s="155"/>
      <c r="T1105" s="156"/>
      <c r="AT1105" s="151" t="s">
        <v>193</v>
      </c>
      <c r="AU1105" s="151" t="s">
        <v>81</v>
      </c>
      <c r="AV1105" s="12" t="s">
        <v>81</v>
      </c>
      <c r="AW1105" s="12" t="s">
        <v>34</v>
      </c>
      <c r="AX1105" s="12" t="s">
        <v>72</v>
      </c>
      <c r="AY1105" s="151" t="s">
        <v>182</v>
      </c>
    </row>
    <row r="1106" spans="2:51" s="12" customFormat="1">
      <c r="B1106" s="149"/>
      <c r="D1106" s="150" t="s">
        <v>193</v>
      </c>
      <c r="E1106" s="151" t="s">
        <v>3</v>
      </c>
      <c r="F1106" s="152" t="s">
        <v>1238</v>
      </c>
      <c r="H1106" s="153">
        <v>4.05</v>
      </c>
      <c r="I1106" s="154"/>
      <c r="L1106" s="149"/>
      <c r="M1106" s="155"/>
      <c r="T1106" s="156"/>
      <c r="AT1106" s="151" t="s">
        <v>193</v>
      </c>
      <c r="AU1106" s="151" t="s">
        <v>81</v>
      </c>
      <c r="AV1106" s="12" t="s">
        <v>81</v>
      </c>
      <c r="AW1106" s="12" t="s">
        <v>34</v>
      </c>
      <c r="AX1106" s="12" t="s">
        <v>72</v>
      </c>
      <c r="AY1106" s="151" t="s">
        <v>182</v>
      </c>
    </row>
    <row r="1107" spans="2:51" s="12" customFormat="1">
      <c r="B1107" s="149"/>
      <c r="D1107" s="150" t="s">
        <v>193</v>
      </c>
      <c r="E1107" s="151" t="s">
        <v>3</v>
      </c>
      <c r="F1107" s="152" t="s">
        <v>1239</v>
      </c>
      <c r="H1107" s="153">
        <v>17.853999999999999</v>
      </c>
      <c r="I1107" s="154"/>
      <c r="L1107" s="149"/>
      <c r="M1107" s="155"/>
      <c r="T1107" s="156"/>
      <c r="AT1107" s="151" t="s">
        <v>193</v>
      </c>
      <c r="AU1107" s="151" t="s">
        <v>81</v>
      </c>
      <c r="AV1107" s="12" t="s">
        <v>81</v>
      </c>
      <c r="AW1107" s="12" t="s">
        <v>34</v>
      </c>
      <c r="AX1107" s="12" t="s">
        <v>72</v>
      </c>
      <c r="AY1107" s="151" t="s">
        <v>182</v>
      </c>
    </row>
    <row r="1108" spans="2:51" s="12" customFormat="1">
      <c r="B1108" s="149"/>
      <c r="D1108" s="150" t="s">
        <v>193</v>
      </c>
      <c r="E1108" s="151" t="s">
        <v>3</v>
      </c>
      <c r="F1108" s="152" t="s">
        <v>1240</v>
      </c>
      <c r="H1108" s="153">
        <v>17.853999999999999</v>
      </c>
      <c r="I1108" s="154"/>
      <c r="L1108" s="149"/>
      <c r="M1108" s="155"/>
      <c r="T1108" s="156"/>
      <c r="AT1108" s="151" t="s">
        <v>193</v>
      </c>
      <c r="AU1108" s="151" t="s">
        <v>81</v>
      </c>
      <c r="AV1108" s="12" t="s">
        <v>81</v>
      </c>
      <c r="AW1108" s="12" t="s">
        <v>34</v>
      </c>
      <c r="AX1108" s="12" t="s">
        <v>72</v>
      </c>
      <c r="AY1108" s="151" t="s">
        <v>182</v>
      </c>
    </row>
    <row r="1109" spans="2:51" s="12" customFormat="1">
      <c r="B1109" s="149"/>
      <c r="D1109" s="150" t="s">
        <v>193</v>
      </c>
      <c r="E1109" s="151" t="s">
        <v>3</v>
      </c>
      <c r="F1109" s="152" t="s">
        <v>1241</v>
      </c>
      <c r="H1109" s="153">
        <v>16.95</v>
      </c>
      <c r="I1109" s="154"/>
      <c r="L1109" s="149"/>
      <c r="M1109" s="155"/>
      <c r="T1109" s="156"/>
      <c r="AT1109" s="151" t="s">
        <v>193</v>
      </c>
      <c r="AU1109" s="151" t="s">
        <v>81</v>
      </c>
      <c r="AV1109" s="12" t="s">
        <v>81</v>
      </c>
      <c r="AW1109" s="12" t="s">
        <v>34</v>
      </c>
      <c r="AX1109" s="12" t="s">
        <v>72</v>
      </c>
      <c r="AY1109" s="151" t="s">
        <v>182</v>
      </c>
    </row>
    <row r="1110" spans="2:51" s="12" customFormat="1">
      <c r="B1110" s="149"/>
      <c r="D1110" s="150" t="s">
        <v>193</v>
      </c>
      <c r="E1110" s="151" t="s">
        <v>3</v>
      </c>
      <c r="F1110" s="152" t="s">
        <v>1242</v>
      </c>
      <c r="H1110" s="153">
        <v>20.382000000000001</v>
      </c>
      <c r="I1110" s="154"/>
      <c r="L1110" s="149"/>
      <c r="M1110" s="155"/>
      <c r="T1110" s="156"/>
      <c r="AT1110" s="151" t="s">
        <v>193</v>
      </c>
      <c r="AU1110" s="151" t="s">
        <v>81</v>
      </c>
      <c r="AV1110" s="12" t="s">
        <v>81</v>
      </c>
      <c r="AW1110" s="12" t="s">
        <v>34</v>
      </c>
      <c r="AX1110" s="12" t="s">
        <v>72</v>
      </c>
      <c r="AY1110" s="151" t="s">
        <v>182</v>
      </c>
    </row>
    <row r="1111" spans="2:51" s="12" customFormat="1">
      <c r="B1111" s="149"/>
      <c r="D1111" s="150" t="s">
        <v>193</v>
      </c>
      <c r="E1111" s="151" t="s">
        <v>3</v>
      </c>
      <c r="F1111" s="152" t="s">
        <v>1243</v>
      </c>
      <c r="H1111" s="153">
        <v>20.382000000000001</v>
      </c>
      <c r="I1111" s="154"/>
      <c r="L1111" s="149"/>
      <c r="M1111" s="155"/>
      <c r="T1111" s="156"/>
      <c r="AT1111" s="151" t="s">
        <v>193</v>
      </c>
      <c r="AU1111" s="151" t="s">
        <v>81</v>
      </c>
      <c r="AV1111" s="12" t="s">
        <v>81</v>
      </c>
      <c r="AW1111" s="12" t="s">
        <v>34</v>
      </c>
      <c r="AX1111" s="12" t="s">
        <v>72</v>
      </c>
      <c r="AY1111" s="151" t="s">
        <v>182</v>
      </c>
    </row>
    <row r="1112" spans="2:51" s="12" customFormat="1">
      <c r="B1112" s="149"/>
      <c r="D1112" s="150" t="s">
        <v>193</v>
      </c>
      <c r="E1112" s="151" t="s">
        <v>3</v>
      </c>
      <c r="F1112" s="152" t="s">
        <v>1244</v>
      </c>
      <c r="H1112" s="153">
        <v>19.350000000000001</v>
      </c>
      <c r="I1112" s="154"/>
      <c r="L1112" s="149"/>
      <c r="M1112" s="155"/>
      <c r="T1112" s="156"/>
      <c r="AT1112" s="151" t="s">
        <v>193</v>
      </c>
      <c r="AU1112" s="151" t="s">
        <v>81</v>
      </c>
      <c r="AV1112" s="12" t="s">
        <v>81</v>
      </c>
      <c r="AW1112" s="12" t="s">
        <v>34</v>
      </c>
      <c r="AX1112" s="12" t="s">
        <v>72</v>
      </c>
      <c r="AY1112" s="151" t="s">
        <v>182</v>
      </c>
    </row>
    <row r="1113" spans="2:51" s="12" customFormat="1">
      <c r="B1113" s="149"/>
      <c r="D1113" s="150" t="s">
        <v>193</v>
      </c>
      <c r="E1113" s="151" t="s">
        <v>3</v>
      </c>
      <c r="F1113" s="152" t="s">
        <v>1245</v>
      </c>
      <c r="H1113" s="153">
        <v>14.852</v>
      </c>
      <c r="I1113" s="154"/>
      <c r="L1113" s="149"/>
      <c r="M1113" s="155"/>
      <c r="T1113" s="156"/>
      <c r="AT1113" s="151" t="s">
        <v>193</v>
      </c>
      <c r="AU1113" s="151" t="s">
        <v>81</v>
      </c>
      <c r="AV1113" s="12" t="s">
        <v>81</v>
      </c>
      <c r="AW1113" s="12" t="s">
        <v>34</v>
      </c>
      <c r="AX1113" s="12" t="s">
        <v>72</v>
      </c>
      <c r="AY1113" s="151" t="s">
        <v>182</v>
      </c>
    </row>
    <row r="1114" spans="2:51" s="12" customFormat="1">
      <c r="B1114" s="149"/>
      <c r="D1114" s="150" t="s">
        <v>193</v>
      </c>
      <c r="E1114" s="151" t="s">
        <v>3</v>
      </c>
      <c r="F1114" s="152" t="s">
        <v>1246</v>
      </c>
      <c r="H1114" s="153">
        <v>14.852</v>
      </c>
      <c r="I1114" s="154"/>
      <c r="L1114" s="149"/>
      <c r="M1114" s="155"/>
      <c r="T1114" s="156"/>
      <c r="AT1114" s="151" t="s">
        <v>193</v>
      </c>
      <c r="AU1114" s="151" t="s">
        <v>81</v>
      </c>
      <c r="AV1114" s="12" t="s">
        <v>81</v>
      </c>
      <c r="AW1114" s="12" t="s">
        <v>34</v>
      </c>
      <c r="AX1114" s="12" t="s">
        <v>72</v>
      </c>
      <c r="AY1114" s="151" t="s">
        <v>182</v>
      </c>
    </row>
    <row r="1115" spans="2:51" s="12" customFormat="1">
      <c r="B1115" s="149"/>
      <c r="D1115" s="150" t="s">
        <v>193</v>
      </c>
      <c r="E1115" s="151" t="s">
        <v>3</v>
      </c>
      <c r="F1115" s="152" t="s">
        <v>1247</v>
      </c>
      <c r="H1115" s="153">
        <v>14.1</v>
      </c>
      <c r="I1115" s="154"/>
      <c r="L1115" s="149"/>
      <c r="M1115" s="155"/>
      <c r="T1115" s="156"/>
      <c r="AT1115" s="151" t="s">
        <v>193</v>
      </c>
      <c r="AU1115" s="151" t="s">
        <v>81</v>
      </c>
      <c r="AV1115" s="12" t="s">
        <v>81</v>
      </c>
      <c r="AW1115" s="12" t="s">
        <v>34</v>
      </c>
      <c r="AX1115" s="12" t="s">
        <v>72</v>
      </c>
      <c r="AY1115" s="151" t="s">
        <v>182</v>
      </c>
    </row>
    <row r="1116" spans="2:51" s="12" customFormat="1">
      <c r="B1116" s="149"/>
      <c r="D1116" s="150" t="s">
        <v>193</v>
      </c>
      <c r="E1116" s="151" t="s">
        <v>3</v>
      </c>
      <c r="F1116" s="152" t="s">
        <v>1248</v>
      </c>
      <c r="H1116" s="153">
        <v>10.27</v>
      </c>
      <c r="I1116" s="154"/>
      <c r="L1116" s="149"/>
      <c r="M1116" s="155"/>
      <c r="T1116" s="156"/>
      <c r="AT1116" s="151" t="s">
        <v>193</v>
      </c>
      <c r="AU1116" s="151" t="s">
        <v>81</v>
      </c>
      <c r="AV1116" s="12" t="s">
        <v>81</v>
      </c>
      <c r="AW1116" s="12" t="s">
        <v>34</v>
      </c>
      <c r="AX1116" s="12" t="s">
        <v>72</v>
      </c>
      <c r="AY1116" s="151" t="s">
        <v>182</v>
      </c>
    </row>
    <row r="1117" spans="2:51" s="12" customFormat="1">
      <c r="B1117" s="149"/>
      <c r="D1117" s="150" t="s">
        <v>193</v>
      </c>
      <c r="E1117" s="151" t="s">
        <v>3</v>
      </c>
      <c r="F1117" s="152" t="s">
        <v>1249</v>
      </c>
      <c r="H1117" s="153">
        <v>10.27</v>
      </c>
      <c r="I1117" s="154"/>
      <c r="L1117" s="149"/>
      <c r="M1117" s="155"/>
      <c r="T1117" s="156"/>
      <c r="AT1117" s="151" t="s">
        <v>193</v>
      </c>
      <c r="AU1117" s="151" t="s">
        <v>81</v>
      </c>
      <c r="AV1117" s="12" t="s">
        <v>81</v>
      </c>
      <c r="AW1117" s="12" t="s">
        <v>34</v>
      </c>
      <c r="AX1117" s="12" t="s">
        <v>72</v>
      </c>
      <c r="AY1117" s="151" t="s">
        <v>182</v>
      </c>
    </row>
    <row r="1118" spans="2:51" s="12" customFormat="1">
      <c r="B1118" s="149"/>
      <c r="D1118" s="150" t="s">
        <v>193</v>
      </c>
      <c r="E1118" s="151" t="s">
        <v>3</v>
      </c>
      <c r="F1118" s="152" t="s">
        <v>1250</v>
      </c>
      <c r="H1118" s="153">
        <v>9.75</v>
      </c>
      <c r="I1118" s="154"/>
      <c r="L1118" s="149"/>
      <c r="M1118" s="155"/>
      <c r="T1118" s="156"/>
      <c r="AT1118" s="151" t="s">
        <v>193</v>
      </c>
      <c r="AU1118" s="151" t="s">
        <v>81</v>
      </c>
      <c r="AV1118" s="12" t="s">
        <v>81</v>
      </c>
      <c r="AW1118" s="12" t="s">
        <v>34</v>
      </c>
      <c r="AX1118" s="12" t="s">
        <v>72</v>
      </c>
      <c r="AY1118" s="151" t="s">
        <v>182</v>
      </c>
    </row>
    <row r="1119" spans="2:51" s="12" customFormat="1">
      <c r="B1119" s="149"/>
      <c r="D1119" s="150" t="s">
        <v>193</v>
      </c>
      <c r="E1119" s="151" t="s">
        <v>3</v>
      </c>
      <c r="F1119" s="152" t="s">
        <v>1251</v>
      </c>
      <c r="H1119" s="153">
        <v>16.274000000000001</v>
      </c>
      <c r="I1119" s="154"/>
      <c r="L1119" s="149"/>
      <c r="M1119" s="155"/>
      <c r="T1119" s="156"/>
      <c r="AT1119" s="151" t="s">
        <v>193</v>
      </c>
      <c r="AU1119" s="151" t="s">
        <v>81</v>
      </c>
      <c r="AV1119" s="12" t="s">
        <v>81</v>
      </c>
      <c r="AW1119" s="12" t="s">
        <v>34</v>
      </c>
      <c r="AX1119" s="12" t="s">
        <v>72</v>
      </c>
      <c r="AY1119" s="151" t="s">
        <v>182</v>
      </c>
    </row>
    <row r="1120" spans="2:51" s="12" customFormat="1">
      <c r="B1120" s="149"/>
      <c r="D1120" s="150" t="s">
        <v>193</v>
      </c>
      <c r="E1120" s="151" t="s">
        <v>3</v>
      </c>
      <c r="F1120" s="152" t="s">
        <v>1252</v>
      </c>
      <c r="H1120" s="153">
        <v>16.274000000000001</v>
      </c>
      <c r="I1120" s="154"/>
      <c r="L1120" s="149"/>
      <c r="M1120" s="155"/>
      <c r="T1120" s="156"/>
      <c r="AT1120" s="151" t="s">
        <v>193</v>
      </c>
      <c r="AU1120" s="151" t="s">
        <v>81</v>
      </c>
      <c r="AV1120" s="12" t="s">
        <v>81</v>
      </c>
      <c r="AW1120" s="12" t="s">
        <v>34</v>
      </c>
      <c r="AX1120" s="12" t="s">
        <v>72</v>
      </c>
      <c r="AY1120" s="151" t="s">
        <v>182</v>
      </c>
    </row>
    <row r="1121" spans="2:51" s="12" customFormat="1">
      <c r="B1121" s="149"/>
      <c r="D1121" s="150" t="s">
        <v>193</v>
      </c>
      <c r="E1121" s="151" t="s">
        <v>3</v>
      </c>
      <c r="F1121" s="152" t="s">
        <v>1253</v>
      </c>
      <c r="H1121" s="153">
        <v>15.45</v>
      </c>
      <c r="I1121" s="154"/>
      <c r="L1121" s="149"/>
      <c r="M1121" s="155"/>
      <c r="T1121" s="156"/>
      <c r="AT1121" s="151" t="s">
        <v>193</v>
      </c>
      <c r="AU1121" s="151" t="s">
        <v>81</v>
      </c>
      <c r="AV1121" s="12" t="s">
        <v>81</v>
      </c>
      <c r="AW1121" s="12" t="s">
        <v>34</v>
      </c>
      <c r="AX1121" s="12" t="s">
        <v>72</v>
      </c>
      <c r="AY1121" s="151" t="s">
        <v>182</v>
      </c>
    </row>
    <row r="1122" spans="2:51" s="12" customFormat="1">
      <c r="B1122" s="149"/>
      <c r="D1122" s="150" t="s">
        <v>193</v>
      </c>
      <c r="E1122" s="151" t="s">
        <v>3</v>
      </c>
      <c r="F1122" s="152" t="s">
        <v>1254</v>
      </c>
      <c r="H1122" s="153">
        <v>13.824999999999999</v>
      </c>
      <c r="I1122" s="154"/>
      <c r="L1122" s="149"/>
      <c r="M1122" s="155"/>
      <c r="T1122" s="156"/>
      <c r="AT1122" s="151" t="s">
        <v>193</v>
      </c>
      <c r="AU1122" s="151" t="s">
        <v>81</v>
      </c>
      <c r="AV1122" s="12" t="s">
        <v>81</v>
      </c>
      <c r="AW1122" s="12" t="s">
        <v>34</v>
      </c>
      <c r="AX1122" s="12" t="s">
        <v>72</v>
      </c>
      <c r="AY1122" s="151" t="s">
        <v>182</v>
      </c>
    </row>
    <row r="1123" spans="2:51" s="12" customFormat="1">
      <c r="B1123" s="149"/>
      <c r="D1123" s="150" t="s">
        <v>193</v>
      </c>
      <c r="E1123" s="151" t="s">
        <v>3</v>
      </c>
      <c r="F1123" s="152" t="s">
        <v>1255</v>
      </c>
      <c r="H1123" s="153">
        <v>13.824999999999999</v>
      </c>
      <c r="I1123" s="154"/>
      <c r="L1123" s="149"/>
      <c r="M1123" s="155"/>
      <c r="T1123" s="156"/>
      <c r="AT1123" s="151" t="s">
        <v>193</v>
      </c>
      <c r="AU1123" s="151" t="s">
        <v>81</v>
      </c>
      <c r="AV1123" s="12" t="s">
        <v>81</v>
      </c>
      <c r="AW1123" s="12" t="s">
        <v>34</v>
      </c>
      <c r="AX1123" s="12" t="s">
        <v>72</v>
      </c>
      <c r="AY1123" s="151" t="s">
        <v>182</v>
      </c>
    </row>
    <row r="1124" spans="2:51" s="12" customFormat="1">
      <c r="B1124" s="149"/>
      <c r="D1124" s="150" t="s">
        <v>193</v>
      </c>
      <c r="E1124" s="151" t="s">
        <v>3</v>
      </c>
      <c r="F1124" s="152" t="s">
        <v>1256</v>
      </c>
      <c r="H1124" s="153">
        <v>13.125</v>
      </c>
      <c r="I1124" s="154"/>
      <c r="L1124" s="149"/>
      <c r="M1124" s="155"/>
      <c r="T1124" s="156"/>
      <c r="AT1124" s="151" t="s">
        <v>193</v>
      </c>
      <c r="AU1124" s="151" t="s">
        <v>81</v>
      </c>
      <c r="AV1124" s="12" t="s">
        <v>81</v>
      </c>
      <c r="AW1124" s="12" t="s">
        <v>34</v>
      </c>
      <c r="AX1124" s="12" t="s">
        <v>72</v>
      </c>
      <c r="AY1124" s="151" t="s">
        <v>182</v>
      </c>
    </row>
    <row r="1125" spans="2:51" s="12" customFormat="1">
      <c r="B1125" s="149"/>
      <c r="D1125" s="150" t="s">
        <v>193</v>
      </c>
      <c r="E1125" s="151" t="s">
        <v>3</v>
      </c>
      <c r="F1125" s="152" t="s">
        <v>1257</v>
      </c>
      <c r="H1125" s="153">
        <v>3.95</v>
      </c>
      <c r="I1125" s="154"/>
      <c r="L1125" s="149"/>
      <c r="M1125" s="155"/>
      <c r="T1125" s="156"/>
      <c r="AT1125" s="151" t="s">
        <v>193</v>
      </c>
      <c r="AU1125" s="151" t="s">
        <v>81</v>
      </c>
      <c r="AV1125" s="12" t="s">
        <v>81</v>
      </c>
      <c r="AW1125" s="12" t="s">
        <v>34</v>
      </c>
      <c r="AX1125" s="12" t="s">
        <v>72</v>
      </c>
      <c r="AY1125" s="151" t="s">
        <v>182</v>
      </c>
    </row>
    <row r="1126" spans="2:51" s="12" customFormat="1">
      <c r="B1126" s="149"/>
      <c r="D1126" s="150" t="s">
        <v>193</v>
      </c>
      <c r="E1126" s="151" t="s">
        <v>3</v>
      </c>
      <c r="F1126" s="152" t="s">
        <v>1258</v>
      </c>
      <c r="H1126" s="153">
        <v>3.95</v>
      </c>
      <c r="I1126" s="154"/>
      <c r="L1126" s="149"/>
      <c r="M1126" s="155"/>
      <c r="T1126" s="156"/>
      <c r="AT1126" s="151" t="s">
        <v>193</v>
      </c>
      <c r="AU1126" s="151" t="s">
        <v>81</v>
      </c>
      <c r="AV1126" s="12" t="s">
        <v>81</v>
      </c>
      <c r="AW1126" s="12" t="s">
        <v>34</v>
      </c>
      <c r="AX1126" s="12" t="s">
        <v>72</v>
      </c>
      <c r="AY1126" s="151" t="s">
        <v>182</v>
      </c>
    </row>
    <row r="1127" spans="2:51" s="12" customFormat="1">
      <c r="B1127" s="149"/>
      <c r="D1127" s="150" t="s">
        <v>193</v>
      </c>
      <c r="E1127" s="151" t="s">
        <v>3</v>
      </c>
      <c r="F1127" s="152" t="s">
        <v>1259</v>
      </c>
      <c r="H1127" s="153">
        <v>3.75</v>
      </c>
      <c r="I1127" s="154"/>
      <c r="L1127" s="149"/>
      <c r="M1127" s="155"/>
      <c r="T1127" s="156"/>
      <c r="AT1127" s="151" t="s">
        <v>193</v>
      </c>
      <c r="AU1127" s="151" t="s">
        <v>81</v>
      </c>
      <c r="AV1127" s="12" t="s">
        <v>81</v>
      </c>
      <c r="AW1127" s="12" t="s">
        <v>34</v>
      </c>
      <c r="AX1127" s="12" t="s">
        <v>72</v>
      </c>
      <c r="AY1127" s="151" t="s">
        <v>182</v>
      </c>
    </row>
    <row r="1128" spans="2:51" s="12" customFormat="1">
      <c r="B1128" s="149"/>
      <c r="D1128" s="150" t="s">
        <v>193</v>
      </c>
      <c r="E1128" s="151" t="s">
        <v>3</v>
      </c>
      <c r="F1128" s="152" t="s">
        <v>1260</v>
      </c>
      <c r="H1128" s="153">
        <v>6.71</v>
      </c>
      <c r="I1128" s="154"/>
      <c r="L1128" s="149"/>
      <c r="M1128" s="155"/>
      <c r="T1128" s="156"/>
      <c r="AT1128" s="151" t="s">
        <v>193</v>
      </c>
      <c r="AU1128" s="151" t="s">
        <v>81</v>
      </c>
      <c r="AV1128" s="12" t="s">
        <v>81</v>
      </c>
      <c r="AW1128" s="12" t="s">
        <v>34</v>
      </c>
      <c r="AX1128" s="12" t="s">
        <v>72</v>
      </c>
      <c r="AY1128" s="151" t="s">
        <v>182</v>
      </c>
    </row>
    <row r="1129" spans="2:51" s="12" customFormat="1">
      <c r="B1129" s="149"/>
      <c r="D1129" s="150" t="s">
        <v>193</v>
      </c>
      <c r="E1129" s="151" t="s">
        <v>3</v>
      </c>
      <c r="F1129" s="152" t="s">
        <v>1261</v>
      </c>
      <c r="H1129" s="153">
        <v>6.71</v>
      </c>
      <c r="I1129" s="154"/>
      <c r="L1129" s="149"/>
      <c r="M1129" s="155"/>
      <c r="T1129" s="156"/>
      <c r="AT1129" s="151" t="s">
        <v>193</v>
      </c>
      <c r="AU1129" s="151" t="s">
        <v>81</v>
      </c>
      <c r="AV1129" s="12" t="s">
        <v>81</v>
      </c>
      <c r="AW1129" s="12" t="s">
        <v>34</v>
      </c>
      <c r="AX1129" s="12" t="s">
        <v>72</v>
      </c>
      <c r="AY1129" s="151" t="s">
        <v>182</v>
      </c>
    </row>
    <row r="1130" spans="2:51" s="12" customFormat="1">
      <c r="B1130" s="149"/>
      <c r="D1130" s="150" t="s">
        <v>193</v>
      </c>
      <c r="E1130" s="151" t="s">
        <v>3</v>
      </c>
      <c r="F1130" s="152" t="s">
        <v>1262</v>
      </c>
      <c r="H1130" s="153">
        <v>6.71</v>
      </c>
      <c r="I1130" s="154"/>
      <c r="L1130" s="149"/>
      <c r="M1130" s="155"/>
      <c r="T1130" s="156"/>
      <c r="AT1130" s="151" t="s">
        <v>193</v>
      </c>
      <c r="AU1130" s="151" t="s">
        <v>81</v>
      </c>
      <c r="AV1130" s="12" t="s">
        <v>81</v>
      </c>
      <c r="AW1130" s="12" t="s">
        <v>34</v>
      </c>
      <c r="AX1130" s="12" t="s">
        <v>72</v>
      </c>
      <c r="AY1130" s="151" t="s">
        <v>182</v>
      </c>
    </row>
    <row r="1131" spans="2:51" s="12" customFormat="1">
      <c r="B1131" s="149"/>
      <c r="D1131" s="150" t="s">
        <v>193</v>
      </c>
      <c r="E1131" s="151" t="s">
        <v>3</v>
      </c>
      <c r="F1131" s="152" t="s">
        <v>1263</v>
      </c>
      <c r="H1131" s="153">
        <v>4.6749999999999998</v>
      </c>
      <c r="I1131" s="154"/>
      <c r="L1131" s="149"/>
      <c r="M1131" s="155"/>
      <c r="T1131" s="156"/>
      <c r="AT1131" s="151" t="s">
        <v>193</v>
      </c>
      <c r="AU1131" s="151" t="s">
        <v>81</v>
      </c>
      <c r="AV1131" s="12" t="s">
        <v>81</v>
      </c>
      <c r="AW1131" s="12" t="s">
        <v>34</v>
      </c>
      <c r="AX1131" s="12" t="s">
        <v>72</v>
      </c>
      <c r="AY1131" s="151" t="s">
        <v>182</v>
      </c>
    </row>
    <row r="1132" spans="2:51" s="12" customFormat="1">
      <c r="B1132" s="149"/>
      <c r="D1132" s="150" t="s">
        <v>193</v>
      </c>
      <c r="E1132" s="151" t="s">
        <v>3</v>
      </c>
      <c r="F1132" s="152" t="s">
        <v>1264</v>
      </c>
      <c r="H1132" s="153">
        <v>4.6749999999999998</v>
      </c>
      <c r="I1132" s="154"/>
      <c r="L1132" s="149"/>
      <c r="M1132" s="155"/>
      <c r="T1132" s="156"/>
      <c r="AT1132" s="151" t="s">
        <v>193</v>
      </c>
      <c r="AU1132" s="151" t="s">
        <v>81</v>
      </c>
      <c r="AV1132" s="12" t="s">
        <v>81</v>
      </c>
      <c r="AW1132" s="12" t="s">
        <v>34</v>
      </c>
      <c r="AX1132" s="12" t="s">
        <v>72</v>
      </c>
      <c r="AY1132" s="151" t="s">
        <v>182</v>
      </c>
    </row>
    <row r="1133" spans="2:51" s="12" customFormat="1">
      <c r="B1133" s="149"/>
      <c r="D1133" s="150" t="s">
        <v>193</v>
      </c>
      <c r="E1133" s="151" t="s">
        <v>3</v>
      </c>
      <c r="F1133" s="152" t="s">
        <v>1265</v>
      </c>
      <c r="H1133" s="153">
        <v>4.6749999999999998</v>
      </c>
      <c r="I1133" s="154"/>
      <c r="L1133" s="149"/>
      <c r="M1133" s="155"/>
      <c r="T1133" s="156"/>
      <c r="AT1133" s="151" t="s">
        <v>193</v>
      </c>
      <c r="AU1133" s="151" t="s">
        <v>81</v>
      </c>
      <c r="AV1133" s="12" t="s">
        <v>81</v>
      </c>
      <c r="AW1133" s="12" t="s">
        <v>34</v>
      </c>
      <c r="AX1133" s="12" t="s">
        <v>72</v>
      </c>
      <c r="AY1133" s="151" t="s">
        <v>182</v>
      </c>
    </row>
    <row r="1134" spans="2:51" s="12" customFormat="1">
      <c r="B1134" s="149"/>
      <c r="D1134" s="150" t="s">
        <v>193</v>
      </c>
      <c r="E1134" s="151" t="s">
        <v>3</v>
      </c>
      <c r="F1134" s="152" t="s">
        <v>1266</v>
      </c>
      <c r="H1134" s="153">
        <v>4.84</v>
      </c>
      <c r="I1134" s="154"/>
      <c r="L1134" s="149"/>
      <c r="M1134" s="155"/>
      <c r="T1134" s="156"/>
      <c r="AT1134" s="151" t="s">
        <v>193</v>
      </c>
      <c r="AU1134" s="151" t="s">
        <v>81</v>
      </c>
      <c r="AV1134" s="12" t="s">
        <v>81</v>
      </c>
      <c r="AW1134" s="12" t="s">
        <v>34</v>
      </c>
      <c r="AX1134" s="12" t="s">
        <v>72</v>
      </c>
      <c r="AY1134" s="151" t="s">
        <v>182</v>
      </c>
    </row>
    <row r="1135" spans="2:51" s="12" customFormat="1">
      <c r="B1135" s="149"/>
      <c r="D1135" s="150" t="s">
        <v>193</v>
      </c>
      <c r="E1135" s="151" t="s">
        <v>3</v>
      </c>
      <c r="F1135" s="152" t="s">
        <v>1267</v>
      </c>
      <c r="H1135" s="153">
        <v>4.84</v>
      </c>
      <c r="I1135" s="154"/>
      <c r="L1135" s="149"/>
      <c r="M1135" s="155"/>
      <c r="T1135" s="156"/>
      <c r="AT1135" s="151" t="s">
        <v>193</v>
      </c>
      <c r="AU1135" s="151" t="s">
        <v>81</v>
      </c>
      <c r="AV1135" s="12" t="s">
        <v>81</v>
      </c>
      <c r="AW1135" s="12" t="s">
        <v>34</v>
      </c>
      <c r="AX1135" s="12" t="s">
        <v>72</v>
      </c>
      <c r="AY1135" s="151" t="s">
        <v>182</v>
      </c>
    </row>
    <row r="1136" spans="2:51" s="12" customFormat="1">
      <c r="B1136" s="149"/>
      <c r="D1136" s="150" t="s">
        <v>193</v>
      </c>
      <c r="E1136" s="151" t="s">
        <v>3</v>
      </c>
      <c r="F1136" s="152" t="s">
        <v>1268</v>
      </c>
      <c r="H1136" s="153">
        <v>4.84</v>
      </c>
      <c r="I1136" s="154"/>
      <c r="L1136" s="149"/>
      <c r="M1136" s="155"/>
      <c r="T1136" s="156"/>
      <c r="AT1136" s="151" t="s">
        <v>193</v>
      </c>
      <c r="AU1136" s="151" t="s">
        <v>81</v>
      </c>
      <c r="AV1136" s="12" t="s">
        <v>81</v>
      </c>
      <c r="AW1136" s="12" t="s">
        <v>34</v>
      </c>
      <c r="AX1136" s="12" t="s">
        <v>72</v>
      </c>
      <c r="AY1136" s="151" t="s">
        <v>182</v>
      </c>
    </row>
    <row r="1137" spans="2:51" s="12" customFormat="1">
      <c r="B1137" s="149"/>
      <c r="D1137" s="150" t="s">
        <v>193</v>
      </c>
      <c r="E1137" s="151" t="s">
        <v>3</v>
      </c>
      <c r="F1137" s="152" t="s">
        <v>1269</v>
      </c>
      <c r="H1137" s="153">
        <v>4.7300000000000004</v>
      </c>
      <c r="I1137" s="154"/>
      <c r="L1137" s="149"/>
      <c r="M1137" s="155"/>
      <c r="T1137" s="156"/>
      <c r="AT1137" s="151" t="s">
        <v>193</v>
      </c>
      <c r="AU1137" s="151" t="s">
        <v>81</v>
      </c>
      <c r="AV1137" s="12" t="s">
        <v>81</v>
      </c>
      <c r="AW1137" s="12" t="s">
        <v>34</v>
      </c>
      <c r="AX1137" s="12" t="s">
        <v>72</v>
      </c>
      <c r="AY1137" s="151" t="s">
        <v>182</v>
      </c>
    </row>
    <row r="1138" spans="2:51" s="12" customFormat="1">
      <c r="B1138" s="149"/>
      <c r="D1138" s="150" t="s">
        <v>193</v>
      </c>
      <c r="E1138" s="151" t="s">
        <v>3</v>
      </c>
      <c r="F1138" s="152" t="s">
        <v>1270</v>
      </c>
      <c r="H1138" s="153">
        <v>4.7300000000000004</v>
      </c>
      <c r="I1138" s="154"/>
      <c r="L1138" s="149"/>
      <c r="M1138" s="155"/>
      <c r="T1138" s="156"/>
      <c r="AT1138" s="151" t="s">
        <v>193</v>
      </c>
      <c r="AU1138" s="151" t="s">
        <v>81</v>
      </c>
      <c r="AV1138" s="12" t="s">
        <v>81</v>
      </c>
      <c r="AW1138" s="12" t="s">
        <v>34</v>
      </c>
      <c r="AX1138" s="12" t="s">
        <v>72</v>
      </c>
      <c r="AY1138" s="151" t="s">
        <v>182</v>
      </c>
    </row>
    <row r="1139" spans="2:51" s="12" customFormat="1">
      <c r="B1139" s="149"/>
      <c r="D1139" s="150" t="s">
        <v>193</v>
      </c>
      <c r="E1139" s="151" t="s">
        <v>3</v>
      </c>
      <c r="F1139" s="152" t="s">
        <v>1271</v>
      </c>
      <c r="H1139" s="153">
        <v>4.7300000000000004</v>
      </c>
      <c r="I1139" s="154"/>
      <c r="L1139" s="149"/>
      <c r="M1139" s="155"/>
      <c r="T1139" s="156"/>
      <c r="AT1139" s="151" t="s">
        <v>193</v>
      </c>
      <c r="AU1139" s="151" t="s">
        <v>81</v>
      </c>
      <c r="AV1139" s="12" t="s">
        <v>81</v>
      </c>
      <c r="AW1139" s="12" t="s">
        <v>34</v>
      </c>
      <c r="AX1139" s="12" t="s">
        <v>72</v>
      </c>
      <c r="AY1139" s="151" t="s">
        <v>182</v>
      </c>
    </row>
    <row r="1140" spans="2:51" s="12" customFormat="1">
      <c r="B1140" s="149"/>
      <c r="D1140" s="150" t="s">
        <v>193</v>
      </c>
      <c r="E1140" s="151" t="s">
        <v>3</v>
      </c>
      <c r="F1140" s="152" t="s">
        <v>1272</v>
      </c>
      <c r="H1140" s="153">
        <v>2.75</v>
      </c>
      <c r="I1140" s="154"/>
      <c r="L1140" s="149"/>
      <c r="M1140" s="155"/>
      <c r="T1140" s="156"/>
      <c r="AT1140" s="151" t="s">
        <v>193</v>
      </c>
      <c r="AU1140" s="151" t="s">
        <v>81</v>
      </c>
      <c r="AV1140" s="12" t="s">
        <v>81</v>
      </c>
      <c r="AW1140" s="12" t="s">
        <v>34</v>
      </c>
      <c r="AX1140" s="12" t="s">
        <v>72</v>
      </c>
      <c r="AY1140" s="151" t="s">
        <v>182</v>
      </c>
    </row>
    <row r="1141" spans="2:51" s="12" customFormat="1">
      <c r="B1141" s="149"/>
      <c r="D1141" s="150" t="s">
        <v>193</v>
      </c>
      <c r="E1141" s="151" t="s">
        <v>3</v>
      </c>
      <c r="F1141" s="152" t="s">
        <v>1273</v>
      </c>
      <c r="H1141" s="153">
        <v>2.75</v>
      </c>
      <c r="I1141" s="154"/>
      <c r="L1141" s="149"/>
      <c r="M1141" s="155"/>
      <c r="T1141" s="156"/>
      <c r="AT1141" s="151" t="s">
        <v>193</v>
      </c>
      <c r="AU1141" s="151" t="s">
        <v>81</v>
      </c>
      <c r="AV1141" s="12" t="s">
        <v>81</v>
      </c>
      <c r="AW1141" s="12" t="s">
        <v>34</v>
      </c>
      <c r="AX1141" s="12" t="s">
        <v>72</v>
      </c>
      <c r="AY1141" s="151" t="s">
        <v>182</v>
      </c>
    </row>
    <row r="1142" spans="2:51" s="12" customFormat="1">
      <c r="B1142" s="149"/>
      <c r="D1142" s="150" t="s">
        <v>193</v>
      </c>
      <c r="E1142" s="151" t="s">
        <v>3</v>
      </c>
      <c r="F1142" s="152" t="s">
        <v>1274</v>
      </c>
      <c r="H1142" s="153">
        <v>2.75</v>
      </c>
      <c r="I1142" s="154"/>
      <c r="L1142" s="149"/>
      <c r="M1142" s="155"/>
      <c r="T1142" s="156"/>
      <c r="AT1142" s="151" t="s">
        <v>193</v>
      </c>
      <c r="AU1142" s="151" t="s">
        <v>81</v>
      </c>
      <c r="AV1142" s="12" t="s">
        <v>81</v>
      </c>
      <c r="AW1142" s="12" t="s">
        <v>34</v>
      </c>
      <c r="AX1142" s="12" t="s">
        <v>72</v>
      </c>
      <c r="AY1142" s="151" t="s">
        <v>182</v>
      </c>
    </row>
    <row r="1143" spans="2:51" s="12" customFormat="1">
      <c r="B1143" s="149"/>
      <c r="D1143" s="150" t="s">
        <v>193</v>
      </c>
      <c r="E1143" s="151" t="s">
        <v>3</v>
      </c>
      <c r="F1143" s="152" t="s">
        <v>1275</v>
      </c>
      <c r="H1143" s="153">
        <v>13.286</v>
      </c>
      <c r="I1143" s="154"/>
      <c r="L1143" s="149"/>
      <c r="M1143" s="155"/>
      <c r="T1143" s="156"/>
      <c r="AT1143" s="151" t="s">
        <v>193</v>
      </c>
      <c r="AU1143" s="151" t="s">
        <v>81</v>
      </c>
      <c r="AV1143" s="12" t="s">
        <v>81</v>
      </c>
      <c r="AW1143" s="12" t="s">
        <v>34</v>
      </c>
      <c r="AX1143" s="12" t="s">
        <v>72</v>
      </c>
      <c r="AY1143" s="151" t="s">
        <v>182</v>
      </c>
    </row>
    <row r="1144" spans="2:51" s="12" customFormat="1">
      <c r="B1144" s="149"/>
      <c r="D1144" s="150" t="s">
        <v>193</v>
      </c>
      <c r="E1144" s="151" t="s">
        <v>3</v>
      </c>
      <c r="F1144" s="152" t="s">
        <v>1276</v>
      </c>
      <c r="H1144" s="153">
        <v>13.286</v>
      </c>
      <c r="I1144" s="154"/>
      <c r="L1144" s="149"/>
      <c r="M1144" s="155"/>
      <c r="T1144" s="156"/>
      <c r="AT1144" s="151" t="s">
        <v>193</v>
      </c>
      <c r="AU1144" s="151" t="s">
        <v>81</v>
      </c>
      <c r="AV1144" s="12" t="s">
        <v>81</v>
      </c>
      <c r="AW1144" s="12" t="s">
        <v>34</v>
      </c>
      <c r="AX1144" s="12" t="s">
        <v>72</v>
      </c>
      <c r="AY1144" s="151" t="s">
        <v>182</v>
      </c>
    </row>
    <row r="1145" spans="2:51" s="12" customFormat="1">
      <c r="B1145" s="149"/>
      <c r="D1145" s="150" t="s">
        <v>193</v>
      </c>
      <c r="E1145" s="151" t="s">
        <v>3</v>
      </c>
      <c r="F1145" s="152" t="s">
        <v>1277</v>
      </c>
      <c r="H1145" s="153">
        <v>12.922000000000001</v>
      </c>
      <c r="I1145" s="154"/>
      <c r="L1145" s="149"/>
      <c r="M1145" s="155"/>
      <c r="T1145" s="156"/>
      <c r="AT1145" s="151" t="s">
        <v>193</v>
      </c>
      <c r="AU1145" s="151" t="s">
        <v>81</v>
      </c>
      <c r="AV1145" s="12" t="s">
        <v>81</v>
      </c>
      <c r="AW1145" s="12" t="s">
        <v>34</v>
      </c>
      <c r="AX1145" s="12" t="s">
        <v>72</v>
      </c>
      <c r="AY1145" s="151" t="s">
        <v>182</v>
      </c>
    </row>
    <row r="1146" spans="2:51" s="12" customFormat="1">
      <c r="B1146" s="149"/>
      <c r="D1146" s="150" t="s">
        <v>193</v>
      </c>
      <c r="E1146" s="151" t="s">
        <v>3</v>
      </c>
      <c r="F1146" s="152" t="s">
        <v>1278</v>
      </c>
      <c r="H1146" s="153">
        <v>3.3580000000000001</v>
      </c>
      <c r="I1146" s="154"/>
      <c r="L1146" s="149"/>
      <c r="M1146" s="155"/>
      <c r="T1146" s="156"/>
      <c r="AT1146" s="151" t="s">
        <v>193</v>
      </c>
      <c r="AU1146" s="151" t="s">
        <v>81</v>
      </c>
      <c r="AV1146" s="12" t="s">
        <v>81</v>
      </c>
      <c r="AW1146" s="12" t="s">
        <v>34</v>
      </c>
      <c r="AX1146" s="12" t="s">
        <v>72</v>
      </c>
      <c r="AY1146" s="151" t="s">
        <v>182</v>
      </c>
    </row>
    <row r="1147" spans="2:51" s="12" customFormat="1">
      <c r="B1147" s="149"/>
      <c r="D1147" s="150" t="s">
        <v>193</v>
      </c>
      <c r="E1147" s="151" t="s">
        <v>3</v>
      </c>
      <c r="F1147" s="152" t="s">
        <v>1279</v>
      </c>
      <c r="H1147" s="153">
        <v>3.3580000000000001</v>
      </c>
      <c r="I1147" s="154"/>
      <c r="L1147" s="149"/>
      <c r="M1147" s="155"/>
      <c r="T1147" s="156"/>
      <c r="AT1147" s="151" t="s">
        <v>193</v>
      </c>
      <c r="AU1147" s="151" t="s">
        <v>81</v>
      </c>
      <c r="AV1147" s="12" t="s">
        <v>81</v>
      </c>
      <c r="AW1147" s="12" t="s">
        <v>34</v>
      </c>
      <c r="AX1147" s="12" t="s">
        <v>72</v>
      </c>
      <c r="AY1147" s="151" t="s">
        <v>182</v>
      </c>
    </row>
    <row r="1148" spans="2:51" s="12" customFormat="1">
      <c r="B1148" s="149"/>
      <c r="D1148" s="150" t="s">
        <v>193</v>
      </c>
      <c r="E1148" s="151" t="s">
        <v>3</v>
      </c>
      <c r="F1148" s="152" t="s">
        <v>1280</v>
      </c>
      <c r="H1148" s="153">
        <v>3.266</v>
      </c>
      <c r="I1148" s="154"/>
      <c r="L1148" s="149"/>
      <c r="M1148" s="155"/>
      <c r="T1148" s="156"/>
      <c r="AT1148" s="151" t="s">
        <v>193</v>
      </c>
      <c r="AU1148" s="151" t="s">
        <v>81</v>
      </c>
      <c r="AV1148" s="12" t="s">
        <v>81</v>
      </c>
      <c r="AW1148" s="12" t="s">
        <v>34</v>
      </c>
      <c r="AX1148" s="12" t="s">
        <v>72</v>
      </c>
      <c r="AY1148" s="151" t="s">
        <v>182</v>
      </c>
    </row>
    <row r="1149" spans="2:51" s="12" customFormat="1">
      <c r="B1149" s="149"/>
      <c r="D1149" s="150" t="s">
        <v>193</v>
      </c>
      <c r="E1149" s="151" t="s">
        <v>3</v>
      </c>
      <c r="F1149" s="152" t="s">
        <v>1281</v>
      </c>
      <c r="H1149" s="153">
        <v>6.468</v>
      </c>
      <c r="I1149" s="154"/>
      <c r="L1149" s="149"/>
      <c r="M1149" s="155"/>
      <c r="T1149" s="156"/>
      <c r="AT1149" s="151" t="s">
        <v>193</v>
      </c>
      <c r="AU1149" s="151" t="s">
        <v>81</v>
      </c>
      <c r="AV1149" s="12" t="s">
        <v>81</v>
      </c>
      <c r="AW1149" s="12" t="s">
        <v>34</v>
      </c>
      <c r="AX1149" s="12" t="s">
        <v>72</v>
      </c>
      <c r="AY1149" s="151" t="s">
        <v>182</v>
      </c>
    </row>
    <row r="1150" spans="2:51" s="12" customFormat="1">
      <c r="B1150" s="149"/>
      <c r="D1150" s="150" t="s">
        <v>193</v>
      </c>
      <c r="E1150" s="151" t="s">
        <v>3</v>
      </c>
      <c r="F1150" s="152" t="s">
        <v>1282</v>
      </c>
      <c r="H1150" s="153">
        <v>34.799999999999997</v>
      </c>
      <c r="I1150" s="154"/>
      <c r="L1150" s="149"/>
      <c r="M1150" s="155"/>
      <c r="T1150" s="156"/>
      <c r="AT1150" s="151" t="s">
        <v>193</v>
      </c>
      <c r="AU1150" s="151" t="s">
        <v>81</v>
      </c>
      <c r="AV1150" s="12" t="s">
        <v>81</v>
      </c>
      <c r="AW1150" s="12" t="s">
        <v>34</v>
      </c>
      <c r="AX1150" s="12" t="s">
        <v>72</v>
      </c>
      <c r="AY1150" s="151" t="s">
        <v>182</v>
      </c>
    </row>
    <row r="1151" spans="2:51" s="12" customFormat="1">
      <c r="B1151" s="149"/>
      <c r="D1151" s="150" t="s">
        <v>193</v>
      </c>
      <c r="E1151" s="151" t="s">
        <v>3</v>
      </c>
      <c r="F1151" s="152" t="s">
        <v>1283</v>
      </c>
      <c r="H1151" s="153">
        <v>34.799999999999997</v>
      </c>
      <c r="I1151" s="154"/>
      <c r="L1151" s="149"/>
      <c r="M1151" s="155"/>
      <c r="T1151" s="156"/>
      <c r="AT1151" s="151" t="s">
        <v>193</v>
      </c>
      <c r="AU1151" s="151" t="s">
        <v>81</v>
      </c>
      <c r="AV1151" s="12" t="s">
        <v>81</v>
      </c>
      <c r="AW1151" s="12" t="s">
        <v>34</v>
      </c>
      <c r="AX1151" s="12" t="s">
        <v>72</v>
      </c>
      <c r="AY1151" s="151" t="s">
        <v>182</v>
      </c>
    </row>
    <row r="1152" spans="2:51" s="12" customFormat="1">
      <c r="B1152" s="149"/>
      <c r="D1152" s="150" t="s">
        <v>193</v>
      </c>
      <c r="E1152" s="151" t="s">
        <v>3</v>
      </c>
      <c r="F1152" s="152" t="s">
        <v>1284</v>
      </c>
      <c r="H1152" s="153">
        <v>34.799999999999997</v>
      </c>
      <c r="I1152" s="154"/>
      <c r="L1152" s="149"/>
      <c r="M1152" s="155"/>
      <c r="T1152" s="156"/>
      <c r="AT1152" s="151" t="s">
        <v>193</v>
      </c>
      <c r="AU1152" s="151" t="s">
        <v>81</v>
      </c>
      <c r="AV1152" s="12" t="s">
        <v>81</v>
      </c>
      <c r="AW1152" s="12" t="s">
        <v>34</v>
      </c>
      <c r="AX1152" s="12" t="s">
        <v>72</v>
      </c>
      <c r="AY1152" s="151" t="s">
        <v>182</v>
      </c>
    </row>
    <row r="1153" spans="2:65" s="12" customFormat="1">
      <c r="B1153" s="149"/>
      <c r="D1153" s="150" t="s">
        <v>193</v>
      </c>
      <c r="E1153" s="151" t="s">
        <v>3</v>
      </c>
      <c r="F1153" s="152" t="s">
        <v>1285</v>
      </c>
      <c r="H1153" s="153">
        <v>6.468</v>
      </c>
      <c r="I1153" s="154"/>
      <c r="L1153" s="149"/>
      <c r="M1153" s="155"/>
      <c r="T1153" s="156"/>
      <c r="AT1153" s="151" t="s">
        <v>193</v>
      </c>
      <c r="AU1153" s="151" t="s">
        <v>81</v>
      </c>
      <c r="AV1153" s="12" t="s">
        <v>81</v>
      </c>
      <c r="AW1153" s="12" t="s">
        <v>34</v>
      </c>
      <c r="AX1153" s="12" t="s">
        <v>72</v>
      </c>
      <c r="AY1153" s="151" t="s">
        <v>182</v>
      </c>
    </row>
    <row r="1154" spans="2:65" s="12" customFormat="1">
      <c r="B1154" s="149"/>
      <c r="D1154" s="150" t="s">
        <v>193</v>
      </c>
      <c r="E1154" s="151" t="s">
        <v>3</v>
      </c>
      <c r="F1154" s="152" t="s">
        <v>1286</v>
      </c>
      <c r="H1154" s="153">
        <v>6.468</v>
      </c>
      <c r="I1154" s="154"/>
      <c r="L1154" s="149"/>
      <c r="M1154" s="155"/>
      <c r="T1154" s="156"/>
      <c r="AT1154" s="151" t="s">
        <v>193</v>
      </c>
      <c r="AU1154" s="151" t="s">
        <v>81</v>
      </c>
      <c r="AV1154" s="12" t="s">
        <v>81</v>
      </c>
      <c r="AW1154" s="12" t="s">
        <v>34</v>
      </c>
      <c r="AX1154" s="12" t="s">
        <v>72</v>
      </c>
      <c r="AY1154" s="151" t="s">
        <v>182</v>
      </c>
    </row>
    <row r="1155" spans="2:65" s="12" customFormat="1">
      <c r="B1155" s="149"/>
      <c r="D1155" s="150" t="s">
        <v>193</v>
      </c>
      <c r="E1155" s="151" t="s">
        <v>3</v>
      </c>
      <c r="F1155" s="152" t="s">
        <v>1287</v>
      </c>
      <c r="H1155" s="153">
        <v>6.468</v>
      </c>
      <c r="I1155" s="154"/>
      <c r="L1155" s="149"/>
      <c r="M1155" s="155"/>
      <c r="T1155" s="156"/>
      <c r="AT1155" s="151" t="s">
        <v>193</v>
      </c>
      <c r="AU1155" s="151" t="s">
        <v>81</v>
      </c>
      <c r="AV1155" s="12" t="s">
        <v>81</v>
      </c>
      <c r="AW1155" s="12" t="s">
        <v>34</v>
      </c>
      <c r="AX1155" s="12" t="s">
        <v>72</v>
      </c>
      <c r="AY1155" s="151" t="s">
        <v>182</v>
      </c>
    </row>
    <row r="1156" spans="2:65" s="13" customFormat="1">
      <c r="B1156" s="157"/>
      <c r="D1156" s="150" t="s">
        <v>193</v>
      </c>
      <c r="E1156" s="158" t="s">
        <v>3</v>
      </c>
      <c r="F1156" s="159" t="s">
        <v>201</v>
      </c>
      <c r="H1156" s="160">
        <v>588.92999999999984</v>
      </c>
      <c r="I1156" s="161"/>
      <c r="L1156" s="157"/>
      <c r="M1156" s="162"/>
      <c r="T1156" s="163"/>
      <c r="AT1156" s="158" t="s">
        <v>193</v>
      </c>
      <c r="AU1156" s="158" t="s">
        <v>81</v>
      </c>
      <c r="AV1156" s="13" t="s">
        <v>189</v>
      </c>
      <c r="AW1156" s="13" t="s">
        <v>34</v>
      </c>
      <c r="AX1156" s="13" t="s">
        <v>79</v>
      </c>
      <c r="AY1156" s="158" t="s">
        <v>182</v>
      </c>
    </row>
    <row r="1157" spans="2:65" s="1" customFormat="1" ht="37.9" customHeight="1">
      <c r="B1157" s="131"/>
      <c r="C1157" s="132" t="s">
        <v>1288</v>
      </c>
      <c r="D1157" s="132" t="s">
        <v>184</v>
      </c>
      <c r="E1157" s="133" t="s">
        <v>1289</v>
      </c>
      <c r="F1157" s="134" t="s">
        <v>1290</v>
      </c>
      <c r="G1157" s="135" t="s">
        <v>292</v>
      </c>
      <c r="H1157" s="136">
        <v>588.92999999999995</v>
      </c>
      <c r="I1157" s="137"/>
      <c r="J1157" s="138">
        <f>ROUND(I1157*H1157,2)</f>
        <v>0</v>
      </c>
      <c r="K1157" s="134" t="s">
        <v>188</v>
      </c>
      <c r="L1157" s="32"/>
      <c r="M1157" s="139" t="s">
        <v>3</v>
      </c>
      <c r="N1157" s="140" t="s">
        <v>43</v>
      </c>
      <c r="P1157" s="141">
        <f>O1157*H1157</f>
        <v>0</v>
      </c>
      <c r="Q1157" s="141">
        <v>0</v>
      </c>
      <c r="R1157" s="141">
        <f>Q1157*H1157</f>
        <v>0</v>
      </c>
      <c r="S1157" s="141">
        <v>0</v>
      </c>
      <c r="T1157" s="142">
        <f>S1157*H1157</f>
        <v>0</v>
      </c>
      <c r="AR1157" s="143" t="s">
        <v>189</v>
      </c>
      <c r="AT1157" s="143" t="s">
        <v>184</v>
      </c>
      <c r="AU1157" s="143" t="s">
        <v>81</v>
      </c>
      <c r="AY1157" s="17" t="s">
        <v>182</v>
      </c>
      <c r="BE1157" s="144">
        <f>IF(N1157="základní",J1157,0)</f>
        <v>0</v>
      </c>
      <c r="BF1157" s="144">
        <f>IF(N1157="snížená",J1157,0)</f>
        <v>0</v>
      </c>
      <c r="BG1157" s="144">
        <f>IF(N1157="zákl. přenesená",J1157,0)</f>
        <v>0</v>
      </c>
      <c r="BH1157" s="144">
        <f>IF(N1157="sníž. přenesená",J1157,0)</f>
        <v>0</v>
      </c>
      <c r="BI1157" s="144">
        <f>IF(N1157="nulová",J1157,0)</f>
        <v>0</v>
      </c>
      <c r="BJ1157" s="17" t="s">
        <v>79</v>
      </c>
      <c r="BK1157" s="144">
        <f>ROUND(I1157*H1157,2)</f>
        <v>0</v>
      </c>
      <c r="BL1157" s="17" t="s">
        <v>189</v>
      </c>
      <c r="BM1157" s="143" t="s">
        <v>1291</v>
      </c>
    </row>
    <row r="1158" spans="2:65" s="1" customFormat="1">
      <c r="B1158" s="32"/>
      <c r="D1158" s="145" t="s">
        <v>191</v>
      </c>
      <c r="F1158" s="146" t="s">
        <v>1292</v>
      </c>
      <c r="I1158" s="147"/>
      <c r="L1158" s="32"/>
      <c r="M1158" s="148"/>
      <c r="T1158" s="52"/>
      <c r="AT1158" s="17" t="s">
        <v>191</v>
      </c>
      <c r="AU1158" s="17" t="s">
        <v>81</v>
      </c>
    </row>
    <row r="1159" spans="2:65" s="12" customFormat="1">
      <c r="B1159" s="149"/>
      <c r="D1159" s="150" t="s">
        <v>193</v>
      </c>
      <c r="E1159" s="151" t="s">
        <v>3</v>
      </c>
      <c r="F1159" s="152" t="s">
        <v>1234</v>
      </c>
      <c r="H1159" s="153">
        <v>7.9379999999999997</v>
      </c>
      <c r="I1159" s="154"/>
      <c r="L1159" s="149"/>
      <c r="M1159" s="155"/>
      <c r="T1159" s="156"/>
      <c r="AT1159" s="151" t="s">
        <v>193</v>
      </c>
      <c r="AU1159" s="151" t="s">
        <v>81</v>
      </c>
      <c r="AV1159" s="12" t="s">
        <v>81</v>
      </c>
      <c r="AW1159" s="12" t="s">
        <v>34</v>
      </c>
      <c r="AX1159" s="12" t="s">
        <v>72</v>
      </c>
      <c r="AY1159" s="151" t="s">
        <v>182</v>
      </c>
    </row>
    <row r="1160" spans="2:65" s="12" customFormat="1">
      <c r="B1160" s="149"/>
      <c r="D1160" s="150" t="s">
        <v>193</v>
      </c>
      <c r="E1160" s="151" t="s">
        <v>3</v>
      </c>
      <c r="F1160" s="152" t="s">
        <v>1235</v>
      </c>
      <c r="H1160" s="153">
        <v>12.384</v>
      </c>
      <c r="I1160" s="154"/>
      <c r="L1160" s="149"/>
      <c r="M1160" s="155"/>
      <c r="T1160" s="156"/>
      <c r="AT1160" s="151" t="s">
        <v>193</v>
      </c>
      <c r="AU1160" s="151" t="s">
        <v>81</v>
      </c>
      <c r="AV1160" s="12" t="s">
        <v>81</v>
      </c>
      <c r="AW1160" s="12" t="s">
        <v>34</v>
      </c>
      <c r="AX1160" s="12" t="s">
        <v>72</v>
      </c>
      <c r="AY1160" s="151" t="s">
        <v>182</v>
      </c>
    </row>
    <row r="1161" spans="2:65" s="12" customFormat="1">
      <c r="B1161" s="149"/>
      <c r="D1161" s="150" t="s">
        <v>193</v>
      </c>
      <c r="E1161" s="151" t="s">
        <v>3</v>
      </c>
      <c r="F1161" s="152" t="s">
        <v>1236</v>
      </c>
      <c r="H1161" s="153">
        <v>11.664</v>
      </c>
      <c r="I1161" s="154"/>
      <c r="L1161" s="149"/>
      <c r="M1161" s="155"/>
      <c r="T1161" s="156"/>
      <c r="AT1161" s="151" t="s">
        <v>193</v>
      </c>
      <c r="AU1161" s="151" t="s">
        <v>81</v>
      </c>
      <c r="AV1161" s="12" t="s">
        <v>81</v>
      </c>
      <c r="AW1161" s="12" t="s">
        <v>34</v>
      </c>
      <c r="AX1161" s="12" t="s">
        <v>72</v>
      </c>
      <c r="AY1161" s="151" t="s">
        <v>182</v>
      </c>
    </row>
    <row r="1162" spans="2:65" s="12" customFormat="1">
      <c r="B1162" s="149"/>
      <c r="D1162" s="150" t="s">
        <v>193</v>
      </c>
      <c r="E1162" s="151" t="s">
        <v>3</v>
      </c>
      <c r="F1162" s="152" t="s">
        <v>1237</v>
      </c>
      <c r="H1162" s="153">
        <v>14.742000000000001</v>
      </c>
      <c r="I1162" s="154"/>
      <c r="L1162" s="149"/>
      <c r="M1162" s="155"/>
      <c r="T1162" s="156"/>
      <c r="AT1162" s="151" t="s">
        <v>193</v>
      </c>
      <c r="AU1162" s="151" t="s">
        <v>81</v>
      </c>
      <c r="AV1162" s="12" t="s">
        <v>81</v>
      </c>
      <c r="AW1162" s="12" t="s">
        <v>34</v>
      </c>
      <c r="AX1162" s="12" t="s">
        <v>72</v>
      </c>
      <c r="AY1162" s="151" t="s">
        <v>182</v>
      </c>
    </row>
    <row r="1163" spans="2:65" s="12" customFormat="1">
      <c r="B1163" s="149"/>
      <c r="D1163" s="150" t="s">
        <v>193</v>
      </c>
      <c r="E1163" s="151" t="s">
        <v>3</v>
      </c>
      <c r="F1163" s="152" t="s">
        <v>1238</v>
      </c>
      <c r="H1163" s="153">
        <v>4.05</v>
      </c>
      <c r="I1163" s="154"/>
      <c r="L1163" s="149"/>
      <c r="M1163" s="155"/>
      <c r="T1163" s="156"/>
      <c r="AT1163" s="151" t="s">
        <v>193</v>
      </c>
      <c r="AU1163" s="151" t="s">
        <v>81</v>
      </c>
      <c r="AV1163" s="12" t="s">
        <v>81</v>
      </c>
      <c r="AW1163" s="12" t="s">
        <v>34</v>
      </c>
      <c r="AX1163" s="12" t="s">
        <v>72</v>
      </c>
      <c r="AY1163" s="151" t="s">
        <v>182</v>
      </c>
    </row>
    <row r="1164" spans="2:65" s="12" customFormat="1">
      <c r="B1164" s="149"/>
      <c r="D1164" s="150" t="s">
        <v>193</v>
      </c>
      <c r="E1164" s="151" t="s">
        <v>3</v>
      </c>
      <c r="F1164" s="152" t="s">
        <v>1239</v>
      </c>
      <c r="H1164" s="153">
        <v>17.853999999999999</v>
      </c>
      <c r="I1164" s="154"/>
      <c r="L1164" s="149"/>
      <c r="M1164" s="155"/>
      <c r="T1164" s="156"/>
      <c r="AT1164" s="151" t="s">
        <v>193</v>
      </c>
      <c r="AU1164" s="151" t="s">
        <v>81</v>
      </c>
      <c r="AV1164" s="12" t="s">
        <v>81</v>
      </c>
      <c r="AW1164" s="12" t="s">
        <v>34</v>
      </c>
      <c r="AX1164" s="12" t="s">
        <v>72</v>
      </c>
      <c r="AY1164" s="151" t="s">
        <v>182</v>
      </c>
    </row>
    <row r="1165" spans="2:65" s="12" customFormat="1">
      <c r="B1165" s="149"/>
      <c r="D1165" s="150" t="s">
        <v>193</v>
      </c>
      <c r="E1165" s="151" t="s">
        <v>3</v>
      </c>
      <c r="F1165" s="152" t="s">
        <v>1240</v>
      </c>
      <c r="H1165" s="153">
        <v>17.853999999999999</v>
      </c>
      <c r="I1165" s="154"/>
      <c r="L1165" s="149"/>
      <c r="M1165" s="155"/>
      <c r="T1165" s="156"/>
      <c r="AT1165" s="151" t="s">
        <v>193</v>
      </c>
      <c r="AU1165" s="151" t="s">
        <v>81</v>
      </c>
      <c r="AV1165" s="12" t="s">
        <v>81</v>
      </c>
      <c r="AW1165" s="12" t="s">
        <v>34</v>
      </c>
      <c r="AX1165" s="12" t="s">
        <v>72</v>
      </c>
      <c r="AY1165" s="151" t="s">
        <v>182</v>
      </c>
    </row>
    <row r="1166" spans="2:65" s="12" customFormat="1">
      <c r="B1166" s="149"/>
      <c r="D1166" s="150" t="s">
        <v>193</v>
      </c>
      <c r="E1166" s="151" t="s">
        <v>3</v>
      </c>
      <c r="F1166" s="152" t="s">
        <v>1241</v>
      </c>
      <c r="H1166" s="153">
        <v>16.95</v>
      </c>
      <c r="I1166" s="154"/>
      <c r="L1166" s="149"/>
      <c r="M1166" s="155"/>
      <c r="T1166" s="156"/>
      <c r="AT1166" s="151" t="s">
        <v>193</v>
      </c>
      <c r="AU1166" s="151" t="s">
        <v>81</v>
      </c>
      <c r="AV1166" s="12" t="s">
        <v>81</v>
      </c>
      <c r="AW1166" s="12" t="s">
        <v>34</v>
      </c>
      <c r="AX1166" s="12" t="s">
        <v>72</v>
      </c>
      <c r="AY1166" s="151" t="s">
        <v>182</v>
      </c>
    </row>
    <row r="1167" spans="2:65" s="12" customFormat="1">
      <c r="B1167" s="149"/>
      <c r="D1167" s="150" t="s">
        <v>193</v>
      </c>
      <c r="E1167" s="151" t="s">
        <v>3</v>
      </c>
      <c r="F1167" s="152" t="s">
        <v>1242</v>
      </c>
      <c r="H1167" s="153">
        <v>20.382000000000001</v>
      </c>
      <c r="I1167" s="154"/>
      <c r="L1167" s="149"/>
      <c r="M1167" s="155"/>
      <c r="T1167" s="156"/>
      <c r="AT1167" s="151" t="s">
        <v>193</v>
      </c>
      <c r="AU1167" s="151" t="s">
        <v>81</v>
      </c>
      <c r="AV1167" s="12" t="s">
        <v>81</v>
      </c>
      <c r="AW1167" s="12" t="s">
        <v>34</v>
      </c>
      <c r="AX1167" s="12" t="s">
        <v>72</v>
      </c>
      <c r="AY1167" s="151" t="s">
        <v>182</v>
      </c>
    </row>
    <row r="1168" spans="2:65" s="12" customFormat="1">
      <c r="B1168" s="149"/>
      <c r="D1168" s="150" t="s">
        <v>193</v>
      </c>
      <c r="E1168" s="151" t="s">
        <v>3</v>
      </c>
      <c r="F1168" s="152" t="s">
        <v>1243</v>
      </c>
      <c r="H1168" s="153">
        <v>20.382000000000001</v>
      </c>
      <c r="I1168" s="154"/>
      <c r="L1168" s="149"/>
      <c r="M1168" s="155"/>
      <c r="T1168" s="156"/>
      <c r="AT1168" s="151" t="s">
        <v>193</v>
      </c>
      <c r="AU1168" s="151" t="s">
        <v>81</v>
      </c>
      <c r="AV1168" s="12" t="s">
        <v>81</v>
      </c>
      <c r="AW1168" s="12" t="s">
        <v>34</v>
      </c>
      <c r="AX1168" s="12" t="s">
        <v>72</v>
      </c>
      <c r="AY1168" s="151" t="s">
        <v>182</v>
      </c>
    </row>
    <row r="1169" spans="2:51" s="12" customFormat="1">
      <c r="B1169" s="149"/>
      <c r="D1169" s="150" t="s">
        <v>193</v>
      </c>
      <c r="E1169" s="151" t="s">
        <v>3</v>
      </c>
      <c r="F1169" s="152" t="s">
        <v>1244</v>
      </c>
      <c r="H1169" s="153">
        <v>19.350000000000001</v>
      </c>
      <c r="I1169" s="154"/>
      <c r="L1169" s="149"/>
      <c r="M1169" s="155"/>
      <c r="T1169" s="156"/>
      <c r="AT1169" s="151" t="s">
        <v>193</v>
      </c>
      <c r="AU1169" s="151" t="s">
        <v>81</v>
      </c>
      <c r="AV1169" s="12" t="s">
        <v>81</v>
      </c>
      <c r="AW1169" s="12" t="s">
        <v>34</v>
      </c>
      <c r="AX1169" s="12" t="s">
        <v>72</v>
      </c>
      <c r="AY1169" s="151" t="s">
        <v>182</v>
      </c>
    </row>
    <row r="1170" spans="2:51" s="12" customFormat="1">
      <c r="B1170" s="149"/>
      <c r="D1170" s="150" t="s">
        <v>193</v>
      </c>
      <c r="E1170" s="151" t="s">
        <v>3</v>
      </c>
      <c r="F1170" s="152" t="s">
        <v>1245</v>
      </c>
      <c r="H1170" s="153">
        <v>14.852</v>
      </c>
      <c r="I1170" s="154"/>
      <c r="L1170" s="149"/>
      <c r="M1170" s="155"/>
      <c r="T1170" s="156"/>
      <c r="AT1170" s="151" t="s">
        <v>193</v>
      </c>
      <c r="AU1170" s="151" t="s">
        <v>81</v>
      </c>
      <c r="AV1170" s="12" t="s">
        <v>81</v>
      </c>
      <c r="AW1170" s="12" t="s">
        <v>34</v>
      </c>
      <c r="AX1170" s="12" t="s">
        <v>72</v>
      </c>
      <c r="AY1170" s="151" t="s">
        <v>182</v>
      </c>
    </row>
    <row r="1171" spans="2:51" s="12" customFormat="1">
      <c r="B1171" s="149"/>
      <c r="D1171" s="150" t="s">
        <v>193</v>
      </c>
      <c r="E1171" s="151" t="s">
        <v>3</v>
      </c>
      <c r="F1171" s="152" t="s">
        <v>1246</v>
      </c>
      <c r="H1171" s="153">
        <v>14.852</v>
      </c>
      <c r="I1171" s="154"/>
      <c r="L1171" s="149"/>
      <c r="M1171" s="155"/>
      <c r="T1171" s="156"/>
      <c r="AT1171" s="151" t="s">
        <v>193</v>
      </c>
      <c r="AU1171" s="151" t="s">
        <v>81</v>
      </c>
      <c r="AV1171" s="12" t="s">
        <v>81</v>
      </c>
      <c r="AW1171" s="12" t="s">
        <v>34</v>
      </c>
      <c r="AX1171" s="12" t="s">
        <v>72</v>
      </c>
      <c r="AY1171" s="151" t="s">
        <v>182</v>
      </c>
    </row>
    <row r="1172" spans="2:51" s="12" customFormat="1">
      <c r="B1172" s="149"/>
      <c r="D1172" s="150" t="s">
        <v>193</v>
      </c>
      <c r="E1172" s="151" t="s">
        <v>3</v>
      </c>
      <c r="F1172" s="152" t="s">
        <v>1247</v>
      </c>
      <c r="H1172" s="153">
        <v>14.1</v>
      </c>
      <c r="I1172" s="154"/>
      <c r="L1172" s="149"/>
      <c r="M1172" s="155"/>
      <c r="T1172" s="156"/>
      <c r="AT1172" s="151" t="s">
        <v>193</v>
      </c>
      <c r="AU1172" s="151" t="s">
        <v>81</v>
      </c>
      <c r="AV1172" s="12" t="s">
        <v>81</v>
      </c>
      <c r="AW1172" s="12" t="s">
        <v>34</v>
      </c>
      <c r="AX1172" s="12" t="s">
        <v>72</v>
      </c>
      <c r="AY1172" s="151" t="s">
        <v>182</v>
      </c>
    </row>
    <row r="1173" spans="2:51" s="12" customFormat="1">
      <c r="B1173" s="149"/>
      <c r="D1173" s="150" t="s">
        <v>193</v>
      </c>
      <c r="E1173" s="151" t="s">
        <v>3</v>
      </c>
      <c r="F1173" s="152" t="s">
        <v>1248</v>
      </c>
      <c r="H1173" s="153">
        <v>10.27</v>
      </c>
      <c r="I1173" s="154"/>
      <c r="L1173" s="149"/>
      <c r="M1173" s="155"/>
      <c r="T1173" s="156"/>
      <c r="AT1173" s="151" t="s">
        <v>193</v>
      </c>
      <c r="AU1173" s="151" t="s">
        <v>81</v>
      </c>
      <c r="AV1173" s="12" t="s">
        <v>81</v>
      </c>
      <c r="AW1173" s="12" t="s">
        <v>34</v>
      </c>
      <c r="AX1173" s="12" t="s">
        <v>72</v>
      </c>
      <c r="AY1173" s="151" t="s">
        <v>182</v>
      </c>
    </row>
    <row r="1174" spans="2:51" s="12" customFormat="1">
      <c r="B1174" s="149"/>
      <c r="D1174" s="150" t="s">
        <v>193</v>
      </c>
      <c r="E1174" s="151" t="s">
        <v>3</v>
      </c>
      <c r="F1174" s="152" t="s">
        <v>1249</v>
      </c>
      <c r="H1174" s="153">
        <v>10.27</v>
      </c>
      <c r="I1174" s="154"/>
      <c r="L1174" s="149"/>
      <c r="M1174" s="155"/>
      <c r="T1174" s="156"/>
      <c r="AT1174" s="151" t="s">
        <v>193</v>
      </c>
      <c r="AU1174" s="151" t="s">
        <v>81</v>
      </c>
      <c r="AV1174" s="12" t="s">
        <v>81</v>
      </c>
      <c r="AW1174" s="12" t="s">
        <v>34</v>
      </c>
      <c r="AX1174" s="12" t="s">
        <v>72</v>
      </c>
      <c r="AY1174" s="151" t="s">
        <v>182</v>
      </c>
    </row>
    <row r="1175" spans="2:51" s="12" customFormat="1">
      <c r="B1175" s="149"/>
      <c r="D1175" s="150" t="s">
        <v>193</v>
      </c>
      <c r="E1175" s="151" t="s">
        <v>3</v>
      </c>
      <c r="F1175" s="152" t="s">
        <v>1250</v>
      </c>
      <c r="H1175" s="153">
        <v>9.75</v>
      </c>
      <c r="I1175" s="154"/>
      <c r="L1175" s="149"/>
      <c r="M1175" s="155"/>
      <c r="T1175" s="156"/>
      <c r="AT1175" s="151" t="s">
        <v>193</v>
      </c>
      <c r="AU1175" s="151" t="s">
        <v>81</v>
      </c>
      <c r="AV1175" s="12" t="s">
        <v>81</v>
      </c>
      <c r="AW1175" s="12" t="s">
        <v>34</v>
      </c>
      <c r="AX1175" s="12" t="s">
        <v>72</v>
      </c>
      <c r="AY1175" s="151" t="s">
        <v>182</v>
      </c>
    </row>
    <row r="1176" spans="2:51" s="12" customFormat="1">
      <c r="B1176" s="149"/>
      <c r="D1176" s="150" t="s">
        <v>193</v>
      </c>
      <c r="E1176" s="151" t="s">
        <v>3</v>
      </c>
      <c r="F1176" s="152" t="s">
        <v>1251</v>
      </c>
      <c r="H1176" s="153">
        <v>16.274000000000001</v>
      </c>
      <c r="I1176" s="154"/>
      <c r="L1176" s="149"/>
      <c r="M1176" s="155"/>
      <c r="T1176" s="156"/>
      <c r="AT1176" s="151" t="s">
        <v>193</v>
      </c>
      <c r="AU1176" s="151" t="s">
        <v>81</v>
      </c>
      <c r="AV1176" s="12" t="s">
        <v>81</v>
      </c>
      <c r="AW1176" s="12" t="s">
        <v>34</v>
      </c>
      <c r="AX1176" s="12" t="s">
        <v>72</v>
      </c>
      <c r="AY1176" s="151" t="s">
        <v>182</v>
      </c>
    </row>
    <row r="1177" spans="2:51" s="12" customFormat="1">
      <c r="B1177" s="149"/>
      <c r="D1177" s="150" t="s">
        <v>193</v>
      </c>
      <c r="E1177" s="151" t="s">
        <v>3</v>
      </c>
      <c r="F1177" s="152" t="s">
        <v>1252</v>
      </c>
      <c r="H1177" s="153">
        <v>16.274000000000001</v>
      </c>
      <c r="I1177" s="154"/>
      <c r="L1177" s="149"/>
      <c r="M1177" s="155"/>
      <c r="T1177" s="156"/>
      <c r="AT1177" s="151" t="s">
        <v>193</v>
      </c>
      <c r="AU1177" s="151" t="s">
        <v>81</v>
      </c>
      <c r="AV1177" s="12" t="s">
        <v>81</v>
      </c>
      <c r="AW1177" s="12" t="s">
        <v>34</v>
      </c>
      <c r="AX1177" s="12" t="s">
        <v>72</v>
      </c>
      <c r="AY1177" s="151" t="s">
        <v>182</v>
      </c>
    </row>
    <row r="1178" spans="2:51" s="12" customFormat="1">
      <c r="B1178" s="149"/>
      <c r="D1178" s="150" t="s">
        <v>193</v>
      </c>
      <c r="E1178" s="151" t="s">
        <v>3</v>
      </c>
      <c r="F1178" s="152" t="s">
        <v>1253</v>
      </c>
      <c r="H1178" s="153">
        <v>15.45</v>
      </c>
      <c r="I1178" s="154"/>
      <c r="L1178" s="149"/>
      <c r="M1178" s="155"/>
      <c r="T1178" s="156"/>
      <c r="AT1178" s="151" t="s">
        <v>193</v>
      </c>
      <c r="AU1178" s="151" t="s">
        <v>81</v>
      </c>
      <c r="AV1178" s="12" t="s">
        <v>81</v>
      </c>
      <c r="AW1178" s="12" t="s">
        <v>34</v>
      </c>
      <c r="AX1178" s="12" t="s">
        <v>72</v>
      </c>
      <c r="AY1178" s="151" t="s">
        <v>182</v>
      </c>
    </row>
    <row r="1179" spans="2:51" s="12" customFormat="1">
      <c r="B1179" s="149"/>
      <c r="D1179" s="150" t="s">
        <v>193</v>
      </c>
      <c r="E1179" s="151" t="s">
        <v>3</v>
      </c>
      <c r="F1179" s="152" t="s">
        <v>1254</v>
      </c>
      <c r="H1179" s="153">
        <v>13.824999999999999</v>
      </c>
      <c r="I1179" s="154"/>
      <c r="L1179" s="149"/>
      <c r="M1179" s="155"/>
      <c r="T1179" s="156"/>
      <c r="AT1179" s="151" t="s">
        <v>193</v>
      </c>
      <c r="AU1179" s="151" t="s">
        <v>81</v>
      </c>
      <c r="AV1179" s="12" t="s">
        <v>81</v>
      </c>
      <c r="AW1179" s="12" t="s">
        <v>34</v>
      </c>
      <c r="AX1179" s="12" t="s">
        <v>72</v>
      </c>
      <c r="AY1179" s="151" t="s">
        <v>182</v>
      </c>
    </row>
    <row r="1180" spans="2:51" s="12" customFormat="1">
      <c r="B1180" s="149"/>
      <c r="D1180" s="150" t="s">
        <v>193</v>
      </c>
      <c r="E1180" s="151" t="s">
        <v>3</v>
      </c>
      <c r="F1180" s="152" t="s">
        <v>1255</v>
      </c>
      <c r="H1180" s="153">
        <v>13.824999999999999</v>
      </c>
      <c r="I1180" s="154"/>
      <c r="L1180" s="149"/>
      <c r="M1180" s="155"/>
      <c r="T1180" s="156"/>
      <c r="AT1180" s="151" t="s">
        <v>193</v>
      </c>
      <c r="AU1180" s="151" t="s">
        <v>81</v>
      </c>
      <c r="AV1180" s="12" t="s">
        <v>81</v>
      </c>
      <c r="AW1180" s="12" t="s">
        <v>34</v>
      </c>
      <c r="AX1180" s="12" t="s">
        <v>72</v>
      </c>
      <c r="AY1180" s="151" t="s">
        <v>182</v>
      </c>
    </row>
    <row r="1181" spans="2:51" s="12" customFormat="1">
      <c r="B1181" s="149"/>
      <c r="D1181" s="150" t="s">
        <v>193</v>
      </c>
      <c r="E1181" s="151" t="s">
        <v>3</v>
      </c>
      <c r="F1181" s="152" t="s">
        <v>1256</v>
      </c>
      <c r="H1181" s="153">
        <v>13.125</v>
      </c>
      <c r="I1181" s="154"/>
      <c r="L1181" s="149"/>
      <c r="M1181" s="155"/>
      <c r="T1181" s="156"/>
      <c r="AT1181" s="151" t="s">
        <v>193</v>
      </c>
      <c r="AU1181" s="151" t="s">
        <v>81</v>
      </c>
      <c r="AV1181" s="12" t="s">
        <v>81</v>
      </c>
      <c r="AW1181" s="12" t="s">
        <v>34</v>
      </c>
      <c r="AX1181" s="12" t="s">
        <v>72</v>
      </c>
      <c r="AY1181" s="151" t="s">
        <v>182</v>
      </c>
    </row>
    <row r="1182" spans="2:51" s="12" customFormat="1">
      <c r="B1182" s="149"/>
      <c r="D1182" s="150" t="s">
        <v>193</v>
      </c>
      <c r="E1182" s="151" t="s">
        <v>3</v>
      </c>
      <c r="F1182" s="152" t="s">
        <v>1257</v>
      </c>
      <c r="H1182" s="153">
        <v>3.95</v>
      </c>
      <c r="I1182" s="154"/>
      <c r="L1182" s="149"/>
      <c r="M1182" s="155"/>
      <c r="T1182" s="156"/>
      <c r="AT1182" s="151" t="s">
        <v>193</v>
      </c>
      <c r="AU1182" s="151" t="s">
        <v>81</v>
      </c>
      <c r="AV1182" s="12" t="s">
        <v>81</v>
      </c>
      <c r="AW1182" s="12" t="s">
        <v>34</v>
      </c>
      <c r="AX1182" s="12" t="s">
        <v>72</v>
      </c>
      <c r="AY1182" s="151" t="s">
        <v>182</v>
      </c>
    </row>
    <row r="1183" spans="2:51" s="12" customFormat="1">
      <c r="B1183" s="149"/>
      <c r="D1183" s="150" t="s">
        <v>193</v>
      </c>
      <c r="E1183" s="151" t="s">
        <v>3</v>
      </c>
      <c r="F1183" s="152" t="s">
        <v>1258</v>
      </c>
      <c r="H1183" s="153">
        <v>3.95</v>
      </c>
      <c r="I1183" s="154"/>
      <c r="L1183" s="149"/>
      <c r="M1183" s="155"/>
      <c r="T1183" s="156"/>
      <c r="AT1183" s="151" t="s">
        <v>193</v>
      </c>
      <c r="AU1183" s="151" t="s">
        <v>81</v>
      </c>
      <c r="AV1183" s="12" t="s">
        <v>81</v>
      </c>
      <c r="AW1183" s="12" t="s">
        <v>34</v>
      </c>
      <c r="AX1183" s="12" t="s">
        <v>72</v>
      </c>
      <c r="AY1183" s="151" t="s">
        <v>182</v>
      </c>
    </row>
    <row r="1184" spans="2:51" s="12" customFormat="1">
      <c r="B1184" s="149"/>
      <c r="D1184" s="150" t="s">
        <v>193</v>
      </c>
      <c r="E1184" s="151" t="s">
        <v>3</v>
      </c>
      <c r="F1184" s="152" t="s">
        <v>1259</v>
      </c>
      <c r="H1184" s="153">
        <v>3.75</v>
      </c>
      <c r="I1184" s="154"/>
      <c r="L1184" s="149"/>
      <c r="M1184" s="155"/>
      <c r="T1184" s="156"/>
      <c r="AT1184" s="151" t="s">
        <v>193</v>
      </c>
      <c r="AU1184" s="151" t="s">
        <v>81</v>
      </c>
      <c r="AV1184" s="12" t="s">
        <v>81</v>
      </c>
      <c r="AW1184" s="12" t="s">
        <v>34</v>
      </c>
      <c r="AX1184" s="12" t="s">
        <v>72</v>
      </c>
      <c r="AY1184" s="151" t="s">
        <v>182</v>
      </c>
    </row>
    <row r="1185" spans="2:51" s="12" customFormat="1">
      <c r="B1185" s="149"/>
      <c r="D1185" s="150" t="s">
        <v>193</v>
      </c>
      <c r="E1185" s="151" t="s">
        <v>3</v>
      </c>
      <c r="F1185" s="152" t="s">
        <v>1260</v>
      </c>
      <c r="H1185" s="153">
        <v>6.71</v>
      </c>
      <c r="I1185" s="154"/>
      <c r="L1185" s="149"/>
      <c r="M1185" s="155"/>
      <c r="T1185" s="156"/>
      <c r="AT1185" s="151" t="s">
        <v>193</v>
      </c>
      <c r="AU1185" s="151" t="s">
        <v>81</v>
      </c>
      <c r="AV1185" s="12" t="s">
        <v>81</v>
      </c>
      <c r="AW1185" s="12" t="s">
        <v>34</v>
      </c>
      <c r="AX1185" s="12" t="s">
        <v>72</v>
      </c>
      <c r="AY1185" s="151" t="s">
        <v>182</v>
      </c>
    </row>
    <row r="1186" spans="2:51" s="12" customFormat="1">
      <c r="B1186" s="149"/>
      <c r="D1186" s="150" t="s">
        <v>193</v>
      </c>
      <c r="E1186" s="151" t="s">
        <v>3</v>
      </c>
      <c r="F1186" s="152" t="s">
        <v>1261</v>
      </c>
      <c r="H1186" s="153">
        <v>6.71</v>
      </c>
      <c r="I1186" s="154"/>
      <c r="L1186" s="149"/>
      <c r="M1186" s="155"/>
      <c r="T1186" s="156"/>
      <c r="AT1186" s="151" t="s">
        <v>193</v>
      </c>
      <c r="AU1186" s="151" t="s">
        <v>81</v>
      </c>
      <c r="AV1186" s="12" t="s">
        <v>81</v>
      </c>
      <c r="AW1186" s="12" t="s">
        <v>34</v>
      </c>
      <c r="AX1186" s="12" t="s">
        <v>72</v>
      </c>
      <c r="AY1186" s="151" t="s">
        <v>182</v>
      </c>
    </row>
    <row r="1187" spans="2:51" s="12" customFormat="1">
      <c r="B1187" s="149"/>
      <c r="D1187" s="150" t="s">
        <v>193</v>
      </c>
      <c r="E1187" s="151" t="s">
        <v>3</v>
      </c>
      <c r="F1187" s="152" t="s">
        <v>1262</v>
      </c>
      <c r="H1187" s="153">
        <v>6.71</v>
      </c>
      <c r="I1187" s="154"/>
      <c r="L1187" s="149"/>
      <c r="M1187" s="155"/>
      <c r="T1187" s="156"/>
      <c r="AT1187" s="151" t="s">
        <v>193</v>
      </c>
      <c r="AU1187" s="151" t="s">
        <v>81</v>
      </c>
      <c r="AV1187" s="12" t="s">
        <v>81</v>
      </c>
      <c r="AW1187" s="12" t="s">
        <v>34</v>
      </c>
      <c r="AX1187" s="12" t="s">
        <v>72</v>
      </c>
      <c r="AY1187" s="151" t="s">
        <v>182</v>
      </c>
    </row>
    <row r="1188" spans="2:51" s="12" customFormat="1">
      <c r="B1188" s="149"/>
      <c r="D1188" s="150" t="s">
        <v>193</v>
      </c>
      <c r="E1188" s="151" t="s">
        <v>3</v>
      </c>
      <c r="F1188" s="152" t="s">
        <v>1263</v>
      </c>
      <c r="H1188" s="153">
        <v>4.6749999999999998</v>
      </c>
      <c r="I1188" s="154"/>
      <c r="L1188" s="149"/>
      <c r="M1188" s="155"/>
      <c r="T1188" s="156"/>
      <c r="AT1188" s="151" t="s">
        <v>193</v>
      </c>
      <c r="AU1188" s="151" t="s">
        <v>81</v>
      </c>
      <c r="AV1188" s="12" t="s">
        <v>81</v>
      </c>
      <c r="AW1188" s="12" t="s">
        <v>34</v>
      </c>
      <c r="AX1188" s="12" t="s">
        <v>72</v>
      </c>
      <c r="AY1188" s="151" t="s">
        <v>182</v>
      </c>
    </row>
    <row r="1189" spans="2:51" s="12" customFormat="1">
      <c r="B1189" s="149"/>
      <c r="D1189" s="150" t="s">
        <v>193</v>
      </c>
      <c r="E1189" s="151" t="s">
        <v>3</v>
      </c>
      <c r="F1189" s="152" t="s">
        <v>1264</v>
      </c>
      <c r="H1189" s="153">
        <v>4.6749999999999998</v>
      </c>
      <c r="I1189" s="154"/>
      <c r="L1189" s="149"/>
      <c r="M1189" s="155"/>
      <c r="T1189" s="156"/>
      <c r="AT1189" s="151" t="s">
        <v>193</v>
      </c>
      <c r="AU1189" s="151" t="s">
        <v>81</v>
      </c>
      <c r="AV1189" s="12" t="s">
        <v>81</v>
      </c>
      <c r="AW1189" s="12" t="s">
        <v>34</v>
      </c>
      <c r="AX1189" s="12" t="s">
        <v>72</v>
      </c>
      <c r="AY1189" s="151" t="s">
        <v>182</v>
      </c>
    </row>
    <row r="1190" spans="2:51" s="12" customFormat="1">
      <c r="B1190" s="149"/>
      <c r="D1190" s="150" t="s">
        <v>193</v>
      </c>
      <c r="E1190" s="151" t="s">
        <v>3</v>
      </c>
      <c r="F1190" s="152" t="s">
        <v>1265</v>
      </c>
      <c r="H1190" s="153">
        <v>4.6749999999999998</v>
      </c>
      <c r="I1190" s="154"/>
      <c r="L1190" s="149"/>
      <c r="M1190" s="155"/>
      <c r="T1190" s="156"/>
      <c r="AT1190" s="151" t="s">
        <v>193</v>
      </c>
      <c r="AU1190" s="151" t="s">
        <v>81</v>
      </c>
      <c r="AV1190" s="12" t="s">
        <v>81</v>
      </c>
      <c r="AW1190" s="12" t="s">
        <v>34</v>
      </c>
      <c r="AX1190" s="12" t="s">
        <v>72</v>
      </c>
      <c r="AY1190" s="151" t="s">
        <v>182</v>
      </c>
    </row>
    <row r="1191" spans="2:51" s="12" customFormat="1">
      <c r="B1191" s="149"/>
      <c r="D1191" s="150" t="s">
        <v>193</v>
      </c>
      <c r="E1191" s="151" t="s">
        <v>3</v>
      </c>
      <c r="F1191" s="152" t="s">
        <v>1266</v>
      </c>
      <c r="H1191" s="153">
        <v>4.84</v>
      </c>
      <c r="I1191" s="154"/>
      <c r="L1191" s="149"/>
      <c r="M1191" s="155"/>
      <c r="T1191" s="156"/>
      <c r="AT1191" s="151" t="s">
        <v>193</v>
      </c>
      <c r="AU1191" s="151" t="s">
        <v>81</v>
      </c>
      <c r="AV1191" s="12" t="s">
        <v>81</v>
      </c>
      <c r="AW1191" s="12" t="s">
        <v>34</v>
      </c>
      <c r="AX1191" s="12" t="s">
        <v>72</v>
      </c>
      <c r="AY1191" s="151" t="s">
        <v>182</v>
      </c>
    </row>
    <row r="1192" spans="2:51" s="12" customFormat="1">
      <c r="B1192" s="149"/>
      <c r="D1192" s="150" t="s">
        <v>193</v>
      </c>
      <c r="E1192" s="151" t="s">
        <v>3</v>
      </c>
      <c r="F1192" s="152" t="s">
        <v>1267</v>
      </c>
      <c r="H1192" s="153">
        <v>4.84</v>
      </c>
      <c r="I1192" s="154"/>
      <c r="L1192" s="149"/>
      <c r="M1192" s="155"/>
      <c r="T1192" s="156"/>
      <c r="AT1192" s="151" t="s">
        <v>193</v>
      </c>
      <c r="AU1192" s="151" t="s">
        <v>81</v>
      </c>
      <c r="AV1192" s="12" t="s">
        <v>81</v>
      </c>
      <c r="AW1192" s="12" t="s">
        <v>34</v>
      </c>
      <c r="AX1192" s="12" t="s">
        <v>72</v>
      </c>
      <c r="AY1192" s="151" t="s">
        <v>182</v>
      </c>
    </row>
    <row r="1193" spans="2:51" s="12" customFormat="1">
      <c r="B1193" s="149"/>
      <c r="D1193" s="150" t="s">
        <v>193</v>
      </c>
      <c r="E1193" s="151" t="s">
        <v>3</v>
      </c>
      <c r="F1193" s="152" t="s">
        <v>1268</v>
      </c>
      <c r="H1193" s="153">
        <v>4.84</v>
      </c>
      <c r="I1193" s="154"/>
      <c r="L1193" s="149"/>
      <c r="M1193" s="155"/>
      <c r="T1193" s="156"/>
      <c r="AT1193" s="151" t="s">
        <v>193</v>
      </c>
      <c r="AU1193" s="151" t="s">
        <v>81</v>
      </c>
      <c r="AV1193" s="12" t="s">
        <v>81</v>
      </c>
      <c r="AW1193" s="12" t="s">
        <v>34</v>
      </c>
      <c r="AX1193" s="12" t="s">
        <v>72</v>
      </c>
      <c r="AY1193" s="151" t="s">
        <v>182</v>
      </c>
    </row>
    <row r="1194" spans="2:51" s="12" customFormat="1">
      <c r="B1194" s="149"/>
      <c r="D1194" s="150" t="s">
        <v>193</v>
      </c>
      <c r="E1194" s="151" t="s">
        <v>3</v>
      </c>
      <c r="F1194" s="152" t="s">
        <v>1269</v>
      </c>
      <c r="H1194" s="153">
        <v>4.7300000000000004</v>
      </c>
      <c r="I1194" s="154"/>
      <c r="L1194" s="149"/>
      <c r="M1194" s="155"/>
      <c r="T1194" s="156"/>
      <c r="AT1194" s="151" t="s">
        <v>193</v>
      </c>
      <c r="AU1194" s="151" t="s">
        <v>81</v>
      </c>
      <c r="AV1194" s="12" t="s">
        <v>81</v>
      </c>
      <c r="AW1194" s="12" t="s">
        <v>34</v>
      </c>
      <c r="AX1194" s="12" t="s">
        <v>72</v>
      </c>
      <c r="AY1194" s="151" t="s">
        <v>182</v>
      </c>
    </row>
    <row r="1195" spans="2:51" s="12" customFormat="1">
      <c r="B1195" s="149"/>
      <c r="D1195" s="150" t="s">
        <v>193</v>
      </c>
      <c r="E1195" s="151" t="s">
        <v>3</v>
      </c>
      <c r="F1195" s="152" t="s">
        <v>1270</v>
      </c>
      <c r="H1195" s="153">
        <v>4.7300000000000004</v>
      </c>
      <c r="I1195" s="154"/>
      <c r="L1195" s="149"/>
      <c r="M1195" s="155"/>
      <c r="T1195" s="156"/>
      <c r="AT1195" s="151" t="s">
        <v>193</v>
      </c>
      <c r="AU1195" s="151" t="s">
        <v>81</v>
      </c>
      <c r="AV1195" s="12" t="s">
        <v>81</v>
      </c>
      <c r="AW1195" s="12" t="s">
        <v>34</v>
      </c>
      <c r="AX1195" s="12" t="s">
        <v>72</v>
      </c>
      <c r="AY1195" s="151" t="s">
        <v>182</v>
      </c>
    </row>
    <row r="1196" spans="2:51" s="12" customFormat="1">
      <c r="B1196" s="149"/>
      <c r="D1196" s="150" t="s">
        <v>193</v>
      </c>
      <c r="E1196" s="151" t="s">
        <v>3</v>
      </c>
      <c r="F1196" s="152" t="s">
        <v>1271</v>
      </c>
      <c r="H1196" s="153">
        <v>4.7300000000000004</v>
      </c>
      <c r="I1196" s="154"/>
      <c r="L1196" s="149"/>
      <c r="M1196" s="155"/>
      <c r="T1196" s="156"/>
      <c r="AT1196" s="151" t="s">
        <v>193</v>
      </c>
      <c r="AU1196" s="151" t="s">
        <v>81</v>
      </c>
      <c r="AV1196" s="12" t="s">
        <v>81</v>
      </c>
      <c r="AW1196" s="12" t="s">
        <v>34</v>
      </c>
      <c r="AX1196" s="12" t="s">
        <v>72</v>
      </c>
      <c r="AY1196" s="151" t="s">
        <v>182</v>
      </c>
    </row>
    <row r="1197" spans="2:51" s="12" customFormat="1">
      <c r="B1197" s="149"/>
      <c r="D1197" s="150" t="s">
        <v>193</v>
      </c>
      <c r="E1197" s="151" t="s">
        <v>3</v>
      </c>
      <c r="F1197" s="152" t="s">
        <v>1272</v>
      </c>
      <c r="H1197" s="153">
        <v>2.75</v>
      </c>
      <c r="I1197" s="154"/>
      <c r="L1197" s="149"/>
      <c r="M1197" s="155"/>
      <c r="T1197" s="156"/>
      <c r="AT1197" s="151" t="s">
        <v>193</v>
      </c>
      <c r="AU1197" s="151" t="s">
        <v>81</v>
      </c>
      <c r="AV1197" s="12" t="s">
        <v>81</v>
      </c>
      <c r="AW1197" s="12" t="s">
        <v>34</v>
      </c>
      <c r="AX1197" s="12" t="s">
        <v>72</v>
      </c>
      <c r="AY1197" s="151" t="s">
        <v>182</v>
      </c>
    </row>
    <row r="1198" spans="2:51" s="12" customFormat="1">
      <c r="B1198" s="149"/>
      <c r="D1198" s="150" t="s">
        <v>193</v>
      </c>
      <c r="E1198" s="151" t="s">
        <v>3</v>
      </c>
      <c r="F1198" s="152" t="s">
        <v>1273</v>
      </c>
      <c r="H1198" s="153">
        <v>2.75</v>
      </c>
      <c r="I1198" s="154"/>
      <c r="L1198" s="149"/>
      <c r="M1198" s="155"/>
      <c r="T1198" s="156"/>
      <c r="AT1198" s="151" t="s">
        <v>193</v>
      </c>
      <c r="AU1198" s="151" t="s">
        <v>81</v>
      </c>
      <c r="AV1198" s="12" t="s">
        <v>81</v>
      </c>
      <c r="AW1198" s="12" t="s">
        <v>34</v>
      </c>
      <c r="AX1198" s="12" t="s">
        <v>72</v>
      </c>
      <c r="AY1198" s="151" t="s">
        <v>182</v>
      </c>
    </row>
    <row r="1199" spans="2:51" s="12" customFormat="1">
      <c r="B1199" s="149"/>
      <c r="D1199" s="150" t="s">
        <v>193</v>
      </c>
      <c r="E1199" s="151" t="s">
        <v>3</v>
      </c>
      <c r="F1199" s="152" t="s">
        <v>1274</v>
      </c>
      <c r="H1199" s="153">
        <v>2.75</v>
      </c>
      <c r="I1199" s="154"/>
      <c r="L1199" s="149"/>
      <c r="M1199" s="155"/>
      <c r="T1199" s="156"/>
      <c r="AT1199" s="151" t="s">
        <v>193</v>
      </c>
      <c r="AU1199" s="151" t="s">
        <v>81</v>
      </c>
      <c r="AV1199" s="12" t="s">
        <v>81</v>
      </c>
      <c r="AW1199" s="12" t="s">
        <v>34</v>
      </c>
      <c r="AX1199" s="12" t="s">
        <v>72</v>
      </c>
      <c r="AY1199" s="151" t="s">
        <v>182</v>
      </c>
    </row>
    <row r="1200" spans="2:51" s="12" customFormat="1">
      <c r="B1200" s="149"/>
      <c r="D1200" s="150" t="s">
        <v>193</v>
      </c>
      <c r="E1200" s="151" t="s">
        <v>3</v>
      </c>
      <c r="F1200" s="152" t="s">
        <v>1275</v>
      </c>
      <c r="H1200" s="153">
        <v>13.286</v>
      </c>
      <c r="I1200" s="154"/>
      <c r="L1200" s="149"/>
      <c r="M1200" s="155"/>
      <c r="T1200" s="156"/>
      <c r="AT1200" s="151" t="s">
        <v>193</v>
      </c>
      <c r="AU1200" s="151" t="s">
        <v>81</v>
      </c>
      <c r="AV1200" s="12" t="s">
        <v>81</v>
      </c>
      <c r="AW1200" s="12" t="s">
        <v>34</v>
      </c>
      <c r="AX1200" s="12" t="s">
        <v>72</v>
      </c>
      <c r="AY1200" s="151" t="s">
        <v>182</v>
      </c>
    </row>
    <row r="1201" spans="2:65" s="12" customFormat="1">
      <c r="B1201" s="149"/>
      <c r="D1201" s="150" t="s">
        <v>193</v>
      </c>
      <c r="E1201" s="151" t="s">
        <v>3</v>
      </c>
      <c r="F1201" s="152" t="s">
        <v>1276</v>
      </c>
      <c r="H1201" s="153">
        <v>13.286</v>
      </c>
      <c r="I1201" s="154"/>
      <c r="L1201" s="149"/>
      <c r="M1201" s="155"/>
      <c r="T1201" s="156"/>
      <c r="AT1201" s="151" t="s">
        <v>193</v>
      </c>
      <c r="AU1201" s="151" t="s">
        <v>81</v>
      </c>
      <c r="AV1201" s="12" t="s">
        <v>81</v>
      </c>
      <c r="AW1201" s="12" t="s">
        <v>34</v>
      </c>
      <c r="AX1201" s="12" t="s">
        <v>72</v>
      </c>
      <c r="AY1201" s="151" t="s">
        <v>182</v>
      </c>
    </row>
    <row r="1202" spans="2:65" s="12" customFormat="1">
      <c r="B1202" s="149"/>
      <c r="D1202" s="150" t="s">
        <v>193</v>
      </c>
      <c r="E1202" s="151" t="s">
        <v>3</v>
      </c>
      <c r="F1202" s="152" t="s">
        <v>1277</v>
      </c>
      <c r="H1202" s="153">
        <v>12.922000000000001</v>
      </c>
      <c r="I1202" s="154"/>
      <c r="L1202" s="149"/>
      <c r="M1202" s="155"/>
      <c r="T1202" s="156"/>
      <c r="AT1202" s="151" t="s">
        <v>193</v>
      </c>
      <c r="AU1202" s="151" t="s">
        <v>81</v>
      </c>
      <c r="AV1202" s="12" t="s">
        <v>81</v>
      </c>
      <c r="AW1202" s="12" t="s">
        <v>34</v>
      </c>
      <c r="AX1202" s="12" t="s">
        <v>72</v>
      </c>
      <c r="AY1202" s="151" t="s">
        <v>182</v>
      </c>
    </row>
    <row r="1203" spans="2:65" s="12" customFormat="1">
      <c r="B1203" s="149"/>
      <c r="D1203" s="150" t="s">
        <v>193</v>
      </c>
      <c r="E1203" s="151" t="s">
        <v>3</v>
      </c>
      <c r="F1203" s="152" t="s">
        <v>1278</v>
      </c>
      <c r="H1203" s="153">
        <v>3.3580000000000001</v>
      </c>
      <c r="I1203" s="154"/>
      <c r="L1203" s="149"/>
      <c r="M1203" s="155"/>
      <c r="T1203" s="156"/>
      <c r="AT1203" s="151" t="s">
        <v>193</v>
      </c>
      <c r="AU1203" s="151" t="s">
        <v>81</v>
      </c>
      <c r="AV1203" s="12" t="s">
        <v>81</v>
      </c>
      <c r="AW1203" s="12" t="s">
        <v>34</v>
      </c>
      <c r="AX1203" s="12" t="s">
        <v>72</v>
      </c>
      <c r="AY1203" s="151" t="s">
        <v>182</v>
      </c>
    </row>
    <row r="1204" spans="2:65" s="12" customFormat="1">
      <c r="B1204" s="149"/>
      <c r="D1204" s="150" t="s">
        <v>193</v>
      </c>
      <c r="E1204" s="151" t="s">
        <v>3</v>
      </c>
      <c r="F1204" s="152" t="s">
        <v>1279</v>
      </c>
      <c r="H1204" s="153">
        <v>3.3580000000000001</v>
      </c>
      <c r="I1204" s="154"/>
      <c r="L1204" s="149"/>
      <c r="M1204" s="155"/>
      <c r="T1204" s="156"/>
      <c r="AT1204" s="151" t="s">
        <v>193</v>
      </c>
      <c r="AU1204" s="151" t="s">
        <v>81</v>
      </c>
      <c r="AV1204" s="12" t="s">
        <v>81</v>
      </c>
      <c r="AW1204" s="12" t="s">
        <v>34</v>
      </c>
      <c r="AX1204" s="12" t="s">
        <v>72</v>
      </c>
      <c r="AY1204" s="151" t="s">
        <v>182</v>
      </c>
    </row>
    <row r="1205" spans="2:65" s="12" customFormat="1">
      <c r="B1205" s="149"/>
      <c r="D1205" s="150" t="s">
        <v>193</v>
      </c>
      <c r="E1205" s="151" t="s">
        <v>3</v>
      </c>
      <c r="F1205" s="152" t="s">
        <v>1280</v>
      </c>
      <c r="H1205" s="153">
        <v>3.266</v>
      </c>
      <c r="I1205" s="154"/>
      <c r="L1205" s="149"/>
      <c r="M1205" s="155"/>
      <c r="T1205" s="156"/>
      <c r="AT1205" s="151" t="s">
        <v>193</v>
      </c>
      <c r="AU1205" s="151" t="s">
        <v>81</v>
      </c>
      <c r="AV1205" s="12" t="s">
        <v>81</v>
      </c>
      <c r="AW1205" s="12" t="s">
        <v>34</v>
      </c>
      <c r="AX1205" s="12" t="s">
        <v>72</v>
      </c>
      <c r="AY1205" s="151" t="s">
        <v>182</v>
      </c>
    </row>
    <row r="1206" spans="2:65" s="12" customFormat="1">
      <c r="B1206" s="149"/>
      <c r="D1206" s="150" t="s">
        <v>193</v>
      </c>
      <c r="E1206" s="151" t="s">
        <v>3</v>
      </c>
      <c r="F1206" s="152" t="s">
        <v>1281</v>
      </c>
      <c r="H1206" s="153">
        <v>6.468</v>
      </c>
      <c r="I1206" s="154"/>
      <c r="L1206" s="149"/>
      <c r="M1206" s="155"/>
      <c r="T1206" s="156"/>
      <c r="AT1206" s="151" t="s">
        <v>193</v>
      </c>
      <c r="AU1206" s="151" t="s">
        <v>81</v>
      </c>
      <c r="AV1206" s="12" t="s">
        <v>81</v>
      </c>
      <c r="AW1206" s="12" t="s">
        <v>34</v>
      </c>
      <c r="AX1206" s="12" t="s">
        <v>72</v>
      </c>
      <c r="AY1206" s="151" t="s">
        <v>182</v>
      </c>
    </row>
    <row r="1207" spans="2:65" s="12" customFormat="1">
      <c r="B1207" s="149"/>
      <c r="D1207" s="150" t="s">
        <v>193</v>
      </c>
      <c r="E1207" s="151" t="s">
        <v>3</v>
      </c>
      <c r="F1207" s="152" t="s">
        <v>1282</v>
      </c>
      <c r="H1207" s="153">
        <v>34.799999999999997</v>
      </c>
      <c r="I1207" s="154"/>
      <c r="L1207" s="149"/>
      <c r="M1207" s="155"/>
      <c r="T1207" s="156"/>
      <c r="AT1207" s="151" t="s">
        <v>193</v>
      </c>
      <c r="AU1207" s="151" t="s">
        <v>81</v>
      </c>
      <c r="AV1207" s="12" t="s">
        <v>81</v>
      </c>
      <c r="AW1207" s="12" t="s">
        <v>34</v>
      </c>
      <c r="AX1207" s="12" t="s">
        <v>72</v>
      </c>
      <c r="AY1207" s="151" t="s">
        <v>182</v>
      </c>
    </row>
    <row r="1208" spans="2:65" s="12" customFormat="1">
      <c r="B1208" s="149"/>
      <c r="D1208" s="150" t="s">
        <v>193</v>
      </c>
      <c r="E1208" s="151" t="s">
        <v>3</v>
      </c>
      <c r="F1208" s="152" t="s">
        <v>1283</v>
      </c>
      <c r="H1208" s="153">
        <v>34.799999999999997</v>
      </c>
      <c r="I1208" s="154"/>
      <c r="L1208" s="149"/>
      <c r="M1208" s="155"/>
      <c r="T1208" s="156"/>
      <c r="AT1208" s="151" t="s">
        <v>193</v>
      </c>
      <c r="AU1208" s="151" t="s">
        <v>81</v>
      </c>
      <c r="AV1208" s="12" t="s">
        <v>81</v>
      </c>
      <c r="AW1208" s="12" t="s">
        <v>34</v>
      </c>
      <c r="AX1208" s="12" t="s">
        <v>72</v>
      </c>
      <c r="AY1208" s="151" t="s">
        <v>182</v>
      </c>
    </row>
    <row r="1209" spans="2:65" s="12" customFormat="1">
      <c r="B1209" s="149"/>
      <c r="D1209" s="150" t="s">
        <v>193</v>
      </c>
      <c r="E1209" s="151" t="s">
        <v>3</v>
      </c>
      <c r="F1209" s="152" t="s">
        <v>1284</v>
      </c>
      <c r="H1209" s="153">
        <v>34.799999999999997</v>
      </c>
      <c r="I1209" s="154"/>
      <c r="L1209" s="149"/>
      <c r="M1209" s="155"/>
      <c r="T1209" s="156"/>
      <c r="AT1209" s="151" t="s">
        <v>193</v>
      </c>
      <c r="AU1209" s="151" t="s">
        <v>81</v>
      </c>
      <c r="AV1209" s="12" t="s">
        <v>81</v>
      </c>
      <c r="AW1209" s="12" t="s">
        <v>34</v>
      </c>
      <c r="AX1209" s="12" t="s">
        <v>72</v>
      </c>
      <c r="AY1209" s="151" t="s">
        <v>182</v>
      </c>
    </row>
    <row r="1210" spans="2:65" s="12" customFormat="1">
      <c r="B1210" s="149"/>
      <c r="D1210" s="150" t="s">
        <v>193</v>
      </c>
      <c r="E1210" s="151" t="s">
        <v>3</v>
      </c>
      <c r="F1210" s="152" t="s">
        <v>1285</v>
      </c>
      <c r="H1210" s="153">
        <v>6.468</v>
      </c>
      <c r="I1210" s="154"/>
      <c r="L1210" s="149"/>
      <c r="M1210" s="155"/>
      <c r="T1210" s="156"/>
      <c r="AT1210" s="151" t="s">
        <v>193</v>
      </c>
      <c r="AU1210" s="151" t="s">
        <v>81</v>
      </c>
      <c r="AV1210" s="12" t="s">
        <v>81</v>
      </c>
      <c r="AW1210" s="12" t="s">
        <v>34</v>
      </c>
      <c r="AX1210" s="12" t="s">
        <v>72</v>
      </c>
      <c r="AY1210" s="151" t="s">
        <v>182</v>
      </c>
    </row>
    <row r="1211" spans="2:65" s="12" customFormat="1">
      <c r="B1211" s="149"/>
      <c r="D1211" s="150" t="s">
        <v>193</v>
      </c>
      <c r="E1211" s="151" t="s">
        <v>3</v>
      </c>
      <c r="F1211" s="152" t="s">
        <v>1286</v>
      </c>
      <c r="H1211" s="153">
        <v>6.468</v>
      </c>
      <c r="I1211" s="154"/>
      <c r="L1211" s="149"/>
      <c r="M1211" s="155"/>
      <c r="T1211" s="156"/>
      <c r="AT1211" s="151" t="s">
        <v>193</v>
      </c>
      <c r="AU1211" s="151" t="s">
        <v>81</v>
      </c>
      <c r="AV1211" s="12" t="s">
        <v>81</v>
      </c>
      <c r="AW1211" s="12" t="s">
        <v>34</v>
      </c>
      <c r="AX1211" s="12" t="s">
        <v>72</v>
      </c>
      <c r="AY1211" s="151" t="s">
        <v>182</v>
      </c>
    </row>
    <row r="1212" spans="2:65" s="12" customFormat="1">
      <c r="B1212" s="149"/>
      <c r="D1212" s="150" t="s">
        <v>193</v>
      </c>
      <c r="E1212" s="151" t="s">
        <v>3</v>
      </c>
      <c r="F1212" s="152" t="s">
        <v>1287</v>
      </c>
      <c r="H1212" s="153">
        <v>6.468</v>
      </c>
      <c r="I1212" s="154"/>
      <c r="L1212" s="149"/>
      <c r="M1212" s="155"/>
      <c r="T1212" s="156"/>
      <c r="AT1212" s="151" t="s">
        <v>193</v>
      </c>
      <c r="AU1212" s="151" t="s">
        <v>81</v>
      </c>
      <c r="AV1212" s="12" t="s">
        <v>81</v>
      </c>
      <c r="AW1212" s="12" t="s">
        <v>34</v>
      </c>
      <c r="AX1212" s="12" t="s">
        <v>72</v>
      </c>
      <c r="AY1212" s="151" t="s">
        <v>182</v>
      </c>
    </row>
    <row r="1213" spans="2:65" s="13" customFormat="1">
      <c r="B1213" s="157"/>
      <c r="D1213" s="150" t="s">
        <v>193</v>
      </c>
      <c r="E1213" s="158" t="s">
        <v>3</v>
      </c>
      <c r="F1213" s="159" t="s">
        <v>201</v>
      </c>
      <c r="H1213" s="160">
        <v>588.92999999999984</v>
      </c>
      <c r="I1213" s="161"/>
      <c r="L1213" s="157"/>
      <c r="M1213" s="162"/>
      <c r="T1213" s="163"/>
      <c r="AT1213" s="158" t="s">
        <v>193</v>
      </c>
      <c r="AU1213" s="158" t="s">
        <v>81</v>
      </c>
      <c r="AV1213" s="13" t="s">
        <v>189</v>
      </c>
      <c r="AW1213" s="13" t="s">
        <v>34</v>
      </c>
      <c r="AX1213" s="13" t="s">
        <v>79</v>
      </c>
      <c r="AY1213" s="158" t="s">
        <v>182</v>
      </c>
    </row>
    <row r="1214" spans="2:65" s="1" customFormat="1" ht="37.9" customHeight="1">
      <c r="B1214" s="131"/>
      <c r="C1214" s="132" t="s">
        <v>1293</v>
      </c>
      <c r="D1214" s="132" t="s">
        <v>184</v>
      </c>
      <c r="E1214" s="133" t="s">
        <v>1294</v>
      </c>
      <c r="F1214" s="134" t="s">
        <v>1295</v>
      </c>
      <c r="G1214" s="135" t="s">
        <v>292</v>
      </c>
      <c r="H1214" s="136">
        <v>588.92999999999995</v>
      </c>
      <c r="I1214" s="137"/>
      <c r="J1214" s="138">
        <f>ROUND(I1214*H1214,2)</f>
        <v>0</v>
      </c>
      <c r="K1214" s="134" t="s">
        <v>188</v>
      </c>
      <c r="L1214" s="32"/>
      <c r="M1214" s="139" t="s">
        <v>3</v>
      </c>
      <c r="N1214" s="140" t="s">
        <v>43</v>
      </c>
      <c r="P1214" s="141">
        <f>O1214*H1214</f>
        <v>0</v>
      </c>
      <c r="Q1214" s="141">
        <v>1.34E-3</v>
      </c>
      <c r="R1214" s="141">
        <f>Q1214*H1214</f>
        <v>0.78916619999999993</v>
      </c>
      <c r="S1214" s="141">
        <v>0</v>
      </c>
      <c r="T1214" s="142">
        <f>S1214*H1214</f>
        <v>0</v>
      </c>
      <c r="AR1214" s="143" t="s">
        <v>189</v>
      </c>
      <c r="AT1214" s="143" t="s">
        <v>184</v>
      </c>
      <c r="AU1214" s="143" t="s">
        <v>81</v>
      </c>
      <c r="AY1214" s="17" t="s">
        <v>182</v>
      </c>
      <c r="BE1214" s="144">
        <f>IF(N1214="základní",J1214,0)</f>
        <v>0</v>
      </c>
      <c r="BF1214" s="144">
        <f>IF(N1214="snížená",J1214,0)</f>
        <v>0</v>
      </c>
      <c r="BG1214" s="144">
        <f>IF(N1214="zákl. přenesená",J1214,0)</f>
        <v>0</v>
      </c>
      <c r="BH1214" s="144">
        <f>IF(N1214="sníž. přenesená",J1214,0)</f>
        <v>0</v>
      </c>
      <c r="BI1214" s="144">
        <f>IF(N1214="nulová",J1214,0)</f>
        <v>0</v>
      </c>
      <c r="BJ1214" s="17" t="s">
        <v>79</v>
      </c>
      <c r="BK1214" s="144">
        <f>ROUND(I1214*H1214,2)</f>
        <v>0</v>
      </c>
      <c r="BL1214" s="17" t="s">
        <v>189</v>
      </c>
      <c r="BM1214" s="143" t="s">
        <v>1296</v>
      </c>
    </row>
    <row r="1215" spans="2:65" s="1" customFormat="1">
      <c r="B1215" s="32"/>
      <c r="D1215" s="145" t="s">
        <v>191</v>
      </c>
      <c r="F1215" s="146" t="s">
        <v>1297</v>
      </c>
      <c r="I1215" s="147"/>
      <c r="L1215" s="32"/>
      <c r="M1215" s="148"/>
      <c r="T1215" s="52"/>
      <c r="AT1215" s="17" t="s">
        <v>191</v>
      </c>
      <c r="AU1215" s="17" t="s">
        <v>81</v>
      </c>
    </row>
    <row r="1216" spans="2:65" s="12" customFormat="1">
      <c r="B1216" s="149"/>
      <c r="D1216" s="150" t="s">
        <v>193</v>
      </c>
      <c r="E1216" s="151" t="s">
        <v>3</v>
      </c>
      <c r="F1216" s="152" t="s">
        <v>1234</v>
      </c>
      <c r="H1216" s="153">
        <v>7.9379999999999997</v>
      </c>
      <c r="I1216" s="154"/>
      <c r="L1216" s="149"/>
      <c r="M1216" s="155"/>
      <c r="T1216" s="156"/>
      <c r="AT1216" s="151" t="s">
        <v>193</v>
      </c>
      <c r="AU1216" s="151" t="s">
        <v>81</v>
      </c>
      <c r="AV1216" s="12" t="s">
        <v>81</v>
      </c>
      <c r="AW1216" s="12" t="s">
        <v>34</v>
      </c>
      <c r="AX1216" s="12" t="s">
        <v>72</v>
      </c>
      <c r="AY1216" s="151" t="s">
        <v>182</v>
      </c>
    </row>
    <row r="1217" spans="2:51" s="12" customFormat="1">
      <c r="B1217" s="149"/>
      <c r="D1217" s="150" t="s">
        <v>193</v>
      </c>
      <c r="E1217" s="151" t="s">
        <v>3</v>
      </c>
      <c r="F1217" s="152" t="s">
        <v>1235</v>
      </c>
      <c r="H1217" s="153">
        <v>12.384</v>
      </c>
      <c r="I1217" s="154"/>
      <c r="L1217" s="149"/>
      <c r="M1217" s="155"/>
      <c r="T1217" s="156"/>
      <c r="AT1217" s="151" t="s">
        <v>193</v>
      </c>
      <c r="AU1217" s="151" t="s">
        <v>81</v>
      </c>
      <c r="AV1217" s="12" t="s">
        <v>81</v>
      </c>
      <c r="AW1217" s="12" t="s">
        <v>34</v>
      </c>
      <c r="AX1217" s="12" t="s">
        <v>72</v>
      </c>
      <c r="AY1217" s="151" t="s">
        <v>182</v>
      </c>
    </row>
    <row r="1218" spans="2:51" s="12" customFormat="1">
      <c r="B1218" s="149"/>
      <c r="D1218" s="150" t="s">
        <v>193</v>
      </c>
      <c r="E1218" s="151" t="s">
        <v>3</v>
      </c>
      <c r="F1218" s="152" t="s">
        <v>1236</v>
      </c>
      <c r="H1218" s="153">
        <v>11.664</v>
      </c>
      <c r="I1218" s="154"/>
      <c r="L1218" s="149"/>
      <c r="M1218" s="155"/>
      <c r="T1218" s="156"/>
      <c r="AT1218" s="151" t="s">
        <v>193</v>
      </c>
      <c r="AU1218" s="151" t="s">
        <v>81</v>
      </c>
      <c r="AV1218" s="12" t="s">
        <v>81</v>
      </c>
      <c r="AW1218" s="12" t="s">
        <v>34</v>
      </c>
      <c r="AX1218" s="12" t="s">
        <v>72</v>
      </c>
      <c r="AY1218" s="151" t="s">
        <v>182</v>
      </c>
    </row>
    <row r="1219" spans="2:51" s="12" customFormat="1">
      <c r="B1219" s="149"/>
      <c r="D1219" s="150" t="s">
        <v>193</v>
      </c>
      <c r="E1219" s="151" t="s">
        <v>3</v>
      </c>
      <c r="F1219" s="152" t="s">
        <v>1237</v>
      </c>
      <c r="H1219" s="153">
        <v>14.742000000000001</v>
      </c>
      <c r="I1219" s="154"/>
      <c r="L1219" s="149"/>
      <c r="M1219" s="155"/>
      <c r="T1219" s="156"/>
      <c r="AT1219" s="151" t="s">
        <v>193</v>
      </c>
      <c r="AU1219" s="151" t="s">
        <v>81</v>
      </c>
      <c r="AV1219" s="12" t="s">
        <v>81</v>
      </c>
      <c r="AW1219" s="12" t="s">
        <v>34</v>
      </c>
      <c r="AX1219" s="12" t="s">
        <v>72</v>
      </c>
      <c r="AY1219" s="151" t="s">
        <v>182</v>
      </c>
    </row>
    <row r="1220" spans="2:51" s="12" customFormat="1">
      <c r="B1220" s="149"/>
      <c r="D1220" s="150" t="s">
        <v>193</v>
      </c>
      <c r="E1220" s="151" t="s">
        <v>3</v>
      </c>
      <c r="F1220" s="152" t="s">
        <v>1238</v>
      </c>
      <c r="H1220" s="153">
        <v>4.05</v>
      </c>
      <c r="I1220" s="154"/>
      <c r="L1220" s="149"/>
      <c r="M1220" s="155"/>
      <c r="T1220" s="156"/>
      <c r="AT1220" s="151" t="s">
        <v>193</v>
      </c>
      <c r="AU1220" s="151" t="s">
        <v>81</v>
      </c>
      <c r="AV1220" s="12" t="s">
        <v>81</v>
      </c>
      <c r="AW1220" s="12" t="s">
        <v>34</v>
      </c>
      <c r="AX1220" s="12" t="s">
        <v>72</v>
      </c>
      <c r="AY1220" s="151" t="s">
        <v>182</v>
      </c>
    </row>
    <row r="1221" spans="2:51" s="12" customFormat="1">
      <c r="B1221" s="149"/>
      <c r="D1221" s="150" t="s">
        <v>193</v>
      </c>
      <c r="E1221" s="151" t="s">
        <v>3</v>
      </c>
      <c r="F1221" s="152" t="s">
        <v>1239</v>
      </c>
      <c r="H1221" s="153">
        <v>17.853999999999999</v>
      </c>
      <c r="I1221" s="154"/>
      <c r="L1221" s="149"/>
      <c r="M1221" s="155"/>
      <c r="T1221" s="156"/>
      <c r="AT1221" s="151" t="s">
        <v>193</v>
      </c>
      <c r="AU1221" s="151" t="s">
        <v>81</v>
      </c>
      <c r="AV1221" s="12" t="s">
        <v>81</v>
      </c>
      <c r="AW1221" s="12" t="s">
        <v>34</v>
      </c>
      <c r="AX1221" s="12" t="s">
        <v>72</v>
      </c>
      <c r="AY1221" s="151" t="s">
        <v>182</v>
      </c>
    </row>
    <row r="1222" spans="2:51" s="12" customFormat="1">
      <c r="B1222" s="149"/>
      <c r="D1222" s="150" t="s">
        <v>193</v>
      </c>
      <c r="E1222" s="151" t="s">
        <v>3</v>
      </c>
      <c r="F1222" s="152" t="s">
        <v>1240</v>
      </c>
      <c r="H1222" s="153">
        <v>17.853999999999999</v>
      </c>
      <c r="I1222" s="154"/>
      <c r="L1222" s="149"/>
      <c r="M1222" s="155"/>
      <c r="T1222" s="156"/>
      <c r="AT1222" s="151" t="s">
        <v>193</v>
      </c>
      <c r="AU1222" s="151" t="s">
        <v>81</v>
      </c>
      <c r="AV1222" s="12" t="s">
        <v>81</v>
      </c>
      <c r="AW1222" s="12" t="s">
        <v>34</v>
      </c>
      <c r="AX1222" s="12" t="s">
        <v>72</v>
      </c>
      <c r="AY1222" s="151" t="s">
        <v>182</v>
      </c>
    </row>
    <row r="1223" spans="2:51" s="12" customFormat="1">
      <c r="B1223" s="149"/>
      <c r="D1223" s="150" t="s">
        <v>193</v>
      </c>
      <c r="E1223" s="151" t="s">
        <v>3</v>
      </c>
      <c r="F1223" s="152" t="s">
        <v>1241</v>
      </c>
      <c r="H1223" s="153">
        <v>16.95</v>
      </c>
      <c r="I1223" s="154"/>
      <c r="L1223" s="149"/>
      <c r="M1223" s="155"/>
      <c r="T1223" s="156"/>
      <c r="AT1223" s="151" t="s">
        <v>193</v>
      </c>
      <c r="AU1223" s="151" t="s">
        <v>81</v>
      </c>
      <c r="AV1223" s="12" t="s">
        <v>81</v>
      </c>
      <c r="AW1223" s="12" t="s">
        <v>34</v>
      </c>
      <c r="AX1223" s="12" t="s">
        <v>72</v>
      </c>
      <c r="AY1223" s="151" t="s">
        <v>182</v>
      </c>
    </row>
    <row r="1224" spans="2:51" s="12" customFormat="1">
      <c r="B1224" s="149"/>
      <c r="D1224" s="150" t="s">
        <v>193</v>
      </c>
      <c r="E1224" s="151" t="s">
        <v>3</v>
      </c>
      <c r="F1224" s="152" t="s">
        <v>1242</v>
      </c>
      <c r="H1224" s="153">
        <v>20.382000000000001</v>
      </c>
      <c r="I1224" s="154"/>
      <c r="L1224" s="149"/>
      <c r="M1224" s="155"/>
      <c r="T1224" s="156"/>
      <c r="AT1224" s="151" t="s">
        <v>193</v>
      </c>
      <c r="AU1224" s="151" t="s">
        <v>81</v>
      </c>
      <c r="AV1224" s="12" t="s">
        <v>81</v>
      </c>
      <c r="AW1224" s="12" t="s">
        <v>34</v>
      </c>
      <c r="AX1224" s="12" t="s">
        <v>72</v>
      </c>
      <c r="AY1224" s="151" t="s">
        <v>182</v>
      </c>
    </row>
    <row r="1225" spans="2:51" s="12" customFormat="1">
      <c r="B1225" s="149"/>
      <c r="D1225" s="150" t="s">
        <v>193</v>
      </c>
      <c r="E1225" s="151" t="s">
        <v>3</v>
      </c>
      <c r="F1225" s="152" t="s">
        <v>1243</v>
      </c>
      <c r="H1225" s="153">
        <v>20.382000000000001</v>
      </c>
      <c r="I1225" s="154"/>
      <c r="L1225" s="149"/>
      <c r="M1225" s="155"/>
      <c r="T1225" s="156"/>
      <c r="AT1225" s="151" t="s">
        <v>193</v>
      </c>
      <c r="AU1225" s="151" t="s">
        <v>81</v>
      </c>
      <c r="AV1225" s="12" t="s">
        <v>81</v>
      </c>
      <c r="AW1225" s="12" t="s">
        <v>34</v>
      </c>
      <c r="AX1225" s="12" t="s">
        <v>72</v>
      </c>
      <c r="AY1225" s="151" t="s">
        <v>182</v>
      </c>
    </row>
    <row r="1226" spans="2:51" s="12" customFormat="1">
      <c r="B1226" s="149"/>
      <c r="D1226" s="150" t="s">
        <v>193</v>
      </c>
      <c r="E1226" s="151" t="s">
        <v>3</v>
      </c>
      <c r="F1226" s="152" t="s">
        <v>1244</v>
      </c>
      <c r="H1226" s="153">
        <v>19.350000000000001</v>
      </c>
      <c r="I1226" s="154"/>
      <c r="L1226" s="149"/>
      <c r="M1226" s="155"/>
      <c r="T1226" s="156"/>
      <c r="AT1226" s="151" t="s">
        <v>193</v>
      </c>
      <c r="AU1226" s="151" t="s">
        <v>81</v>
      </c>
      <c r="AV1226" s="12" t="s">
        <v>81</v>
      </c>
      <c r="AW1226" s="12" t="s">
        <v>34</v>
      </c>
      <c r="AX1226" s="12" t="s">
        <v>72</v>
      </c>
      <c r="AY1226" s="151" t="s">
        <v>182</v>
      </c>
    </row>
    <row r="1227" spans="2:51" s="12" customFormat="1">
      <c r="B1227" s="149"/>
      <c r="D1227" s="150" t="s">
        <v>193</v>
      </c>
      <c r="E1227" s="151" t="s">
        <v>3</v>
      </c>
      <c r="F1227" s="152" t="s">
        <v>1245</v>
      </c>
      <c r="H1227" s="153">
        <v>14.852</v>
      </c>
      <c r="I1227" s="154"/>
      <c r="L1227" s="149"/>
      <c r="M1227" s="155"/>
      <c r="T1227" s="156"/>
      <c r="AT1227" s="151" t="s">
        <v>193</v>
      </c>
      <c r="AU1227" s="151" t="s">
        <v>81</v>
      </c>
      <c r="AV1227" s="12" t="s">
        <v>81</v>
      </c>
      <c r="AW1227" s="12" t="s">
        <v>34</v>
      </c>
      <c r="AX1227" s="12" t="s">
        <v>72</v>
      </c>
      <c r="AY1227" s="151" t="s">
        <v>182</v>
      </c>
    </row>
    <row r="1228" spans="2:51" s="12" customFormat="1">
      <c r="B1228" s="149"/>
      <c r="D1228" s="150" t="s">
        <v>193</v>
      </c>
      <c r="E1228" s="151" t="s">
        <v>3</v>
      </c>
      <c r="F1228" s="152" t="s">
        <v>1246</v>
      </c>
      <c r="H1228" s="153">
        <v>14.852</v>
      </c>
      <c r="I1228" s="154"/>
      <c r="L1228" s="149"/>
      <c r="M1228" s="155"/>
      <c r="T1228" s="156"/>
      <c r="AT1228" s="151" t="s">
        <v>193</v>
      </c>
      <c r="AU1228" s="151" t="s">
        <v>81</v>
      </c>
      <c r="AV1228" s="12" t="s">
        <v>81</v>
      </c>
      <c r="AW1228" s="12" t="s">
        <v>34</v>
      </c>
      <c r="AX1228" s="12" t="s">
        <v>72</v>
      </c>
      <c r="AY1228" s="151" t="s">
        <v>182</v>
      </c>
    </row>
    <row r="1229" spans="2:51" s="12" customFormat="1">
      <c r="B1229" s="149"/>
      <c r="D1229" s="150" t="s">
        <v>193</v>
      </c>
      <c r="E1229" s="151" t="s">
        <v>3</v>
      </c>
      <c r="F1229" s="152" t="s">
        <v>1247</v>
      </c>
      <c r="H1229" s="153">
        <v>14.1</v>
      </c>
      <c r="I1229" s="154"/>
      <c r="L1229" s="149"/>
      <c r="M1229" s="155"/>
      <c r="T1229" s="156"/>
      <c r="AT1229" s="151" t="s">
        <v>193</v>
      </c>
      <c r="AU1229" s="151" t="s">
        <v>81</v>
      </c>
      <c r="AV1229" s="12" t="s">
        <v>81</v>
      </c>
      <c r="AW1229" s="12" t="s">
        <v>34</v>
      </c>
      <c r="AX1229" s="12" t="s">
        <v>72</v>
      </c>
      <c r="AY1229" s="151" t="s">
        <v>182</v>
      </c>
    </row>
    <row r="1230" spans="2:51" s="12" customFormat="1">
      <c r="B1230" s="149"/>
      <c r="D1230" s="150" t="s">
        <v>193</v>
      </c>
      <c r="E1230" s="151" t="s">
        <v>3</v>
      </c>
      <c r="F1230" s="152" t="s">
        <v>1248</v>
      </c>
      <c r="H1230" s="153">
        <v>10.27</v>
      </c>
      <c r="I1230" s="154"/>
      <c r="L1230" s="149"/>
      <c r="M1230" s="155"/>
      <c r="T1230" s="156"/>
      <c r="AT1230" s="151" t="s">
        <v>193</v>
      </c>
      <c r="AU1230" s="151" t="s">
        <v>81</v>
      </c>
      <c r="AV1230" s="12" t="s">
        <v>81</v>
      </c>
      <c r="AW1230" s="12" t="s">
        <v>34</v>
      </c>
      <c r="AX1230" s="12" t="s">
        <v>72</v>
      </c>
      <c r="AY1230" s="151" t="s">
        <v>182</v>
      </c>
    </row>
    <row r="1231" spans="2:51" s="12" customFormat="1">
      <c r="B1231" s="149"/>
      <c r="D1231" s="150" t="s">
        <v>193</v>
      </c>
      <c r="E1231" s="151" t="s">
        <v>3</v>
      </c>
      <c r="F1231" s="152" t="s">
        <v>1249</v>
      </c>
      <c r="H1231" s="153">
        <v>10.27</v>
      </c>
      <c r="I1231" s="154"/>
      <c r="L1231" s="149"/>
      <c r="M1231" s="155"/>
      <c r="T1231" s="156"/>
      <c r="AT1231" s="151" t="s">
        <v>193</v>
      </c>
      <c r="AU1231" s="151" t="s">
        <v>81</v>
      </c>
      <c r="AV1231" s="12" t="s">
        <v>81</v>
      </c>
      <c r="AW1231" s="12" t="s">
        <v>34</v>
      </c>
      <c r="AX1231" s="12" t="s">
        <v>72</v>
      </c>
      <c r="AY1231" s="151" t="s">
        <v>182</v>
      </c>
    </row>
    <row r="1232" spans="2:51" s="12" customFormat="1">
      <c r="B1232" s="149"/>
      <c r="D1232" s="150" t="s">
        <v>193</v>
      </c>
      <c r="E1232" s="151" t="s">
        <v>3</v>
      </c>
      <c r="F1232" s="152" t="s">
        <v>1250</v>
      </c>
      <c r="H1232" s="153">
        <v>9.75</v>
      </c>
      <c r="I1232" s="154"/>
      <c r="L1232" s="149"/>
      <c r="M1232" s="155"/>
      <c r="T1232" s="156"/>
      <c r="AT1232" s="151" t="s">
        <v>193</v>
      </c>
      <c r="AU1232" s="151" t="s">
        <v>81</v>
      </c>
      <c r="AV1232" s="12" t="s">
        <v>81</v>
      </c>
      <c r="AW1232" s="12" t="s">
        <v>34</v>
      </c>
      <c r="AX1232" s="12" t="s">
        <v>72</v>
      </c>
      <c r="AY1232" s="151" t="s">
        <v>182</v>
      </c>
    </row>
    <row r="1233" spans="2:51" s="12" customFormat="1">
      <c r="B1233" s="149"/>
      <c r="D1233" s="150" t="s">
        <v>193</v>
      </c>
      <c r="E1233" s="151" t="s">
        <v>3</v>
      </c>
      <c r="F1233" s="152" t="s">
        <v>1251</v>
      </c>
      <c r="H1233" s="153">
        <v>16.274000000000001</v>
      </c>
      <c r="I1233" s="154"/>
      <c r="L1233" s="149"/>
      <c r="M1233" s="155"/>
      <c r="T1233" s="156"/>
      <c r="AT1233" s="151" t="s">
        <v>193</v>
      </c>
      <c r="AU1233" s="151" t="s">
        <v>81</v>
      </c>
      <c r="AV1233" s="12" t="s">
        <v>81</v>
      </c>
      <c r="AW1233" s="12" t="s">
        <v>34</v>
      </c>
      <c r="AX1233" s="12" t="s">
        <v>72</v>
      </c>
      <c r="AY1233" s="151" t="s">
        <v>182</v>
      </c>
    </row>
    <row r="1234" spans="2:51" s="12" customFormat="1">
      <c r="B1234" s="149"/>
      <c r="D1234" s="150" t="s">
        <v>193</v>
      </c>
      <c r="E1234" s="151" t="s">
        <v>3</v>
      </c>
      <c r="F1234" s="152" t="s">
        <v>1252</v>
      </c>
      <c r="H1234" s="153">
        <v>16.274000000000001</v>
      </c>
      <c r="I1234" s="154"/>
      <c r="L1234" s="149"/>
      <c r="M1234" s="155"/>
      <c r="T1234" s="156"/>
      <c r="AT1234" s="151" t="s">
        <v>193</v>
      </c>
      <c r="AU1234" s="151" t="s">
        <v>81</v>
      </c>
      <c r="AV1234" s="12" t="s">
        <v>81</v>
      </c>
      <c r="AW1234" s="12" t="s">
        <v>34</v>
      </c>
      <c r="AX1234" s="12" t="s">
        <v>72</v>
      </c>
      <c r="AY1234" s="151" t="s">
        <v>182</v>
      </c>
    </row>
    <row r="1235" spans="2:51" s="12" customFormat="1">
      <c r="B1235" s="149"/>
      <c r="D1235" s="150" t="s">
        <v>193</v>
      </c>
      <c r="E1235" s="151" t="s">
        <v>3</v>
      </c>
      <c r="F1235" s="152" t="s">
        <v>1253</v>
      </c>
      <c r="H1235" s="153">
        <v>15.45</v>
      </c>
      <c r="I1235" s="154"/>
      <c r="L1235" s="149"/>
      <c r="M1235" s="155"/>
      <c r="T1235" s="156"/>
      <c r="AT1235" s="151" t="s">
        <v>193</v>
      </c>
      <c r="AU1235" s="151" t="s">
        <v>81</v>
      </c>
      <c r="AV1235" s="12" t="s">
        <v>81</v>
      </c>
      <c r="AW1235" s="12" t="s">
        <v>34</v>
      </c>
      <c r="AX1235" s="12" t="s">
        <v>72</v>
      </c>
      <c r="AY1235" s="151" t="s">
        <v>182</v>
      </c>
    </row>
    <row r="1236" spans="2:51" s="12" customFormat="1">
      <c r="B1236" s="149"/>
      <c r="D1236" s="150" t="s">
        <v>193</v>
      </c>
      <c r="E1236" s="151" t="s">
        <v>3</v>
      </c>
      <c r="F1236" s="152" t="s">
        <v>1254</v>
      </c>
      <c r="H1236" s="153">
        <v>13.824999999999999</v>
      </c>
      <c r="I1236" s="154"/>
      <c r="L1236" s="149"/>
      <c r="M1236" s="155"/>
      <c r="T1236" s="156"/>
      <c r="AT1236" s="151" t="s">
        <v>193</v>
      </c>
      <c r="AU1236" s="151" t="s">
        <v>81</v>
      </c>
      <c r="AV1236" s="12" t="s">
        <v>81</v>
      </c>
      <c r="AW1236" s="12" t="s">
        <v>34</v>
      </c>
      <c r="AX1236" s="12" t="s">
        <v>72</v>
      </c>
      <c r="AY1236" s="151" t="s">
        <v>182</v>
      </c>
    </row>
    <row r="1237" spans="2:51" s="12" customFormat="1">
      <c r="B1237" s="149"/>
      <c r="D1237" s="150" t="s">
        <v>193</v>
      </c>
      <c r="E1237" s="151" t="s">
        <v>3</v>
      </c>
      <c r="F1237" s="152" t="s">
        <v>1255</v>
      </c>
      <c r="H1237" s="153">
        <v>13.824999999999999</v>
      </c>
      <c r="I1237" s="154"/>
      <c r="L1237" s="149"/>
      <c r="M1237" s="155"/>
      <c r="T1237" s="156"/>
      <c r="AT1237" s="151" t="s">
        <v>193</v>
      </c>
      <c r="AU1237" s="151" t="s">
        <v>81</v>
      </c>
      <c r="AV1237" s="12" t="s">
        <v>81</v>
      </c>
      <c r="AW1237" s="12" t="s">
        <v>34</v>
      </c>
      <c r="AX1237" s="12" t="s">
        <v>72</v>
      </c>
      <c r="AY1237" s="151" t="s">
        <v>182</v>
      </c>
    </row>
    <row r="1238" spans="2:51" s="12" customFormat="1">
      <c r="B1238" s="149"/>
      <c r="D1238" s="150" t="s">
        <v>193</v>
      </c>
      <c r="E1238" s="151" t="s">
        <v>3</v>
      </c>
      <c r="F1238" s="152" t="s">
        <v>1256</v>
      </c>
      <c r="H1238" s="153">
        <v>13.125</v>
      </c>
      <c r="I1238" s="154"/>
      <c r="L1238" s="149"/>
      <c r="M1238" s="155"/>
      <c r="T1238" s="156"/>
      <c r="AT1238" s="151" t="s">
        <v>193</v>
      </c>
      <c r="AU1238" s="151" t="s">
        <v>81</v>
      </c>
      <c r="AV1238" s="12" t="s">
        <v>81</v>
      </c>
      <c r="AW1238" s="12" t="s">
        <v>34</v>
      </c>
      <c r="AX1238" s="12" t="s">
        <v>72</v>
      </c>
      <c r="AY1238" s="151" t="s">
        <v>182</v>
      </c>
    </row>
    <row r="1239" spans="2:51" s="12" customFormat="1">
      <c r="B1239" s="149"/>
      <c r="D1239" s="150" t="s">
        <v>193</v>
      </c>
      <c r="E1239" s="151" t="s">
        <v>3</v>
      </c>
      <c r="F1239" s="152" t="s">
        <v>1257</v>
      </c>
      <c r="H1239" s="153">
        <v>3.95</v>
      </c>
      <c r="I1239" s="154"/>
      <c r="L1239" s="149"/>
      <c r="M1239" s="155"/>
      <c r="T1239" s="156"/>
      <c r="AT1239" s="151" t="s">
        <v>193</v>
      </c>
      <c r="AU1239" s="151" t="s">
        <v>81</v>
      </c>
      <c r="AV1239" s="12" t="s">
        <v>81</v>
      </c>
      <c r="AW1239" s="12" t="s">
        <v>34</v>
      </c>
      <c r="AX1239" s="12" t="s">
        <v>72</v>
      </c>
      <c r="AY1239" s="151" t="s">
        <v>182</v>
      </c>
    </row>
    <row r="1240" spans="2:51" s="12" customFormat="1">
      <c r="B1240" s="149"/>
      <c r="D1240" s="150" t="s">
        <v>193</v>
      </c>
      <c r="E1240" s="151" t="s">
        <v>3</v>
      </c>
      <c r="F1240" s="152" t="s">
        <v>1258</v>
      </c>
      <c r="H1240" s="153">
        <v>3.95</v>
      </c>
      <c r="I1240" s="154"/>
      <c r="L1240" s="149"/>
      <c r="M1240" s="155"/>
      <c r="T1240" s="156"/>
      <c r="AT1240" s="151" t="s">
        <v>193</v>
      </c>
      <c r="AU1240" s="151" t="s">
        <v>81</v>
      </c>
      <c r="AV1240" s="12" t="s">
        <v>81</v>
      </c>
      <c r="AW1240" s="12" t="s">
        <v>34</v>
      </c>
      <c r="AX1240" s="12" t="s">
        <v>72</v>
      </c>
      <c r="AY1240" s="151" t="s">
        <v>182</v>
      </c>
    </row>
    <row r="1241" spans="2:51" s="12" customFormat="1">
      <c r="B1241" s="149"/>
      <c r="D1241" s="150" t="s">
        <v>193</v>
      </c>
      <c r="E1241" s="151" t="s">
        <v>3</v>
      </c>
      <c r="F1241" s="152" t="s">
        <v>1259</v>
      </c>
      <c r="H1241" s="153">
        <v>3.75</v>
      </c>
      <c r="I1241" s="154"/>
      <c r="L1241" s="149"/>
      <c r="M1241" s="155"/>
      <c r="T1241" s="156"/>
      <c r="AT1241" s="151" t="s">
        <v>193</v>
      </c>
      <c r="AU1241" s="151" t="s">
        <v>81</v>
      </c>
      <c r="AV1241" s="12" t="s">
        <v>81</v>
      </c>
      <c r="AW1241" s="12" t="s">
        <v>34</v>
      </c>
      <c r="AX1241" s="12" t="s">
        <v>72</v>
      </c>
      <c r="AY1241" s="151" t="s">
        <v>182</v>
      </c>
    </row>
    <row r="1242" spans="2:51" s="12" customFormat="1">
      <c r="B1242" s="149"/>
      <c r="D1242" s="150" t="s">
        <v>193</v>
      </c>
      <c r="E1242" s="151" t="s">
        <v>3</v>
      </c>
      <c r="F1242" s="152" t="s">
        <v>1260</v>
      </c>
      <c r="H1242" s="153">
        <v>6.71</v>
      </c>
      <c r="I1242" s="154"/>
      <c r="L1242" s="149"/>
      <c r="M1242" s="155"/>
      <c r="T1242" s="156"/>
      <c r="AT1242" s="151" t="s">
        <v>193</v>
      </c>
      <c r="AU1242" s="151" t="s">
        <v>81</v>
      </c>
      <c r="AV1242" s="12" t="s">
        <v>81</v>
      </c>
      <c r="AW1242" s="12" t="s">
        <v>34</v>
      </c>
      <c r="AX1242" s="12" t="s">
        <v>72</v>
      </c>
      <c r="AY1242" s="151" t="s">
        <v>182</v>
      </c>
    </row>
    <row r="1243" spans="2:51" s="12" customFormat="1">
      <c r="B1243" s="149"/>
      <c r="D1243" s="150" t="s">
        <v>193</v>
      </c>
      <c r="E1243" s="151" t="s">
        <v>3</v>
      </c>
      <c r="F1243" s="152" t="s">
        <v>1261</v>
      </c>
      <c r="H1243" s="153">
        <v>6.71</v>
      </c>
      <c r="I1243" s="154"/>
      <c r="L1243" s="149"/>
      <c r="M1243" s="155"/>
      <c r="T1243" s="156"/>
      <c r="AT1243" s="151" t="s">
        <v>193</v>
      </c>
      <c r="AU1243" s="151" t="s">
        <v>81</v>
      </c>
      <c r="AV1243" s="12" t="s">
        <v>81</v>
      </c>
      <c r="AW1243" s="12" t="s">
        <v>34</v>
      </c>
      <c r="AX1243" s="12" t="s">
        <v>72</v>
      </c>
      <c r="AY1243" s="151" t="s">
        <v>182</v>
      </c>
    </row>
    <row r="1244" spans="2:51" s="12" customFormat="1">
      <c r="B1244" s="149"/>
      <c r="D1244" s="150" t="s">
        <v>193</v>
      </c>
      <c r="E1244" s="151" t="s">
        <v>3</v>
      </c>
      <c r="F1244" s="152" t="s">
        <v>1262</v>
      </c>
      <c r="H1244" s="153">
        <v>6.71</v>
      </c>
      <c r="I1244" s="154"/>
      <c r="L1244" s="149"/>
      <c r="M1244" s="155"/>
      <c r="T1244" s="156"/>
      <c r="AT1244" s="151" t="s">
        <v>193</v>
      </c>
      <c r="AU1244" s="151" t="s">
        <v>81</v>
      </c>
      <c r="AV1244" s="12" t="s">
        <v>81</v>
      </c>
      <c r="AW1244" s="12" t="s">
        <v>34</v>
      </c>
      <c r="AX1244" s="12" t="s">
        <v>72</v>
      </c>
      <c r="AY1244" s="151" t="s">
        <v>182</v>
      </c>
    </row>
    <row r="1245" spans="2:51" s="12" customFormat="1">
      <c r="B1245" s="149"/>
      <c r="D1245" s="150" t="s">
        <v>193</v>
      </c>
      <c r="E1245" s="151" t="s">
        <v>3</v>
      </c>
      <c r="F1245" s="152" t="s">
        <v>1263</v>
      </c>
      <c r="H1245" s="153">
        <v>4.6749999999999998</v>
      </c>
      <c r="I1245" s="154"/>
      <c r="L1245" s="149"/>
      <c r="M1245" s="155"/>
      <c r="T1245" s="156"/>
      <c r="AT1245" s="151" t="s">
        <v>193</v>
      </c>
      <c r="AU1245" s="151" t="s">
        <v>81</v>
      </c>
      <c r="AV1245" s="12" t="s">
        <v>81</v>
      </c>
      <c r="AW1245" s="12" t="s">
        <v>34</v>
      </c>
      <c r="AX1245" s="12" t="s">
        <v>72</v>
      </c>
      <c r="AY1245" s="151" t="s">
        <v>182</v>
      </c>
    </row>
    <row r="1246" spans="2:51" s="12" customFormat="1">
      <c r="B1246" s="149"/>
      <c r="D1246" s="150" t="s">
        <v>193</v>
      </c>
      <c r="E1246" s="151" t="s">
        <v>3</v>
      </c>
      <c r="F1246" s="152" t="s">
        <v>1264</v>
      </c>
      <c r="H1246" s="153">
        <v>4.6749999999999998</v>
      </c>
      <c r="I1246" s="154"/>
      <c r="L1246" s="149"/>
      <c r="M1246" s="155"/>
      <c r="T1246" s="156"/>
      <c r="AT1246" s="151" t="s">
        <v>193</v>
      </c>
      <c r="AU1246" s="151" t="s">
        <v>81</v>
      </c>
      <c r="AV1246" s="12" t="s">
        <v>81</v>
      </c>
      <c r="AW1246" s="12" t="s">
        <v>34</v>
      </c>
      <c r="AX1246" s="12" t="s">
        <v>72</v>
      </c>
      <c r="AY1246" s="151" t="s">
        <v>182</v>
      </c>
    </row>
    <row r="1247" spans="2:51" s="12" customFormat="1">
      <c r="B1247" s="149"/>
      <c r="D1247" s="150" t="s">
        <v>193</v>
      </c>
      <c r="E1247" s="151" t="s">
        <v>3</v>
      </c>
      <c r="F1247" s="152" t="s">
        <v>1265</v>
      </c>
      <c r="H1247" s="153">
        <v>4.6749999999999998</v>
      </c>
      <c r="I1247" s="154"/>
      <c r="L1247" s="149"/>
      <c r="M1247" s="155"/>
      <c r="T1247" s="156"/>
      <c r="AT1247" s="151" t="s">
        <v>193</v>
      </c>
      <c r="AU1247" s="151" t="s">
        <v>81</v>
      </c>
      <c r="AV1247" s="12" t="s">
        <v>81</v>
      </c>
      <c r="AW1247" s="12" t="s">
        <v>34</v>
      </c>
      <c r="AX1247" s="12" t="s">
        <v>72</v>
      </c>
      <c r="AY1247" s="151" t="s">
        <v>182</v>
      </c>
    </row>
    <row r="1248" spans="2:51" s="12" customFormat="1">
      <c r="B1248" s="149"/>
      <c r="D1248" s="150" t="s">
        <v>193</v>
      </c>
      <c r="E1248" s="151" t="s">
        <v>3</v>
      </c>
      <c r="F1248" s="152" t="s">
        <v>1266</v>
      </c>
      <c r="H1248" s="153">
        <v>4.84</v>
      </c>
      <c r="I1248" s="154"/>
      <c r="L1248" s="149"/>
      <c r="M1248" s="155"/>
      <c r="T1248" s="156"/>
      <c r="AT1248" s="151" t="s">
        <v>193</v>
      </c>
      <c r="AU1248" s="151" t="s">
        <v>81</v>
      </c>
      <c r="AV1248" s="12" t="s">
        <v>81</v>
      </c>
      <c r="AW1248" s="12" t="s">
        <v>34</v>
      </c>
      <c r="AX1248" s="12" t="s">
        <v>72</v>
      </c>
      <c r="AY1248" s="151" t="s">
        <v>182</v>
      </c>
    </row>
    <row r="1249" spans="2:51" s="12" customFormat="1">
      <c r="B1249" s="149"/>
      <c r="D1249" s="150" t="s">
        <v>193</v>
      </c>
      <c r="E1249" s="151" t="s">
        <v>3</v>
      </c>
      <c r="F1249" s="152" t="s">
        <v>1267</v>
      </c>
      <c r="H1249" s="153">
        <v>4.84</v>
      </c>
      <c r="I1249" s="154"/>
      <c r="L1249" s="149"/>
      <c r="M1249" s="155"/>
      <c r="T1249" s="156"/>
      <c r="AT1249" s="151" t="s">
        <v>193</v>
      </c>
      <c r="AU1249" s="151" t="s">
        <v>81</v>
      </c>
      <c r="AV1249" s="12" t="s">
        <v>81</v>
      </c>
      <c r="AW1249" s="12" t="s">
        <v>34</v>
      </c>
      <c r="AX1249" s="12" t="s">
        <v>72</v>
      </c>
      <c r="AY1249" s="151" t="s">
        <v>182</v>
      </c>
    </row>
    <row r="1250" spans="2:51" s="12" customFormat="1">
      <c r="B1250" s="149"/>
      <c r="D1250" s="150" t="s">
        <v>193</v>
      </c>
      <c r="E1250" s="151" t="s">
        <v>3</v>
      </c>
      <c r="F1250" s="152" t="s">
        <v>1268</v>
      </c>
      <c r="H1250" s="153">
        <v>4.84</v>
      </c>
      <c r="I1250" s="154"/>
      <c r="L1250" s="149"/>
      <c r="M1250" s="155"/>
      <c r="T1250" s="156"/>
      <c r="AT1250" s="151" t="s">
        <v>193</v>
      </c>
      <c r="AU1250" s="151" t="s">
        <v>81</v>
      </c>
      <c r="AV1250" s="12" t="s">
        <v>81</v>
      </c>
      <c r="AW1250" s="12" t="s">
        <v>34</v>
      </c>
      <c r="AX1250" s="12" t="s">
        <v>72</v>
      </c>
      <c r="AY1250" s="151" t="s">
        <v>182</v>
      </c>
    </row>
    <row r="1251" spans="2:51" s="12" customFormat="1">
      <c r="B1251" s="149"/>
      <c r="D1251" s="150" t="s">
        <v>193</v>
      </c>
      <c r="E1251" s="151" t="s">
        <v>3</v>
      </c>
      <c r="F1251" s="152" t="s">
        <v>1269</v>
      </c>
      <c r="H1251" s="153">
        <v>4.7300000000000004</v>
      </c>
      <c r="I1251" s="154"/>
      <c r="L1251" s="149"/>
      <c r="M1251" s="155"/>
      <c r="T1251" s="156"/>
      <c r="AT1251" s="151" t="s">
        <v>193</v>
      </c>
      <c r="AU1251" s="151" t="s">
        <v>81</v>
      </c>
      <c r="AV1251" s="12" t="s">
        <v>81</v>
      </c>
      <c r="AW1251" s="12" t="s">
        <v>34</v>
      </c>
      <c r="AX1251" s="12" t="s">
        <v>72</v>
      </c>
      <c r="AY1251" s="151" t="s">
        <v>182</v>
      </c>
    </row>
    <row r="1252" spans="2:51" s="12" customFormat="1">
      <c r="B1252" s="149"/>
      <c r="D1252" s="150" t="s">
        <v>193</v>
      </c>
      <c r="E1252" s="151" t="s">
        <v>3</v>
      </c>
      <c r="F1252" s="152" t="s">
        <v>1270</v>
      </c>
      <c r="H1252" s="153">
        <v>4.7300000000000004</v>
      </c>
      <c r="I1252" s="154"/>
      <c r="L1252" s="149"/>
      <c r="M1252" s="155"/>
      <c r="T1252" s="156"/>
      <c r="AT1252" s="151" t="s">
        <v>193</v>
      </c>
      <c r="AU1252" s="151" t="s">
        <v>81</v>
      </c>
      <c r="AV1252" s="12" t="s">
        <v>81</v>
      </c>
      <c r="AW1252" s="12" t="s">
        <v>34</v>
      </c>
      <c r="AX1252" s="12" t="s">
        <v>72</v>
      </c>
      <c r="AY1252" s="151" t="s">
        <v>182</v>
      </c>
    </row>
    <row r="1253" spans="2:51" s="12" customFormat="1">
      <c r="B1253" s="149"/>
      <c r="D1253" s="150" t="s">
        <v>193</v>
      </c>
      <c r="E1253" s="151" t="s">
        <v>3</v>
      </c>
      <c r="F1253" s="152" t="s">
        <v>1271</v>
      </c>
      <c r="H1253" s="153">
        <v>4.7300000000000004</v>
      </c>
      <c r="I1253" s="154"/>
      <c r="L1253" s="149"/>
      <c r="M1253" s="155"/>
      <c r="T1253" s="156"/>
      <c r="AT1253" s="151" t="s">
        <v>193</v>
      </c>
      <c r="AU1253" s="151" t="s">
        <v>81</v>
      </c>
      <c r="AV1253" s="12" t="s">
        <v>81</v>
      </c>
      <c r="AW1253" s="12" t="s">
        <v>34</v>
      </c>
      <c r="AX1253" s="12" t="s">
        <v>72</v>
      </c>
      <c r="AY1253" s="151" t="s">
        <v>182</v>
      </c>
    </row>
    <row r="1254" spans="2:51" s="12" customFormat="1">
      <c r="B1254" s="149"/>
      <c r="D1254" s="150" t="s">
        <v>193</v>
      </c>
      <c r="E1254" s="151" t="s">
        <v>3</v>
      </c>
      <c r="F1254" s="152" t="s">
        <v>1272</v>
      </c>
      <c r="H1254" s="153">
        <v>2.75</v>
      </c>
      <c r="I1254" s="154"/>
      <c r="L1254" s="149"/>
      <c r="M1254" s="155"/>
      <c r="T1254" s="156"/>
      <c r="AT1254" s="151" t="s">
        <v>193</v>
      </c>
      <c r="AU1254" s="151" t="s">
        <v>81</v>
      </c>
      <c r="AV1254" s="12" t="s">
        <v>81</v>
      </c>
      <c r="AW1254" s="12" t="s">
        <v>34</v>
      </c>
      <c r="AX1254" s="12" t="s">
        <v>72</v>
      </c>
      <c r="AY1254" s="151" t="s">
        <v>182</v>
      </c>
    </row>
    <row r="1255" spans="2:51" s="12" customFormat="1">
      <c r="B1255" s="149"/>
      <c r="D1255" s="150" t="s">
        <v>193</v>
      </c>
      <c r="E1255" s="151" t="s">
        <v>3</v>
      </c>
      <c r="F1255" s="152" t="s">
        <v>1273</v>
      </c>
      <c r="H1255" s="153">
        <v>2.75</v>
      </c>
      <c r="I1255" s="154"/>
      <c r="L1255" s="149"/>
      <c r="M1255" s="155"/>
      <c r="T1255" s="156"/>
      <c r="AT1255" s="151" t="s">
        <v>193</v>
      </c>
      <c r="AU1255" s="151" t="s">
        <v>81</v>
      </c>
      <c r="AV1255" s="12" t="s">
        <v>81</v>
      </c>
      <c r="AW1255" s="12" t="s">
        <v>34</v>
      </c>
      <c r="AX1255" s="12" t="s">
        <v>72</v>
      </c>
      <c r="AY1255" s="151" t="s">
        <v>182</v>
      </c>
    </row>
    <row r="1256" spans="2:51" s="12" customFormat="1">
      <c r="B1256" s="149"/>
      <c r="D1256" s="150" t="s">
        <v>193</v>
      </c>
      <c r="E1256" s="151" t="s">
        <v>3</v>
      </c>
      <c r="F1256" s="152" t="s">
        <v>1274</v>
      </c>
      <c r="H1256" s="153">
        <v>2.75</v>
      </c>
      <c r="I1256" s="154"/>
      <c r="L1256" s="149"/>
      <c r="M1256" s="155"/>
      <c r="T1256" s="156"/>
      <c r="AT1256" s="151" t="s">
        <v>193</v>
      </c>
      <c r="AU1256" s="151" t="s">
        <v>81</v>
      </c>
      <c r="AV1256" s="12" t="s">
        <v>81</v>
      </c>
      <c r="AW1256" s="12" t="s">
        <v>34</v>
      </c>
      <c r="AX1256" s="12" t="s">
        <v>72</v>
      </c>
      <c r="AY1256" s="151" t="s">
        <v>182</v>
      </c>
    </row>
    <row r="1257" spans="2:51" s="12" customFormat="1">
      <c r="B1257" s="149"/>
      <c r="D1257" s="150" t="s">
        <v>193</v>
      </c>
      <c r="E1257" s="151" t="s">
        <v>3</v>
      </c>
      <c r="F1257" s="152" t="s">
        <v>1275</v>
      </c>
      <c r="H1257" s="153">
        <v>13.286</v>
      </c>
      <c r="I1257" s="154"/>
      <c r="L1257" s="149"/>
      <c r="M1257" s="155"/>
      <c r="T1257" s="156"/>
      <c r="AT1257" s="151" t="s">
        <v>193</v>
      </c>
      <c r="AU1257" s="151" t="s">
        <v>81</v>
      </c>
      <c r="AV1257" s="12" t="s">
        <v>81</v>
      </c>
      <c r="AW1257" s="12" t="s">
        <v>34</v>
      </c>
      <c r="AX1257" s="12" t="s">
        <v>72</v>
      </c>
      <c r="AY1257" s="151" t="s">
        <v>182</v>
      </c>
    </row>
    <row r="1258" spans="2:51" s="12" customFormat="1">
      <c r="B1258" s="149"/>
      <c r="D1258" s="150" t="s">
        <v>193</v>
      </c>
      <c r="E1258" s="151" t="s">
        <v>3</v>
      </c>
      <c r="F1258" s="152" t="s">
        <v>1276</v>
      </c>
      <c r="H1258" s="153">
        <v>13.286</v>
      </c>
      <c r="I1258" s="154"/>
      <c r="L1258" s="149"/>
      <c r="M1258" s="155"/>
      <c r="T1258" s="156"/>
      <c r="AT1258" s="151" t="s">
        <v>193</v>
      </c>
      <c r="AU1258" s="151" t="s">
        <v>81</v>
      </c>
      <c r="AV1258" s="12" t="s">
        <v>81</v>
      </c>
      <c r="AW1258" s="12" t="s">
        <v>34</v>
      </c>
      <c r="AX1258" s="12" t="s">
        <v>72</v>
      </c>
      <c r="AY1258" s="151" t="s">
        <v>182</v>
      </c>
    </row>
    <row r="1259" spans="2:51" s="12" customFormat="1">
      <c r="B1259" s="149"/>
      <c r="D1259" s="150" t="s">
        <v>193</v>
      </c>
      <c r="E1259" s="151" t="s">
        <v>3</v>
      </c>
      <c r="F1259" s="152" t="s">
        <v>1277</v>
      </c>
      <c r="H1259" s="153">
        <v>12.922000000000001</v>
      </c>
      <c r="I1259" s="154"/>
      <c r="L1259" s="149"/>
      <c r="M1259" s="155"/>
      <c r="T1259" s="156"/>
      <c r="AT1259" s="151" t="s">
        <v>193</v>
      </c>
      <c r="AU1259" s="151" t="s">
        <v>81</v>
      </c>
      <c r="AV1259" s="12" t="s">
        <v>81</v>
      </c>
      <c r="AW1259" s="12" t="s">
        <v>34</v>
      </c>
      <c r="AX1259" s="12" t="s">
        <v>72</v>
      </c>
      <c r="AY1259" s="151" t="s">
        <v>182</v>
      </c>
    </row>
    <row r="1260" spans="2:51" s="12" customFormat="1">
      <c r="B1260" s="149"/>
      <c r="D1260" s="150" t="s">
        <v>193</v>
      </c>
      <c r="E1260" s="151" t="s">
        <v>3</v>
      </c>
      <c r="F1260" s="152" t="s">
        <v>1278</v>
      </c>
      <c r="H1260" s="153">
        <v>3.3580000000000001</v>
      </c>
      <c r="I1260" s="154"/>
      <c r="L1260" s="149"/>
      <c r="M1260" s="155"/>
      <c r="T1260" s="156"/>
      <c r="AT1260" s="151" t="s">
        <v>193</v>
      </c>
      <c r="AU1260" s="151" t="s">
        <v>81</v>
      </c>
      <c r="AV1260" s="12" t="s">
        <v>81</v>
      </c>
      <c r="AW1260" s="12" t="s">
        <v>34</v>
      </c>
      <c r="AX1260" s="12" t="s">
        <v>72</v>
      </c>
      <c r="AY1260" s="151" t="s">
        <v>182</v>
      </c>
    </row>
    <row r="1261" spans="2:51" s="12" customFormat="1">
      <c r="B1261" s="149"/>
      <c r="D1261" s="150" t="s">
        <v>193</v>
      </c>
      <c r="E1261" s="151" t="s">
        <v>3</v>
      </c>
      <c r="F1261" s="152" t="s">
        <v>1279</v>
      </c>
      <c r="H1261" s="153">
        <v>3.3580000000000001</v>
      </c>
      <c r="I1261" s="154"/>
      <c r="L1261" s="149"/>
      <c r="M1261" s="155"/>
      <c r="T1261" s="156"/>
      <c r="AT1261" s="151" t="s">
        <v>193</v>
      </c>
      <c r="AU1261" s="151" t="s">
        <v>81</v>
      </c>
      <c r="AV1261" s="12" t="s">
        <v>81</v>
      </c>
      <c r="AW1261" s="12" t="s">
        <v>34</v>
      </c>
      <c r="AX1261" s="12" t="s">
        <v>72</v>
      </c>
      <c r="AY1261" s="151" t="s">
        <v>182</v>
      </c>
    </row>
    <row r="1262" spans="2:51" s="12" customFormat="1">
      <c r="B1262" s="149"/>
      <c r="D1262" s="150" t="s">
        <v>193</v>
      </c>
      <c r="E1262" s="151" t="s">
        <v>3</v>
      </c>
      <c r="F1262" s="152" t="s">
        <v>1280</v>
      </c>
      <c r="H1262" s="153">
        <v>3.266</v>
      </c>
      <c r="I1262" s="154"/>
      <c r="L1262" s="149"/>
      <c r="M1262" s="155"/>
      <c r="T1262" s="156"/>
      <c r="AT1262" s="151" t="s">
        <v>193</v>
      </c>
      <c r="AU1262" s="151" t="s">
        <v>81</v>
      </c>
      <c r="AV1262" s="12" t="s">
        <v>81</v>
      </c>
      <c r="AW1262" s="12" t="s">
        <v>34</v>
      </c>
      <c r="AX1262" s="12" t="s">
        <v>72</v>
      </c>
      <c r="AY1262" s="151" t="s">
        <v>182</v>
      </c>
    </row>
    <row r="1263" spans="2:51" s="12" customFormat="1">
      <c r="B1263" s="149"/>
      <c r="D1263" s="150" t="s">
        <v>193</v>
      </c>
      <c r="E1263" s="151" t="s">
        <v>3</v>
      </c>
      <c r="F1263" s="152" t="s">
        <v>1281</v>
      </c>
      <c r="H1263" s="153">
        <v>6.468</v>
      </c>
      <c r="I1263" s="154"/>
      <c r="L1263" s="149"/>
      <c r="M1263" s="155"/>
      <c r="T1263" s="156"/>
      <c r="AT1263" s="151" t="s">
        <v>193</v>
      </c>
      <c r="AU1263" s="151" t="s">
        <v>81</v>
      </c>
      <c r="AV1263" s="12" t="s">
        <v>81</v>
      </c>
      <c r="AW1263" s="12" t="s">
        <v>34</v>
      </c>
      <c r="AX1263" s="12" t="s">
        <v>72</v>
      </c>
      <c r="AY1263" s="151" t="s">
        <v>182</v>
      </c>
    </row>
    <row r="1264" spans="2:51" s="12" customFormat="1">
      <c r="B1264" s="149"/>
      <c r="D1264" s="150" t="s">
        <v>193</v>
      </c>
      <c r="E1264" s="151" t="s">
        <v>3</v>
      </c>
      <c r="F1264" s="152" t="s">
        <v>1282</v>
      </c>
      <c r="H1264" s="153">
        <v>34.799999999999997</v>
      </c>
      <c r="I1264" s="154"/>
      <c r="L1264" s="149"/>
      <c r="M1264" s="155"/>
      <c r="T1264" s="156"/>
      <c r="AT1264" s="151" t="s">
        <v>193</v>
      </c>
      <c r="AU1264" s="151" t="s">
        <v>81</v>
      </c>
      <c r="AV1264" s="12" t="s">
        <v>81</v>
      </c>
      <c r="AW1264" s="12" t="s">
        <v>34</v>
      </c>
      <c r="AX1264" s="12" t="s">
        <v>72</v>
      </c>
      <c r="AY1264" s="151" t="s">
        <v>182</v>
      </c>
    </row>
    <row r="1265" spans="2:65" s="12" customFormat="1">
      <c r="B1265" s="149"/>
      <c r="D1265" s="150" t="s">
        <v>193</v>
      </c>
      <c r="E1265" s="151" t="s">
        <v>3</v>
      </c>
      <c r="F1265" s="152" t="s">
        <v>1283</v>
      </c>
      <c r="H1265" s="153">
        <v>34.799999999999997</v>
      </c>
      <c r="I1265" s="154"/>
      <c r="L1265" s="149"/>
      <c r="M1265" s="155"/>
      <c r="T1265" s="156"/>
      <c r="AT1265" s="151" t="s">
        <v>193</v>
      </c>
      <c r="AU1265" s="151" t="s">
        <v>81</v>
      </c>
      <c r="AV1265" s="12" t="s">
        <v>81</v>
      </c>
      <c r="AW1265" s="12" t="s">
        <v>34</v>
      </c>
      <c r="AX1265" s="12" t="s">
        <v>72</v>
      </c>
      <c r="AY1265" s="151" t="s">
        <v>182</v>
      </c>
    </row>
    <row r="1266" spans="2:65" s="12" customFormat="1">
      <c r="B1266" s="149"/>
      <c r="D1266" s="150" t="s">
        <v>193</v>
      </c>
      <c r="E1266" s="151" t="s">
        <v>3</v>
      </c>
      <c r="F1266" s="152" t="s">
        <v>1284</v>
      </c>
      <c r="H1266" s="153">
        <v>34.799999999999997</v>
      </c>
      <c r="I1266" s="154"/>
      <c r="L1266" s="149"/>
      <c r="M1266" s="155"/>
      <c r="T1266" s="156"/>
      <c r="AT1266" s="151" t="s">
        <v>193</v>
      </c>
      <c r="AU1266" s="151" t="s">
        <v>81</v>
      </c>
      <c r="AV1266" s="12" t="s">
        <v>81</v>
      </c>
      <c r="AW1266" s="12" t="s">
        <v>34</v>
      </c>
      <c r="AX1266" s="12" t="s">
        <v>72</v>
      </c>
      <c r="AY1266" s="151" t="s">
        <v>182</v>
      </c>
    </row>
    <row r="1267" spans="2:65" s="12" customFormat="1">
      <c r="B1267" s="149"/>
      <c r="D1267" s="150" t="s">
        <v>193</v>
      </c>
      <c r="E1267" s="151" t="s">
        <v>3</v>
      </c>
      <c r="F1267" s="152" t="s">
        <v>1285</v>
      </c>
      <c r="H1267" s="153">
        <v>6.468</v>
      </c>
      <c r="I1267" s="154"/>
      <c r="L1267" s="149"/>
      <c r="M1267" s="155"/>
      <c r="T1267" s="156"/>
      <c r="AT1267" s="151" t="s">
        <v>193</v>
      </c>
      <c r="AU1267" s="151" t="s">
        <v>81</v>
      </c>
      <c r="AV1267" s="12" t="s">
        <v>81</v>
      </c>
      <c r="AW1267" s="12" t="s">
        <v>34</v>
      </c>
      <c r="AX1267" s="12" t="s">
        <v>72</v>
      </c>
      <c r="AY1267" s="151" t="s">
        <v>182</v>
      </c>
    </row>
    <row r="1268" spans="2:65" s="12" customFormat="1">
      <c r="B1268" s="149"/>
      <c r="D1268" s="150" t="s">
        <v>193</v>
      </c>
      <c r="E1268" s="151" t="s">
        <v>3</v>
      </c>
      <c r="F1268" s="152" t="s">
        <v>1286</v>
      </c>
      <c r="H1268" s="153">
        <v>6.468</v>
      </c>
      <c r="I1268" s="154"/>
      <c r="L1268" s="149"/>
      <c r="M1268" s="155"/>
      <c r="T1268" s="156"/>
      <c r="AT1268" s="151" t="s">
        <v>193</v>
      </c>
      <c r="AU1268" s="151" t="s">
        <v>81</v>
      </c>
      <c r="AV1268" s="12" t="s">
        <v>81</v>
      </c>
      <c r="AW1268" s="12" t="s">
        <v>34</v>
      </c>
      <c r="AX1268" s="12" t="s">
        <v>72</v>
      </c>
      <c r="AY1268" s="151" t="s">
        <v>182</v>
      </c>
    </row>
    <row r="1269" spans="2:65" s="12" customFormat="1">
      <c r="B1269" s="149"/>
      <c r="D1269" s="150" t="s">
        <v>193</v>
      </c>
      <c r="E1269" s="151" t="s">
        <v>3</v>
      </c>
      <c r="F1269" s="152" t="s">
        <v>1287</v>
      </c>
      <c r="H1269" s="153">
        <v>6.468</v>
      </c>
      <c r="I1269" s="154"/>
      <c r="L1269" s="149"/>
      <c r="M1269" s="155"/>
      <c r="T1269" s="156"/>
      <c r="AT1269" s="151" t="s">
        <v>193</v>
      </c>
      <c r="AU1269" s="151" t="s">
        <v>81</v>
      </c>
      <c r="AV1269" s="12" t="s">
        <v>81</v>
      </c>
      <c r="AW1269" s="12" t="s">
        <v>34</v>
      </c>
      <c r="AX1269" s="12" t="s">
        <v>72</v>
      </c>
      <c r="AY1269" s="151" t="s">
        <v>182</v>
      </c>
    </row>
    <row r="1270" spans="2:65" s="13" customFormat="1">
      <c r="B1270" s="157"/>
      <c r="D1270" s="150" t="s">
        <v>193</v>
      </c>
      <c r="E1270" s="158" t="s">
        <v>3</v>
      </c>
      <c r="F1270" s="159" t="s">
        <v>201</v>
      </c>
      <c r="H1270" s="160">
        <v>588.92999999999984</v>
      </c>
      <c r="I1270" s="161"/>
      <c r="L1270" s="157"/>
      <c r="M1270" s="162"/>
      <c r="T1270" s="163"/>
      <c r="AT1270" s="158" t="s">
        <v>193</v>
      </c>
      <c r="AU1270" s="158" t="s">
        <v>81</v>
      </c>
      <c r="AV1270" s="13" t="s">
        <v>189</v>
      </c>
      <c r="AW1270" s="13" t="s">
        <v>34</v>
      </c>
      <c r="AX1270" s="13" t="s">
        <v>79</v>
      </c>
      <c r="AY1270" s="158" t="s">
        <v>182</v>
      </c>
    </row>
    <row r="1271" spans="2:65" s="1" customFormat="1" ht="37.9" customHeight="1">
      <c r="B1271" s="131"/>
      <c r="C1271" s="132" t="s">
        <v>1298</v>
      </c>
      <c r="D1271" s="132" t="s">
        <v>184</v>
      </c>
      <c r="E1271" s="133" t="s">
        <v>1299</v>
      </c>
      <c r="F1271" s="134" t="s">
        <v>1300</v>
      </c>
      <c r="G1271" s="135" t="s">
        <v>292</v>
      </c>
      <c r="H1271" s="136">
        <v>588.92999999999995</v>
      </c>
      <c r="I1271" s="137"/>
      <c r="J1271" s="138">
        <f>ROUND(I1271*H1271,2)</f>
        <v>0</v>
      </c>
      <c r="K1271" s="134" t="s">
        <v>188</v>
      </c>
      <c r="L1271" s="32"/>
      <c r="M1271" s="139" t="s">
        <v>3</v>
      </c>
      <c r="N1271" s="140" t="s">
        <v>43</v>
      </c>
      <c r="P1271" s="141">
        <f>O1271*H1271</f>
        <v>0</v>
      </c>
      <c r="Q1271" s="141">
        <v>0</v>
      </c>
      <c r="R1271" s="141">
        <f>Q1271*H1271</f>
        <v>0</v>
      </c>
      <c r="S1271" s="141">
        <v>0</v>
      </c>
      <c r="T1271" s="142">
        <f>S1271*H1271</f>
        <v>0</v>
      </c>
      <c r="AR1271" s="143" t="s">
        <v>189</v>
      </c>
      <c r="AT1271" s="143" t="s">
        <v>184</v>
      </c>
      <c r="AU1271" s="143" t="s">
        <v>81</v>
      </c>
      <c r="AY1271" s="17" t="s">
        <v>182</v>
      </c>
      <c r="BE1271" s="144">
        <f>IF(N1271="základní",J1271,0)</f>
        <v>0</v>
      </c>
      <c r="BF1271" s="144">
        <f>IF(N1271="snížená",J1271,0)</f>
        <v>0</v>
      </c>
      <c r="BG1271" s="144">
        <f>IF(N1271="zákl. přenesená",J1271,0)</f>
        <v>0</v>
      </c>
      <c r="BH1271" s="144">
        <f>IF(N1271="sníž. přenesená",J1271,0)</f>
        <v>0</v>
      </c>
      <c r="BI1271" s="144">
        <f>IF(N1271="nulová",J1271,0)</f>
        <v>0</v>
      </c>
      <c r="BJ1271" s="17" t="s">
        <v>79</v>
      </c>
      <c r="BK1271" s="144">
        <f>ROUND(I1271*H1271,2)</f>
        <v>0</v>
      </c>
      <c r="BL1271" s="17" t="s">
        <v>189</v>
      </c>
      <c r="BM1271" s="143" t="s">
        <v>1301</v>
      </c>
    </row>
    <row r="1272" spans="2:65" s="1" customFormat="1">
      <c r="B1272" s="32"/>
      <c r="D1272" s="145" t="s">
        <v>191</v>
      </c>
      <c r="F1272" s="146" t="s">
        <v>1302</v>
      </c>
      <c r="I1272" s="147"/>
      <c r="L1272" s="32"/>
      <c r="M1272" s="148"/>
      <c r="T1272" s="52"/>
      <c r="AT1272" s="17" t="s">
        <v>191</v>
      </c>
      <c r="AU1272" s="17" t="s">
        <v>81</v>
      </c>
    </row>
    <row r="1273" spans="2:65" s="12" customFormat="1">
      <c r="B1273" s="149"/>
      <c r="D1273" s="150" t="s">
        <v>193</v>
      </c>
      <c r="E1273" s="151" t="s">
        <v>3</v>
      </c>
      <c r="F1273" s="152" t="s">
        <v>1234</v>
      </c>
      <c r="H1273" s="153">
        <v>7.9379999999999997</v>
      </c>
      <c r="I1273" s="154"/>
      <c r="L1273" s="149"/>
      <c r="M1273" s="155"/>
      <c r="T1273" s="156"/>
      <c r="AT1273" s="151" t="s">
        <v>193</v>
      </c>
      <c r="AU1273" s="151" t="s">
        <v>81</v>
      </c>
      <c r="AV1273" s="12" t="s">
        <v>81</v>
      </c>
      <c r="AW1273" s="12" t="s">
        <v>34</v>
      </c>
      <c r="AX1273" s="12" t="s">
        <v>72</v>
      </c>
      <c r="AY1273" s="151" t="s">
        <v>182</v>
      </c>
    </row>
    <row r="1274" spans="2:65" s="12" customFormat="1">
      <c r="B1274" s="149"/>
      <c r="D1274" s="150" t="s">
        <v>193</v>
      </c>
      <c r="E1274" s="151" t="s">
        <v>3</v>
      </c>
      <c r="F1274" s="152" t="s">
        <v>1235</v>
      </c>
      <c r="H1274" s="153">
        <v>12.384</v>
      </c>
      <c r="I1274" s="154"/>
      <c r="L1274" s="149"/>
      <c r="M1274" s="155"/>
      <c r="T1274" s="156"/>
      <c r="AT1274" s="151" t="s">
        <v>193</v>
      </c>
      <c r="AU1274" s="151" t="s">
        <v>81</v>
      </c>
      <c r="AV1274" s="12" t="s">
        <v>81</v>
      </c>
      <c r="AW1274" s="12" t="s">
        <v>34</v>
      </c>
      <c r="AX1274" s="12" t="s">
        <v>72</v>
      </c>
      <c r="AY1274" s="151" t="s">
        <v>182</v>
      </c>
    </row>
    <row r="1275" spans="2:65" s="12" customFormat="1">
      <c r="B1275" s="149"/>
      <c r="D1275" s="150" t="s">
        <v>193</v>
      </c>
      <c r="E1275" s="151" t="s">
        <v>3</v>
      </c>
      <c r="F1275" s="152" t="s">
        <v>1236</v>
      </c>
      <c r="H1275" s="153">
        <v>11.664</v>
      </c>
      <c r="I1275" s="154"/>
      <c r="L1275" s="149"/>
      <c r="M1275" s="155"/>
      <c r="T1275" s="156"/>
      <c r="AT1275" s="151" t="s">
        <v>193</v>
      </c>
      <c r="AU1275" s="151" t="s">
        <v>81</v>
      </c>
      <c r="AV1275" s="12" t="s">
        <v>81</v>
      </c>
      <c r="AW1275" s="12" t="s">
        <v>34</v>
      </c>
      <c r="AX1275" s="12" t="s">
        <v>72</v>
      </c>
      <c r="AY1275" s="151" t="s">
        <v>182</v>
      </c>
    </row>
    <row r="1276" spans="2:65" s="12" customFormat="1">
      <c r="B1276" s="149"/>
      <c r="D1276" s="150" t="s">
        <v>193</v>
      </c>
      <c r="E1276" s="151" t="s">
        <v>3</v>
      </c>
      <c r="F1276" s="152" t="s">
        <v>1237</v>
      </c>
      <c r="H1276" s="153">
        <v>14.742000000000001</v>
      </c>
      <c r="I1276" s="154"/>
      <c r="L1276" s="149"/>
      <c r="M1276" s="155"/>
      <c r="T1276" s="156"/>
      <c r="AT1276" s="151" t="s">
        <v>193</v>
      </c>
      <c r="AU1276" s="151" t="s">
        <v>81</v>
      </c>
      <c r="AV1276" s="12" t="s">
        <v>81</v>
      </c>
      <c r="AW1276" s="12" t="s">
        <v>34</v>
      </c>
      <c r="AX1276" s="12" t="s">
        <v>72</v>
      </c>
      <c r="AY1276" s="151" t="s">
        <v>182</v>
      </c>
    </row>
    <row r="1277" spans="2:65" s="12" customFormat="1">
      <c r="B1277" s="149"/>
      <c r="D1277" s="150" t="s">
        <v>193</v>
      </c>
      <c r="E1277" s="151" t="s">
        <v>3</v>
      </c>
      <c r="F1277" s="152" t="s">
        <v>1238</v>
      </c>
      <c r="H1277" s="153">
        <v>4.05</v>
      </c>
      <c r="I1277" s="154"/>
      <c r="L1277" s="149"/>
      <c r="M1277" s="155"/>
      <c r="T1277" s="156"/>
      <c r="AT1277" s="151" t="s">
        <v>193</v>
      </c>
      <c r="AU1277" s="151" t="s">
        <v>81</v>
      </c>
      <c r="AV1277" s="12" t="s">
        <v>81</v>
      </c>
      <c r="AW1277" s="12" t="s">
        <v>34</v>
      </c>
      <c r="AX1277" s="12" t="s">
        <v>72</v>
      </c>
      <c r="AY1277" s="151" t="s">
        <v>182</v>
      </c>
    </row>
    <row r="1278" spans="2:65" s="12" customFormat="1">
      <c r="B1278" s="149"/>
      <c r="D1278" s="150" t="s">
        <v>193</v>
      </c>
      <c r="E1278" s="151" t="s">
        <v>3</v>
      </c>
      <c r="F1278" s="152" t="s">
        <v>1239</v>
      </c>
      <c r="H1278" s="153">
        <v>17.853999999999999</v>
      </c>
      <c r="I1278" s="154"/>
      <c r="L1278" s="149"/>
      <c r="M1278" s="155"/>
      <c r="T1278" s="156"/>
      <c r="AT1278" s="151" t="s">
        <v>193</v>
      </c>
      <c r="AU1278" s="151" t="s">
        <v>81</v>
      </c>
      <c r="AV1278" s="12" t="s">
        <v>81</v>
      </c>
      <c r="AW1278" s="12" t="s">
        <v>34</v>
      </c>
      <c r="AX1278" s="12" t="s">
        <v>72</v>
      </c>
      <c r="AY1278" s="151" t="s">
        <v>182</v>
      </c>
    </row>
    <row r="1279" spans="2:65" s="12" customFormat="1">
      <c r="B1279" s="149"/>
      <c r="D1279" s="150" t="s">
        <v>193</v>
      </c>
      <c r="E1279" s="151" t="s">
        <v>3</v>
      </c>
      <c r="F1279" s="152" t="s">
        <v>1240</v>
      </c>
      <c r="H1279" s="153">
        <v>17.853999999999999</v>
      </c>
      <c r="I1279" s="154"/>
      <c r="L1279" s="149"/>
      <c r="M1279" s="155"/>
      <c r="T1279" s="156"/>
      <c r="AT1279" s="151" t="s">
        <v>193</v>
      </c>
      <c r="AU1279" s="151" t="s">
        <v>81</v>
      </c>
      <c r="AV1279" s="12" t="s">
        <v>81</v>
      </c>
      <c r="AW1279" s="12" t="s">
        <v>34</v>
      </c>
      <c r="AX1279" s="12" t="s">
        <v>72</v>
      </c>
      <c r="AY1279" s="151" t="s">
        <v>182</v>
      </c>
    </row>
    <row r="1280" spans="2:65" s="12" customFormat="1">
      <c r="B1280" s="149"/>
      <c r="D1280" s="150" t="s">
        <v>193</v>
      </c>
      <c r="E1280" s="151" t="s">
        <v>3</v>
      </c>
      <c r="F1280" s="152" t="s">
        <v>1241</v>
      </c>
      <c r="H1280" s="153">
        <v>16.95</v>
      </c>
      <c r="I1280" s="154"/>
      <c r="L1280" s="149"/>
      <c r="M1280" s="155"/>
      <c r="T1280" s="156"/>
      <c r="AT1280" s="151" t="s">
        <v>193</v>
      </c>
      <c r="AU1280" s="151" t="s">
        <v>81</v>
      </c>
      <c r="AV1280" s="12" t="s">
        <v>81</v>
      </c>
      <c r="AW1280" s="12" t="s">
        <v>34</v>
      </c>
      <c r="AX1280" s="12" t="s">
        <v>72</v>
      </c>
      <c r="AY1280" s="151" t="s">
        <v>182</v>
      </c>
    </row>
    <row r="1281" spans="2:51" s="12" customFormat="1">
      <c r="B1281" s="149"/>
      <c r="D1281" s="150" t="s">
        <v>193</v>
      </c>
      <c r="E1281" s="151" t="s">
        <v>3</v>
      </c>
      <c r="F1281" s="152" t="s">
        <v>1242</v>
      </c>
      <c r="H1281" s="153">
        <v>20.382000000000001</v>
      </c>
      <c r="I1281" s="154"/>
      <c r="L1281" s="149"/>
      <c r="M1281" s="155"/>
      <c r="T1281" s="156"/>
      <c r="AT1281" s="151" t="s">
        <v>193</v>
      </c>
      <c r="AU1281" s="151" t="s">
        <v>81</v>
      </c>
      <c r="AV1281" s="12" t="s">
        <v>81</v>
      </c>
      <c r="AW1281" s="12" t="s">
        <v>34</v>
      </c>
      <c r="AX1281" s="12" t="s">
        <v>72</v>
      </c>
      <c r="AY1281" s="151" t="s">
        <v>182</v>
      </c>
    </row>
    <row r="1282" spans="2:51" s="12" customFormat="1">
      <c r="B1282" s="149"/>
      <c r="D1282" s="150" t="s">
        <v>193</v>
      </c>
      <c r="E1282" s="151" t="s">
        <v>3</v>
      </c>
      <c r="F1282" s="152" t="s">
        <v>1243</v>
      </c>
      <c r="H1282" s="153">
        <v>20.382000000000001</v>
      </c>
      <c r="I1282" s="154"/>
      <c r="L1282" s="149"/>
      <c r="M1282" s="155"/>
      <c r="T1282" s="156"/>
      <c r="AT1282" s="151" t="s">
        <v>193</v>
      </c>
      <c r="AU1282" s="151" t="s">
        <v>81</v>
      </c>
      <c r="AV1282" s="12" t="s">
        <v>81</v>
      </c>
      <c r="AW1282" s="12" t="s">
        <v>34</v>
      </c>
      <c r="AX1282" s="12" t="s">
        <v>72</v>
      </c>
      <c r="AY1282" s="151" t="s">
        <v>182</v>
      </c>
    </row>
    <row r="1283" spans="2:51" s="12" customFormat="1">
      <c r="B1283" s="149"/>
      <c r="D1283" s="150" t="s">
        <v>193</v>
      </c>
      <c r="E1283" s="151" t="s">
        <v>3</v>
      </c>
      <c r="F1283" s="152" t="s">
        <v>1244</v>
      </c>
      <c r="H1283" s="153">
        <v>19.350000000000001</v>
      </c>
      <c r="I1283" s="154"/>
      <c r="L1283" s="149"/>
      <c r="M1283" s="155"/>
      <c r="T1283" s="156"/>
      <c r="AT1283" s="151" t="s">
        <v>193</v>
      </c>
      <c r="AU1283" s="151" t="s">
        <v>81</v>
      </c>
      <c r="AV1283" s="12" t="s">
        <v>81</v>
      </c>
      <c r="AW1283" s="12" t="s">
        <v>34</v>
      </c>
      <c r="AX1283" s="12" t="s">
        <v>72</v>
      </c>
      <c r="AY1283" s="151" t="s">
        <v>182</v>
      </c>
    </row>
    <row r="1284" spans="2:51" s="12" customFormat="1">
      <c r="B1284" s="149"/>
      <c r="D1284" s="150" t="s">
        <v>193</v>
      </c>
      <c r="E1284" s="151" t="s">
        <v>3</v>
      </c>
      <c r="F1284" s="152" t="s">
        <v>1245</v>
      </c>
      <c r="H1284" s="153">
        <v>14.852</v>
      </c>
      <c r="I1284" s="154"/>
      <c r="L1284" s="149"/>
      <c r="M1284" s="155"/>
      <c r="T1284" s="156"/>
      <c r="AT1284" s="151" t="s">
        <v>193</v>
      </c>
      <c r="AU1284" s="151" t="s">
        <v>81</v>
      </c>
      <c r="AV1284" s="12" t="s">
        <v>81</v>
      </c>
      <c r="AW1284" s="12" t="s">
        <v>34</v>
      </c>
      <c r="AX1284" s="12" t="s">
        <v>72</v>
      </c>
      <c r="AY1284" s="151" t="s">
        <v>182</v>
      </c>
    </row>
    <row r="1285" spans="2:51" s="12" customFormat="1">
      <c r="B1285" s="149"/>
      <c r="D1285" s="150" t="s">
        <v>193</v>
      </c>
      <c r="E1285" s="151" t="s">
        <v>3</v>
      </c>
      <c r="F1285" s="152" t="s">
        <v>1246</v>
      </c>
      <c r="H1285" s="153">
        <v>14.852</v>
      </c>
      <c r="I1285" s="154"/>
      <c r="L1285" s="149"/>
      <c r="M1285" s="155"/>
      <c r="T1285" s="156"/>
      <c r="AT1285" s="151" t="s">
        <v>193</v>
      </c>
      <c r="AU1285" s="151" t="s">
        <v>81</v>
      </c>
      <c r="AV1285" s="12" t="s">
        <v>81</v>
      </c>
      <c r="AW1285" s="12" t="s">
        <v>34</v>
      </c>
      <c r="AX1285" s="12" t="s">
        <v>72</v>
      </c>
      <c r="AY1285" s="151" t="s">
        <v>182</v>
      </c>
    </row>
    <row r="1286" spans="2:51" s="12" customFormat="1">
      <c r="B1286" s="149"/>
      <c r="D1286" s="150" t="s">
        <v>193</v>
      </c>
      <c r="E1286" s="151" t="s">
        <v>3</v>
      </c>
      <c r="F1286" s="152" t="s">
        <v>1247</v>
      </c>
      <c r="H1286" s="153">
        <v>14.1</v>
      </c>
      <c r="I1286" s="154"/>
      <c r="L1286" s="149"/>
      <c r="M1286" s="155"/>
      <c r="T1286" s="156"/>
      <c r="AT1286" s="151" t="s">
        <v>193</v>
      </c>
      <c r="AU1286" s="151" t="s">
        <v>81</v>
      </c>
      <c r="AV1286" s="12" t="s">
        <v>81</v>
      </c>
      <c r="AW1286" s="12" t="s">
        <v>34</v>
      </c>
      <c r="AX1286" s="12" t="s">
        <v>72</v>
      </c>
      <c r="AY1286" s="151" t="s">
        <v>182</v>
      </c>
    </row>
    <row r="1287" spans="2:51" s="12" customFormat="1">
      <c r="B1287" s="149"/>
      <c r="D1287" s="150" t="s">
        <v>193</v>
      </c>
      <c r="E1287" s="151" t="s">
        <v>3</v>
      </c>
      <c r="F1287" s="152" t="s">
        <v>1248</v>
      </c>
      <c r="H1287" s="153">
        <v>10.27</v>
      </c>
      <c r="I1287" s="154"/>
      <c r="L1287" s="149"/>
      <c r="M1287" s="155"/>
      <c r="T1287" s="156"/>
      <c r="AT1287" s="151" t="s">
        <v>193</v>
      </c>
      <c r="AU1287" s="151" t="s">
        <v>81</v>
      </c>
      <c r="AV1287" s="12" t="s">
        <v>81</v>
      </c>
      <c r="AW1287" s="12" t="s">
        <v>34</v>
      </c>
      <c r="AX1287" s="12" t="s">
        <v>72</v>
      </c>
      <c r="AY1287" s="151" t="s">
        <v>182</v>
      </c>
    </row>
    <row r="1288" spans="2:51" s="12" customFormat="1">
      <c r="B1288" s="149"/>
      <c r="D1288" s="150" t="s">
        <v>193</v>
      </c>
      <c r="E1288" s="151" t="s">
        <v>3</v>
      </c>
      <c r="F1288" s="152" t="s">
        <v>1249</v>
      </c>
      <c r="H1288" s="153">
        <v>10.27</v>
      </c>
      <c r="I1288" s="154"/>
      <c r="L1288" s="149"/>
      <c r="M1288" s="155"/>
      <c r="T1288" s="156"/>
      <c r="AT1288" s="151" t="s">
        <v>193</v>
      </c>
      <c r="AU1288" s="151" t="s">
        <v>81</v>
      </c>
      <c r="AV1288" s="12" t="s">
        <v>81</v>
      </c>
      <c r="AW1288" s="12" t="s">
        <v>34</v>
      </c>
      <c r="AX1288" s="12" t="s">
        <v>72</v>
      </c>
      <c r="AY1288" s="151" t="s">
        <v>182</v>
      </c>
    </row>
    <row r="1289" spans="2:51" s="12" customFormat="1">
      <c r="B1289" s="149"/>
      <c r="D1289" s="150" t="s">
        <v>193</v>
      </c>
      <c r="E1289" s="151" t="s">
        <v>3</v>
      </c>
      <c r="F1289" s="152" t="s">
        <v>1250</v>
      </c>
      <c r="H1289" s="153">
        <v>9.75</v>
      </c>
      <c r="I1289" s="154"/>
      <c r="L1289" s="149"/>
      <c r="M1289" s="155"/>
      <c r="T1289" s="156"/>
      <c r="AT1289" s="151" t="s">
        <v>193</v>
      </c>
      <c r="AU1289" s="151" t="s">
        <v>81</v>
      </c>
      <c r="AV1289" s="12" t="s">
        <v>81</v>
      </c>
      <c r="AW1289" s="12" t="s">
        <v>34</v>
      </c>
      <c r="AX1289" s="12" t="s">
        <v>72</v>
      </c>
      <c r="AY1289" s="151" t="s">
        <v>182</v>
      </c>
    </row>
    <row r="1290" spans="2:51" s="12" customFormat="1">
      <c r="B1290" s="149"/>
      <c r="D1290" s="150" t="s">
        <v>193</v>
      </c>
      <c r="E1290" s="151" t="s">
        <v>3</v>
      </c>
      <c r="F1290" s="152" t="s">
        <v>1251</v>
      </c>
      <c r="H1290" s="153">
        <v>16.274000000000001</v>
      </c>
      <c r="I1290" s="154"/>
      <c r="L1290" s="149"/>
      <c r="M1290" s="155"/>
      <c r="T1290" s="156"/>
      <c r="AT1290" s="151" t="s">
        <v>193</v>
      </c>
      <c r="AU1290" s="151" t="s">
        <v>81</v>
      </c>
      <c r="AV1290" s="12" t="s">
        <v>81</v>
      </c>
      <c r="AW1290" s="12" t="s">
        <v>34</v>
      </c>
      <c r="AX1290" s="12" t="s">
        <v>72</v>
      </c>
      <c r="AY1290" s="151" t="s">
        <v>182</v>
      </c>
    </row>
    <row r="1291" spans="2:51" s="12" customFormat="1">
      <c r="B1291" s="149"/>
      <c r="D1291" s="150" t="s">
        <v>193</v>
      </c>
      <c r="E1291" s="151" t="s">
        <v>3</v>
      </c>
      <c r="F1291" s="152" t="s">
        <v>1252</v>
      </c>
      <c r="H1291" s="153">
        <v>16.274000000000001</v>
      </c>
      <c r="I1291" s="154"/>
      <c r="L1291" s="149"/>
      <c r="M1291" s="155"/>
      <c r="T1291" s="156"/>
      <c r="AT1291" s="151" t="s">
        <v>193</v>
      </c>
      <c r="AU1291" s="151" t="s">
        <v>81</v>
      </c>
      <c r="AV1291" s="12" t="s">
        <v>81</v>
      </c>
      <c r="AW1291" s="12" t="s">
        <v>34</v>
      </c>
      <c r="AX1291" s="12" t="s">
        <v>72</v>
      </c>
      <c r="AY1291" s="151" t="s">
        <v>182</v>
      </c>
    </row>
    <row r="1292" spans="2:51" s="12" customFormat="1">
      <c r="B1292" s="149"/>
      <c r="D1292" s="150" t="s">
        <v>193</v>
      </c>
      <c r="E1292" s="151" t="s">
        <v>3</v>
      </c>
      <c r="F1292" s="152" t="s">
        <v>1253</v>
      </c>
      <c r="H1292" s="153">
        <v>15.45</v>
      </c>
      <c r="I1292" s="154"/>
      <c r="L1292" s="149"/>
      <c r="M1292" s="155"/>
      <c r="T1292" s="156"/>
      <c r="AT1292" s="151" t="s">
        <v>193</v>
      </c>
      <c r="AU1292" s="151" t="s">
        <v>81</v>
      </c>
      <c r="AV1292" s="12" t="s">
        <v>81</v>
      </c>
      <c r="AW1292" s="12" t="s">
        <v>34</v>
      </c>
      <c r="AX1292" s="12" t="s">
        <v>72</v>
      </c>
      <c r="AY1292" s="151" t="s">
        <v>182</v>
      </c>
    </row>
    <row r="1293" spans="2:51" s="12" customFormat="1">
      <c r="B1293" s="149"/>
      <c r="D1293" s="150" t="s">
        <v>193</v>
      </c>
      <c r="E1293" s="151" t="s">
        <v>3</v>
      </c>
      <c r="F1293" s="152" t="s">
        <v>1254</v>
      </c>
      <c r="H1293" s="153">
        <v>13.824999999999999</v>
      </c>
      <c r="I1293" s="154"/>
      <c r="L1293" s="149"/>
      <c r="M1293" s="155"/>
      <c r="T1293" s="156"/>
      <c r="AT1293" s="151" t="s">
        <v>193</v>
      </c>
      <c r="AU1293" s="151" t="s">
        <v>81</v>
      </c>
      <c r="AV1293" s="12" t="s">
        <v>81</v>
      </c>
      <c r="AW1293" s="12" t="s">
        <v>34</v>
      </c>
      <c r="AX1293" s="12" t="s">
        <v>72</v>
      </c>
      <c r="AY1293" s="151" t="s">
        <v>182</v>
      </c>
    </row>
    <row r="1294" spans="2:51" s="12" customFormat="1">
      <c r="B1294" s="149"/>
      <c r="D1294" s="150" t="s">
        <v>193</v>
      </c>
      <c r="E1294" s="151" t="s">
        <v>3</v>
      </c>
      <c r="F1294" s="152" t="s">
        <v>1255</v>
      </c>
      <c r="H1294" s="153">
        <v>13.824999999999999</v>
      </c>
      <c r="I1294" s="154"/>
      <c r="L1294" s="149"/>
      <c r="M1294" s="155"/>
      <c r="T1294" s="156"/>
      <c r="AT1294" s="151" t="s">
        <v>193</v>
      </c>
      <c r="AU1294" s="151" t="s">
        <v>81</v>
      </c>
      <c r="AV1294" s="12" t="s">
        <v>81</v>
      </c>
      <c r="AW1294" s="12" t="s">
        <v>34</v>
      </c>
      <c r="AX1294" s="12" t="s">
        <v>72</v>
      </c>
      <c r="AY1294" s="151" t="s">
        <v>182</v>
      </c>
    </row>
    <row r="1295" spans="2:51" s="12" customFormat="1">
      <c r="B1295" s="149"/>
      <c r="D1295" s="150" t="s">
        <v>193</v>
      </c>
      <c r="E1295" s="151" t="s">
        <v>3</v>
      </c>
      <c r="F1295" s="152" t="s">
        <v>1256</v>
      </c>
      <c r="H1295" s="153">
        <v>13.125</v>
      </c>
      <c r="I1295" s="154"/>
      <c r="L1295" s="149"/>
      <c r="M1295" s="155"/>
      <c r="T1295" s="156"/>
      <c r="AT1295" s="151" t="s">
        <v>193</v>
      </c>
      <c r="AU1295" s="151" t="s">
        <v>81</v>
      </c>
      <c r="AV1295" s="12" t="s">
        <v>81</v>
      </c>
      <c r="AW1295" s="12" t="s">
        <v>34</v>
      </c>
      <c r="AX1295" s="12" t="s">
        <v>72</v>
      </c>
      <c r="AY1295" s="151" t="s">
        <v>182</v>
      </c>
    </row>
    <row r="1296" spans="2:51" s="12" customFormat="1">
      <c r="B1296" s="149"/>
      <c r="D1296" s="150" t="s">
        <v>193</v>
      </c>
      <c r="E1296" s="151" t="s">
        <v>3</v>
      </c>
      <c r="F1296" s="152" t="s">
        <v>1257</v>
      </c>
      <c r="H1296" s="153">
        <v>3.95</v>
      </c>
      <c r="I1296" s="154"/>
      <c r="L1296" s="149"/>
      <c r="M1296" s="155"/>
      <c r="T1296" s="156"/>
      <c r="AT1296" s="151" t="s">
        <v>193</v>
      </c>
      <c r="AU1296" s="151" t="s">
        <v>81</v>
      </c>
      <c r="AV1296" s="12" t="s">
        <v>81</v>
      </c>
      <c r="AW1296" s="12" t="s">
        <v>34</v>
      </c>
      <c r="AX1296" s="12" t="s">
        <v>72</v>
      </c>
      <c r="AY1296" s="151" t="s">
        <v>182</v>
      </c>
    </row>
    <row r="1297" spans="2:51" s="12" customFormat="1">
      <c r="B1297" s="149"/>
      <c r="D1297" s="150" t="s">
        <v>193</v>
      </c>
      <c r="E1297" s="151" t="s">
        <v>3</v>
      </c>
      <c r="F1297" s="152" t="s">
        <v>1258</v>
      </c>
      <c r="H1297" s="153">
        <v>3.95</v>
      </c>
      <c r="I1297" s="154"/>
      <c r="L1297" s="149"/>
      <c r="M1297" s="155"/>
      <c r="T1297" s="156"/>
      <c r="AT1297" s="151" t="s">
        <v>193</v>
      </c>
      <c r="AU1297" s="151" t="s">
        <v>81</v>
      </c>
      <c r="AV1297" s="12" t="s">
        <v>81</v>
      </c>
      <c r="AW1297" s="12" t="s">
        <v>34</v>
      </c>
      <c r="AX1297" s="12" t="s">
        <v>72</v>
      </c>
      <c r="AY1297" s="151" t="s">
        <v>182</v>
      </c>
    </row>
    <row r="1298" spans="2:51" s="12" customFormat="1">
      <c r="B1298" s="149"/>
      <c r="D1298" s="150" t="s">
        <v>193</v>
      </c>
      <c r="E1298" s="151" t="s">
        <v>3</v>
      </c>
      <c r="F1298" s="152" t="s">
        <v>1259</v>
      </c>
      <c r="H1298" s="153">
        <v>3.75</v>
      </c>
      <c r="I1298" s="154"/>
      <c r="L1298" s="149"/>
      <c r="M1298" s="155"/>
      <c r="T1298" s="156"/>
      <c r="AT1298" s="151" t="s">
        <v>193</v>
      </c>
      <c r="AU1298" s="151" t="s">
        <v>81</v>
      </c>
      <c r="AV1298" s="12" t="s">
        <v>81</v>
      </c>
      <c r="AW1298" s="12" t="s">
        <v>34</v>
      </c>
      <c r="AX1298" s="12" t="s">
        <v>72</v>
      </c>
      <c r="AY1298" s="151" t="s">
        <v>182</v>
      </c>
    </row>
    <row r="1299" spans="2:51" s="12" customFormat="1">
      <c r="B1299" s="149"/>
      <c r="D1299" s="150" t="s">
        <v>193</v>
      </c>
      <c r="E1299" s="151" t="s">
        <v>3</v>
      </c>
      <c r="F1299" s="152" t="s">
        <v>1260</v>
      </c>
      <c r="H1299" s="153">
        <v>6.71</v>
      </c>
      <c r="I1299" s="154"/>
      <c r="L1299" s="149"/>
      <c r="M1299" s="155"/>
      <c r="T1299" s="156"/>
      <c r="AT1299" s="151" t="s">
        <v>193</v>
      </c>
      <c r="AU1299" s="151" t="s">
        <v>81</v>
      </c>
      <c r="AV1299" s="12" t="s">
        <v>81</v>
      </c>
      <c r="AW1299" s="12" t="s">
        <v>34</v>
      </c>
      <c r="AX1299" s="12" t="s">
        <v>72</v>
      </c>
      <c r="AY1299" s="151" t="s">
        <v>182</v>
      </c>
    </row>
    <row r="1300" spans="2:51" s="12" customFormat="1">
      <c r="B1300" s="149"/>
      <c r="D1300" s="150" t="s">
        <v>193</v>
      </c>
      <c r="E1300" s="151" t="s">
        <v>3</v>
      </c>
      <c r="F1300" s="152" t="s">
        <v>1261</v>
      </c>
      <c r="H1300" s="153">
        <v>6.71</v>
      </c>
      <c r="I1300" s="154"/>
      <c r="L1300" s="149"/>
      <c r="M1300" s="155"/>
      <c r="T1300" s="156"/>
      <c r="AT1300" s="151" t="s">
        <v>193</v>
      </c>
      <c r="AU1300" s="151" t="s">
        <v>81</v>
      </c>
      <c r="AV1300" s="12" t="s">
        <v>81</v>
      </c>
      <c r="AW1300" s="12" t="s">
        <v>34</v>
      </c>
      <c r="AX1300" s="12" t="s">
        <v>72</v>
      </c>
      <c r="AY1300" s="151" t="s">
        <v>182</v>
      </c>
    </row>
    <row r="1301" spans="2:51" s="12" customFormat="1">
      <c r="B1301" s="149"/>
      <c r="D1301" s="150" t="s">
        <v>193</v>
      </c>
      <c r="E1301" s="151" t="s">
        <v>3</v>
      </c>
      <c r="F1301" s="152" t="s">
        <v>1262</v>
      </c>
      <c r="H1301" s="153">
        <v>6.71</v>
      </c>
      <c r="I1301" s="154"/>
      <c r="L1301" s="149"/>
      <c r="M1301" s="155"/>
      <c r="T1301" s="156"/>
      <c r="AT1301" s="151" t="s">
        <v>193</v>
      </c>
      <c r="AU1301" s="151" t="s">
        <v>81</v>
      </c>
      <c r="AV1301" s="12" t="s">
        <v>81</v>
      </c>
      <c r="AW1301" s="12" t="s">
        <v>34</v>
      </c>
      <c r="AX1301" s="12" t="s">
        <v>72</v>
      </c>
      <c r="AY1301" s="151" t="s">
        <v>182</v>
      </c>
    </row>
    <row r="1302" spans="2:51" s="12" customFormat="1">
      <c r="B1302" s="149"/>
      <c r="D1302" s="150" t="s">
        <v>193</v>
      </c>
      <c r="E1302" s="151" t="s">
        <v>3</v>
      </c>
      <c r="F1302" s="152" t="s">
        <v>1263</v>
      </c>
      <c r="H1302" s="153">
        <v>4.6749999999999998</v>
      </c>
      <c r="I1302" s="154"/>
      <c r="L1302" s="149"/>
      <c r="M1302" s="155"/>
      <c r="T1302" s="156"/>
      <c r="AT1302" s="151" t="s">
        <v>193</v>
      </c>
      <c r="AU1302" s="151" t="s">
        <v>81</v>
      </c>
      <c r="AV1302" s="12" t="s">
        <v>81</v>
      </c>
      <c r="AW1302" s="12" t="s">
        <v>34</v>
      </c>
      <c r="AX1302" s="12" t="s">
        <v>72</v>
      </c>
      <c r="AY1302" s="151" t="s">
        <v>182</v>
      </c>
    </row>
    <row r="1303" spans="2:51" s="12" customFormat="1">
      <c r="B1303" s="149"/>
      <c r="D1303" s="150" t="s">
        <v>193</v>
      </c>
      <c r="E1303" s="151" t="s">
        <v>3</v>
      </c>
      <c r="F1303" s="152" t="s">
        <v>1264</v>
      </c>
      <c r="H1303" s="153">
        <v>4.6749999999999998</v>
      </c>
      <c r="I1303" s="154"/>
      <c r="L1303" s="149"/>
      <c r="M1303" s="155"/>
      <c r="T1303" s="156"/>
      <c r="AT1303" s="151" t="s">
        <v>193</v>
      </c>
      <c r="AU1303" s="151" t="s">
        <v>81</v>
      </c>
      <c r="AV1303" s="12" t="s">
        <v>81</v>
      </c>
      <c r="AW1303" s="12" t="s">
        <v>34</v>
      </c>
      <c r="AX1303" s="12" t="s">
        <v>72</v>
      </c>
      <c r="AY1303" s="151" t="s">
        <v>182</v>
      </c>
    </row>
    <row r="1304" spans="2:51" s="12" customFormat="1">
      <c r="B1304" s="149"/>
      <c r="D1304" s="150" t="s">
        <v>193</v>
      </c>
      <c r="E1304" s="151" t="s">
        <v>3</v>
      </c>
      <c r="F1304" s="152" t="s">
        <v>1265</v>
      </c>
      <c r="H1304" s="153">
        <v>4.6749999999999998</v>
      </c>
      <c r="I1304" s="154"/>
      <c r="L1304" s="149"/>
      <c r="M1304" s="155"/>
      <c r="T1304" s="156"/>
      <c r="AT1304" s="151" t="s">
        <v>193</v>
      </c>
      <c r="AU1304" s="151" t="s">
        <v>81</v>
      </c>
      <c r="AV1304" s="12" t="s">
        <v>81</v>
      </c>
      <c r="AW1304" s="12" t="s">
        <v>34</v>
      </c>
      <c r="AX1304" s="12" t="s">
        <v>72</v>
      </c>
      <c r="AY1304" s="151" t="s">
        <v>182</v>
      </c>
    </row>
    <row r="1305" spans="2:51" s="12" customFormat="1">
      <c r="B1305" s="149"/>
      <c r="D1305" s="150" t="s">
        <v>193</v>
      </c>
      <c r="E1305" s="151" t="s">
        <v>3</v>
      </c>
      <c r="F1305" s="152" t="s">
        <v>1266</v>
      </c>
      <c r="H1305" s="153">
        <v>4.84</v>
      </c>
      <c r="I1305" s="154"/>
      <c r="L1305" s="149"/>
      <c r="M1305" s="155"/>
      <c r="T1305" s="156"/>
      <c r="AT1305" s="151" t="s">
        <v>193</v>
      </c>
      <c r="AU1305" s="151" t="s">
        <v>81</v>
      </c>
      <c r="AV1305" s="12" t="s">
        <v>81</v>
      </c>
      <c r="AW1305" s="12" t="s">
        <v>34</v>
      </c>
      <c r="AX1305" s="12" t="s">
        <v>72</v>
      </c>
      <c r="AY1305" s="151" t="s">
        <v>182</v>
      </c>
    </row>
    <row r="1306" spans="2:51" s="12" customFormat="1">
      <c r="B1306" s="149"/>
      <c r="D1306" s="150" t="s">
        <v>193</v>
      </c>
      <c r="E1306" s="151" t="s">
        <v>3</v>
      </c>
      <c r="F1306" s="152" t="s">
        <v>1267</v>
      </c>
      <c r="H1306" s="153">
        <v>4.84</v>
      </c>
      <c r="I1306" s="154"/>
      <c r="L1306" s="149"/>
      <c r="M1306" s="155"/>
      <c r="T1306" s="156"/>
      <c r="AT1306" s="151" t="s">
        <v>193</v>
      </c>
      <c r="AU1306" s="151" t="s">
        <v>81</v>
      </c>
      <c r="AV1306" s="12" t="s">
        <v>81</v>
      </c>
      <c r="AW1306" s="12" t="s">
        <v>34</v>
      </c>
      <c r="AX1306" s="12" t="s">
        <v>72</v>
      </c>
      <c r="AY1306" s="151" t="s">
        <v>182</v>
      </c>
    </row>
    <row r="1307" spans="2:51" s="12" customFormat="1">
      <c r="B1307" s="149"/>
      <c r="D1307" s="150" t="s">
        <v>193</v>
      </c>
      <c r="E1307" s="151" t="s">
        <v>3</v>
      </c>
      <c r="F1307" s="152" t="s">
        <v>1268</v>
      </c>
      <c r="H1307" s="153">
        <v>4.84</v>
      </c>
      <c r="I1307" s="154"/>
      <c r="L1307" s="149"/>
      <c r="M1307" s="155"/>
      <c r="T1307" s="156"/>
      <c r="AT1307" s="151" t="s">
        <v>193</v>
      </c>
      <c r="AU1307" s="151" t="s">
        <v>81</v>
      </c>
      <c r="AV1307" s="12" t="s">
        <v>81</v>
      </c>
      <c r="AW1307" s="12" t="s">
        <v>34</v>
      </c>
      <c r="AX1307" s="12" t="s">
        <v>72</v>
      </c>
      <c r="AY1307" s="151" t="s">
        <v>182</v>
      </c>
    </row>
    <row r="1308" spans="2:51" s="12" customFormat="1">
      <c r="B1308" s="149"/>
      <c r="D1308" s="150" t="s">
        <v>193</v>
      </c>
      <c r="E1308" s="151" t="s">
        <v>3</v>
      </c>
      <c r="F1308" s="152" t="s">
        <v>1269</v>
      </c>
      <c r="H1308" s="153">
        <v>4.7300000000000004</v>
      </c>
      <c r="I1308" s="154"/>
      <c r="L1308" s="149"/>
      <c r="M1308" s="155"/>
      <c r="T1308" s="156"/>
      <c r="AT1308" s="151" t="s">
        <v>193</v>
      </c>
      <c r="AU1308" s="151" t="s">
        <v>81</v>
      </c>
      <c r="AV1308" s="12" t="s">
        <v>81</v>
      </c>
      <c r="AW1308" s="12" t="s">
        <v>34</v>
      </c>
      <c r="AX1308" s="12" t="s">
        <v>72</v>
      </c>
      <c r="AY1308" s="151" t="s">
        <v>182</v>
      </c>
    </row>
    <row r="1309" spans="2:51" s="12" customFormat="1">
      <c r="B1309" s="149"/>
      <c r="D1309" s="150" t="s">
        <v>193</v>
      </c>
      <c r="E1309" s="151" t="s">
        <v>3</v>
      </c>
      <c r="F1309" s="152" t="s">
        <v>1270</v>
      </c>
      <c r="H1309" s="153">
        <v>4.7300000000000004</v>
      </c>
      <c r="I1309" s="154"/>
      <c r="L1309" s="149"/>
      <c r="M1309" s="155"/>
      <c r="T1309" s="156"/>
      <c r="AT1309" s="151" t="s">
        <v>193</v>
      </c>
      <c r="AU1309" s="151" t="s">
        <v>81</v>
      </c>
      <c r="AV1309" s="12" t="s">
        <v>81</v>
      </c>
      <c r="AW1309" s="12" t="s">
        <v>34</v>
      </c>
      <c r="AX1309" s="12" t="s">
        <v>72</v>
      </c>
      <c r="AY1309" s="151" t="s">
        <v>182</v>
      </c>
    </row>
    <row r="1310" spans="2:51" s="12" customFormat="1">
      <c r="B1310" s="149"/>
      <c r="D1310" s="150" t="s">
        <v>193</v>
      </c>
      <c r="E1310" s="151" t="s">
        <v>3</v>
      </c>
      <c r="F1310" s="152" t="s">
        <v>1271</v>
      </c>
      <c r="H1310" s="153">
        <v>4.7300000000000004</v>
      </c>
      <c r="I1310" s="154"/>
      <c r="L1310" s="149"/>
      <c r="M1310" s="155"/>
      <c r="T1310" s="156"/>
      <c r="AT1310" s="151" t="s">
        <v>193</v>
      </c>
      <c r="AU1310" s="151" t="s">
        <v>81</v>
      </c>
      <c r="AV1310" s="12" t="s">
        <v>81</v>
      </c>
      <c r="AW1310" s="12" t="s">
        <v>34</v>
      </c>
      <c r="AX1310" s="12" t="s">
        <v>72</v>
      </c>
      <c r="AY1310" s="151" t="s">
        <v>182</v>
      </c>
    </row>
    <row r="1311" spans="2:51" s="12" customFormat="1">
      <c r="B1311" s="149"/>
      <c r="D1311" s="150" t="s">
        <v>193</v>
      </c>
      <c r="E1311" s="151" t="s">
        <v>3</v>
      </c>
      <c r="F1311" s="152" t="s">
        <v>1272</v>
      </c>
      <c r="H1311" s="153">
        <v>2.75</v>
      </c>
      <c r="I1311" s="154"/>
      <c r="L1311" s="149"/>
      <c r="M1311" s="155"/>
      <c r="T1311" s="156"/>
      <c r="AT1311" s="151" t="s">
        <v>193</v>
      </c>
      <c r="AU1311" s="151" t="s">
        <v>81</v>
      </c>
      <c r="AV1311" s="12" t="s">
        <v>81</v>
      </c>
      <c r="AW1311" s="12" t="s">
        <v>34</v>
      </c>
      <c r="AX1311" s="12" t="s">
        <v>72</v>
      </c>
      <c r="AY1311" s="151" t="s">
        <v>182</v>
      </c>
    </row>
    <row r="1312" spans="2:51" s="12" customFormat="1">
      <c r="B1312" s="149"/>
      <c r="D1312" s="150" t="s">
        <v>193</v>
      </c>
      <c r="E1312" s="151" t="s">
        <v>3</v>
      </c>
      <c r="F1312" s="152" t="s">
        <v>1273</v>
      </c>
      <c r="H1312" s="153">
        <v>2.75</v>
      </c>
      <c r="I1312" s="154"/>
      <c r="L1312" s="149"/>
      <c r="M1312" s="155"/>
      <c r="T1312" s="156"/>
      <c r="AT1312" s="151" t="s">
        <v>193</v>
      </c>
      <c r="AU1312" s="151" t="s">
        <v>81</v>
      </c>
      <c r="AV1312" s="12" t="s">
        <v>81</v>
      </c>
      <c r="AW1312" s="12" t="s">
        <v>34</v>
      </c>
      <c r="AX1312" s="12" t="s">
        <v>72</v>
      </c>
      <c r="AY1312" s="151" t="s">
        <v>182</v>
      </c>
    </row>
    <row r="1313" spans="2:65" s="12" customFormat="1">
      <c r="B1313" s="149"/>
      <c r="D1313" s="150" t="s">
        <v>193</v>
      </c>
      <c r="E1313" s="151" t="s">
        <v>3</v>
      </c>
      <c r="F1313" s="152" t="s">
        <v>1274</v>
      </c>
      <c r="H1313" s="153">
        <v>2.75</v>
      </c>
      <c r="I1313" s="154"/>
      <c r="L1313" s="149"/>
      <c r="M1313" s="155"/>
      <c r="T1313" s="156"/>
      <c r="AT1313" s="151" t="s">
        <v>193</v>
      </c>
      <c r="AU1313" s="151" t="s">
        <v>81</v>
      </c>
      <c r="AV1313" s="12" t="s">
        <v>81</v>
      </c>
      <c r="AW1313" s="12" t="s">
        <v>34</v>
      </c>
      <c r="AX1313" s="12" t="s">
        <v>72</v>
      </c>
      <c r="AY1313" s="151" t="s">
        <v>182</v>
      </c>
    </row>
    <row r="1314" spans="2:65" s="12" customFormat="1">
      <c r="B1314" s="149"/>
      <c r="D1314" s="150" t="s">
        <v>193</v>
      </c>
      <c r="E1314" s="151" t="s">
        <v>3</v>
      </c>
      <c r="F1314" s="152" t="s">
        <v>1275</v>
      </c>
      <c r="H1314" s="153">
        <v>13.286</v>
      </c>
      <c r="I1314" s="154"/>
      <c r="L1314" s="149"/>
      <c r="M1314" s="155"/>
      <c r="T1314" s="156"/>
      <c r="AT1314" s="151" t="s">
        <v>193</v>
      </c>
      <c r="AU1314" s="151" t="s">
        <v>81</v>
      </c>
      <c r="AV1314" s="12" t="s">
        <v>81</v>
      </c>
      <c r="AW1314" s="12" t="s">
        <v>34</v>
      </c>
      <c r="AX1314" s="12" t="s">
        <v>72</v>
      </c>
      <c r="AY1314" s="151" t="s">
        <v>182</v>
      </c>
    </row>
    <row r="1315" spans="2:65" s="12" customFormat="1">
      <c r="B1315" s="149"/>
      <c r="D1315" s="150" t="s">
        <v>193</v>
      </c>
      <c r="E1315" s="151" t="s">
        <v>3</v>
      </c>
      <c r="F1315" s="152" t="s">
        <v>1276</v>
      </c>
      <c r="H1315" s="153">
        <v>13.286</v>
      </c>
      <c r="I1315" s="154"/>
      <c r="L1315" s="149"/>
      <c r="M1315" s="155"/>
      <c r="T1315" s="156"/>
      <c r="AT1315" s="151" t="s">
        <v>193</v>
      </c>
      <c r="AU1315" s="151" t="s">
        <v>81</v>
      </c>
      <c r="AV1315" s="12" t="s">
        <v>81</v>
      </c>
      <c r="AW1315" s="12" t="s">
        <v>34</v>
      </c>
      <c r="AX1315" s="12" t="s">
        <v>72</v>
      </c>
      <c r="AY1315" s="151" t="s">
        <v>182</v>
      </c>
    </row>
    <row r="1316" spans="2:65" s="12" customFormat="1">
      <c r="B1316" s="149"/>
      <c r="D1316" s="150" t="s">
        <v>193</v>
      </c>
      <c r="E1316" s="151" t="s">
        <v>3</v>
      </c>
      <c r="F1316" s="152" t="s">
        <v>1277</v>
      </c>
      <c r="H1316" s="153">
        <v>12.922000000000001</v>
      </c>
      <c r="I1316" s="154"/>
      <c r="L1316" s="149"/>
      <c r="M1316" s="155"/>
      <c r="T1316" s="156"/>
      <c r="AT1316" s="151" t="s">
        <v>193</v>
      </c>
      <c r="AU1316" s="151" t="s">
        <v>81</v>
      </c>
      <c r="AV1316" s="12" t="s">
        <v>81</v>
      </c>
      <c r="AW1316" s="12" t="s">
        <v>34</v>
      </c>
      <c r="AX1316" s="12" t="s">
        <v>72</v>
      </c>
      <c r="AY1316" s="151" t="s">
        <v>182</v>
      </c>
    </row>
    <row r="1317" spans="2:65" s="12" customFormat="1">
      <c r="B1317" s="149"/>
      <c r="D1317" s="150" t="s">
        <v>193</v>
      </c>
      <c r="E1317" s="151" t="s">
        <v>3</v>
      </c>
      <c r="F1317" s="152" t="s">
        <v>1278</v>
      </c>
      <c r="H1317" s="153">
        <v>3.3580000000000001</v>
      </c>
      <c r="I1317" s="154"/>
      <c r="L1317" s="149"/>
      <c r="M1317" s="155"/>
      <c r="T1317" s="156"/>
      <c r="AT1317" s="151" t="s">
        <v>193</v>
      </c>
      <c r="AU1317" s="151" t="s">
        <v>81</v>
      </c>
      <c r="AV1317" s="12" t="s">
        <v>81</v>
      </c>
      <c r="AW1317" s="12" t="s">
        <v>34</v>
      </c>
      <c r="AX1317" s="12" t="s">
        <v>72</v>
      </c>
      <c r="AY1317" s="151" t="s">
        <v>182</v>
      </c>
    </row>
    <row r="1318" spans="2:65" s="12" customFormat="1">
      <c r="B1318" s="149"/>
      <c r="D1318" s="150" t="s">
        <v>193</v>
      </c>
      <c r="E1318" s="151" t="s">
        <v>3</v>
      </c>
      <c r="F1318" s="152" t="s">
        <v>1279</v>
      </c>
      <c r="H1318" s="153">
        <v>3.3580000000000001</v>
      </c>
      <c r="I1318" s="154"/>
      <c r="L1318" s="149"/>
      <c r="M1318" s="155"/>
      <c r="T1318" s="156"/>
      <c r="AT1318" s="151" t="s">
        <v>193</v>
      </c>
      <c r="AU1318" s="151" t="s">
        <v>81</v>
      </c>
      <c r="AV1318" s="12" t="s">
        <v>81</v>
      </c>
      <c r="AW1318" s="12" t="s">
        <v>34</v>
      </c>
      <c r="AX1318" s="12" t="s">
        <v>72</v>
      </c>
      <c r="AY1318" s="151" t="s">
        <v>182</v>
      </c>
    </row>
    <row r="1319" spans="2:65" s="12" customFormat="1">
      <c r="B1319" s="149"/>
      <c r="D1319" s="150" t="s">
        <v>193</v>
      </c>
      <c r="E1319" s="151" t="s">
        <v>3</v>
      </c>
      <c r="F1319" s="152" t="s">
        <v>1280</v>
      </c>
      <c r="H1319" s="153">
        <v>3.266</v>
      </c>
      <c r="I1319" s="154"/>
      <c r="L1319" s="149"/>
      <c r="M1319" s="155"/>
      <c r="T1319" s="156"/>
      <c r="AT1319" s="151" t="s">
        <v>193</v>
      </c>
      <c r="AU1319" s="151" t="s">
        <v>81</v>
      </c>
      <c r="AV1319" s="12" t="s">
        <v>81</v>
      </c>
      <c r="AW1319" s="12" t="s">
        <v>34</v>
      </c>
      <c r="AX1319" s="12" t="s">
        <v>72</v>
      </c>
      <c r="AY1319" s="151" t="s">
        <v>182</v>
      </c>
    </row>
    <row r="1320" spans="2:65" s="12" customFormat="1">
      <c r="B1320" s="149"/>
      <c r="D1320" s="150" t="s">
        <v>193</v>
      </c>
      <c r="E1320" s="151" t="s">
        <v>3</v>
      </c>
      <c r="F1320" s="152" t="s">
        <v>1281</v>
      </c>
      <c r="H1320" s="153">
        <v>6.468</v>
      </c>
      <c r="I1320" s="154"/>
      <c r="L1320" s="149"/>
      <c r="M1320" s="155"/>
      <c r="T1320" s="156"/>
      <c r="AT1320" s="151" t="s">
        <v>193</v>
      </c>
      <c r="AU1320" s="151" t="s">
        <v>81</v>
      </c>
      <c r="AV1320" s="12" t="s">
        <v>81</v>
      </c>
      <c r="AW1320" s="12" t="s">
        <v>34</v>
      </c>
      <c r="AX1320" s="12" t="s">
        <v>72</v>
      </c>
      <c r="AY1320" s="151" t="s">
        <v>182</v>
      </c>
    </row>
    <row r="1321" spans="2:65" s="12" customFormat="1">
      <c r="B1321" s="149"/>
      <c r="D1321" s="150" t="s">
        <v>193</v>
      </c>
      <c r="E1321" s="151" t="s">
        <v>3</v>
      </c>
      <c r="F1321" s="152" t="s">
        <v>1282</v>
      </c>
      <c r="H1321" s="153">
        <v>34.799999999999997</v>
      </c>
      <c r="I1321" s="154"/>
      <c r="L1321" s="149"/>
      <c r="M1321" s="155"/>
      <c r="T1321" s="156"/>
      <c r="AT1321" s="151" t="s">
        <v>193</v>
      </c>
      <c r="AU1321" s="151" t="s">
        <v>81</v>
      </c>
      <c r="AV1321" s="12" t="s">
        <v>81</v>
      </c>
      <c r="AW1321" s="12" t="s">
        <v>34</v>
      </c>
      <c r="AX1321" s="12" t="s">
        <v>72</v>
      </c>
      <c r="AY1321" s="151" t="s">
        <v>182</v>
      </c>
    </row>
    <row r="1322" spans="2:65" s="12" customFormat="1">
      <c r="B1322" s="149"/>
      <c r="D1322" s="150" t="s">
        <v>193</v>
      </c>
      <c r="E1322" s="151" t="s">
        <v>3</v>
      </c>
      <c r="F1322" s="152" t="s">
        <v>1283</v>
      </c>
      <c r="H1322" s="153">
        <v>34.799999999999997</v>
      </c>
      <c r="I1322" s="154"/>
      <c r="L1322" s="149"/>
      <c r="M1322" s="155"/>
      <c r="T1322" s="156"/>
      <c r="AT1322" s="151" t="s">
        <v>193</v>
      </c>
      <c r="AU1322" s="151" t="s">
        <v>81</v>
      </c>
      <c r="AV1322" s="12" t="s">
        <v>81</v>
      </c>
      <c r="AW1322" s="12" t="s">
        <v>34</v>
      </c>
      <c r="AX1322" s="12" t="s">
        <v>72</v>
      </c>
      <c r="AY1322" s="151" t="s">
        <v>182</v>
      </c>
    </row>
    <row r="1323" spans="2:65" s="12" customFormat="1">
      <c r="B1323" s="149"/>
      <c r="D1323" s="150" t="s">
        <v>193</v>
      </c>
      <c r="E1323" s="151" t="s">
        <v>3</v>
      </c>
      <c r="F1323" s="152" t="s">
        <v>1284</v>
      </c>
      <c r="H1323" s="153">
        <v>34.799999999999997</v>
      </c>
      <c r="I1323" s="154"/>
      <c r="L1323" s="149"/>
      <c r="M1323" s="155"/>
      <c r="T1323" s="156"/>
      <c r="AT1323" s="151" t="s">
        <v>193</v>
      </c>
      <c r="AU1323" s="151" t="s">
        <v>81</v>
      </c>
      <c r="AV1323" s="12" t="s">
        <v>81</v>
      </c>
      <c r="AW1323" s="12" t="s">
        <v>34</v>
      </c>
      <c r="AX1323" s="12" t="s">
        <v>72</v>
      </c>
      <c r="AY1323" s="151" t="s">
        <v>182</v>
      </c>
    </row>
    <row r="1324" spans="2:65" s="12" customFormat="1">
      <c r="B1324" s="149"/>
      <c r="D1324" s="150" t="s">
        <v>193</v>
      </c>
      <c r="E1324" s="151" t="s">
        <v>3</v>
      </c>
      <c r="F1324" s="152" t="s">
        <v>1285</v>
      </c>
      <c r="H1324" s="153">
        <v>6.468</v>
      </c>
      <c r="I1324" s="154"/>
      <c r="L1324" s="149"/>
      <c r="M1324" s="155"/>
      <c r="T1324" s="156"/>
      <c r="AT1324" s="151" t="s">
        <v>193</v>
      </c>
      <c r="AU1324" s="151" t="s">
        <v>81</v>
      </c>
      <c r="AV1324" s="12" t="s">
        <v>81</v>
      </c>
      <c r="AW1324" s="12" t="s">
        <v>34</v>
      </c>
      <c r="AX1324" s="12" t="s">
        <v>72</v>
      </c>
      <c r="AY1324" s="151" t="s">
        <v>182</v>
      </c>
    </row>
    <row r="1325" spans="2:65" s="12" customFormat="1">
      <c r="B1325" s="149"/>
      <c r="D1325" s="150" t="s">
        <v>193</v>
      </c>
      <c r="E1325" s="151" t="s">
        <v>3</v>
      </c>
      <c r="F1325" s="152" t="s">
        <v>1286</v>
      </c>
      <c r="H1325" s="153">
        <v>6.468</v>
      </c>
      <c r="I1325" s="154"/>
      <c r="L1325" s="149"/>
      <c r="M1325" s="155"/>
      <c r="T1325" s="156"/>
      <c r="AT1325" s="151" t="s">
        <v>193</v>
      </c>
      <c r="AU1325" s="151" t="s">
        <v>81</v>
      </c>
      <c r="AV1325" s="12" t="s">
        <v>81</v>
      </c>
      <c r="AW1325" s="12" t="s">
        <v>34</v>
      </c>
      <c r="AX1325" s="12" t="s">
        <v>72</v>
      </c>
      <c r="AY1325" s="151" t="s">
        <v>182</v>
      </c>
    </row>
    <row r="1326" spans="2:65" s="12" customFormat="1">
      <c r="B1326" s="149"/>
      <c r="D1326" s="150" t="s">
        <v>193</v>
      </c>
      <c r="E1326" s="151" t="s">
        <v>3</v>
      </c>
      <c r="F1326" s="152" t="s">
        <v>1287</v>
      </c>
      <c r="H1326" s="153">
        <v>6.468</v>
      </c>
      <c r="I1326" s="154"/>
      <c r="L1326" s="149"/>
      <c r="M1326" s="155"/>
      <c r="T1326" s="156"/>
      <c r="AT1326" s="151" t="s">
        <v>193</v>
      </c>
      <c r="AU1326" s="151" t="s">
        <v>81</v>
      </c>
      <c r="AV1326" s="12" t="s">
        <v>81</v>
      </c>
      <c r="AW1326" s="12" t="s">
        <v>34</v>
      </c>
      <c r="AX1326" s="12" t="s">
        <v>72</v>
      </c>
      <c r="AY1326" s="151" t="s">
        <v>182</v>
      </c>
    </row>
    <row r="1327" spans="2:65" s="13" customFormat="1">
      <c r="B1327" s="157"/>
      <c r="D1327" s="150" t="s">
        <v>193</v>
      </c>
      <c r="E1327" s="158" t="s">
        <v>3</v>
      </c>
      <c r="F1327" s="159" t="s">
        <v>201</v>
      </c>
      <c r="H1327" s="160">
        <v>588.92999999999984</v>
      </c>
      <c r="I1327" s="161"/>
      <c r="L1327" s="157"/>
      <c r="M1327" s="162"/>
      <c r="T1327" s="163"/>
      <c r="AT1327" s="158" t="s">
        <v>193</v>
      </c>
      <c r="AU1327" s="158" t="s">
        <v>81</v>
      </c>
      <c r="AV1327" s="13" t="s">
        <v>189</v>
      </c>
      <c r="AW1327" s="13" t="s">
        <v>34</v>
      </c>
      <c r="AX1327" s="13" t="s">
        <v>79</v>
      </c>
      <c r="AY1327" s="158" t="s">
        <v>182</v>
      </c>
    </row>
    <row r="1328" spans="2:65" s="1" customFormat="1" ht="66.75" customHeight="1">
      <c r="B1328" s="131"/>
      <c r="C1328" s="132" t="s">
        <v>1303</v>
      </c>
      <c r="D1328" s="132" t="s">
        <v>184</v>
      </c>
      <c r="E1328" s="133" t="s">
        <v>1304</v>
      </c>
      <c r="F1328" s="134" t="s">
        <v>1305</v>
      </c>
      <c r="G1328" s="135" t="s">
        <v>256</v>
      </c>
      <c r="H1328" s="136">
        <v>13.093999999999999</v>
      </c>
      <c r="I1328" s="137"/>
      <c r="J1328" s="138">
        <f>ROUND(I1328*H1328,2)</f>
        <v>0</v>
      </c>
      <c r="K1328" s="134" t="s">
        <v>188</v>
      </c>
      <c r="L1328" s="32"/>
      <c r="M1328" s="139" t="s">
        <v>3</v>
      </c>
      <c r="N1328" s="140" t="s">
        <v>43</v>
      </c>
      <c r="P1328" s="141">
        <f>O1328*H1328</f>
        <v>0</v>
      </c>
      <c r="Q1328" s="141">
        <v>1.0551200000000001</v>
      </c>
      <c r="R1328" s="141">
        <f>Q1328*H1328</f>
        <v>13.815741280000001</v>
      </c>
      <c r="S1328" s="141">
        <v>0</v>
      </c>
      <c r="T1328" s="142">
        <f>S1328*H1328</f>
        <v>0</v>
      </c>
      <c r="AR1328" s="143" t="s">
        <v>189</v>
      </c>
      <c r="AT1328" s="143" t="s">
        <v>184</v>
      </c>
      <c r="AU1328" s="143" t="s">
        <v>81</v>
      </c>
      <c r="AY1328" s="17" t="s">
        <v>182</v>
      </c>
      <c r="BE1328" s="144">
        <f>IF(N1328="základní",J1328,0)</f>
        <v>0</v>
      </c>
      <c r="BF1328" s="144">
        <f>IF(N1328="snížená",J1328,0)</f>
        <v>0</v>
      </c>
      <c r="BG1328" s="144">
        <f>IF(N1328="zákl. přenesená",J1328,0)</f>
        <v>0</v>
      </c>
      <c r="BH1328" s="144">
        <f>IF(N1328="sníž. přenesená",J1328,0)</f>
        <v>0</v>
      </c>
      <c r="BI1328" s="144">
        <f>IF(N1328="nulová",J1328,0)</f>
        <v>0</v>
      </c>
      <c r="BJ1328" s="17" t="s">
        <v>79</v>
      </c>
      <c r="BK1328" s="144">
        <f>ROUND(I1328*H1328,2)</f>
        <v>0</v>
      </c>
      <c r="BL1328" s="17" t="s">
        <v>189</v>
      </c>
      <c r="BM1328" s="143" t="s">
        <v>1306</v>
      </c>
    </row>
    <row r="1329" spans="2:51" s="1" customFormat="1">
      <c r="B1329" s="32"/>
      <c r="D1329" s="145" t="s">
        <v>191</v>
      </c>
      <c r="F1329" s="146" t="s">
        <v>1307</v>
      </c>
      <c r="I1329" s="147"/>
      <c r="L1329" s="32"/>
      <c r="M1329" s="148"/>
      <c r="T1329" s="52"/>
      <c r="AT1329" s="17" t="s">
        <v>191</v>
      </c>
      <c r="AU1329" s="17" t="s">
        <v>81</v>
      </c>
    </row>
    <row r="1330" spans="2:51" s="12" customFormat="1">
      <c r="B1330" s="149"/>
      <c r="D1330" s="150" t="s">
        <v>193</v>
      </c>
      <c r="E1330" s="151" t="s">
        <v>3</v>
      </c>
      <c r="F1330" s="152" t="s">
        <v>1308</v>
      </c>
      <c r="H1330" s="153">
        <v>0.16</v>
      </c>
      <c r="I1330" s="154"/>
      <c r="L1330" s="149"/>
      <c r="M1330" s="155"/>
      <c r="T1330" s="156"/>
      <c r="AT1330" s="151" t="s">
        <v>193</v>
      </c>
      <c r="AU1330" s="151" t="s">
        <v>81</v>
      </c>
      <c r="AV1330" s="12" t="s">
        <v>81</v>
      </c>
      <c r="AW1330" s="12" t="s">
        <v>34</v>
      </c>
      <c r="AX1330" s="12" t="s">
        <v>72</v>
      </c>
      <c r="AY1330" s="151" t="s">
        <v>182</v>
      </c>
    </row>
    <row r="1331" spans="2:51" s="12" customFormat="1">
      <c r="B1331" s="149"/>
      <c r="D1331" s="150" t="s">
        <v>193</v>
      </c>
      <c r="E1331" s="151" t="s">
        <v>3</v>
      </c>
      <c r="F1331" s="152" t="s">
        <v>1309</v>
      </c>
      <c r="H1331" s="153">
        <v>0.33500000000000002</v>
      </c>
      <c r="I1331" s="154"/>
      <c r="L1331" s="149"/>
      <c r="M1331" s="155"/>
      <c r="T1331" s="156"/>
      <c r="AT1331" s="151" t="s">
        <v>193</v>
      </c>
      <c r="AU1331" s="151" t="s">
        <v>81</v>
      </c>
      <c r="AV1331" s="12" t="s">
        <v>81</v>
      </c>
      <c r="AW1331" s="12" t="s">
        <v>34</v>
      </c>
      <c r="AX1331" s="12" t="s">
        <v>72</v>
      </c>
      <c r="AY1331" s="151" t="s">
        <v>182</v>
      </c>
    </row>
    <row r="1332" spans="2:51" s="12" customFormat="1">
      <c r="B1332" s="149"/>
      <c r="D1332" s="150" t="s">
        <v>193</v>
      </c>
      <c r="E1332" s="151" t="s">
        <v>3</v>
      </c>
      <c r="F1332" s="152" t="s">
        <v>1310</v>
      </c>
      <c r="H1332" s="153">
        <v>0.28199999999999997</v>
      </c>
      <c r="I1332" s="154"/>
      <c r="L1332" s="149"/>
      <c r="M1332" s="155"/>
      <c r="T1332" s="156"/>
      <c r="AT1332" s="151" t="s">
        <v>193</v>
      </c>
      <c r="AU1332" s="151" t="s">
        <v>81</v>
      </c>
      <c r="AV1332" s="12" t="s">
        <v>81</v>
      </c>
      <c r="AW1332" s="12" t="s">
        <v>34</v>
      </c>
      <c r="AX1332" s="12" t="s">
        <v>72</v>
      </c>
      <c r="AY1332" s="151" t="s">
        <v>182</v>
      </c>
    </row>
    <row r="1333" spans="2:51" s="12" customFormat="1">
      <c r="B1333" s="149"/>
      <c r="D1333" s="150" t="s">
        <v>193</v>
      </c>
      <c r="E1333" s="151" t="s">
        <v>3</v>
      </c>
      <c r="F1333" s="152" t="s">
        <v>1311</v>
      </c>
      <c r="H1333" s="153">
        <v>0.28699999999999998</v>
      </c>
      <c r="I1333" s="154"/>
      <c r="L1333" s="149"/>
      <c r="M1333" s="155"/>
      <c r="T1333" s="156"/>
      <c r="AT1333" s="151" t="s">
        <v>193</v>
      </c>
      <c r="AU1333" s="151" t="s">
        <v>81</v>
      </c>
      <c r="AV1333" s="12" t="s">
        <v>81</v>
      </c>
      <c r="AW1333" s="12" t="s">
        <v>34</v>
      </c>
      <c r="AX1333" s="12" t="s">
        <v>72</v>
      </c>
      <c r="AY1333" s="151" t="s">
        <v>182</v>
      </c>
    </row>
    <row r="1334" spans="2:51" s="12" customFormat="1">
      <c r="B1334" s="149"/>
      <c r="D1334" s="150" t="s">
        <v>193</v>
      </c>
      <c r="E1334" s="151" t="s">
        <v>3</v>
      </c>
      <c r="F1334" s="152" t="s">
        <v>1312</v>
      </c>
      <c r="H1334" s="153">
        <v>6.5000000000000002E-2</v>
      </c>
      <c r="I1334" s="154"/>
      <c r="L1334" s="149"/>
      <c r="M1334" s="155"/>
      <c r="T1334" s="156"/>
      <c r="AT1334" s="151" t="s">
        <v>193</v>
      </c>
      <c r="AU1334" s="151" t="s">
        <v>81</v>
      </c>
      <c r="AV1334" s="12" t="s">
        <v>81</v>
      </c>
      <c r="AW1334" s="12" t="s">
        <v>34</v>
      </c>
      <c r="AX1334" s="12" t="s">
        <v>72</v>
      </c>
      <c r="AY1334" s="151" t="s">
        <v>182</v>
      </c>
    </row>
    <row r="1335" spans="2:51" s="12" customFormat="1">
      <c r="B1335" s="149"/>
      <c r="D1335" s="150" t="s">
        <v>193</v>
      </c>
      <c r="E1335" s="151" t="s">
        <v>3</v>
      </c>
      <c r="F1335" s="152" t="s">
        <v>1313</v>
      </c>
      <c r="H1335" s="153">
        <v>0.43</v>
      </c>
      <c r="I1335" s="154"/>
      <c r="L1335" s="149"/>
      <c r="M1335" s="155"/>
      <c r="T1335" s="156"/>
      <c r="AT1335" s="151" t="s">
        <v>193</v>
      </c>
      <c r="AU1335" s="151" t="s">
        <v>81</v>
      </c>
      <c r="AV1335" s="12" t="s">
        <v>81</v>
      </c>
      <c r="AW1335" s="12" t="s">
        <v>34</v>
      </c>
      <c r="AX1335" s="12" t="s">
        <v>72</v>
      </c>
      <c r="AY1335" s="151" t="s">
        <v>182</v>
      </c>
    </row>
    <row r="1336" spans="2:51" s="12" customFormat="1">
      <c r="B1336" s="149"/>
      <c r="D1336" s="150" t="s">
        <v>193</v>
      </c>
      <c r="E1336" s="151" t="s">
        <v>3</v>
      </c>
      <c r="F1336" s="152" t="s">
        <v>1314</v>
      </c>
      <c r="H1336" s="153">
        <v>0.43</v>
      </c>
      <c r="I1336" s="154"/>
      <c r="L1336" s="149"/>
      <c r="M1336" s="155"/>
      <c r="T1336" s="156"/>
      <c r="AT1336" s="151" t="s">
        <v>193</v>
      </c>
      <c r="AU1336" s="151" t="s">
        <v>81</v>
      </c>
      <c r="AV1336" s="12" t="s">
        <v>81</v>
      </c>
      <c r="AW1336" s="12" t="s">
        <v>34</v>
      </c>
      <c r="AX1336" s="12" t="s">
        <v>72</v>
      </c>
      <c r="AY1336" s="151" t="s">
        <v>182</v>
      </c>
    </row>
    <row r="1337" spans="2:51" s="12" customFormat="1">
      <c r="B1337" s="149"/>
      <c r="D1337" s="150" t="s">
        <v>193</v>
      </c>
      <c r="E1337" s="151" t="s">
        <v>3</v>
      </c>
      <c r="F1337" s="152" t="s">
        <v>1315</v>
      </c>
      <c r="H1337" s="153">
        <v>0.26800000000000002</v>
      </c>
      <c r="I1337" s="154"/>
      <c r="L1337" s="149"/>
      <c r="M1337" s="155"/>
      <c r="T1337" s="156"/>
      <c r="AT1337" s="151" t="s">
        <v>193</v>
      </c>
      <c r="AU1337" s="151" t="s">
        <v>81</v>
      </c>
      <c r="AV1337" s="12" t="s">
        <v>81</v>
      </c>
      <c r="AW1337" s="12" t="s">
        <v>34</v>
      </c>
      <c r="AX1337" s="12" t="s">
        <v>72</v>
      </c>
      <c r="AY1337" s="151" t="s">
        <v>182</v>
      </c>
    </row>
    <row r="1338" spans="2:51" s="12" customFormat="1">
      <c r="B1338" s="149"/>
      <c r="D1338" s="150" t="s">
        <v>193</v>
      </c>
      <c r="E1338" s="151" t="s">
        <v>3</v>
      </c>
      <c r="F1338" s="152" t="s">
        <v>1316</v>
      </c>
      <c r="H1338" s="153">
        <v>0.68100000000000005</v>
      </c>
      <c r="I1338" s="154"/>
      <c r="L1338" s="149"/>
      <c r="M1338" s="155"/>
      <c r="T1338" s="156"/>
      <c r="AT1338" s="151" t="s">
        <v>193</v>
      </c>
      <c r="AU1338" s="151" t="s">
        <v>81</v>
      </c>
      <c r="AV1338" s="12" t="s">
        <v>81</v>
      </c>
      <c r="AW1338" s="12" t="s">
        <v>34</v>
      </c>
      <c r="AX1338" s="12" t="s">
        <v>72</v>
      </c>
      <c r="AY1338" s="151" t="s">
        <v>182</v>
      </c>
    </row>
    <row r="1339" spans="2:51" s="12" customFormat="1">
      <c r="B1339" s="149"/>
      <c r="D1339" s="150" t="s">
        <v>193</v>
      </c>
      <c r="E1339" s="151" t="s">
        <v>3</v>
      </c>
      <c r="F1339" s="152" t="s">
        <v>1317</v>
      </c>
      <c r="H1339" s="153">
        <v>0.68100000000000005</v>
      </c>
      <c r="I1339" s="154"/>
      <c r="L1339" s="149"/>
      <c r="M1339" s="155"/>
      <c r="T1339" s="156"/>
      <c r="AT1339" s="151" t="s">
        <v>193</v>
      </c>
      <c r="AU1339" s="151" t="s">
        <v>81</v>
      </c>
      <c r="AV1339" s="12" t="s">
        <v>81</v>
      </c>
      <c r="AW1339" s="12" t="s">
        <v>34</v>
      </c>
      <c r="AX1339" s="12" t="s">
        <v>72</v>
      </c>
      <c r="AY1339" s="151" t="s">
        <v>182</v>
      </c>
    </row>
    <row r="1340" spans="2:51" s="12" customFormat="1">
      <c r="B1340" s="149"/>
      <c r="D1340" s="150" t="s">
        <v>193</v>
      </c>
      <c r="E1340" s="151" t="s">
        <v>3</v>
      </c>
      <c r="F1340" s="152" t="s">
        <v>1318</v>
      </c>
      <c r="H1340" s="153">
        <v>0.434</v>
      </c>
      <c r="I1340" s="154"/>
      <c r="L1340" s="149"/>
      <c r="M1340" s="155"/>
      <c r="T1340" s="156"/>
      <c r="AT1340" s="151" t="s">
        <v>193</v>
      </c>
      <c r="AU1340" s="151" t="s">
        <v>81</v>
      </c>
      <c r="AV1340" s="12" t="s">
        <v>81</v>
      </c>
      <c r="AW1340" s="12" t="s">
        <v>34</v>
      </c>
      <c r="AX1340" s="12" t="s">
        <v>72</v>
      </c>
      <c r="AY1340" s="151" t="s">
        <v>182</v>
      </c>
    </row>
    <row r="1341" spans="2:51" s="12" customFormat="1">
      <c r="B1341" s="149"/>
      <c r="D1341" s="150" t="s">
        <v>193</v>
      </c>
      <c r="E1341" s="151" t="s">
        <v>3</v>
      </c>
      <c r="F1341" s="152" t="s">
        <v>1319</v>
      </c>
      <c r="H1341" s="153">
        <v>0.35699999999999998</v>
      </c>
      <c r="I1341" s="154"/>
      <c r="L1341" s="149"/>
      <c r="M1341" s="155"/>
      <c r="T1341" s="156"/>
      <c r="AT1341" s="151" t="s">
        <v>193</v>
      </c>
      <c r="AU1341" s="151" t="s">
        <v>81</v>
      </c>
      <c r="AV1341" s="12" t="s">
        <v>81</v>
      </c>
      <c r="AW1341" s="12" t="s">
        <v>34</v>
      </c>
      <c r="AX1341" s="12" t="s">
        <v>72</v>
      </c>
      <c r="AY1341" s="151" t="s">
        <v>182</v>
      </c>
    </row>
    <row r="1342" spans="2:51" s="12" customFormat="1">
      <c r="B1342" s="149"/>
      <c r="D1342" s="150" t="s">
        <v>193</v>
      </c>
      <c r="E1342" s="151" t="s">
        <v>3</v>
      </c>
      <c r="F1342" s="152" t="s">
        <v>1320</v>
      </c>
      <c r="H1342" s="153">
        <v>0.35699999999999998</v>
      </c>
      <c r="I1342" s="154"/>
      <c r="L1342" s="149"/>
      <c r="M1342" s="155"/>
      <c r="T1342" s="156"/>
      <c r="AT1342" s="151" t="s">
        <v>193</v>
      </c>
      <c r="AU1342" s="151" t="s">
        <v>81</v>
      </c>
      <c r="AV1342" s="12" t="s">
        <v>81</v>
      </c>
      <c r="AW1342" s="12" t="s">
        <v>34</v>
      </c>
      <c r="AX1342" s="12" t="s">
        <v>72</v>
      </c>
      <c r="AY1342" s="151" t="s">
        <v>182</v>
      </c>
    </row>
    <row r="1343" spans="2:51" s="12" customFormat="1">
      <c r="B1343" s="149"/>
      <c r="D1343" s="150" t="s">
        <v>193</v>
      </c>
      <c r="E1343" s="151" t="s">
        <v>3</v>
      </c>
      <c r="F1343" s="152" t="s">
        <v>1321</v>
      </c>
      <c r="H1343" s="153">
        <v>0.26100000000000001</v>
      </c>
      <c r="I1343" s="154"/>
      <c r="L1343" s="149"/>
      <c r="M1343" s="155"/>
      <c r="T1343" s="156"/>
      <c r="AT1343" s="151" t="s">
        <v>193</v>
      </c>
      <c r="AU1343" s="151" t="s">
        <v>81</v>
      </c>
      <c r="AV1343" s="12" t="s">
        <v>81</v>
      </c>
      <c r="AW1343" s="12" t="s">
        <v>34</v>
      </c>
      <c r="AX1343" s="12" t="s">
        <v>72</v>
      </c>
      <c r="AY1343" s="151" t="s">
        <v>182</v>
      </c>
    </row>
    <row r="1344" spans="2:51" s="12" customFormat="1">
      <c r="B1344" s="149"/>
      <c r="D1344" s="150" t="s">
        <v>193</v>
      </c>
      <c r="E1344" s="151" t="s">
        <v>3</v>
      </c>
      <c r="F1344" s="152" t="s">
        <v>1322</v>
      </c>
      <c r="H1344" s="153">
        <v>0.26100000000000001</v>
      </c>
      <c r="I1344" s="154"/>
      <c r="L1344" s="149"/>
      <c r="M1344" s="155"/>
      <c r="T1344" s="156"/>
      <c r="AT1344" s="151" t="s">
        <v>193</v>
      </c>
      <c r="AU1344" s="151" t="s">
        <v>81</v>
      </c>
      <c r="AV1344" s="12" t="s">
        <v>81</v>
      </c>
      <c r="AW1344" s="12" t="s">
        <v>34</v>
      </c>
      <c r="AX1344" s="12" t="s">
        <v>72</v>
      </c>
      <c r="AY1344" s="151" t="s">
        <v>182</v>
      </c>
    </row>
    <row r="1345" spans="2:51" s="12" customFormat="1">
      <c r="B1345" s="149"/>
      <c r="D1345" s="150" t="s">
        <v>193</v>
      </c>
      <c r="E1345" s="151" t="s">
        <v>3</v>
      </c>
      <c r="F1345" s="152" t="s">
        <v>1323</v>
      </c>
      <c r="H1345" s="153">
        <v>0.26100000000000001</v>
      </c>
      <c r="I1345" s="154"/>
      <c r="L1345" s="149"/>
      <c r="M1345" s="155"/>
      <c r="T1345" s="156"/>
      <c r="AT1345" s="151" t="s">
        <v>193</v>
      </c>
      <c r="AU1345" s="151" t="s">
        <v>81</v>
      </c>
      <c r="AV1345" s="12" t="s">
        <v>81</v>
      </c>
      <c r="AW1345" s="12" t="s">
        <v>34</v>
      </c>
      <c r="AX1345" s="12" t="s">
        <v>72</v>
      </c>
      <c r="AY1345" s="151" t="s">
        <v>182</v>
      </c>
    </row>
    <row r="1346" spans="2:51" s="12" customFormat="1">
      <c r="B1346" s="149"/>
      <c r="D1346" s="150" t="s">
        <v>193</v>
      </c>
      <c r="E1346" s="151" t="s">
        <v>3</v>
      </c>
      <c r="F1346" s="152" t="s">
        <v>1324</v>
      </c>
      <c r="H1346" s="153">
        <v>0.16700000000000001</v>
      </c>
      <c r="I1346" s="154"/>
      <c r="L1346" s="149"/>
      <c r="M1346" s="155"/>
      <c r="T1346" s="156"/>
      <c r="AT1346" s="151" t="s">
        <v>193</v>
      </c>
      <c r="AU1346" s="151" t="s">
        <v>81</v>
      </c>
      <c r="AV1346" s="12" t="s">
        <v>81</v>
      </c>
      <c r="AW1346" s="12" t="s">
        <v>34</v>
      </c>
      <c r="AX1346" s="12" t="s">
        <v>72</v>
      </c>
      <c r="AY1346" s="151" t="s">
        <v>182</v>
      </c>
    </row>
    <row r="1347" spans="2:51" s="12" customFormat="1">
      <c r="B1347" s="149"/>
      <c r="D1347" s="150" t="s">
        <v>193</v>
      </c>
      <c r="E1347" s="151" t="s">
        <v>3</v>
      </c>
      <c r="F1347" s="152" t="s">
        <v>1325</v>
      </c>
      <c r="H1347" s="153">
        <v>0.54400000000000004</v>
      </c>
      <c r="I1347" s="154"/>
      <c r="L1347" s="149"/>
      <c r="M1347" s="155"/>
      <c r="T1347" s="156"/>
      <c r="AT1347" s="151" t="s">
        <v>193</v>
      </c>
      <c r="AU1347" s="151" t="s">
        <v>81</v>
      </c>
      <c r="AV1347" s="12" t="s">
        <v>81</v>
      </c>
      <c r="AW1347" s="12" t="s">
        <v>34</v>
      </c>
      <c r="AX1347" s="12" t="s">
        <v>72</v>
      </c>
      <c r="AY1347" s="151" t="s">
        <v>182</v>
      </c>
    </row>
    <row r="1348" spans="2:51" s="12" customFormat="1">
      <c r="B1348" s="149"/>
      <c r="D1348" s="150" t="s">
        <v>193</v>
      </c>
      <c r="E1348" s="151" t="s">
        <v>3</v>
      </c>
      <c r="F1348" s="152" t="s">
        <v>1326</v>
      </c>
      <c r="H1348" s="153">
        <v>0.54400000000000004</v>
      </c>
      <c r="I1348" s="154"/>
      <c r="L1348" s="149"/>
      <c r="M1348" s="155"/>
      <c r="T1348" s="156"/>
      <c r="AT1348" s="151" t="s">
        <v>193</v>
      </c>
      <c r="AU1348" s="151" t="s">
        <v>81</v>
      </c>
      <c r="AV1348" s="12" t="s">
        <v>81</v>
      </c>
      <c r="AW1348" s="12" t="s">
        <v>34</v>
      </c>
      <c r="AX1348" s="12" t="s">
        <v>72</v>
      </c>
      <c r="AY1348" s="151" t="s">
        <v>182</v>
      </c>
    </row>
    <row r="1349" spans="2:51" s="12" customFormat="1">
      <c r="B1349" s="149"/>
      <c r="D1349" s="150" t="s">
        <v>193</v>
      </c>
      <c r="E1349" s="151" t="s">
        <v>3</v>
      </c>
      <c r="F1349" s="152" t="s">
        <v>1327</v>
      </c>
      <c r="H1349" s="153">
        <v>0.34699999999999998</v>
      </c>
      <c r="I1349" s="154"/>
      <c r="L1349" s="149"/>
      <c r="M1349" s="155"/>
      <c r="T1349" s="156"/>
      <c r="AT1349" s="151" t="s">
        <v>193</v>
      </c>
      <c r="AU1349" s="151" t="s">
        <v>81</v>
      </c>
      <c r="AV1349" s="12" t="s">
        <v>81</v>
      </c>
      <c r="AW1349" s="12" t="s">
        <v>34</v>
      </c>
      <c r="AX1349" s="12" t="s">
        <v>72</v>
      </c>
      <c r="AY1349" s="151" t="s">
        <v>182</v>
      </c>
    </row>
    <row r="1350" spans="2:51" s="12" customFormat="1">
      <c r="B1350" s="149"/>
      <c r="D1350" s="150" t="s">
        <v>193</v>
      </c>
      <c r="E1350" s="151" t="s">
        <v>3</v>
      </c>
      <c r="F1350" s="152" t="s">
        <v>1328</v>
      </c>
      <c r="H1350" s="153">
        <v>0.27700000000000002</v>
      </c>
      <c r="I1350" s="154"/>
      <c r="L1350" s="149"/>
      <c r="M1350" s="155"/>
      <c r="T1350" s="156"/>
      <c r="AT1350" s="151" t="s">
        <v>193</v>
      </c>
      <c r="AU1350" s="151" t="s">
        <v>81</v>
      </c>
      <c r="AV1350" s="12" t="s">
        <v>81</v>
      </c>
      <c r="AW1350" s="12" t="s">
        <v>34</v>
      </c>
      <c r="AX1350" s="12" t="s">
        <v>72</v>
      </c>
      <c r="AY1350" s="151" t="s">
        <v>182</v>
      </c>
    </row>
    <row r="1351" spans="2:51" s="12" customFormat="1">
      <c r="B1351" s="149"/>
      <c r="D1351" s="150" t="s">
        <v>193</v>
      </c>
      <c r="E1351" s="151" t="s">
        <v>3</v>
      </c>
      <c r="F1351" s="152" t="s">
        <v>1329</v>
      </c>
      <c r="H1351" s="153">
        <v>0.27700000000000002</v>
      </c>
      <c r="I1351" s="154"/>
      <c r="L1351" s="149"/>
      <c r="M1351" s="155"/>
      <c r="T1351" s="156"/>
      <c r="AT1351" s="151" t="s">
        <v>193</v>
      </c>
      <c r="AU1351" s="151" t="s">
        <v>81</v>
      </c>
      <c r="AV1351" s="12" t="s">
        <v>81</v>
      </c>
      <c r="AW1351" s="12" t="s">
        <v>34</v>
      </c>
      <c r="AX1351" s="12" t="s">
        <v>72</v>
      </c>
      <c r="AY1351" s="151" t="s">
        <v>182</v>
      </c>
    </row>
    <row r="1352" spans="2:51" s="12" customFormat="1">
      <c r="B1352" s="149"/>
      <c r="D1352" s="150" t="s">
        <v>193</v>
      </c>
      <c r="E1352" s="151" t="s">
        <v>3</v>
      </c>
      <c r="F1352" s="152" t="s">
        <v>1330</v>
      </c>
      <c r="H1352" s="153">
        <v>0.24299999999999999</v>
      </c>
      <c r="I1352" s="154"/>
      <c r="L1352" s="149"/>
      <c r="M1352" s="155"/>
      <c r="T1352" s="156"/>
      <c r="AT1352" s="151" t="s">
        <v>193</v>
      </c>
      <c r="AU1352" s="151" t="s">
        <v>81</v>
      </c>
      <c r="AV1352" s="12" t="s">
        <v>81</v>
      </c>
      <c r="AW1352" s="12" t="s">
        <v>34</v>
      </c>
      <c r="AX1352" s="12" t="s">
        <v>72</v>
      </c>
      <c r="AY1352" s="151" t="s">
        <v>182</v>
      </c>
    </row>
    <row r="1353" spans="2:51" s="12" customFormat="1">
      <c r="B1353" s="149"/>
      <c r="D1353" s="150" t="s">
        <v>193</v>
      </c>
      <c r="E1353" s="151" t="s">
        <v>3</v>
      </c>
      <c r="F1353" s="152" t="s">
        <v>1331</v>
      </c>
      <c r="H1353" s="153">
        <v>6.3E-2</v>
      </c>
      <c r="I1353" s="154"/>
      <c r="L1353" s="149"/>
      <c r="M1353" s="155"/>
      <c r="T1353" s="156"/>
      <c r="AT1353" s="151" t="s">
        <v>193</v>
      </c>
      <c r="AU1353" s="151" t="s">
        <v>81</v>
      </c>
      <c r="AV1353" s="12" t="s">
        <v>81</v>
      </c>
      <c r="AW1353" s="12" t="s">
        <v>34</v>
      </c>
      <c r="AX1353" s="12" t="s">
        <v>72</v>
      </c>
      <c r="AY1353" s="151" t="s">
        <v>182</v>
      </c>
    </row>
    <row r="1354" spans="2:51" s="12" customFormat="1">
      <c r="B1354" s="149"/>
      <c r="D1354" s="150" t="s">
        <v>193</v>
      </c>
      <c r="E1354" s="151" t="s">
        <v>3</v>
      </c>
      <c r="F1354" s="152" t="s">
        <v>1332</v>
      </c>
      <c r="H1354" s="153">
        <v>6.3E-2</v>
      </c>
      <c r="I1354" s="154"/>
      <c r="L1354" s="149"/>
      <c r="M1354" s="155"/>
      <c r="T1354" s="156"/>
      <c r="AT1354" s="151" t="s">
        <v>193</v>
      </c>
      <c r="AU1354" s="151" t="s">
        <v>81</v>
      </c>
      <c r="AV1354" s="12" t="s">
        <v>81</v>
      </c>
      <c r="AW1354" s="12" t="s">
        <v>34</v>
      </c>
      <c r="AX1354" s="12" t="s">
        <v>72</v>
      </c>
      <c r="AY1354" s="151" t="s">
        <v>182</v>
      </c>
    </row>
    <row r="1355" spans="2:51" s="12" customFormat="1">
      <c r="B1355" s="149"/>
      <c r="D1355" s="150" t="s">
        <v>193</v>
      </c>
      <c r="E1355" s="151" t="s">
        <v>3</v>
      </c>
      <c r="F1355" s="152" t="s">
        <v>1333</v>
      </c>
      <c r="H1355" s="153">
        <v>5.8999999999999997E-2</v>
      </c>
      <c r="I1355" s="154"/>
      <c r="L1355" s="149"/>
      <c r="M1355" s="155"/>
      <c r="T1355" s="156"/>
      <c r="AT1355" s="151" t="s">
        <v>193</v>
      </c>
      <c r="AU1355" s="151" t="s">
        <v>81</v>
      </c>
      <c r="AV1355" s="12" t="s">
        <v>81</v>
      </c>
      <c r="AW1355" s="12" t="s">
        <v>34</v>
      </c>
      <c r="AX1355" s="12" t="s">
        <v>72</v>
      </c>
      <c r="AY1355" s="151" t="s">
        <v>182</v>
      </c>
    </row>
    <row r="1356" spans="2:51" s="12" customFormat="1">
      <c r="B1356" s="149"/>
      <c r="D1356" s="150" t="s">
        <v>193</v>
      </c>
      <c r="E1356" s="151" t="s">
        <v>3</v>
      </c>
      <c r="F1356" s="152" t="s">
        <v>1334</v>
      </c>
      <c r="H1356" s="153">
        <v>0.121</v>
      </c>
      <c r="I1356" s="154"/>
      <c r="L1356" s="149"/>
      <c r="M1356" s="155"/>
      <c r="T1356" s="156"/>
      <c r="AT1356" s="151" t="s">
        <v>193</v>
      </c>
      <c r="AU1356" s="151" t="s">
        <v>81</v>
      </c>
      <c r="AV1356" s="12" t="s">
        <v>81</v>
      </c>
      <c r="AW1356" s="12" t="s">
        <v>34</v>
      </c>
      <c r="AX1356" s="12" t="s">
        <v>72</v>
      </c>
      <c r="AY1356" s="151" t="s">
        <v>182</v>
      </c>
    </row>
    <row r="1357" spans="2:51" s="12" customFormat="1">
      <c r="B1357" s="149"/>
      <c r="D1357" s="150" t="s">
        <v>193</v>
      </c>
      <c r="E1357" s="151" t="s">
        <v>3</v>
      </c>
      <c r="F1357" s="152" t="s">
        <v>1335</v>
      </c>
      <c r="H1357" s="153">
        <v>0.121</v>
      </c>
      <c r="I1357" s="154"/>
      <c r="L1357" s="149"/>
      <c r="M1357" s="155"/>
      <c r="T1357" s="156"/>
      <c r="AT1357" s="151" t="s">
        <v>193</v>
      </c>
      <c r="AU1357" s="151" t="s">
        <v>81</v>
      </c>
      <c r="AV1357" s="12" t="s">
        <v>81</v>
      </c>
      <c r="AW1357" s="12" t="s">
        <v>34</v>
      </c>
      <c r="AX1357" s="12" t="s">
        <v>72</v>
      </c>
      <c r="AY1357" s="151" t="s">
        <v>182</v>
      </c>
    </row>
    <row r="1358" spans="2:51" s="12" customFormat="1">
      <c r="B1358" s="149"/>
      <c r="D1358" s="150" t="s">
        <v>193</v>
      </c>
      <c r="E1358" s="151" t="s">
        <v>3</v>
      </c>
      <c r="F1358" s="152" t="s">
        <v>1336</v>
      </c>
      <c r="H1358" s="153">
        <v>9.7000000000000003E-2</v>
      </c>
      <c r="I1358" s="154"/>
      <c r="L1358" s="149"/>
      <c r="M1358" s="155"/>
      <c r="T1358" s="156"/>
      <c r="AT1358" s="151" t="s">
        <v>193</v>
      </c>
      <c r="AU1358" s="151" t="s">
        <v>81</v>
      </c>
      <c r="AV1358" s="12" t="s">
        <v>81</v>
      </c>
      <c r="AW1358" s="12" t="s">
        <v>34</v>
      </c>
      <c r="AX1358" s="12" t="s">
        <v>72</v>
      </c>
      <c r="AY1358" s="151" t="s">
        <v>182</v>
      </c>
    </row>
    <row r="1359" spans="2:51" s="12" customFormat="1">
      <c r="B1359" s="149"/>
      <c r="D1359" s="150" t="s">
        <v>193</v>
      </c>
      <c r="E1359" s="151" t="s">
        <v>3</v>
      </c>
      <c r="F1359" s="152" t="s">
        <v>1337</v>
      </c>
      <c r="H1359" s="153">
        <v>6.5000000000000002E-2</v>
      </c>
      <c r="I1359" s="154"/>
      <c r="L1359" s="149"/>
      <c r="M1359" s="155"/>
      <c r="T1359" s="156"/>
      <c r="AT1359" s="151" t="s">
        <v>193</v>
      </c>
      <c r="AU1359" s="151" t="s">
        <v>81</v>
      </c>
      <c r="AV1359" s="12" t="s">
        <v>81</v>
      </c>
      <c r="AW1359" s="12" t="s">
        <v>34</v>
      </c>
      <c r="AX1359" s="12" t="s">
        <v>72</v>
      </c>
      <c r="AY1359" s="151" t="s">
        <v>182</v>
      </c>
    </row>
    <row r="1360" spans="2:51" s="12" customFormat="1">
      <c r="B1360" s="149"/>
      <c r="D1360" s="150" t="s">
        <v>193</v>
      </c>
      <c r="E1360" s="151" t="s">
        <v>3</v>
      </c>
      <c r="F1360" s="152" t="s">
        <v>1338</v>
      </c>
      <c r="H1360" s="153">
        <v>6.5000000000000002E-2</v>
      </c>
      <c r="I1360" s="154"/>
      <c r="L1360" s="149"/>
      <c r="M1360" s="155"/>
      <c r="T1360" s="156"/>
      <c r="AT1360" s="151" t="s">
        <v>193</v>
      </c>
      <c r="AU1360" s="151" t="s">
        <v>81</v>
      </c>
      <c r="AV1360" s="12" t="s">
        <v>81</v>
      </c>
      <c r="AW1360" s="12" t="s">
        <v>34</v>
      </c>
      <c r="AX1360" s="12" t="s">
        <v>72</v>
      </c>
      <c r="AY1360" s="151" t="s">
        <v>182</v>
      </c>
    </row>
    <row r="1361" spans="2:51" s="12" customFormat="1">
      <c r="B1361" s="149"/>
      <c r="D1361" s="150" t="s">
        <v>193</v>
      </c>
      <c r="E1361" s="151" t="s">
        <v>3</v>
      </c>
      <c r="F1361" s="152" t="s">
        <v>1339</v>
      </c>
      <c r="H1361" s="153">
        <v>6.7000000000000004E-2</v>
      </c>
      <c r="I1361" s="154"/>
      <c r="L1361" s="149"/>
      <c r="M1361" s="155"/>
      <c r="T1361" s="156"/>
      <c r="AT1361" s="151" t="s">
        <v>193</v>
      </c>
      <c r="AU1361" s="151" t="s">
        <v>81</v>
      </c>
      <c r="AV1361" s="12" t="s">
        <v>81</v>
      </c>
      <c r="AW1361" s="12" t="s">
        <v>34</v>
      </c>
      <c r="AX1361" s="12" t="s">
        <v>72</v>
      </c>
      <c r="AY1361" s="151" t="s">
        <v>182</v>
      </c>
    </row>
    <row r="1362" spans="2:51" s="12" customFormat="1">
      <c r="B1362" s="149"/>
      <c r="D1362" s="150" t="s">
        <v>193</v>
      </c>
      <c r="E1362" s="151" t="s">
        <v>3</v>
      </c>
      <c r="F1362" s="152" t="s">
        <v>1340</v>
      </c>
      <c r="H1362" s="153">
        <v>7.0000000000000007E-2</v>
      </c>
      <c r="I1362" s="154"/>
      <c r="L1362" s="149"/>
      <c r="M1362" s="155"/>
      <c r="T1362" s="156"/>
      <c r="AT1362" s="151" t="s">
        <v>193</v>
      </c>
      <c r="AU1362" s="151" t="s">
        <v>81</v>
      </c>
      <c r="AV1362" s="12" t="s">
        <v>81</v>
      </c>
      <c r="AW1362" s="12" t="s">
        <v>34</v>
      </c>
      <c r="AX1362" s="12" t="s">
        <v>72</v>
      </c>
      <c r="AY1362" s="151" t="s">
        <v>182</v>
      </c>
    </row>
    <row r="1363" spans="2:51" s="12" customFormat="1">
      <c r="B1363" s="149"/>
      <c r="D1363" s="150" t="s">
        <v>193</v>
      </c>
      <c r="E1363" s="151" t="s">
        <v>3</v>
      </c>
      <c r="F1363" s="152" t="s">
        <v>1341</v>
      </c>
      <c r="H1363" s="153">
        <v>7.0000000000000007E-2</v>
      </c>
      <c r="I1363" s="154"/>
      <c r="L1363" s="149"/>
      <c r="M1363" s="155"/>
      <c r="T1363" s="156"/>
      <c r="AT1363" s="151" t="s">
        <v>193</v>
      </c>
      <c r="AU1363" s="151" t="s">
        <v>81</v>
      </c>
      <c r="AV1363" s="12" t="s">
        <v>81</v>
      </c>
      <c r="AW1363" s="12" t="s">
        <v>34</v>
      </c>
      <c r="AX1363" s="12" t="s">
        <v>72</v>
      </c>
      <c r="AY1363" s="151" t="s">
        <v>182</v>
      </c>
    </row>
    <row r="1364" spans="2:51" s="12" customFormat="1">
      <c r="B1364" s="149"/>
      <c r="D1364" s="150" t="s">
        <v>193</v>
      </c>
      <c r="E1364" s="151" t="s">
        <v>3</v>
      </c>
      <c r="F1364" s="152" t="s">
        <v>1342</v>
      </c>
      <c r="H1364" s="153">
        <v>7.0000000000000007E-2</v>
      </c>
      <c r="I1364" s="154"/>
      <c r="L1364" s="149"/>
      <c r="M1364" s="155"/>
      <c r="T1364" s="156"/>
      <c r="AT1364" s="151" t="s">
        <v>193</v>
      </c>
      <c r="AU1364" s="151" t="s">
        <v>81</v>
      </c>
      <c r="AV1364" s="12" t="s">
        <v>81</v>
      </c>
      <c r="AW1364" s="12" t="s">
        <v>34</v>
      </c>
      <c r="AX1364" s="12" t="s">
        <v>72</v>
      </c>
      <c r="AY1364" s="151" t="s">
        <v>182</v>
      </c>
    </row>
    <row r="1365" spans="2:51" s="12" customFormat="1">
      <c r="B1365" s="149"/>
      <c r="D1365" s="150" t="s">
        <v>193</v>
      </c>
      <c r="E1365" s="151" t="s">
        <v>3</v>
      </c>
      <c r="F1365" s="152" t="s">
        <v>1343</v>
      </c>
      <c r="H1365" s="153">
        <v>6.8000000000000005E-2</v>
      </c>
      <c r="I1365" s="154"/>
      <c r="L1365" s="149"/>
      <c r="M1365" s="155"/>
      <c r="T1365" s="156"/>
      <c r="AT1365" s="151" t="s">
        <v>193</v>
      </c>
      <c r="AU1365" s="151" t="s">
        <v>81</v>
      </c>
      <c r="AV1365" s="12" t="s">
        <v>81</v>
      </c>
      <c r="AW1365" s="12" t="s">
        <v>34</v>
      </c>
      <c r="AX1365" s="12" t="s">
        <v>72</v>
      </c>
      <c r="AY1365" s="151" t="s">
        <v>182</v>
      </c>
    </row>
    <row r="1366" spans="2:51" s="12" customFormat="1">
      <c r="B1366" s="149"/>
      <c r="D1366" s="150" t="s">
        <v>193</v>
      </c>
      <c r="E1366" s="151" t="s">
        <v>3</v>
      </c>
      <c r="F1366" s="152" t="s">
        <v>1344</v>
      </c>
      <c r="H1366" s="153">
        <v>6.8000000000000005E-2</v>
      </c>
      <c r="I1366" s="154"/>
      <c r="L1366" s="149"/>
      <c r="M1366" s="155"/>
      <c r="T1366" s="156"/>
      <c r="AT1366" s="151" t="s">
        <v>193</v>
      </c>
      <c r="AU1366" s="151" t="s">
        <v>81</v>
      </c>
      <c r="AV1366" s="12" t="s">
        <v>81</v>
      </c>
      <c r="AW1366" s="12" t="s">
        <v>34</v>
      </c>
      <c r="AX1366" s="12" t="s">
        <v>72</v>
      </c>
      <c r="AY1366" s="151" t="s">
        <v>182</v>
      </c>
    </row>
    <row r="1367" spans="2:51" s="12" customFormat="1">
      <c r="B1367" s="149"/>
      <c r="D1367" s="150" t="s">
        <v>193</v>
      </c>
      <c r="E1367" s="151" t="s">
        <v>3</v>
      </c>
      <c r="F1367" s="152" t="s">
        <v>1345</v>
      </c>
      <c r="H1367" s="153">
        <v>6.8000000000000005E-2</v>
      </c>
      <c r="I1367" s="154"/>
      <c r="L1367" s="149"/>
      <c r="M1367" s="155"/>
      <c r="T1367" s="156"/>
      <c r="AT1367" s="151" t="s">
        <v>193</v>
      </c>
      <c r="AU1367" s="151" t="s">
        <v>81</v>
      </c>
      <c r="AV1367" s="12" t="s">
        <v>81</v>
      </c>
      <c r="AW1367" s="12" t="s">
        <v>34</v>
      </c>
      <c r="AX1367" s="12" t="s">
        <v>72</v>
      </c>
      <c r="AY1367" s="151" t="s">
        <v>182</v>
      </c>
    </row>
    <row r="1368" spans="2:51" s="12" customFormat="1">
      <c r="B1368" s="149"/>
      <c r="D1368" s="150" t="s">
        <v>193</v>
      </c>
      <c r="E1368" s="151" t="s">
        <v>3</v>
      </c>
      <c r="F1368" s="152" t="s">
        <v>1346</v>
      </c>
      <c r="H1368" s="153">
        <v>0.04</v>
      </c>
      <c r="I1368" s="154"/>
      <c r="L1368" s="149"/>
      <c r="M1368" s="155"/>
      <c r="T1368" s="156"/>
      <c r="AT1368" s="151" t="s">
        <v>193</v>
      </c>
      <c r="AU1368" s="151" t="s">
        <v>81</v>
      </c>
      <c r="AV1368" s="12" t="s">
        <v>81</v>
      </c>
      <c r="AW1368" s="12" t="s">
        <v>34</v>
      </c>
      <c r="AX1368" s="12" t="s">
        <v>72</v>
      </c>
      <c r="AY1368" s="151" t="s">
        <v>182</v>
      </c>
    </row>
    <row r="1369" spans="2:51" s="12" customFormat="1">
      <c r="B1369" s="149"/>
      <c r="D1369" s="150" t="s">
        <v>193</v>
      </c>
      <c r="E1369" s="151" t="s">
        <v>3</v>
      </c>
      <c r="F1369" s="152" t="s">
        <v>1347</v>
      </c>
      <c r="H1369" s="153">
        <v>0.04</v>
      </c>
      <c r="I1369" s="154"/>
      <c r="L1369" s="149"/>
      <c r="M1369" s="155"/>
      <c r="T1369" s="156"/>
      <c r="AT1369" s="151" t="s">
        <v>193</v>
      </c>
      <c r="AU1369" s="151" t="s">
        <v>81</v>
      </c>
      <c r="AV1369" s="12" t="s">
        <v>81</v>
      </c>
      <c r="AW1369" s="12" t="s">
        <v>34</v>
      </c>
      <c r="AX1369" s="12" t="s">
        <v>72</v>
      </c>
      <c r="AY1369" s="151" t="s">
        <v>182</v>
      </c>
    </row>
    <row r="1370" spans="2:51" s="12" customFormat="1">
      <c r="B1370" s="149"/>
      <c r="D1370" s="150" t="s">
        <v>193</v>
      </c>
      <c r="E1370" s="151" t="s">
        <v>3</v>
      </c>
      <c r="F1370" s="152" t="s">
        <v>1348</v>
      </c>
      <c r="H1370" s="153">
        <v>0.04</v>
      </c>
      <c r="I1370" s="154"/>
      <c r="L1370" s="149"/>
      <c r="M1370" s="155"/>
      <c r="T1370" s="156"/>
      <c r="AT1370" s="151" t="s">
        <v>193</v>
      </c>
      <c r="AU1370" s="151" t="s">
        <v>81</v>
      </c>
      <c r="AV1370" s="12" t="s">
        <v>81</v>
      </c>
      <c r="AW1370" s="12" t="s">
        <v>34</v>
      </c>
      <c r="AX1370" s="12" t="s">
        <v>72</v>
      </c>
      <c r="AY1370" s="151" t="s">
        <v>182</v>
      </c>
    </row>
    <row r="1371" spans="2:51" s="12" customFormat="1">
      <c r="B1371" s="149"/>
      <c r="D1371" s="150" t="s">
        <v>193</v>
      </c>
      <c r="E1371" s="151" t="s">
        <v>3</v>
      </c>
      <c r="F1371" s="152" t="s">
        <v>1349</v>
      </c>
      <c r="H1371" s="153">
        <v>0.27900000000000003</v>
      </c>
      <c r="I1371" s="154"/>
      <c r="L1371" s="149"/>
      <c r="M1371" s="155"/>
      <c r="T1371" s="156"/>
      <c r="AT1371" s="151" t="s">
        <v>193</v>
      </c>
      <c r="AU1371" s="151" t="s">
        <v>81</v>
      </c>
      <c r="AV1371" s="12" t="s">
        <v>81</v>
      </c>
      <c r="AW1371" s="12" t="s">
        <v>34</v>
      </c>
      <c r="AX1371" s="12" t="s">
        <v>72</v>
      </c>
      <c r="AY1371" s="151" t="s">
        <v>182</v>
      </c>
    </row>
    <row r="1372" spans="2:51" s="12" customFormat="1">
      <c r="B1372" s="149"/>
      <c r="D1372" s="150" t="s">
        <v>193</v>
      </c>
      <c r="E1372" s="151" t="s">
        <v>3</v>
      </c>
      <c r="F1372" s="152" t="s">
        <v>1350</v>
      </c>
      <c r="H1372" s="153">
        <v>0.27900000000000003</v>
      </c>
      <c r="I1372" s="154"/>
      <c r="L1372" s="149"/>
      <c r="M1372" s="155"/>
      <c r="T1372" s="156"/>
      <c r="AT1372" s="151" t="s">
        <v>193</v>
      </c>
      <c r="AU1372" s="151" t="s">
        <v>81</v>
      </c>
      <c r="AV1372" s="12" t="s">
        <v>81</v>
      </c>
      <c r="AW1372" s="12" t="s">
        <v>34</v>
      </c>
      <c r="AX1372" s="12" t="s">
        <v>72</v>
      </c>
      <c r="AY1372" s="151" t="s">
        <v>182</v>
      </c>
    </row>
    <row r="1373" spans="2:51" s="12" customFormat="1">
      <c r="B1373" s="149"/>
      <c r="D1373" s="150" t="s">
        <v>193</v>
      </c>
      <c r="E1373" s="151" t="s">
        <v>3</v>
      </c>
      <c r="F1373" s="152" t="s">
        <v>1351</v>
      </c>
      <c r="H1373" s="153">
        <v>0.20200000000000001</v>
      </c>
      <c r="I1373" s="154"/>
      <c r="L1373" s="149"/>
      <c r="M1373" s="155"/>
      <c r="T1373" s="156"/>
      <c r="AT1373" s="151" t="s">
        <v>193</v>
      </c>
      <c r="AU1373" s="151" t="s">
        <v>81</v>
      </c>
      <c r="AV1373" s="12" t="s">
        <v>81</v>
      </c>
      <c r="AW1373" s="12" t="s">
        <v>34</v>
      </c>
      <c r="AX1373" s="12" t="s">
        <v>72</v>
      </c>
      <c r="AY1373" s="151" t="s">
        <v>182</v>
      </c>
    </row>
    <row r="1374" spans="2:51" s="12" customFormat="1">
      <c r="B1374" s="149"/>
      <c r="D1374" s="150" t="s">
        <v>193</v>
      </c>
      <c r="E1374" s="151" t="s">
        <v>3</v>
      </c>
      <c r="F1374" s="152" t="s">
        <v>1352</v>
      </c>
      <c r="H1374" s="153">
        <v>5.2999999999999999E-2</v>
      </c>
      <c r="I1374" s="154"/>
      <c r="L1374" s="149"/>
      <c r="M1374" s="155"/>
      <c r="T1374" s="156"/>
      <c r="AT1374" s="151" t="s">
        <v>193</v>
      </c>
      <c r="AU1374" s="151" t="s">
        <v>81</v>
      </c>
      <c r="AV1374" s="12" t="s">
        <v>81</v>
      </c>
      <c r="AW1374" s="12" t="s">
        <v>34</v>
      </c>
      <c r="AX1374" s="12" t="s">
        <v>72</v>
      </c>
      <c r="AY1374" s="151" t="s">
        <v>182</v>
      </c>
    </row>
    <row r="1375" spans="2:51" s="12" customFormat="1">
      <c r="B1375" s="149"/>
      <c r="D1375" s="150" t="s">
        <v>193</v>
      </c>
      <c r="E1375" s="151" t="s">
        <v>3</v>
      </c>
      <c r="F1375" s="152" t="s">
        <v>1353</v>
      </c>
      <c r="H1375" s="153">
        <v>5.2999999999999999E-2</v>
      </c>
      <c r="I1375" s="154"/>
      <c r="L1375" s="149"/>
      <c r="M1375" s="155"/>
      <c r="T1375" s="156"/>
      <c r="AT1375" s="151" t="s">
        <v>193</v>
      </c>
      <c r="AU1375" s="151" t="s">
        <v>81</v>
      </c>
      <c r="AV1375" s="12" t="s">
        <v>81</v>
      </c>
      <c r="AW1375" s="12" t="s">
        <v>34</v>
      </c>
      <c r="AX1375" s="12" t="s">
        <v>72</v>
      </c>
      <c r="AY1375" s="151" t="s">
        <v>182</v>
      </c>
    </row>
    <row r="1376" spans="2:51" s="12" customFormat="1">
      <c r="B1376" s="149"/>
      <c r="D1376" s="150" t="s">
        <v>193</v>
      </c>
      <c r="E1376" s="151" t="s">
        <v>3</v>
      </c>
      <c r="F1376" s="152" t="s">
        <v>1354</v>
      </c>
      <c r="H1376" s="153">
        <v>5.0999999999999997E-2</v>
      </c>
      <c r="I1376" s="154"/>
      <c r="L1376" s="149"/>
      <c r="M1376" s="155"/>
      <c r="T1376" s="156"/>
      <c r="AT1376" s="151" t="s">
        <v>193</v>
      </c>
      <c r="AU1376" s="151" t="s">
        <v>81</v>
      </c>
      <c r="AV1376" s="12" t="s">
        <v>81</v>
      </c>
      <c r="AW1376" s="12" t="s">
        <v>34</v>
      </c>
      <c r="AX1376" s="12" t="s">
        <v>72</v>
      </c>
      <c r="AY1376" s="151" t="s">
        <v>182</v>
      </c>
    </row>
    <row r="1377" spans="2:65" s="12" customFormat="1">
      <c r="B1377" s="149"/>
      <c r="D1377" s="150" t="s">
        <v>193</v>
      </c>
      <c r="E1377" s="151" t="s">
        <v>3</v>
      </c>
      <c r="F1377" s="152" t="s">
        <v>1355</v>
      </c>
      <c r="H1377" s="153">
        <v>0.13200000000000001</v>
      </c>
      <c r="I1377" s="154"/>
      <c r="L1377" s="149"/>
      <c r="M1377" s="155"/>
      <c r="T1377" s="156"/>
      <c r="AT1377" s="151" t="s">
        <v>193</v>
      </c>
      <c r="AU1377" s="151" t="s">
        <v>81</v>
      </c>
      <c r="AV1377" s="12" t="s">
        <v>81</v>
      </c>
      <c r="AW1377" s="12" t="s">
        <v>34</v>
      </c>
      <c r="AX1377" s="12" t="s">
        <v>72</v>
      </c>
      <c r="AY1377" s="151" t="s">
        <v>182</v>
      </c>
    </row>
    <row r="1378" spans="2:65" s="12" customFormat="1">
      <c r="B1378" s="149"/>
      <c r="D1378" s="150" t="s">
        <v>193</v>
      </c>
      <c r="E1378" s="151" t="s">
        <v>3</v>
      </c>
      <c r="F1378" s="152" t="s">
        <v>1356</v>
      </c>
      <c r="H1378" s="153">
        <v>0.72299999999999998</v>
      </c>
      <c r="I1378" s="154"/>
      <c r="L1378" s="149"/>
      <c r="M1378" s="155"/>
      <c r="T1378" s="156"/>
      <c r="AT1378" s="151" t="s">
        <v>193</v>
      </c>
      <c r="AU1378" s="151" t="s">
        <v>81</v>
      </c>
      <c r="AV1378" s="12" t="s">
        <v>81</v>
      </c>
      <c r="AW1378" s="12" t="s">
        <v>34</v>
      </c>
      <c r="AX1378" s="12" t="s">
        <v>72</v>
      </c>
      <c r="AY1378" s="151" t="s">
        <v>182</v>
      </c>
    </row>
    <row r="1379" spans="2:65" s="12" customFormat="1">
      <c r="B1379" s="149"/>
      <c r="D1379" s="150" t="s">
        <v>193</v>
      </c>
      <c r="E1379" s="151" t="s">
        <v>3</v>
      </c>
      <c r="F1379" s="152" t="s">
        <v>1357</v>
      </c>
      <c r="H1379" s="153">
        <v>0.72299999999999998</v>
      </c>
      <c r="I1379" s="154"/>
      <c r="L1379" s="149"/>
      <c r="M1379" s="155"/>
      <c r="T1379" s="156"/>
      <c r="AT1379" s="151" t="s">
        <v>193</v>
      </c>
      <c r="AU1379" s="151" t="s">
        <v>81</v>
      </c>
      <c r="AV1379" s="12" t="s">
        <v>81</v>
      </c>
      <c r="AW1379" s="12" t="s">
        <v>34</v>
      </c>
      <c r="AX1379" s="12" t="s">
        <v>72</v>
      </c>
      <c r="AY1379" s="151" t="s">
        <v>182</v>
      </c>
    </row>
    <row r="1380" spans="2:65" s="12" customFormat="1">
      <c r="B1380" s="149"/>
      <c r="D1380" s="150" t="s">
        <v>193</v>
      </c>
      <c r="E1380" s="151" t="s">
        <v>3</v>
      </c>
      <c r="F1380" s="152" t="s">
        <v>1358</v>
      </c>
      <c r="H1380" s="153">
        <v>0.72299999999999998</v>
      </c>
      <c r="I1380" s="154"/>
      <c r="L1380" s="149"/>
      <c r="M1380" s="155"/>
      <c r="T1380" s="156"/>
      <c r="AT1380" s="151" t="s">
        <v>193</v>
      </c>
      <c r="AU1380" s="151" t="s">
        <v>81</v>
      </c>
      <c r="AV1380" s="12" t="s">
        <v>81</v>
      </c>
      <c r="AW1380" s="12" t="s">
        <v>34</v>
      </c>
      <c r="AX1380" s="12" t="s">
        <v>72</v>
      </c>
      <c r="AY1380" s="151" t="s">
        <v>182</v>
      </c>
    </row>
    <row r="1381" spans="2:65" s="12" customFormat="1">
      <c r="B1381" s="149"/>
      <c r="D1381" s="150" t="s">
        <v>193</v>
      </c>
      <c r="E1381" s="151" t="s">
        <v>3</v>
      </c>
      <c r="F1381" s="152" t="s">
        <v>1359</v>
      </c>
      <c r="H1381" s="153">
        <v>0.224</v>
      </c>
      <c r="I1381" s="154"/>
      <c r="L1381" s="149"/>
      <c r="M1381" s="155"/>
      <c r="T1381" s="156"/>
      <c r="AT1381" s="151" t="s">
        <v>193</v>
      </c>
      <c r="AU1381" s="151" t="s">
        <v>81</v>
      </c>
      <c r="AV1381" s="12" t="s">
        <v>81</v>
      </c>
      <c r="AW1381" s="12" t="s">
        <v>34</v>
      </c>
      <c r="AX1381" s="12" t="s">
        <v>72</v>
      </c>
      <c r="AY1381" s="151" t="s">
        <v>182</v>
      </c>
    </row>
    <row r="1382" spans="2:65" s="12" customFormat="1">
      <c r="B1382" s="149"/>
      <c r="D1382" s="150" t="s">
        <v>193</v>
      </c>
      <c r="E1382" s="151" t="s">
        <v>3</v>
      </c>
      <c r="F1382" s="152" t="s">
        <v>1360</v>
      </c>
      <c r="H1382" s="153">
        <v>0.224</v>
      </c>
      <c r="I1382" s="154"/>
      <c r="L1382" s="149"/>
      <c r="M1382" s="155"/>
      <c r="T1382" s="156"/>
      <c r="AT1382" s="151" t="s">
        <v>193</v>
      </c>
      <c r="AU1382" s="151" t="s">
        <v>81</v>
      </c>
      <c r="AV1382" s="12" t="s">
        <v>81</v>
      </c>
      <c r="AW1382" s="12" t="s">
        <v>34</v>
      </c>
      <c r="AX1382" s="12" t="s">
        <v>72</v>
      </c>
      <c r="AY1382" s="151" t="s">
        <v>182</v>
      </c>
    </row>
    <row r="1383" spans="2:65" s="12" customFormat="1">
      <c r="B1383" s="149"/>
      <c r="D1383" s="150" t="s">
        <v>193</v>
      </c>
      <c r="E1383" s="151" t="s">
        <v>3</v>
      </c>
      <c r="F1383" s="152" t="s">
        <v>1361</v>
      </c>
      <c r="H1383" s="153">
        <v>0.224</v>
      </c>
      <c r="I1383" s="154"/>
      <c r="L1383" s="149"/>
      <c r="M1383" s="155"/>
      <c r="T1383" s="156"/>
      <c r="AT1383" s="151" t="s">
        <v>193</v>
      </c>
      <c r="AU1383" s="151" t="s">
        <v>81</v>
      </c>
      <c r="AV1383" s="12" t="s">
        <v>81</v>
      </c>
      <c r="AW1383" s="12" t="s">
        <v>34</v>
      </c>
      <c r="AX1383" s="12" t="s">
        <v>72</v>
      </c>
      <c r="AY1383" s="151" t="s">
        <v>182</v>
      </c>
    </row>
    <row r="1384" spans="2:65" s="13" customFormat="1">
      <c r="B1384" s="157"/>
      <c r="D1384" s="150" t="s">
        <v>193</v>
      </c>
      <c r="E1384" s="158" t="s">
        <v>3</v>
      </c>
      <c r="F1384" s="159" t="s">
        <v>201</v>
      </c>
      <c r="H1384" s="160">
        <v>13.094000000000003</v>
      </c>
      <c r="I1384" s="161"/>
      <c r="L1384" s="157"/>
      <c r="M1384" s="162"/>
      <c r="T1384" s="163"/>
      <c r="AT1384" s="158" t="s">
        <v>193</v>
      </c>
      <c r="AU1384" s="158" t="s">
        <v>81</v>
      </c>
      <c r="AV1384" s="13" t="s">
        <v>189</v>
      </c>
      <c r="AW1384" s="13" t="s">
        <v>34</v>
      </c>
      <c r="AX1384" s="13" t="s">
        <v>79</v>
      </c>
      <c r="AY1384" s="158" t="s">
        <v>182</v>
      </c>
    </row>
    <row r="1385" spans="2:65" s="1" customFormat="1" ht="37.9" customHeight="1">
      <c r="B1385" s="131"/>
      <c r="C1385" s="132" t="s">
        <v>1362</v>
      </c>
      <c r="D1385" s="132" t="s">
        <v>184</v>
      </c>
      <c r="E1385" s="133" t="s">
        <v>1363</v>
      </c>
      <c r="F1385" s="134" t="s">
        <v>1364</v>
      </c>
      <c r="G1385" s="135" t="s">
        <v>256</v>
      </c>
      <c r="H1385" s="136">
        <v>0.56699999999999995</v>
      </c>
      <c r="I1385" s="137"/>
      <c r="J1385" s="138">
        <f>ROUND(I1385*H1385,2)</f>
        <v>0</v>
      </c>
      <c r="K1385" s="134" t="s">
        <v>188</v>
      </c>
      <c r="L1385" s="32"/>
      <c r="M1385" s="139" t="s">
        <v>3</v>
      </c>
      <c r="N1385" s="140" t="s">
        <v>43</v>
      </c>
      <c r="P1385" s="141">
        <f>O1385*H1385</f>
        <v>0</v>
      </c>
      <c r="Q1385" s="141">
        <v>1.7090000000000001E-2</v>
      </c>
      <c r="R1385" s="141">
        <f>Q1385*H1385</f>
        <v>9.6900300000000005E-3</v>
      </c>
      <c r="S1385" s="141">
        <v>0</v>
      </c>
      <c r="T1385" s="142">
        <f>S1385*H1385</f>
        <v>0</v>
      </c>
      <c r="AR1385" s="143" t="s">
        <v>189</v>
      </c>
      <c r="AT1385" s="143" t="s">
        <v>184</v>
      </c>
      <c r="AU1385" s="143" t="s">
        <v>81</v>
      </c>
      <c r="AY1385" s="17" t="s">
        <v>182</v>
      </c>
      <c r="BE1385" s="144">
        <f>IF(N1385="základní",J1385,0)</f>
        <v>0</v>
      </c>
      <c r="BF1385" s="144">
        <f>IF(N1385="snížená",J1385,0)</f>
        <v>0</v>
      </c>
      <c r="BG1385" s="144">
        <f>IF(N1385="zákl. přenesená",J1385,0)</f>
        <v>0</v>
      </c>
      <c r="BH1385" s="144">
        <f>IF(N1385="sníž. přenesená",J1385,0)</f>
        <v>0</v>
      </c>
      <c r="BI1385" s="144">
        <f>IF(N1385="nulová",J1385,0)</f>
        <v>0</v>
      </c>
      <c r="BJ1385" s="17" t="s">
        <v>79</v>
      </c>
      <c r="BK1385" s="144">
        <f>ROUND(I1385*H1385,2)</f>
        <v>0</v>
      </c>
      <c r="BL1385" s="17" t="s">
        <v>189</v>
      </c>
      <c r="BM1385" s="143" t="s">
        <v>1365</v>
      </c>
    </row>
    <row r="1386" spans="2:65" s="1" customFormat="1">
      <c r="B1386" s="32"/>
      <c r="D1386" s="145" t="s">
        <v>191</v>
      </c>
      <c r="F1386" s="146" t="s">
        <v>1366</v>
      </c>
      <c r="I1386" s="147"/>
      <c r="L1386" s="32"/>
      <c r="M1386" s="148"/>
      <c r="T1386" s="52"/>
      <c r="AT1386" s="17" t="s">
        <v>191</v>
      </c>
      <c r="AU1386" s="17" t="s">
        <v>81</v>
      </c>
    </row>
    <row r="1387" spans="2:65" s="12" customFormat="1">
      <c r="B1387" s="149"/>
      <c r="D1387" s="150" t="s">
        <v>193</v>
      </c>
      <c r="E1387" s="151" t="s">
        <v>3</v>
      </c>
      <c r="F1387" s="152" t="s">
        <v>1367</v>
      </c>
      <c r="H1387" s="153">
        <v>0.189</v>
      </c>
      <c r="I1387" s="154"/>
      <c r="L1387" s="149"/>
      <c r="M1387" s="155"/>
      <c r="T1387" s="156"/>
      <c r="AT1387" s="151" t="s">
        <v>193</v>
      </c>
      <c r="AU1387" s="151" t="s">
        <v>81</v>
      </c>
      <c r="AV1387" s="12" t="s">
        <v>81</v>
      </c>
      <c r="AW1387" s="12" t="s">
        <v>34</v>
      </c>
      <c r="AX1387" s="12" t="s">
        <v>72</v>
      </c>
      <c r="AY1387" s="151" t="s">
        <v>182</v>
      </c>
    </row>
    <row r="1388" spans="2:65" s="12" customFormat="1">
      <c r="B1388" s="149"/>
      <c r="D1388" s="150" t="s">
        <v>193</v>
      </c>
      <c r="E1388" s="151" t="s">
        <v>3</v>
      </c>
      <c r="F1388" s="152" t="s">
        <v>1368</v>
      </c>
      <c r="H1388" s="153">
        <v>0.189</v>
      </c>
      <c r="I1388" s="154"/>
      <c r="L1388" s="149"/>
      <c r="M1388" s="155"/>
      <c r="T1388" s="156"/>
      <c r="AT1388" s="151" t="s">
        <v>193</v>
      </c>
      <c r="AU1388" s="151" t="s">
        <v>81</v>
      </c>
      <c r="AV1388" s="12" t="s">
        <v>81</v>
      </c>
      <c r="AW1388" s="12" t="s">
        <v>34</v>
      </c>
      <c r="AX1388" s="12" t="s">
        <v>72</v>
      </c>
      <c r="AY1388" s="151" t="s">
        <v>182</v>
      </c>
    </row>
    <row r="1389" spans="2:65" s="12" customFormat="1">
      <c r="B1389" s="149"/>
      <c r="D1389" s="150" t="s">
        <v>193</v>
      </c>
      <c r="E1389" s="151" t="s">
        <v>3</v>
      </c>
      <c r="F1389" s="152" t="s">
        <v>1369</v>
      </c>
      <c r="H1389" s="153">
        <v>0.189</v>
      </c>
      <c r="I1389" s="154"/>
      <c r="L1389" s="149"/>
      <c r="M1389" s="155"/>
      <c r="T1389" s="156"/>
      <c r="AT1389" s="151" t="s">
        <v>193</v>
      </c>
      <c r="AU1389" s="151" t="s">
        <v>81</v>
      </c>
      <c r="AV1389" s="12" t="s">
        <v>81</v>
      </c>
      <c r="AW1389" s="12" t="s">
        <v>34</v>
      </c>
      <c r="AX1389" s="12" t="s">
        <v>72</v>
      </c>
      <c r="AY1389" s="151" t="s">
        <v>182</v>
      </c>
    </row>
    <row r="1390" spans="2:65" s="13" customFormat="1">
      <c r="B1390" s="157"/>
      <c r="D1390" s="150" t="s">
        <v>193</v>
      </c>
      <c r="E1390" s="158" t="s">
        <v>3</v>
      </c>
      <c r="F1390" s="159" t="s">
        <v>201</v>
      </c>
      <c r="H1390" s="160">
        <v>0.56699999999999995</v>
      </c>
      <c r="I1390" s="161"/>
      <c r="L1390" s="157"/>
      <c r="M1390" s="162"/>
      <c r="T1390" s="163"/>
      <c r="AT1390" s="158" t="s">
        <v>193</v>
      </c>
      <c r="AU1390" s="158" t="s">
        <v>81</v>
      </c>
      <c r="AV1390" s="13" t="s">
        <v>189</v>
      </c>
      <c r="AW1390" s="13" t="s">
        <v>34</v>
      </c>
      <c r="AX1390" s="13" t="s">
        <v>79</v>
      </c>
      <c r="AY1390" s="158" t="s">
        <v>182</v>
      </c>
    </row>
    <row r="1391" spans="2:65" s="1" customFormat="1" ht="24.2" customHeight="1">
      <c r="B1391" s="131"/>
      <c r="C1391" s="164" t="s">
        <v>1370</v>
      </c>
      <c r="D1391" s="164" t="s">
        <v>281</v>
      </c>
      <c r="E1391" s="165" t="s">
        <v>1371</v>
      </c>
      <c r="F1391" s="166" t="s">
        <v>1372</v>
      </c>
      <c r="G1391" s="167" t="s">
        <v>256</v>
      </c>
      <c r="H1391" s="168">
        <v>0.61199999999999999</v>
      </c>
      <c r="I1391" s="169"/>
      <c r="J1391" s="170">
        <f>ROUND(I1391*H1391,2)</f>
        <v>0</v>
      </c>
      <c r="K1391" s="166" t="s">
        <v>188</v>
      </c>
      <c r="L1391" s="171"/>
      <c r="M1391" s="172" t="s">
        <v>3</v>
      </c>
      <c r="N1391" s="173" t="s">
        <v>43</v>
      </c>
      <c r="P1391" s="141">
        <f>O1391*H1391</f>
        <v>0</v>
      </c>
      <c r="Q1391" s="141">
        <v>1</v>
      </c>
      <c r="R1391" s="141">
        <f>Q1391*H1391</f>
        <v>0.61199999999999999</v>
      </c>
      <c r="S1391" s="141">
        <v>0</v>
      </c>
      <c r="T1391" s="142">
        <f>S1391*H1391</f>
        <v>0</v>
      </c>
      <c r="AR1391" s="143" t="s">
        <v>236</v>
      </c>
      <c r="AT1391" s="143" t="s">
        <v>281</v>
      </c>
      <c r="AU1391" s="143" t="s">
        <v>81</v>
      </c>
      <c r="AY1391" s="17" t="s">
        <v>182</v>
      </c>
      <c r="BE1391" s="144">
        <f>IF(N1391="základní",J1391,0)</f>
        <v>0</v>
      </c>
      <c r="BF1391" s="144">
        <f>IF(N1391="snížená",J1391,0)</f>
        <v>0</v>
      </c>
      <c r="BG1391" s="144">
        <f>IF(N1391="zákl. přenesená",J1391,0)</f>
        <v>0</v>
      </c>
      <c r="BH1391" s="144">
        <f>IF(N1391="sníž. přenesená",J1391,0)</f>
        <v>0</v>
      </c>
      <c r="BI1391" s="144">
        <f>IF(N1391="nulová",J1391,0)</f>
        <v>0</v>
      </c>
      <c r="BJ1391" s="17" t="s">
        <v>79</v>
      </c>
      <c r="BK1391" s="144">
        <f>ROUND(I1391*H1391,2)</f>
        <v>0</v>
      </c>
      <c r="BL1391" s="17" t="s">
        <v>189</v>
      </c>
      <c r="BM1391" s="143" t="s">
        <v>1373</v>
      </c>
    </row>
    <row r="1392" spans="2:65" s="1" customFormat="1" ht="19.5">
      <c r="B1392" s="32"/>
      <c r="D1392" s="150" t="s">
        <v>739</v>
      </c>
      <c r="F1392" s="181" t="s">
        <v>1374</v>
      </c>
      <c r="I1392" s="147"/>
      <c r="L1392" s="32"/>
      <c r="M1392" s="148"/>
      <c r="T1392" s="52"/>
      <c r="AT1392" s="17" t="s">
        <v>739</v>
      </c>
      <c r="AU1392" s="17" t="s">
        <v>81</v>
      </c>
    </row>
    <row r="1393" spans="2:65" s="12" customFormat="1">
      <c r="B1393" s="149"/>
      <c r="D1393" s="150" t="s">
        <v>193</v>
      </c>
      <c r="F1393" s="152" t="s">
        <v>1375</v>
      </c>
      <c r="H1393" s="153">
        <v>0.61199999999999999</v>
      </c>
      <c r="I1393" s="154"/>
      <c r="L1393" s="149"/>
      <c r="M1393" s="155"/>
      <c r="T1393" s="156"/>
      <c r="AT1393" s="151" t="s">
        <v>193</v>
      </c>
      <c r="AU1393" s="151" t="s">
        <v>81</v>
      </c>
      <c r="AV1393" s="12" t="s">
        <v>81</v>
      </c>
      <c r="AW1393" s="12" t="s">
        <v>4</v>
      </c>
      <c r="AX1393" s="12" t="s">
        <v>79</v>
      </c>
      <c r="AY1393" s="151" t="s">
        <v>182</v>
      </c>
    </row>
    <row r="1394" spans="2:65" s="1" customFormat="1" ht="37.9" customHeight="1">
      <c r="B1394" s="131"/>
      <c r="C1394" s="132" t="s">
        <v>1376</v>
      </c>
      <c r="D1394" s="132" t="s">
        <v>184</v>
      </c>
      <c r="E1394" s="133" t="s">
        <v>1377</v>
      </c>
      <c r="F1394" s="134" t="s">
        <v>1378</v>
      </c>
      <c r="G1394" s="135" t="s">
        <v>256</v>
      </c>
      <c r="H1394" s="136">
        <v>4.4089999999999998</v>
      </c>
      <c r="I1394" s="137"/>
      <c r="J1394" s="138">
        <f>ROUND(I1394*H1394,2)</f>
        <v>0</v>
      </c>
      <c r="K1394" s="134" t="s">
        <v>188</v>
      </c>
      <c r="L1394" s="32"/>
      <c r="M1394" s="139" t="s">
        <v>3</v>
      </c>
      <c r="N1394" s="140" t="s">
        <v>43</v>
      </c>
      <c r="P1394" s="141">
        <f>O1394*H1394</f>
        <v>0</v>
      </c>
      <c r="Q1394" s="141">
        <v>1.221E-2</v>
      </c>
      <c r="R1394" s="141">
        <f>Q1394*H1394</f>
        <v>5.3833890000000002E-2</v>
      </c>
      <c r="S1394" s="141">
        <v>0</v>
      </c>
      <c r="T1394" s="142">
        <f>S1394*H1394</f>
        <v>0</v>
      </c>
      <c r="AR1394" s="143" t="s">
        <v>189</v>
      </c>
      <c r="AT1394" s="143" t="s">
        <v>184</v>
      </c>
      <c r="AU1394" s="143" t="s">
        <v>81</v>
      </c>
      <c r="AY1394" s="17" t="s">
        <v>182</v>
      </c>
      <c r="BE1394" s="144">
        <f>IF(N1394="základní",J1394,0)</f>
        <v>0</v>
      </c>
      <c r="BF1394" s="144">
        <f>IF(N1394="snížená",J1394,0)</f>
        <v>0</v>
      </c>
      <c r="BG1394" s="144">
        <f>IF(N1394="zákl. přenesená",J1394,0)</f>
        <v>0</v>
      </c>
      <c r="BH1394" s="144">
        <f>IF(N1394="sníž. přenesená",J1394,0)</f>
        <v>0</v>
      </c>
      <c r="BI1394" s="144">
        <f>IF(N1394="nulová",J1394,0)</f>
        <v>0</v>
      </c>
      <c r="BJ1394" s="17" t="s">
        <v>79</v>
      </c>
      <c r="BK1394" s="144">
        <f>ROUND(I1394*H1394,2)</f>
        <v>0</v>
      </c>
      <c r="BL1394" s="17" t="s">
        <v>189</v>
      </c>
      <c r="BM1394" s="143" t="s">
        <v>1379</v>
      </c>
    </row>
    <row r="1395" spans="2:65" s="1" customFormat="1">
      <c r="B1395" s="32"/>
      <c r="D1395" s="145" t="s">
        <v>191</v>
      </c>
      <c r="F1395" s="146" t="s">
        <v>1380</v>
      </c>
      <c r="I1395" s="147"/>
      <c r="L1395" s="32"/>
      <c r="M1395" s="148"/>
      <c r="T1395" s="52"/>
      <c r="AT1395" s="17" t="s">
        <v>191</v>
      </c>
      <c r="AU1395" s="17" t="s">
        <v>81</v>
      </c>
    </row>
    <row r="1396" spans="2:65" s="12" customFormat="1">
      <c r="B1396" s="149"/>
      <c r="D1396" s="150" t="s">
        <v>193</v>
      </c>
      <c r="E1396" s="151" t="s">
        <v>3</v>
      </c>
      <c r="F1396" s="152" t="s">
        <v>1381</v>
      </c>
      <c r="H1396" s="153">
        <v>1.399</v>
      </c>
      <c r="I1396" s="154"/>
      <c r="L1396" s="149"/>
      <c r="M1396" s="155"/>
      <c r="T1396" s="156"/>
      <c r="AT1396" s="151" t="s">
        <v>193</v>
      </c>
      <c r="AU1396" s="151" t="s">
        <v>81</v>
      </c>
      <c r="AV1396" s="12" t="s">
        <v>81</v>
      </c>
      <c r="AW1396" s="12" t="s">
        <v>34</v>
      </c>
      <c r="AX1396" s="12" t="s">
        <v>72</v>
      </c>
      <c r="AY1396" s="151" t="s">
        <v>182</v>
      </c>
    </row>
    <row r="1397" spans="2:65" s="14" customFormat="1">
      <c r="B1397" s="174"/>
      <c r="D1397" s="150" t="s">
        <v>193</v>
      </c>
      <c r="E1397" s="175" t="s">
        <v>3</v>
      </c>
      <c r="F1397" s="176" t="s">
        <v>350</v>
      </c>
      <c r="H1397" s="177">
        <v>1.399</v>
      </c>
      <c r="I1397" s="178"/>
      <c r="L1397" s="174"/>
      <c r="M1397" s="179"/>
      <c r="T1397" s="180"/>
      <c r="AT1397" s="175" t="s">
        <v>193</v>
      </c>
      <c r="AU1397" s="175" t="s">
        <v>81</v>
      </c>
      <c r="AV1397" s="14" t="s">
        <v>202</v>
      </c>
      <c r="AW1397" s="14" t="s">
        <v>34</v>
      </c>
      <c r="AX1397" s="14" t="s">
        <v>72</v>
      </c>
      <c r="AY1397" s="175" t="s">
        <v>182</v>
      </c>
    </row>
    <row r="1398" spans="2:65" s="12" customFormat="1">
      <c r="B1398" s="149"/>
      <c r="D1398" s="150" t="s">
        <v>193</v>
      </c>
      <c r="E1398" s="151" t="s">
        <v>3</v>
      </c>
      <c r="F1398" s="152" t="s">
        <v>1382</v>
      </c>
      <c r="H1398" s="153">
        <v>1.22</v>
      </c>
      <c r="I1398" s="154"/>
      <c r="L1398" s="149"/>
      <c r="M1398" s="155"/>
      <c r="T1398" s="156"/>
      <c r="AT1398" s="151" t="s">
        <v>193</v>
      </c>
      <c r="AU1398" s="151" t="s">
        <v>81</v>
      </c>
      <c r="AV1398" s="12" t="s">
        <v>81</v>
      </c>
      <c r="AW1398" s="12" t="s">
        <v>34</v>
      </c>
      <c r="AX1398" s="12" t="s">
        <v>72</v>
      </c>
      <c r="AY1398" s="151" t="s">
        <v>182</v>
      </c>
    </row>
    <row r="1399" spans="2:65" s="12" customFormat="1">
      <c r="B1399" s="149"/>
      <c r="D1399" s="150" t="s">
        <v>193</v>
      </c>
      <c r="E1399" s="151" t="s">
        <v>3</v>
      </c>
      <c r="F1399" s="152" t="s">
        <v>1383</v>
      </c>
      <c r="H1399" s="153">
        <v>0.29199999999999998</v>
      </c>
      <c r="I1399" s="154"/>
      <c r="L1399" s="149"/>
      <c r="M1399" s="155"/>
      <c r="T1399" s="156"/>
      <c r="AT1399" s="151" t="s">
        <v>193</v>
      </c>
      <c r="AU1399" s="151" t="s">
        <v>81</v>
      </c>
      <c r="AV1399" s="12" t="s">
        <v>81</v>
      </c>
      <c r="AW1399" s="12" t="s">
        <v>34</v>
      </c>
      <c r="AX1399" s="12" t="s">
        <v>72</v>
      </c>
      <c r="AY1399" s="151" t="s">
        <v>182</v>
      </c>
    </row>
    <row r="1400" spans="2:65" s="14" customFormat="1">
      <c r="B1400" s="174"/>
      <c r="D1400" s="150" t="s">
        <v>193</v>
      </c>
      <c r="E1400" s="175" t="s">
        <v>3</v>
      </c>
      <c r="F1400" s="176" t="s">
        <v>1384</v>
      </c>
      <c r="H1400" s="177">
        <v>1.512</v>
      </c>
      <c r="I1400" s="178"/>
      <c r="L1400" s="174"/>
      <c r="M1400" s="179"/>
      <c r="T1400" s="180"/>
      <c r="AT1400" s="175" t="s">
        <v>193</v>
      </c>
      <c r="AU1400" s="175" t="s">
        <v>81</v>
      </c>
      <c r="AV1400" s="14" t="s">
        <v>202</v>
      </c>
      <c r="AW1400" s="14" t="s">
        <v>34</v>
      </c>
      <c r="AX1400" s="14" t="s">
        <v>72</v>
      </c>
      <c r="AY1400" s="175" t="s">
        <v>182</v>
      </c>
    </row>
    <row r="1401" spans="2:65" s="12" customFormat="1">
      <c r="B1401" s="149"/>
      <c r="D1401" s="150" t="s">
        <v>193</v>
      </c>
      <c r="E1401" s="151" t="s">
        <v>3</v>
      </c>
      <c r="F1401" s="152" t="s">
        <v>1382</v>
      </c>
      <c r="H1401" s="153">
        <v>1.22</v>
      </c>
      <c r="I1401" s="154"/>
      <c r="L1401" s="149"/>
      <c r="M1401" s="155"/>
      <c r="T1401" s="156"/>
      <c r="AT1401" s="151" t="s">
        <v>193</v>
      </c>
      <c r="AU1401" s="151" t="s">
        <v>81</v>
      </c>
      <c r="AV1401" s="12" t="s">
        <v>81</v>
      </c>
      <c r="AW1401" s="12" t="s">
        <v>34</v>
      </c>
      <c r="AX1401" s="12" t="s">
        <v>72</v>
      </c>
      <c r="AY1401" s="151" t="s">
        <v>182</v>
      </c>
    </row>
    <row r="1402" spans="2:65" s="12" customFormat="1">
      <c r="B1402" s="149"/>
      <c r="D1402" s="150" t="s">
        <v>193</v>
      </c>
      <c r="E1402" s="151" t="s">
        <v>3</v>
      </c>
      <c r="F1402" s="152" t="s">
        <v>1385</v>
      </c>
      <c r="H1402" s="153">
        <v>0.27800000000000002</v>
      </c>
      <c r="I1402" s="154"/>
      <c r="L1402" s="149"/>
      <c r="M1402" s="155"/>
      <c r="T1402" s="156"/>
      <c r="AT1402" s="151" t="s">
        <v>193</v>
      </c>
      <c r="AU1402" s="151" t="s">
        <v>81</v>
      </c>
      <c r="AV1402" s="12" t="s">
        <v>81</v>
      </c>
      <c r="AW1402" s="12" t="s">
        <v>34</v>
      </c>
      <c r="AX1402" s="12" t="s">
        <v>72</v>
      </c>
      <c r="AY1402" s="151" t="s">
        <v>182</v>
      </c>
    </row>
    <row r="1403" spans="2:65" s="14" customFormat="1">
      <c r="B1403" s="174"/>
      <c r="D1403" s="150" t="s">
        <v>193</v>
      </c>
      <c r="E1403" s="175" t="s">
        <v>3</v>
      </c>
      <c r="F1403" s="176" t="s">
        <v>1386</v>
      </c>
      <c r="H1403" s="177">
        <v>1.498</v>
      </c>
      <c r="I1403" s="178"/>
      <c r="L1403" s="174"/>
      <c r="M1403" s="179"/>
      <c r="T1403" s="180"/>
      <c r="AT1403" s="175" t="s">
        <v>193</v>
      </c>
      <c r="AU1403" s="175" t="s">
        <v>81</v>
      </c>
      <c r="AV1403" s="14" t="s">
        <v>202</v>
      </c>
      <c r="AW1403" s="14" t="s">
        <v>34</v>
      </c>
      <c r="AX1403" s="14" t="s">
        <v>72</v>
      </c>
      <c r="AY1403" s="175" t="s">
        <v>182</v>
      </c>
    </row>
    <row r="1404" spans="2:65" s="13" customFormat="1">
      <c r="B1404" s="157"/>
      <c r="D1404" s="150" t="s">
        <v>193</v>
      </c>
      <c r="E1404" s="158" t="s">
        <v>3</v>
      </c>
      <c r="F1404" s="159" t="s">
        <v>201</v>
      </c>
      <c r="H1404" s="160">
        <v>4.4089999999999989</v>
      </c>
      <c r="I1404" s="161"/>
      <c r="L1404" s="157"/>
      <c r="M1404" s="162"/>
      <c r="T1404" s="163"/>
      <c r="AT1404" s="158" t="s">
        <v>193</v>
      </c>
      <c r="AU1404" s="158" t="s">
        <v>81</v>
      </c>
      <c r="AV1404" s="13" t="s">
        <v>189</v>
      </c>
      <c r="AW1404" s="13" t="s">
        <v>34</v>
      </c>
      <c r="AX1404" s="13" t="s">
        <v>79</v>
      </c>
      <c r="AY1404" s="158" t="s">
        <v>182</v>
      </c>
    </row>
    <row r="1405" spans="2:65" s="1" customFormat="1" ht="21.75" customHeight="1">
      <c r="B1405" s="131"/>
      <c r="C1405" s="164" t="s">
        <v>1387</v>
      </c>
      <c r="D1405" s="164" t="s">
        <v>281</v>
      </c>
      <c r="E1405" s="165" t="s">
        <v>1388</v>
      </c>
      <c r="F1405" s="166" t="s">
        <v>1389</v>
      </c>
      <c r="G1405" s="167" t="s">
        <v>256</v>
      </c>
      <c r="H1405" s="168">
        <v>1.5109999999999999</v>
      </c>
      <c r="I1405" s="169"/>
      <c r="J1405" s="170">
        <f>ROUND(I1405*H1405,2)</f>
        <v>0</v>
      </c>
      <c r="K1405" s="166" t="s">
        <v>188</v>
      </c>
      <c r="L1405" s="171"/>
      <c r="M1405" s="172" t="s">
        <v>3</v>
      </c>
      <c r="N1405" s="173" t="s">
        <v>43</v>
      </c>
      <c r="P1405" s="141">
        <f>O1405*H1405</f>
        <v>0</v>
      </c>
      <c r="Q1405" s="141">
        <v>1</v>
      </c>
      <c r="R1405" s="141">
        <f>Q1405*H1405</f>
        <v>1.5109999999999999</v>
      </c>
      <c r="S1405" s="141">
        <v>0</v>
      </c>
      <c r="T1405" s="142">
        <f>S1405*H1405</f>
        <v>0</v>
      </c>
      <c r="AR1405" s="143" t="s">
        <v>236</v>
      </c>
      <c r="AT1405" s="143" t="s">
        <v>281</v>
      </c>
      <c r="AU1405" s="143" t="s">
        <v>81</v>
      </c>
      <c r="AY1405" s="17" t="s">
        <v>182</v>
      </c>
      <c r="BE1405" s="144">
        <f>IF(N1405="základní",J1405,0)</f>
        <v>0</v>
      </c>
      <c r="BF1405" s="144">
        <f>IF(N1405="snížená",J1405,0)</f>
        <v>0</v>
      </c>
      <c r="BG1405" s="144">
        <f>IF(N1405="zákl. přenesená",J1405,0)</f>
        <v>0</v>
      </c>
      <c r="BH1405" s="144">
        <f>IF(N1405="sníž. přenesená",J1405,0)</f>
        <v>0</v>
      </c>
      <c r="BI1405" s="144">
        <f>IF(N1405="nulová",J1405,0)</f>
        <v>0</v>
      </c>
      <c r="BJ1405" s="17" t="s">
        <v>79</v>
      </c>
      <c r="BK1405" s="144">
        <f>ROUND(I1405*H1405,2)</f>
        <v>0</v>
      </c>
      <c r="BL1405" s="17" t="s">
        <v>189</v>
      </c>
      <c r="BM1405" s="143" t="s">
        <v>1390</v>
      </c>
    </row>
    <row r="1406" spans="2:65" s="1" customFormat="1" ht="19.5">
      <c r="B1406" s="32"/>
      <c r="D1406" s="150" t="s">
        <v>739</v>
      </c>
      <c r="F1406" s="181" t="s">
        <v>1391</v>
      </c>
      <c r="I1406" s="147"/>
      <c r="L1406" s="32"/>
      <c r="M1406" s="148"/>
      <c r="T1406" s="52"/>
      <c r="AT1406" s="17" t="s">
        <v>739</v>
      </c>
      <c r="AU1406" s="17" t="s">
        <v>81</v>
      </c>
    </row>
    <row r="1407" spans="2:65" s="12" customFormat="1">
      <c r="B1407" s="149"/>
      <c r="D1407" s="150" t="s">
        <v>193</v>
      </c>
      <c r="F1407" s="152" t="s">
        <v>1392</v>
      </c>
      <c r="H1407" s="153">
        <v>1.5109999999999999</v>
      </c>
      <c r="I1407" s="154"/>
      <c r="L1407" s="149"/>
      <c r="M1407" s="155"/>
      <c r="T1407" s="156"/>
      <c r="AT1407" s="151" t="s">
        <v>193</v>
      </c>
      <c r="AU1407" s="151" t="s">
        <v>81</v>
      </c>
      <c r="AV1407" s="12" t="s">
        <v>81</v>
      </c>
      <c r="AW1407" s="12" t="s">
        <v>4</v>
      </c>
      <c r="AX1407" s="12" t="s">
        <v>79</v>
      </c>
      <c r="AY1407" s="151" t="s">
        <v>182</v>
      </c>
    </row>
    <row r="1408" spans="2:65" s="1" customFormat="1" ht="21.75" customHeight="1">
      <c r="B1408" s="131"/>
      <c r="C1408" s="164" t="s">
        <v>1393</v>
      </c>
      <c r="D1408" s="164" t="s">
        <v>281</v>
      </c>
      <c r="E1408" s="165" t="s">
        <v>1394</v>
      </c>
      <c r="F1408" s="166" t="s">
        <v>1395</v>
      </c>
      <c r="G1408" s="167" t="s">
        <v>256</v>
      </c>
      <c r="H1408" s="168">
        <v>2.6360000000000001</v>
      </c>
      <c r="I1408" s="169"/>
      <c r="J1408" s="170">
        <f>ROUND(I1408*H1408,2)</f>
        <v>0</v>
      </c>
      <c r="K1408" s="166" t="s">
        <v>188</v>
      </c>
      <c r="L1408" s="171"/>
      <c r="M1408" s="172" t="s">
        <v>3</v>
      </c>
      <c r="N1408" s="173" t="s">
        <v>43</v>
      </c>
      <c r="P1408" s="141">
        <f>O1408*H1408</f>
        <v>0</v>
      </c>
      <c r="Q1408" s="141">
        <v>1</v>
      </c>
      <c r="R1408" s="141">
        <f>Q1408*H1408</f>
        <v>2.6360000000000001</v>
      </c>
      <c r="S1408" s="141">
        <v>0</v>
      </c>
      <c r="T1408" s="142">
        <f>S1408*H1408</f>
        <v>0</v>
      </c>
      <c r="AR1408" s="143" t="s">
        <v>236</v>
      </c>
      <c r="AT1408" s="143" t="s">
        <v>281</v>
      </c>
      <c r="AU1408" s="143" t="s">
        <v>81</v>
      </c>
      <c r="AY1408" s="17" t="s">
        <v>182</v>
      </c>
      <c r="BE1408" s="144">
        <f>IF(N1408="základní",J1408,0)</f>
        <v>0</v>
      </c>
      <c r="BF1408" s="144">
        <f>IF(N1408="snížená",J1408,0)</f>
        <v>0</v>
      </c>
      <c r="BG1408" s="144">
        <f>IF(N1408="zákl. přenesená",J1408,0)</f>
        <v>0</v>
      </c>
      <c r="BH1408" s="144">
        <f>IF(N1408="sníž. přenesená",J1408,0)</f>
        <v>0</v>
      </c>
      <c r="BI1408" s="144">
        <f>IF(N1408="nulová",J1408,0)</f>
        <v>0</v>
      </c>
      <c r="BJ1408" s="17" t="s">
        <v>79</v>
      </c>
      <c r="BK1408" s="144">
        <f>ROUND(I1408*H1408,2)</f>
        <v>0</v>
      </c>
      <c r="BL1408" s="17" t="s">
        <v>189</v>
      </c>
      <c r="BM1408" s="143" t="s">
        <v>1396</v>
      </c>
    </row>
    <row r="1409" spans="2:65" s="1" customFormat="1" ht="19.5">
      <c r="B1409" s="32"/>
      <c r="D1409" s="150" t="s">
        <v>739</v>
      </c>
      <c r="F1409" s="181" t="s">
        <v>1397</v>
      </c>
      <c r="I1409" s="147"/>
      <c r="L1409" s="32"/>
      <c r="M1409" s="148"/>
      <c r="T1409" s="52"/>
      <c r="AT1409" s="17" t="s">
        <v>739</v>
      </c>
      <c r="AU1409" s="17" t="s">
        <v>81</v>
      </c>
    </row>
    <row r="1410" spans="2:65" s="12" customFormat="1">
      <c r="B1410" s="149"/>
      <c r="D1410" s="150" t="s">
        <v>193</v>
      </c>
      <c r="E1410" s="151" t="s">
        <v>3</v>
      </c>
      <c r="F1410" s="152" t="s">
        <v>1398</v>
      </c>
      <c r="H1410" s="153">
        <v>1.3180000000000001</v>
      </c>
      <c r="I1410" s="154"/>
      <c r="L1410" s="149"/>
      <c r="M1410" s="155"/>
      <c r="T1410" s="156"/>
      <c r="AT1410" s="151" t="s">
        <v>193</v>
      </c>
      <c r="AU1410" s="151" t="s">
        <v>81</v>
      </c>
      <c r="AV1410" s="12" t="s">
        <v>81</v>
      </c>
      <c r="AW1410" s="12" t="s">
        <v>34</v>
      </c>
      <c r="AX1410" s="12" t="s">
        <v>72</v>
      </c>
      <c r="AY1410" s="151" t="s">
        <v>182</v>
      </c>
    </row>
    <row r="1411" spans="2:65" s="12" customFormat="1">
      <c r="B1411" s="149"/>
      <c r="D1411" s="150" t="s">
        <v>193</v>
      </c>
      <c r="E1411" s="151" t="s">
        <v>3</v>
      </c>
      <c r="F1411" s="152" t="s">
        <v>1398</v>
      </c>
      <c r="H1411" s="153">
        <v>1.3180000000000001</v>
      </c>
      <c r="I1411" s="154"/>
      <c r="L1411" s="149"/>
      <c r="M1411" s="155"/>
      <c r="T1411" s="156"/>
      <c r="AT1411" s="151" t="s">
        <v>193</v>
      </c>
      <c r="AU1411" s="151" t="s">
        <v>81</v>
      </c>
      <c r="AV1411" s="12" t="s">
        <v>81</v>
      </c>
      <c r="AW1411" s="12" t="s">
        <v>34</v>
      </c>
      <c r="AX1411" s="12" t="s">
        <v>72</v>
      </c>
      <c r="AY1411" s="151" t="s">
        <v>182</v>
      </c>
    </row>
    <row r="1412" spans="2:65" s="13" customFormat="1">
      <c r="B1412" s="157"/>
      <c r="D1412" s="150" t="s">
        <v>193</v>
      </c>
      <c r="E1412" s="158" t="s">
        <v>3</v>
      </c>
      <c r="F1412" s="159" t="s">
        <v>201</v>
      </c>
      <c r="H1412" s="160">
        <v>2.6360000000000001</v>
      </c>
      <c r="I1412" s="161"/>
      <c r="L1412" s="157"/>
      <c r="M1412" s="162"/>
      <c r="T1412" s="163"/>
      <c r="AT1412" s="158" t="s">
        <v>193</v>
      </c>
      <c r="AU1412" s="158" t="s">
        <v>81</v>
      </c>
      <c r="AV1412" s="13" t="s">
        <v>189</v>
      </c>
      <c r="AW1412" s="13" t="s">
        <v>34</v>
      </c>
      <c r="AX1412" s="13" t="s">
        <v>79</v>
      </c>
      <c r="AY1412" s="158" t="s">
        <v>182</v>
      </c>
    </row>
    <row r="1413" spans="2:65" s="1" customFormat="1" ht="21.75" customHeight="1">
      <c r="B1413" s="131"/>
      <c r="C1413" s="164" t="s">
        <v>1399</v>
      </c>
      <c r="D1413" s="164" t="s">
        <v>281</v>
      </c>
      <c r="E1413" s="165" t="s">
        <v>1400</v>
      </c>
      <c r="F1413" s="166" t="s">
        <v>1401</v>
      </c>
      <c r="G1413" s="167" t="s">
        <v>256</v>
      </c>
      <c r="H1413" s="168">
        <v>0.61599999999999999</v>
      </c>
      <c r="I1413" s="169"/>
      <c r="J1413" s="170">
        <f>ROUND(I1413*H1413,2)</f>
        <v>0</v>
      </c>
      <c r="K1413" s="166" t="s">
        <v>188</v>
      </c>
      <c r="L1413" s="171"/>
      <c r="M1413" s="172" t="s">
        <v>3</v>
      </c>
      <c r="N1413" s="173" t="s">
        <v>43</v>
      </c>
      <c r="P1413" s="141">
        <f>O1413*H1413</f>
        <v>0</v>
      </c>
      <c r="Q1413" s="141">
        <v>1</v>
      </c>
      <c r="R1413" s="141">
        <f>Q1413*H1413</f>
        <v>0.61599999999999999</v>
      </c>
      <c r="S1413" s="141">
        <v>0</v>
      </c>
      <c r="T1413" s="142">
        <f>S1413*H1413</f>
        <v>0</v>
      </c>
      <c r="AR1413" s="143" t="s">
        <v>236</v>
      </c>
      <c r="AT1413" s="143" t="s">
        <v>281</v>
      </c>
      <c r="AU1413" s="143" t="s">
        <v>81</v>
      </c>
      <c r="AY1413" s="17" t="s">
        <v>182</v>
      </c>
      <c r="BE1413" s="144">
        <f>IF(N1413="základní",J1413,0)</f>
        <v>0</v>
      </c>
      <c r="BF1413" s="144">
        <f>IF(N1413="snížená",J1413,0)</f>
        <v>0</v>
      </c>
      <c r="BG1413" s="144">
        <f>IF(N1413="zákl. přenesená",J1413,0)</f>
        <v>0</v>
      </c>
      <c r="BH1413" s="144">
        <f>IF(N1413="sníž. přenesená",J1413,0)</f>
        <v>0</v>
      </c>
      <c r="BI1413" s="144">
        <f>IF(N1413="nulová",J1413,0)</f>
        <v>0</v>
      </c>
      <c r="BJ1413" s="17" t="s">
        <v>79</v>
      </c>
      <c r="BK1413" s="144">
        <f>ROUND(I1413*H1413,2)</f>
        <v>0</v>
      </c>
      <c r="BL1413" s="17" t="s">
        <v>189</v>
      </c>
      <c r="BM1413" s="143" t="s">
        <v>1402</v>
      </c>
    </row>
    <row r="1414" spans="2:65" s="1" customFormat="1" ht="19.5">
      <c r="B1414" s="32"/>
      <c r="D1414" s="150" t="s">
        <v>739</v>
      </c>
      <c r="F1414" s="181" t="s">
        <v>1403</v>
      </c>
      <c r="I1414" s="147"/>
      <c r="L1414" s="32"/>
      <c r="M1414" s="148"/>
      <c r="T1414" s="52"/>
      <c r="AT1414" s="17" t="s">
        <v>739</v>
      </c>
      <c r="AU1414" s="17" t="s">
        <v>81</v>
      </c>
    </row>
    <row r="1415" spans="2:65" s="12" customFormat="1">
      <c r="B1415" s="149"/>
      <c r="D1415" s="150" t="s">
        <v>193</v>
      </c>
      <c r="E1415" s="151" t="s">
        <v>3</v>
      </c>
      <c r="F1415" s="152" t="s">
        <v>1404</v>
      </c>
      <c r="H1415" s="153">
        <v>0.316</v>
      </c>
      <c r="I1415" s="154"/>
      <c r="L1415" s="149"/>
      <c r="M1415" s="155"/>
      <c r="T1415" s="156"/>
      <c r="AT1415" s="151" t="s">
        <v>193</v>
      </c>
      <c r="AU1415" s="151" t="s">
        <v>81</v>
      </c>
      <c r="AV1415" s="12" t="s">
        <v>81</v>
      </c>
      <c r="AW1415" s="12" t="s">
        <v>34</v>
      </c>
      <c r="AX1415" s="12" t="s">
        <v>72</v>
      </c>
      <c r="AY1415" s="151" t="s">
        <v>182</v>
      </c>
    </row>
    <row r="1416" spans="2:65" s="12" customFormat="1">
      <c r="B1416" s="149"/>
      <c r="D1416" s="150" t="s">
        <v>193</v>
      </c>
      <c r="E1416" s="151" t="s">
        <v>3</v>
      </c>
      <c r="F1416" s="152" t="s">
        <v>1405</v>
      </c>
      <c r="H1416" s="153">
        <v>0.3</v>
      </c>
      <c r="I1416" s="154"/>
      <c r="L1416" s="149"/>
      <c r="M1416" s="155"/>
      <c r="T1416" s="156"/>
      <c r="AT1416" s="151" t="s">
        <v>193</v>
      </c>
      <c r="AU1416" s="151" t="s">
        <v>81</v>
      </c>
      <c r="AV1416" s="12" t="s">
        <v>81</v>
      </c>
      <c r="AW1416" s="12" t="s">
        <v>34</v>
      </c>
      <c r="AX1416" s="12" t="s">
        <v>72</v>
      </c>
      <c r="AY1416" s="151" t="s">
        <v>182</v>
      </c>
    </row>
    <row r="1417" spans="2:65" s="13" customFormat="1">
      <c r="B1417" s="157"/>
      <c r="D1417" s="150" t="s">
        <v>193</v>
      </c>
      <c r="E1417" s="158" t="s">
        <v>3</v>
      </c>
      <c r="F1417" s="159" t="s">
        <v>201</v>
      </c>
      <c r="H1417" s="160">
        <v>0.61599999999999999</v>
      </c>
      <c r="I1417" s="161"/>
      <c r="L1417" s="157"/>
      <c r="M1417" s="162"/>
      <c r="T1417" s="163"/>
      <c r="AT1417" s="158" t="s">
        <v>193</v>
      </c>
      <c r="AU1417" s="158" t="s">
        <v>81</v>
      </c>
      <c r="AV1417" s="13" t="s">
        <v>189</v>
      </c>
      <c r="AW1417" s="13" t="s">
        <v>34</v>
      </c>
      <c r="AX1417" s="13" t="s">
        <v>79</v>
      </c>
      <c r="AY1417" s="158" t="s">
        <v>182</v>
      </c>
    </row>
    <row r="1418" spans="2:65" s="1" customFormat="1" ht="24.2" customHeight="1">
      <c r="B1418" s="131"/>
      <c r="C1418" s="132" t="s">
        <v>1406</v>
      </c>
      <c r="D1418" s="132" t="s">
        <v>184</v>
      </c>
      <c r="E1418" s="133" t="s">
        <v>1407</v>
      </c>
      <c r="F1418" s="134" t="s">
        <v>1408</v>
      </c>
      <c r="G1418" s="135" t="s">
        <v>292</v>
      </c>
      <c r="H1418" s="136">
        <v>5.95</v>
      </c>
      <c r="I1418" s="137"/>
      <c r="J1418" s="138">
        <f>ROUND(I1418*H1418,2)</f>
        <v>0</v>
      </c>
      <c r="K1418" s="134" t="s">
        <v>188</v>
      </c>
      <c r="L1418" s="32"/>
      <c r="M1418" s="139" t="s">
        <v>3</v>
      </c>
      <c r="N1418" s="140" t="s">
        <v>43</v>
      </c>
      <c r="P1418" s="141">
        <f>O1418*H1418</f>
        <v>0</v>
      </c>
      <c r="Q1418" s="141">
        <v>5.7600000000000004E-3</v>
      </c>
      <c r="R1418" s="141">
        <f>Q1418*H1418</f>
        <v>3.4272000000000004E-2</v>
      </c>
      <c r="S1418" s="141">
        <v>0</v>
      </c>
      <c r="T1418" s="142">
        <f>S1418*H1418</f>
        <v>0</v>
      </c>
      <c r="AR1418" s="143" t="s">
        <v>189</v>
      </c>
      <c r="AT1418" s="143" t="s">
        <v>184</v>
      </c>
      <c r="AU1418" s="143" t="s">
        <v>81</v>
      </c>
      <c r="AY1418" s="17" t="s">
        <v>182</v>
      </c>
      <c r="BE1418" s="144">
        <f>IF(N1418="základní",J1418,0)</f>
        <v>0</v>
      </c>
      <c r="BF1418" s="144">
        <f>IF(N1418="snížená",J1418,0)</f>
        <v>0</v>
      </c>
      <c r="BG1418" s="144">
        <f>IF(N1418="zákl. přenesená",J1418,0)</f>
        <v>0</v>
      </c>
      <c r="BH1418" s="144">
        <f>IF(N1418="sníž. přenesená",J1418,0)</f>
        <v>0</v>
      </c>
      <c r="BI1418" s="144">
        <f>IF(N1418="nulová",J1418,0)</f>
        <v>0</v>
      </c>
      <c r="BJ1418" s="17" t="s">
        <v>79</v>
      </c>
      <c r="BK1418" s="144">
        <f>ROUND(I1418*H1418,2)</f>
        <v>0</v>
      </c>
      <c r="BL1418" s="17" t="s">
        <v>189</v>
      </c>
      <c r="BM1418" s="143" t="s">
        <v>1409</v>
      </c>
    </row>
    <row r="1419" spans="2:65" s="1" customFormat="1">
      <c r="B1419" s="32"/>
      <c r="D1419" s="145" t="s">
        <v>191</v>
      </c>
      <c r="F1419" s="146" t="s">
        <v>1410</v>
      </c>
      <c r="I1419" s="147"/>
      <c r="L1419" s="32"/>
      <c r="M1419" s="148"/>
      <c r="T1419" s="52"/>
      <c r="AT1419" s="17" t="s">
        <v>191</v>
      </c>
      <c r="AU1419" s="17" t="s">
        <v>81</v>
      </c>
    </row>
    <row r="1420" spans="2:65" s="12" customFormat="1">
      <c r="B1420" s="149"/>
      <c r="D1420" s="150" t="s">
        <v>193</v>
      </c>
      <c r="E1420" s="151" t="s">
        <v>3</v>
      </c>
      <c r="F1420" s="152" t="s">
        <v>1411</v>
      </c>
      <c r="H1420" s="153">
        <v>2.65</v>
      </c>
      <c r="I1420" s="154"/>
      <c r="L1420" s="149"/>
      <c r="M1420" s="155"/>
      <c r="T1420" s="156"/>
      <c r="AT1420" s="151" t="s">
        <v>193</v>
      </c>
      <c r="AU1420" s="151" t="s">
        <v>81</v>
      </c>
      <c r="AV1420" s="12" t="s">
        <v>81</v>
      </c>
      <c r="AW1420" s="12" t="s">
        <v>34</v>
      </c>
      <c r="AX1420" s="12" t="s">
        <v>72</v>
      </c>
      <c r="AY1420" s="151" t="s">
        <v>182</v>
      </c>
    </row>
    <row r="1421" spans="2:65" s="12" customFormat="1">
      <c r="B1421" s="149"/>
      <c r="D1421" s="150" t="s">
        <v>193</v>
      </c>
      <c r="E1421" s="151" t="s">
        <v>3</v>
      </c>
      <c r="F1421" s="152" t="s">
        <v>1412</v>
      </c>
      <c r="H1421" s="153">
        <v>3.3</v>
      </c>
      <c r="I1421" s="154"/>
      <c r="L1421" s="149"/>
      <c r="M1421" s="155"/>
      <c r="T1421" s="156"/>
      <c r="AT1421" s="151" t="s">
        <v>193</v>
      </c>
      <c r="AU1421" s="151" t="s">
        <v>81</v>
      </c>
      <c r="AV1421" s="12" t="s">
        <v>81</v>
      </c>
      <c r="AW1421" s="12" t="s">
        <v>34</v>
      </c>
      <c r="AX1421" s="12" t="s">
        <v>72</v>
      </c>
      <c r="AY1421" s="151" t="s">
        <v>182</v>
      </c>
    </row>
    <row r="1422" spans="2:65" s="13" customFormat="1">
      <c r="B1422" s="157"/>
      <c r="D1422" s="150" t="s">
        <v>193</v>
      </c>
      <c r="E1422" s="158" t="s">
        <v>3</v>
      </c>
      <c r="F1422" s="159" t="s">
        <v>201</v>
      </c>
      <c r="H1422" s="160">
        <v>5.9499999999999993</v>
      </c>
      <c r="I1422" s="161"/>
      <c r="L1422" s="157"/>
      <c r="M1422" s="162"/>
      <c r="T1422" s="163"/>
      <c r="AT1422" s="158" t="s">
        <v>193</v>
      </c>
      <c r="AU1422" s="158" t="s">
        <v>81</v>
      </c>
      <c r="AV1422" s="13" t="s">
        <v>189</v>
      </c>
      <c r="AW1422" s="13" t="s">
        <v>34</v>
      </c>
      <c r="AX1422" s="13" t="s">
        <v>79</v>
      </c>
      <c r="AY1422" s="158" t="s">
        <v>182</v>
      </c>
    </row>
    <row r="1423" spans="2:65" s="1" customFormat="1" ht="24.2" customHeight="1">
      <c r="B1423" s="131"/>
      <c r="C1423" s="132" t="s">
        <v>1413</v>
      </c>
      <c r="D1423" s="132" t="s">
        <v>184</v>
      </c>
      <c r="E1423" s="133" t="s">
        <v>1414</v>
      </c>
      <c r="F1423" s="134" t="s">
        <v>1415</v>
      </c>
      <c r="G1423" s="135" t="s">
        <v>292</v>
      </c>
      <c r="H1423" s="136">
        <v>5.95</v>
      </c>
      <c r="I1423" s="137"/>
      <c r="J1423" s="138">
        <f>ROUND(I1423*H1423,2)</f>
        <v>0</v>
      </c>
      <c r="K1423" s="134" t="s">
        <v>188</v>
      </c>
      <c r="L1423" s="32"/>
      <c r="M1423" s="139" t="s">
        <v>3</v>
      </c>
      <c r="N1423" s="140" t="s">
        <v>43</v>
      </c>
      <c r="P1423" s="141">
        <f>O1423*H1423</f>
        <v>0</v>
      </c>
      <c r="Q1423" s="141">
        <v>0</v>
      </c>
      <c r="R1423" s="141">
        <f>Q1423*H1423</f>
        <v>0</v>
      </c>
      <c r="S1423" s="141">
        <v>0</v>
      </c>
      <c r="T1423" s="142">
        <f>S1423*H1423</f>
        <v>0</v>
      </c>
      <c r="AR1423" s="143" t="s">
        <v>189</v>
      </c>
      <c r="AT1423" s="143" t="s">
        <v>184</v>
      </c>
      <c r="AU1423" s="143" t="s">
        <v>81</v>
      </c>
      <c r="AY1423" s="17" t="s">
        <v>182</v>
      </c>
      <c r="BE1423" s="144">
        <f>IF(N1423="základní",J1423,0)</f>
        <v>0</v>
      </c>
      <c r="BF1423" s="144">
        <f>IF(N1423="snížená",J1423,0)</f>
        <v>0</v>
      </c>
      <c r="BG1423" s="144">
        <f>IF(N1423="zákl. přenesená",J1423,0)</f>
        <v>0</v>
      </c>
      <c r="BH1423" s="144">
        <f>IF(N1423="sníž. přenesená",J1423,0)</f>
        <v>0</v>
      </c>
      <c r="BI1423" s="144">
        <f>IF(N1423="nulová",J1423,0)</f>
        <v>0</v>
      </c>
      <c r="BJ1423" s="17" t="s">
        <v>79</v>
      </c>
      <c r="BK1423" s="144">
        <f>ROUND(I1423*H1423,2)</f>
        <v>0</v>
      </c>
      <c r="BL1423" s="17" t="s">
        <v>189</v>
      </c>
      <c r="BM1423" s="143" t="s">
        <v>1416</v>
      </c>
    </row>
    <row r="1424" spans="2:65" s="1" customFormat="1">
      <c r="B1424" s="32"/>
      <c r="D1424" s="145" t="s">
        <v>191</v>
      </c>
      <c r="F1424" s="146" t="s">
        <v>1417</v>
      </c>
      <c r="I1424" s="147"/>
      <c r="L1424" s="32"/>
      <c r="M1424" s="148"/>
      <c r="T1424" s="52"/>
      <c r="AT1424" s="17" t="s">
        <v>191</v>
      </c>
      <c r="AU1424" s="17" t="s">
        <v>81</v>
      </c>
    </row>
    <row r="1425" spans="2:65" s="12" customFormat="1">
      <c r="B1425" s="149"/>
      <c r="D1425" s="150" t="s">
        <v>193</v>
      </c>
      <c r="E1425" s="151" t="s">
        <v>3</v>
      </c>
      <c r="F1425" s="152" t="s">
        <v>1411</v>
      </c>
      <c r="H1425" s="153">
        <v>2.65</v>
      </c>
      <c r="I1425" s="154"/>
      <c r="L1425" s="149"/>
      <c r="M1425" s="155"/>
      <c r="T1425" s="156"/>
      <c r="AT1425" s="151" t="s">
        <v>193</v>
      </c>
      <c r="AU1425" s="151" t="s">
        <v>81</v>
      </c>
      <c r="AV1425" s="12" t="s">
        <v>81</v>
      </c>
      <c r="AW1425" s="12" t="s">
        <v>34</v>
      </c>
      <c r="AX1425" s="12" t="s">
        <v>72</v>
      </c>
      <c r="AY1425" s="151" t="s">
        <v>182</v>
      </c>
    </row>
    <row r="1426" spans="2:65" s="12" customFormat="1">
      <c r="B1426" s="149"/>
      <c r="D1426" s="150" t="s">
        <v>193</v>
      </c>
      <c r="E1426" s="151" t="s">
        <v>3</v>
      </c>
      <c r="F1426" s="152" t="s">
        <v>1412</v>
      </c>
      <c r="H1426" s="153">
        <v>3.3</v>
      </c>
      <c r="I1426" s="154"/>
      <c r="L1426" s="149"/>
      <c r="M1426" s="155"/>
      <c r="T1426" s="156"/>
      <c r="AT1426" s="151" t="s">
        <v>193</v>
      </c>
      <c r="AU1426" s="151" t="s">
        <v>81</v>
      </c>
      <c r="AV1426" s="12" t="s">
        <v>81</v>
      </c>
      <c r="AW1426" s="12" t="s">
        <v>34</v>
      </c>
      <c r="AX1426" s="12" t="s">
        <v>72</v>
      </c>
      <c r="AY1426" s="151" t="s">
        <v>182</v>
      </c>
    </row>
    <row r="1427" spans="2:65" s="13" customFormat="1">
      <c r="B1427" s="157"/>
      <c r="D1427" s="150" t="s">
        <v>193</v>
      </c>
      <c r="E1427" s="158" t="s">
        <v>3</v>
      </c>
      <c r="F1427" s="159" t="s">
        <v>201</v>
      </c>
      <c r="H1427" s="160">
        <v>5.9499999999999993</v>
      </c>
      <c r="I1427" s="161"/>
      <c r="L1427" s="157"/>
      <c r="M1427" s="162"/>
      <c r="T1427" s="163"/>
      <c r="AT1427" s="158" t="s">
        <v>193</v>
      </c>
      <c r="AU1427" s="158" t="s">
        <v>81</v>
      </c>
      <c r="AV1427" s="13" t="s">
        <v>189</v>
      </c>
      <c r="AW1427" s="13" t="s">
        <v>34</v>
      </c>
      <c r="AX1427" s="13" t="s">
        <v>79</v>
      </c>
      <c r="AY1427" s="158" t="s">
        <v>182</v>
      </c>
    </row>
    <row r="1428" spans="2:65" s="1" customFormat="1" ht="49.15" customHeight="1">
      <c r="B1428" s="131"/>
      <c r="C1428" s="132" t="s">
        <v>1418</v>
      </c>
      <c r="D1428" s="132" t="s">
        <v>184</v>
      </c>
      <c r="E1428" s="133" t="s">
        <v>1419</v>
      </c>
      <c r="F1428" s="134" t="s">
        <v>1420</v>
      </c>
      <c r="G1428" s="135" t="s">
        <v>300</v>
      </c>
      <c r="H1428" s="136">
        <v>5.3</v>
      </c>
      <c r="I1428" s="137"/>
      <c r="J1428" s="138">
        <f>ROUND(I1428*H1428,2)</f>
        <v>0</v>
      </c>
      <c r="K1428" s="134" t="s">
        <v>188</v>
      </c>
      <c r="L1428" s="32"/>
      <c r="M1428" s="139" t="s">
        <v>3</v>
      </c>
      <c r="N1428" s="140" t="s">
        <v>43</v>
      </c>
      <c r="P1428" s="141">
        <f>O1428*H1428</f>
        <v>0</v>
      </c>
      <c r="Q1428" s="141">
        <v>0.18051</v>
      </c>
      <c r="R1428" s="141">
        <f>Q1428*H1428</f>
        <v>0.95670299999999997</v>
      </c>
      <c r="S1428" s="141">
        <v>0</v>
      </c>
      <c r="T1428" s="142">
        <f>S1428*H1428</f>
        <v>0</v>
      </c>
      <c r="AR1428" s="143" t="s">
        <v>189</v>
      </c>
      <c r="AT1428" s="143" t="s">
        <v>184</v>
      </c>
      <c r="AU1428" s="143" t="s">
        <v>81</v>
      </c>
      <c r="AY1428" s="17" t="s">
        <v>182</v>
      </c>
      <c r="BE1428" s="144">
        <f>IF(N1428="základní",J1428,0)</f>
        <v>0</v>
      </c>
      <c r="BF1428" s="144">
        <f>IF(N1428="snížená",J1428,0)</f>
        <v>0</v>
      </c>
      <c r="BG1428" s="144">
        <f>IF(N1428="zákl. přenesená",J1428,0)</f>
        <v>0</v>
      </c>
      <c r="BH1428" s="144">
        <f>IF(N1428="sníž. přenesená",J1428,0)</f>
        <v>0</v>
      </c>
      <c r="BI1428" s="144">
        <f>IF(N1428="nulová",J1428,0)</f>
        <v>0</v>
      </c>
      <c r="BJ1428" s="17" t="s">
        <v>79</v>
      </c>
      <c r="BK1428" s="144">
        <f>ROUND(I1428*H1428,2)</f>
        <v>0</v>
      </c>
      <c r="BL1428" s="17" t="s">
        <v>189</v>
      </c>
      <c r="BM1428" s="143" t="s">
        <v>1421</v>
      </c>
    </row>
    <row r="1429" spans="2:65" s="1" customFormat="1">
      <c r="B1429" s="32"/>
      <c r="D1429" s="145" t="s">
        <v>191</v>
      </c>
      <c r="F1429" s="146" t="s">
        <v>1422</v>
      </c>
      <c r="I1429" s="147"/>
      <c r="L1429" s="32"/>
      <c r="M1429" s="148"/>
      <c r="T1429" s="52"/>
      <c r="AT1429" s="17" t="s">
        <v>191</v>
      </c>
      <c r="AU1429" s="17" t="s">
        <v>81</v>
      </c>
    </row>
    <row r="1430" spans="2:65" s="12" customFormat="1">
      <c r="B1430" s="149"/>
      <c r="D1430" s="150" t="s">
        <v>193</v>
      </c>
      <c r="E1430" s="151" t="s">
        <v>3</v>
      </c>
      <c r="F1430" s="152" t="s">
        <v>1423</v>
      </c>
      <c r="H1430" s="153">
        <v>5.3</v>
      </c>
      <c r="I1430" s="154"/>
      <c r="L1430" s="149"/>
      <c r="M1430" s="155"/>
      <c r="T1430" s="156"/>
      <c r="AT1430" s="151" t="s">
        <v>193</v>
      </c>
      <c r="AU1430" s="151" t="s">
        <v>81</v>
      </c>
      <c r="AV1430" s="12" t="s">
        <v>81</v>
      </c>
      <c r="AW1430" s="12" t="s">
        <v>34</v>
      </c>
      <c r="AX1430" s="12" t="s">
        <v>79</v>
      </c>
      <c r="AY1430" s="151" t="s">
        <v>182</v>
      </c>
    </row>
    <row r="1431" spans="2:65" s="1" customFormat="1" ht="49.15" customHeight="1">
      <c r="B1431" s="131"/>
      <c r="C1431" s="132" t="s">
        <v>1424</v>
      </c>
      <c r="D1431" s="132" t="s">
        <v>184</v>
      </c>
      <c r="E1431" s="133" t="s">
        <v>1425</v>
      </c>
      <c r="F1431" s="134" t="s">
        <v>1426</v>
      </c>
      <c r="G1431" s="135" t="s">
        <v>300</v>
      </c>
      <c r="H1431" s="136">
        <v>6.6</v>
      </c>
      <c r="I1431" s="137"/>
      <c r="J1431" s="138">
        <f>ROUND(I1431*H1431,2)</f>
        <v>0</v>
      </c>
      <c r="K1431" s="134" t="s">
        <v>188</v>
      </c>
      <c r="L1431" s="32"/>
      <c r="M1431" s="139" t="s">
        <v>3</v>
      </c>
      <c r="N1431" s="140" t="s">
        <v>43</v>
      </c>
      <c r="P1431" s="141">
        <f>O1431*H1431</f>
        <v>0</v>
      </c>
      <c r="Q1431" s="141">
        <v>0.1217</v>
      </c>
      <c r="R1431" s="141">
        <f>Q1431*H1431</f>
        <v>0.80321999999999993</v>
      </c>
      <c r="S1431" s="141">
        <v>0</v>
      </c>
      <c r="T1431" s="142">
        <f>S1431*H1431</f>
        <v>0</v>
      </c>
      <c r="AR1431" s="143" t="s">
        <v>189</v>
      </c>
      <c r="AT1431" s="143" t="s">
        <v>184</v>
      </c>
      <c r="AU1431" s="143" t="s">
        <v>81</v>
      </c>
      <c r="AY1431" s="17" t="s">
        <v>182</v>
      </c>
      <c r="BE1431" s="144">
        <f>IF(N1431="základní",J1431,0)</f>
        <v>0</v>
      </c>
      <c r="BF1431" s="144">
        <f>IF(N1431="snížená",J1431,0)</f>
        <v>0</v>
      </c>
      <c r="BG1431" s="144">
        <f>IF(N1431="zákl. přenesená",J1431,0)</f>
        <v>0</v>
      </c>
      <c r="BH1431" s="144">
        <f>IF(N1431="sníž. přenesená",J1431,0)</f>
        <v>0</v>
      </c>
      <c r="BI1431" s="144">
        <f>IF(N1431="nulová",J1431,0)</f>
        <v>0</v>
      </c>
      <c r="BJ1431" s="17" t="s">
        <v>79</v>
      </c>
      <c r="BK1431" s="144">
        <f>ROUND(I1431*H1431,2)</f>
        <v>0</v>
      </c>
      <c r="BL1431" s="17" t="s">
        <v>189</v>
      </c>
      <c r="BM1431" s="143" t="s">
        <v>1427</v>
      </c>
    </row>
    <row r="1432" spans="2:65" s="1" customFormat="1">
      <c r="B1432" s="32"/>
      <c r="D1432" s="145" t="s">
        <v>191</v>
      </c>
      <c r="F1432" s="146" t="s">
        <v>1428</v>
      </c>
      <c r="I1432" s="147"/>
      <c r="L1432" s="32"/>
      <c r="M1432" s="148"/>
      <c r="T1432" s="52"/>
      <c r="AT1432" s="17" t="s">
        <v>191</v>
      </c>
      <c r="AU1432" s="17" t="s">
        <v>81</v>
      </c>
    </row>
    <row r="1433" spans="2:65" s="12" customFormat="1">
      <c r="B1433" s="149"/>
      <c r="D1433" s="150" t="s">
        <v>193</v>
      </c>
      <c r="E1433" s="151" t="s">
        <v>3</v>
      </c>
      <c r="F1433" s="152" t="s">
        <v>1429</v>
      </c>
      <c r="H1433" s="153">
        <v>6.6</v>
      </c>
      <c r="I1433" s="154"/>
      <c r="L1433" s="149"/>
      <c r="M1433" s="155"/>
      <c r="T1433" s="156"/>
      <c r="AT1433" s="151" t="s">
        <v>193</v>
      </c>
      <c r="AU1433" s="151" t="s">
        <v>81</v>
      </c>
      <c r="AV1433" s="12" t="s">
        <v>81</v>
      </c>
      <c r="AW1433" s="12" t="s">
        <v>34</v>
      </c>
      <c r="AX1433" s="12" t="s">
        <v>79</v>
      </c>
      <c r="AY1433" s="151" t="s">
        <v>182</v>
      </c>
    </row>
    <row r="1434" spans="2:65" s="1" customFormat="1" ht="24.2" customHeight="1">
      <c r="B1434" s="131"/>
      <c r="C1434" s="132" t="s">
        <v>1430</v>
      </c>
      <c r="D1434" s="132" t="s">
        <v>184</v>
      </c>
      <c r="E1434" s="133" t="s">
        <v>1431</v>
      </c>
      <c r="F1434" s="134" t="s">
        <v>1432</v>
      </c>
      <c r="G1434" s="135" t="s">
        <v>543</v>
      </c>
      <c r="H1434" s="136">
        <v>3</v>
      </c>
      <c r="I1434" s="137"/>
      <c r="J1434" s="138">
        <f>ROUND(I1434*H1434,2)</f>
        <v>0</v>
      </c>
      <c r="K1434" s="134" t="s">
        <v>3</v>
      </c>
      <c r="L1434" s="32"/>
      <c r="M1434" s="139" t="s">
        <v>3</v>
      </c>
      <c r="N1434" s="140" t="s">
        <v>43</v>
      </c>
      <c r="P1434" s="141">
        <f>O1434*H1434</f>
        <v>0</v>
      </c>
      <c r="Q1434" s="141">
        <v>0</v>
      </c>
      <c r="R1434" s="141">
        <f>Q1434*H1434</f>
        <v>0</v>
      </c>
      <c r="S1434" s="141">
        <v>0</v>
      </c>
      <c r="T1434" s="142">
        <f>S1434*H1434</f>
        <v>0</v>
      </c>
      <c r="AR1434" s="143" t="s">
        <v>189</v>
      </c>
      <c r="AT1434" s="143" t="s">
        <v>184</v>
      </c>
      <c r="AU1434" s="143" t="s">
        <v>81</v>
      </c>
      <c r="AY1434" s="17" t="s">
        <v>182</v>
      </c>
      <c r="BE1434" s="144">
        <f>IF(N1434="základní",J1434,0)</f>
        <v>0</v>
      </c>
      <c r="BF1434" s="144">
        <f>IF(N1434="snížená",J1434,0)</f>
        <v>0</v>
      </c>
      <c r="BG1434" s="144">
        <f>IF(N1434="zákl. přenesená",J1434,0)</f>
        <v>0</v>
      </c>
      <c r="BH1434" s="144">
        <f>IF(N1434="sníž. přenesená",J1434,0)</f>
        <v>0</v>
      </c>
      <c r="BI1434" s="144">
        <f>IF(N1434="nulová",J1434,0)</f>
        <v>0</v>
      </c>
      <c r="BJ1434" s="17" t="s">
        <v>79</v>
      </c>
      <c r="BK1434" s="144">
        <f>ROUND(I1434*H1434,2)</f>
        <v>0</v>
      </c>
      <c r="BL1434" s="17" t="s">
        <v>189</v>
      </c>
      <c r="BM1434" s="143" t="s">
        <v>1433</v>
      </c>
    </row>
    <row r="1435" spans="2:65" s="12" customFormat="1">
      <c r="B1435" s="149"/>
      <c r="D1435" s="150" t="s">
        <v>193</v>
      </c>
      <c r="E1435" s="151" t="s">
        <v>3</v>
      </c>
      <c r="F1435" s="152" t="s">
        <v>1434</v>
      </c>
      <c r="H1435" s="153">
        <v>3</v>
      </c>
      <c r="I1435" s="154"/>
      <c r="L1435" s="149"/>
      <c r="M1435" s="155"/>
      <c r="T1435" s="156"/>
      <c r="AT1435" s="151" t="s">
        <v>193</v>
      </c>
      <c r="AU1435" s="151" t="s">
        <v>81</v>
      </c>
      <c r="AV1435" s="12" t="s">
        <v>81</v>
      </c>
      <c r="AW1435" s="12" t="s">
        <v>34</v>
      </c>
      <c r="AX1435" s="12" t="s">
        <v>79</v>
      </c>
      <c r="AY1435" s="151" t="s">
        <v>182</v>
      </c>
    </row>
    <row r="1436" spans="2:65" s="11" customFormat="1" ht="22.9" customHeight="1">
      <c r="B1436" s="119"/>
      <c r="D1436" s="120" t="s">
        <v>71</v>
      </c>
      <c r="E1436" s="129" t="s">
        <v>224</v>
      </c>
      <c r="F1436" s="129" t="s">
        <v>1435</v>
      </c>
      <c r="I1436" s="122"/>
      <c r="J1436" s="130">
        <f>BK1436</f>
        <v>0</v>
      </c>
      <c r="L1436" s="119"/>
      <c r="M1436" s="124"/>
      <c r="P1436" s="125">
        <f>SUM(P1437:P3746)</f>
        <v>0</v>
      </c>
      <c r="R1436" s="125">
        <f>SUM(R1437:R3746)</f>
        <v>645.23224164999976</v>
      </c>
      <c r="T1436" s="126">
        <f>SUM(T1437:T3746)</f>
        <v>0</v>
      </c>
      <c r="AR1436" s="120" t="s">
        <v>79</v>
      </c>
      <c r="AT1436" s="127" t="s">
        <v>71</v>
      </c>
      <c r="AU1436" s="127" t="s">
        <v>79</v>
      </c>
      <c r="AY1436" s="120" t="s">
        <v>182</v>
      </c>
      <c r="BK1436" s="128">
        <f>SUM(BK1437:BK3746)</f>
        <v>0</v>
      </c>
    </row>
    <row r="1437" spans="2:65" s="1" customFormat="1" ht="33" customHeight="1">
      <c r="B1437" s="131"/>
      <c r="C1437" s="132" t="s">
        <v>1436</v>
      </c>
      <c r="D1437" s="132" t="s">
        <v>184</v>
      </c>
      <c r="E1437" s="133" t="s">
        <v>1437</v>
      </c>
      <c r="F1437" s="134" t="s">
        <v>1438</v>
      </c>
      <c r="G1437" s="135" t="s">
        <v>292</v>
      </c>
      <c r="H1437" s="136">
        <v>10.131</v>
      </c>
      <c r="I1437" s="137"/>
      <c r="J1437" s="138">
        <f>ROUND(I1437*H1437,2)</f>
        <v>0</v>
      </c>
      <c r="K1437" s="134" t="s">
        <v>188</v>
      </c>
      <c r="L1437" s="32"/>
      <c r="M1437" s="139" t="s">
        <v>3</v>
      </c>
      <c r="N1437" s="140" t="s">
        <v>43</v>
      </c>
      <c r="P1437" s="141">
        <f>O1437*H1437</f>
        <v>0</v>
      </c>
      <c r="Q1437" s="141">
        <v>7.3499999999999998E-3</v>
      </c>
      <c r="R1437" s="141">
        <f>Q1437*H1437</f>
        <v>7.4462849999999997E-2</v>
      </c>
      <c r="S1437" s="141">
        <v>0</v>
      </c>
      <c r="T1437" s="142">
        <f>S1437*H1437</f>
        <v>0</v>
      </c>
      <c r="AR1437" s="143" t="s">
        <v>189</v>
      </c>
      <c r="AT1437" s="143" t="s">
        <v>184</v>
      </c>
      <c r="AU1437" s="143" t="s">
        <v>81</v>
      </c>
      <c r="AY1437" s="17" t="s">
        <v>182</v>
      </c>
      <c r="BE1437" s="144">
        <f>IF(N1437="základní",J1437,0)</f>
        <v>0</v>
      </c>
      <c r="BF1437" s="144">
        <f>IF(N1437="snížená",J1437,0)</f>
        <v>0</v>
      </c>
      <c r="BG1437" s="144">
        <f>IF(N1437="zákl. přenesená",J1437,0)</f>
        <v>0</v>
      </c>
      <c r="BH1437" s="144">
        <f>IF(N1437="sníž. přenesená",J1437,0)</f>
        <v>0</v>
      </c>
      <c r="BI1437" s="144">
        <f>IF(N1437="nulová",J1437,0)</f>
        <v>0</v>
      </c>
      <c r="BJ1437" s="17" t="s">
        <v>79</v>
      </c>
      <c r="BK1437" s="144">
        <f>ROUND(I1437*H1437,2)</f>
        <v>0</v>
      </c>
      <c r="BL1437" s="17" t="s">
        <v>189</v>
      </c>
      <c r="BM1437" s="143" t="s">
        <v>1439</v>
      </c>
    </row>
    <row r="1438" spans="2:65" s="1" customFormat="1">
      <c r="B1438" s="32"/>
      <c r="D1438" s="145" t="s">
        <v>191</v>
      </c>
      <c r="F1438" s="146" t="s">
        <v>1440</v>
      </c>
      <c r="I1438" s="147"/>
      <c r="L1438" s="32"/>
      <c r="M1438" s="148"/>
      <c r="T1438" s="52"/>
      <c r="AT1438" s="17" t="s">
        <v>191</v>
      </c>
      <c r="AU1438" s="17" t="s">
        <v>81</v>
      </c>
    </row>
    <row r="1439" spans="2:65" s="12" customFormat="1">
      <c r="B1439" s="149"/>
      <c r="D1439" s="150" t="s">
        <v>193</v>
      </c>
      <c r="E1439" s="151" t="s">
        <v>3</v>
      </c>
      <c r="F1439" s="152" t="s">
        <v>1441</v>
      </c>
      <c r="H1439" s="153">
        <v>10.131</v>
      </c>
      <c r="I1439" s="154"/>
      <c r="L1439" s="149"/>
      <c r="M1439" s="155"/>
      <c r="T1439" s="156"/>
      <c r="AT1439" s="151" t="s">
        <v>193</v>
      </c>
      <c r="AU1439" s="151" t="s">
        <v>81</v>
      </c>
      <c r="AV1439" s="12" t="s">
        <v>81</v>
      </c>
      <c r="AW1439" s="12" t="s">
        <v>34</v>
      </c>
      <c r="AX1439" s="12" t="s">
        <v>79</v>
      </c>
      <c r="AY1439" s="151" t="s">
        <v>182</v>
      </c>
    </row>
    <row r="1440" spans="2:65" s="1" customFormat="1" ht="33" customHeight="1">
      <c r="B1440" s="131"/>
      <c r="C1440" s="132" t="s">
        <v>1442</v>
      </c>
      <c r="D1440" s="132" t="s">
        <v>184</v>
      </c>
      <c r="E1440" s="133" t="s">
        <v>1443</v>
      </c>
      <c r="F1440" s="134" t="s">
        <v>1444</v>
      </c>
      <c r="G1440" s="135" t="s">
        <v>292</v>
      </c>
      <c r="H1440" s="136">
        <v>1860.53</v>
      </c>
      <c r="I1440" s="137"/>
      <c r="J1440" s="138">
        <f>ROUND(I1440*H1440,2)</f>
        <v>0</v>
      </c>
      <c r="K1440" s="134" t="s">
        <v>188</v>
      </c>
      <c r="L1440" s="32"/>
      <c r="M1440" s="139" t="s">
        <v>3</v>
      </c>
      <c r="N1440" s="140" t="s">
        <v>43</v>
      </c>
      <c r="P1440" s="141">
        <f>O1440*H1440</f>
        <v>0</v>
      </c>
      <c r="Q1440" s="141">
        <v>7.3499999999999998E-3</v>
      </c>
      <c r="R1440" s="141">
        <f>Q1440*H1440</f>
        <v>13.6748955</v>
      </c>
      <c r="S1440" s="141">
        <v>0</v>
      </c>
      <c r="T1440" s="142">
        <f>S1440*H1440</f>
        <v>0</v>
      </c>
      <c r="AR1440" s="143" t="s">
        <v>189</v>
      </c>
      <c r="AT1440" s="143" t="s">
        <v>184</v>
      </c>
      <c r="AU1440" s="143" t="s">
        <v>81</v>
      </c>
      <c r="AY1440" s="17" t="s">
        <v>182</v>
      </c>
      <c r="BE1440" s="144">
        <f>IF(N1440="základní",J1440,0)</f>
        <v>0</v>
      </c>
      <c r="BF1440" s="144">
        <f>IF(N1440="snížená",J1440,0)</f>
        <v>0</v>
      </c>
      <c r="BG1440" s="144">
        <f>IF(N1440="zákl. přenesená",J1440,0)</f>
        <v>0</v>
      </c>
      <c r="BH1440" s="144">
        <f>IF(N1440="sníž. přenesená",J1440,0)</f>
        <v>0</v>
      </c>
      <c r="BI1440" s="144">
        <f>IF(N1440="nulová",J1440,0)</f>
        <v>0</v>
      </c>
      <c r="BJ1440" s="17" t="s">
        <v>79</v>
      </c>
      <c r="BK1440" s="144">
        <f>ROUND(I1440*H1440,2)</f>
        <v>0</v>
      </c>
      <c r="BL1440" s="17" t="s">
        <v>189</v>
      </c>
      <c r="BM1440" s="143" t="s">
        <v>1445</v>
      </c>
    </row>
    <row r="1441" spans="2:51" s="1" customFormat="1">
      <c r="B1441" s="32"/>
      <c r="D1441" s="145" t="s">
        <v>191</v>
      </c>
      <c r="F1441" s="146" t="s">
        <v>1446</v>
      </c>
      <c r="I1441" s="147"/>
      <c r="L1441" s="32"/>
      <c r="M1441" s="148"/>
      <c r="T1441" s="52"/>
      <c r="AT1441" s="17" t="s">
        <v>191</v>
      </c>
      <c r="AU1441" s="17" t="s">
        <v>81</v>
      </c>
    </row>
    <row r="1442" spans="2:51" s="12" customFormat="1" ht="33.75">
      <c r="B1442" s="149"/>
      <c r="D1442" s="150" t="s">
        <v>193</v>
      </c>
      <c r="E1442" s="151" t="s">
        <v>3</v>
      </c>
      <c r="F1442" s="152" t="s">
        <v>1447</v>
      </c>
      <c r="H1442" s="153">
        <v>307.94</v>
      </c>
      <c r="I1442" s="154"/>
      <c r="L1442" s="149"/>
      <c r="M1442" s="155"/>
      <c r="T1442" s="156"/>
      <c r="AT1442" s="151" t="s">
        <v>193</v>
      </c>
      <c r="AU1442" s="151" t="s">
        <v>81</v>
      </c>
      <c r="AV1442" s="12" t="s">
        <v>81</v>
      </c>
      <c r="AW1442" s="12" t="s">
        <v>34</v>
      </c>
      <c r="AX1442" s="12" t="s">
        <v>72</v>
      </c>
      <c r="AY1442" s="151" t="s">
        <v>182</v>
      </c>
    </row>
    <row r="1443" spans="2:51" s="12" customFormat="1">
      <c r="B1443" s="149"/>
      <c r="D1443" s="150" t="s">
        <v>193</v>
      </c>
      <c r="E1443" s="151" t="s">
        <v>3</v>
      </c>
      <c r="F1443" s="152" t="s">
        <v>1448</v>
      </c>
      <c r="H1443" s="153">
        <v>68.569999999999993</v>
      </c>
      <c r="I1443" s="154"/>
      <c r="L1443" s="149"/>
      <c r="M1443" s="155"/>
      <c r="T1443" s="156"/>
      <c r="AT1443" s="151" t="s">
        <v>193</v>
      </c>
      <c r="AU1443" s="151" t="s">
        <v>81</v>
      </c>
      <c r="AV1443" s="12" t="s">
        <v>81</v>
      </c>
      <c r="AW1443" s="12" t="s">
        <v>34</v>
      </c>
      <c r="AX1443" s="12" t="s">
        <v>72</v>
      </c>
      <c r="AY1443" s="151" t="s">
        <v>182</v>
      </c>
    </row>
    <row r="1444" spans="2:51" s="14" customFormat="1">
      <c r="B1444" s="174"/>
      <c r="D1444" s="150" t="s">
        <v>193</v>
      </c>
      <c r="E1444" s="175" t="s">
        <v>3</v>
      </c>
      <c r="F1444" s="176" t="s">
        <v>590</v>
      </c>
      <c r="H1444" s="177">
        <v>376.51</v>
      </c>
      <c r="I1444" s="178"/>
      <c r="L1444" s="174"/>
      <c r="M1444" s="179"/>
      <c r="T1444" s="180"/>
      <c r="AT1444" s="175" t="s">
        <v>193</v>
      </c>
      <c r="AU1444" s="175" t="s">
        <v>81</v>
      </c>
      <c r="AV1444" s="14" t="s">
        <v>202</v>
      </c>
      <c r="AW1444" s="14" t="s">
        <v>34</v>
      </c>
      <c r="AX1444" s="14" t="s">
        <v>72</v>
      </c>
      <c r="AY1444" s="175" t="s">
        <v>182</v>
      </c>
    </row>
    <row r="1445" spans="2:51" s="12" customFormat="1" ht="33.75">
      <c r="B1445" s="149"/>
      <c r="D1445" s="150" t="s">
        <v>193</v>
      </c>
      <c r="E1445" s="151" t="s">
        <v>3</v>
      </c>
      <c r="F1445" s="152" t="s">
        <v>1449</v>
      </c>
      <c r="H1445" s="153">
        <v>312.87</v>
      </c>
      <c r="I1445" s="154"/>
      <c r="L1445" s="149"/>
      <c r="M1445" s="155"/>
      <c r="T1445" s="156"/>
      <c r="AT1445" s="151" t="s">
        <v>193</v>
      </c>
      <c r="AU1445" s="151" t="s">
        <v>81</v>
      </c>
      <c r="AV1445" s="12" t="s">
        <v>81</v>
      </c>
      <c r="AW1445" s="12" t="s">
        <v>34</v>
      </c>
      <c r="AX1445" s="12" t="s">
        <v>72</v>
      </c>
      <c r="AY1445" s="151" t="s">
        <v>182</v>
      </c>
    </row>
    <row r="1446" spans="2:51" s="12" customFormat="1" ht="22.5">
      <c r="B1446" s="149"/>
      <c r="D1446" s="150" t="s">
        <v>193</v>
      </c>
      <c r="E1446" s="151" t="s">
        <v>3</v>
      </c>
      <c r="F1446" s="152" t="s">
        <v>1450</v>
      </c>
      <c r="H1446" s="153">
        <v>112.75</v>
      </c>
      <c r="I1446" s="154"/>
      <c r="L1446" s="149"/>
      <c r="M1446" s="155"/>
      <c r="T1446" s="156"/>
      <c r="AT1446" s="151" t="s">
        <v>193</v>
      </c>
      <c r="AU1446" s="151" t="s">
        <v>81</v>
      </c>
      <c r="AV1446" s="12" t="s">
        <v>81</v>
      </c>
      <c r="AW1446" s="12" t="s">
        <v>34</v>
      </c>
      <c r="AX1446" s="12" t="s">
        <v>72</v>
      </c>
      <c r="AY1446" s="151" t="s">
        <v>182</v>
      </c>
    </row>
    <row r="1447" spans="2:51" s="14" customFormat="1">
      <c r="B1447" s="174"/>
      <c r="D1447" s="150" t="s">
        <v>193</v>
      </c>
      <c r="E1447" s="175" t="s">
        <v>3</v>
      </c>
      <c r="F1447" s="176" t="s">
        <v>596</v>
      </c>
      <c r="H1447" s="177">
        <v>425.62</v>
      </c>
      <c r="I1447" s="178"/>
      <c r="L1447" s="174"/>
      <c r="M1447" s="179"/>
      <c r="T1447" s="180"/>
      <c r="AT1447" s="175" t="s">
        <v>193</v>
      </c>
      <c r="AU1447" s="175" t="s">
        <v>81</v>
      </c>
      <c r="AV1447" s="14" t="s">
        <v>202</v>
      </c>
      <c r="AW1447" s="14" t="s">
        <v>34</v>
      </c>
      <c r="AX1447" s="14" t="s">
        <v>72</v>
      </c>
      <c r="AY1447" s="175" t="s">
        <v>182</v>
      </c>
    </row>
    <row r="1448" spans="2:51" s="12" customFormat="1" ht="33.75">
      <c r="B1448" s="149"/>
      <c r="D1448" s="150" t="s">
        <v>193</v>
      </c>
      <c r="E1448" s="151" t="s">
        <v>3</v>
      </c>
      <c r="F1448" s="152" t="s">
        <v>1451</v>
      </c>
      <c r="H1448" s="153">
        <v>321.64</v>
      </c>
      <c r="I1448" s="154"/>
      <c r="L1448" s="149"/>
      <c r="M1448" s="155"/>
      <c r="T1448" s="156"/>
      <c r="AT1448" s="151" t="s">
        <v>193</v>
      </c>
      <c r="AU1448" s="151" t="s">
        <v>81</v>
      </c>
      <c r="AV1448" s="12" t="s">
        <v>81</v>
      </c>
      <c r="AW1448" s="12" t="s">
        <v>34</v>
      </c>
      <c r="AX1448" s="12" t="s">
        <v>72</v>
      </c>
      <c r="AY1448" s="151" t="s">
        <v>182</v>
      </c>
    </row>
    <row r="1449" spans="2:51" s="12" customFormat="1" ht="22.5">
      <c r="B1449" s="149"/>
      <c r="D1449" s="150" t="s">
        <v>193</v>
      </c>
      <c r="E1449" s="151" t="s">
        <v>3</v>
      </c>
      <c r="F1449" s="152" t="s">
        <v>1452</v>
      </c>
      <c r="H1449" s="153">
        <v>152.94</v>
      </c>
      <c r="I1449" s="154"/>
      <c r="L1449" s="149"/>
      <c r="M1449" s="155"/>
      <c r="T1449" s="156"/>
      <c r="AT1449" s="151" t="s">
        <v>193</v>
      </c>
      <c r="AU1449" s="151" t="s">
        <v>81</v>
      </c>
      <c r="AV1449" s="12" t="s">
        <v>81</v>
      </c>
      <c r="AW1449" s="12" t="s">
        <v>34</v>
      </c>
      <c r="AX1449" s="12" t="s">
        <v>72</v>
      </c>
      <c r="AY1449" s="151" t="s">
        <v>182</v>
      </c>
    </row>
    <row r="1450" spans="2:51" s="14" customFormat="1">
      <c r="B1450" s="174"/>
      <c r="D1450" s="150" t="s">
        <v>193</v>
      </c>
      <c r="E1450" s="175" t="s">
        <v>3</v>
      </c>
      <c r="F1450" s="176" t="s">
        <v>605</v>
      </c>
      <c r="H1450" s="177">
        <v>474.58</v>
      </c>
      <c r="I1450" s="178"/>
      <c r="L1450" s="174"/>
      <c r="M1450" s="179"/>
      <c r="T1450" s="180"/>
      <c r="AT1450" s="175" t="s">
        <v>193</v>
      </c>
      <c r="AU1450" s="175" t="s">
        <v>81</v>
      </c>
      <c r="AV1450" s="14" t="s">
        <v>202</v>
      </c>
      <c r="AW1450" s="14" t="s">
        <v>34</v>
      </c>
      <c r="AX1450" s="14" t="s">
        <v>72</v>
      </c>
      <c r="AY1450" s="175" t="s">
        <v>182</v>
      </c>
    </row>
    <row r="1451" spans="2:51" s="12" customFormat="1" ht="33.75">
      <c r="B1451" s="149"/>
      <c r="D1451" s="150" t="s">
        <v>193</v>
      </c>
      <c r="E1451" s="151" t="s">
        <v>3</v>
      </c>
      <c r="F1451" s="152" t="s">
        <v>1453</v>
      </c>
      <c r="H1451" s="153">
        <v>323.77999999999997</v>
      </c>
      <c r="I1451" s="154"/>
      <c r="L1451" s="149"/>
      <c r="M1451" s="155"/>
      <c r="T1451" s="156"/>
      <c r="AT1451" s="151" t="s">
        <v>193</v>
      </c>
      <c r="AU1451" s="151" t="s">
        <v>81</v>
      </c>
      <c r="AV1451" s="12" t="s">
        <v>81</v>
      </c>
      <c r="AW1451" s="12" t="s">
        <v>34</v>
      </c>
      <c r="AX1451" s="12" t="s">
        <v>72</v>
      </c>
      <c r="AY1451" s="151" t="s">
        <v>182</v>
      </c>
    </row>
    <row r="1452" spans="2:51" s="12" customFormat="1" ht="22.5">
      <c r="B1452" s="149"/>
      <c r="D1452" s="150" t="s">
        <v>193</v>
      </c>
      <c r="E1452" s="151" t="s">
        <v>3</v>
      </c>
      <c r="F1452" s="152" t="s">
        <v>1452</v>
      </c>
      <c r="H1452" s="153">
        <v>152.94</v>
      </c>
      <c r="I1452" s="154"/>
      <c r="L1452" s="149"/>
      <c r="M1452" s="155"/>
      <c r="T1452" s="156"/>
      <c r="AT1452" s="151" t="s">
        <v>193</v>
      </c>
      <c r="AU1452" s="151" t="s">
        <v>81</v>
      </c>
      <c r="AV1452" s="12" t="s">
        <v>81</v>
      </c>
      <c r="AW1452" s="12" t="s">
        <v>34</v>
      </c>
      <c r="AX1452" s="12" t="s">
        <v>72</v>
      </c>
      <c r="AY1452" s="151" t="s">
        <v>182</v>
      </c>
    </row>
    <row r="1453" spans="2:51" s="14" customFormat="1">
      <c r="B1453" s="174"/>
      <c r="D1453" s="150" t="s">
        <v>193</v>
      </c>
      <c r="E1453" s="175" t="s">
        <v>3</v>
      </c>
      <c r="F1453" s="176" t="s">
        <v>610</v>
      </c>
      <c r="H1453" s="177">
        <v>476.71999999999997</v>
      </c>
      <c r="I1453" s="178"/>
      <c r="L1453" s="174"/>
      <c r="M1453" s="179"/>
      <c r="T1453" s="180"/>
      <c r="AT1453" s="175" t="s">
        <v>193</v>
      </c>
      <c r="AU1453" s="175" t="s">
        <v>81</v>
      </c>
      <c r="AV1453" s="14" t="s">
        <v>202</v>
      </c>
      <c r="AW1453" s="14" t="s">
        <v>34</v>
      </c>
      <c r="AX1453" s="14" t="s">
        <v>72</v>
      </c>
      <c r="AY1453" s="175" t="s">
        <v>182</v>
      </c>
    </row>
    <row r="1454" spans="2:51" s="12" customFormat="1">
      <c r="B1454" s="149"/>
      <c r="D1454" s="150" t="s">
        <v>193</v>
      </c>
      <c r="E1454" s="151" t="s">
        <v>3</v>
      </c>
      <c r="F1454" s="152" t="s">
        <v>1454</v>
      </c>
      <c r="H1454" s="153">
        <v>107.1</v>
      </c>
      <c r="I1454" s="154"/>
      <c r="L1454" s="149"/>
      <c r="M1454" s="155"/>
      <c r="T1454" s="156"/>
      <c r="AT1454" s="151" t="s">
        <v>193</v>
      </c>
      <c r="AU1454" s="151" t="s">
        <v>81</v>
      </c>
      <c r="AV1454" s="12" t="s">
        <v>81</v>
      </c>
      <c r="AW1454" s="12" t="s">
        <v>34</v>
      </c>
      <c r="AX1454" s="12" t="s">
        <v>72</v>
      </c>
      <c r="AY1454" s="151" t="s">
        <v>182</v>
      </c>
    </row>
    <row r="1455" spans="2:51" s="14" customFormat="1">
      <c r="B1455" s="174"/>
      <c r="D1455" s="150" t="s">
        <v>193</v>
      </c>
      <c r="E1455" s="175" t="s">
        <v>3</v>
      </c>
      <c r="F1455" s="176" t="s">
        <v>910</v>
      </c>
      <c r="H1455" s="177">
        <v>107.1</v>
      </c>
      <c r="I1455" s="178"/>
      <c r="L1455" s="174"/>
      <c r="M1455" s="179"/>
      <c r="T1455" s="180"/>
      <c r="AT1455" s="175" t="s">
        <v>193</v>
      </c>
      <c r="AU1455" s="175" t="s">
        <v>81</v>
      </c>
      <c r="AV1455" s="14" t="s">
        <v>202</v>
      </c>
      <c r="AW1455" s="14" t="s">
        <v>34</v>
      </c>
      <c r="AX1455" s="14" t="s">
        <v>72</v>
      </c>
      <c r="AY1455" s="175" t="s">
        <v>182</v>
      </c>
    </row>
    <row r="1456" spans="2:51" s="13" customFormat="1">
      <c r="B1456" s="157"/>
      <c r="D1456" s="150" t="s">
        <v>193</v>
      </c>
      <c r="E1456" s="158" t="s">
        <v>3</v>
      </c>
      <c r="F1456" s="159" t="s">
        <v>201</v>
      </c>
      <c r="H1456" s="160">
        <v>1860.53</v>
      </c>
      <c r="I1456" s="161"/>
      <c r="L1456" s="157"/>
      <c r="M1456" s="162"/>
      <c r="T1456" s="163"/>
      <c r="AT1456" s="158" t="s">
        <v>193</v>
      </c>
      <c r="AU1456" s="158" t="s">
        <v>81</v>
      </c>
      <c r="AV1456" s="13" t="s">
        <v>189</v>
      </c>
      <c r="AW1456" s="13" t="s">
        <v>34</v>
      </c>
      <c r="AX1456" s="13" t="s">
        <v>79</v>
      </c>
      <c r="AY1456" s="158" t="s">
        <v>182</v>
      </c>
    </row>
    <row r="1457" spans="2:65" s="1" customFormat="1" ht="37.9" customHeight="1">
      <c r="B1457" s="131"/>
      <c r="C1457" s="132" t="s">
        <v>1455</v>
      </c>
      <c r="D1457" s="132" t="s">
        <v>184</v>
      </c>
      <c r="E1457" s="133" t="s">
        <v>1456</v>
      </c>
      <c r="F1457" s="134" t="s">
        <v>1457</v>
      </c>
      <c r="G1457" s="135" t="s">
        <v>292</v>
      </c>
      <c r="H1457" s="136">
        <v>102.952</v>
      </c>
      <c r="I1457" s="137"/>
      <c r="J1457" s="138">
        <f>ROUND(I1457*H1457,2)</f>
        <v>0</v>
      </c>
      <c r="K1457" s="134" t="s">
        <v>188</v>
      </c>
      <c r="L1457" s="32"/>
      <c r="M1457" s="139" t="s">
        <v>3</v>
      </c>
      <c r="N1457" s="140" t="s">
        <v>43</v>
      </c>
      <c r="P1457" s="141">
        <f>O1457*H1457</f>
        <v>0</v>
      </c>
      <c r="Q1457" s="141">
        <v>7.3499999999999998E-3</v>
      </c>
      <c r="R1457" s="141">
        <f>Q1457*H1457</f>
        <v>0.75669719999999996</v>
      </c>
      <c r="S1457" s="141">
        <v>0</v>
      </c>
      <c r="T1457" s="142">
        <f>S1457*H1457</f>
        <v>0</v>
      </c>
      <c r="AR1457" s="143" t="s">
        <v>189</v>
      </c>
      <c r="AT1457" s="143" t="s">
        <v>184</v>
      </c>
      <c r="AU1457" s="143" t="s">
        <v>81</v>
      </c>
      <c r="AY1457" s="17" t="s">
        <v>182</v>
      </c>
      <c r="BE1457" s="144">
        <f>IF(N1457="základní",J1457,0)</f>
        <v>0</v>
      </c>
      <c r="BF1457" s="144">
        <f>IF(N1457="snížená",J1457,0)</f>
        <v>0</v>
      </c>
      <c r="BG1457" s="144">
        <f>IF(N1457="zákl. přenesená",J1457,0)</f>
        <v>0</v>
      </c>
      <c r="BH1457" s="144">
        <f>IF(N1457="sníž. přenesená",J1457,0)</f>
        <v>0</v>
      </c>
      <c r="BI1457" s="144">
        <f>IF(N1457="nulová",J1457,0)</f>
        <v>0</v>
      </c>
      <c r="BJ1457" s="17" t="s">
        <v>79</v>
      </c>
      <c r="BK1457" s="144">
        <f>ROUND(I1457*H1457,2)</f>
        <v>0</v>
      </c>
      <c r="BL1457" s="17" t="s">
        <v>189</v>
      </c>
      <c r="BM1457" s="143" t="s">
        <v>1458</v>
      </c>
    </row>
    <row r="1458" spans="2:65" s="1" customFormat="1">
      <c r="B1458" s="32"/>
      <c r="D1458" s="145" t="s">
        <v>191</v>
      </c>
      <c r="F1458" s="146" t="s">
        <v>1459</v>
      </c>
      <c r="I1458" s="147"/>
      <c r="L1458" s="32"/>
      <c r="M1458" s="148"/>
      <c r="T1458" s="52"/>
      <c r="AT1458" s="17" t="s">
        <v>191</v>
      </c>
      <c r="AU1458" s="17" t="s">
        <v>81</v>
      </c>
    </row>
    <row r="1459" spans="2:65" s="12" customFormat="1">
      <c r="B1459" s="149"/>
      <c r="D1459" s="150" t="s">
        <v>193</v>
      </c>
      <c r="E1459" s="151" t="s">
        <v>3</v>
      </c>
      <c r="F1459" s="152" t="s">
        <v>1460</v>
      </c>
      <c r="H1459" s="153">
        <v>102.952</v>
      </c>
      <c r="I1459" s="154"/>
      <c r="L1459" s="149"/>
      <c r="M1459" s="155"/>
      <c r="T1459" s="156"/>
      <c r="AT1459" s="151" t="s">
        <v>193</v>
      </c>
      <c r="AU1459" s="151" t="s">
        <v>81</v>
      </c>
      <c r="AV1459" s="12" t="s">
        <v>81</v>
      </c>
      <c r="AW1459" s="12" t="s">
        <v>34</v>
      </c>
      <c r="AX1459" s="12" t="s">
        <v>79</v>
      </c>
      <c r="AY1459" s="151" t="s">
        <v>182</v>
      </c>
    </row>
    <row r="1460" spans="2:65" s="1" customFormat="1" ht="49.15" customHeight="1">
      <c r="B1460" s="131"/>
      <c r="C1460" s="132" t="s">
        <v>1461</v>
      </c>
      <c r="D1460" s="132" t="s">
        <v>184</v>
      </c>
      <c r="E1460" s="133" t="s">
        <v>1462</v>
      </c>
      <c r="F1460" s="134" t="s">
        <v>1463</v>
      </c>
      <c r="G1460" s="135" t="s">
        <v>292</v>
      </c>
      <c r="H1460" s="136">
        <v>1860.53</v>
      </c>
      <c r="I1460" s="137"/>
      <c r="J1460" s="138">
        <f>ROUND(I1460*H1460,2)</f>
        <v>0</v>
      </c>
      <c r="K1460" s="134" t="s">
        <v>188</v>
      </c>
      <c r="L1460" s="32"/>
      <c r="M1460" s="139" t="s">
        <v>3</v>
      </c>
      <c r="N1460" s="140" t="s">
        <v>43</v>
      </c>
      <c r="P1460" s="141">
        <f>O1460*H1460</f>
        <v>0</v>
      </c>
      <c r="Q1460" s="141">
        <v>1.6279999999999999E-2</v>
      </c>
      <c r="R1460" s="141">
        <f>Q1460*H1460</f>
        <v>30.289428399999998</v>
      </c>
      <c r="S1460" s="141">
        <v>0</v>
      </c>
      <c r="T1460" s="142">
        <f>S1460*H1460</f>
        <v>0</v>
      </c>
      <c r="AR1460" s="143" t="s">
        <v>189</v>
      </c>
      <c r="AT1460" s="143" t="s">
        <v>184</v>
      </c>
      <c r="AU1460" s="143" t="s">
        <v>81</v>
      </c>
      <c r="AY1460" s="17" t="s">
        <v>182</v>
      </c>
      <c r="BE1460" s="144">
        <f>IF(N1460="základní",J1460,0)</f>
        <v>0</v>
      </c>
      <c r="BF1460" s="144">
        <f>IF(N1460="snížená",J1460,0)</f>
        <v>0</v>
      </c>
      <c r="BG1460" s="144">
        <f>IF(N1460="zákl. přenesená",J1460,0)</f>
        <v>0</v>
      </c>
      <c r="BH1460" s="144">
        <f>IF(N1460="sníž. přenesená",J1460,0)</f>
        <v>0</v>
      </c>
      <c r="BI1460" s="144">
        <f>IF(N1460="nulová",J1460,0)</f>
        <v>0</v>
      </c>
      <c r="BJ1460" s="17" t="s">
        <v>79</v>
      </c>
      <c r="BK1460" s="144">
        <f>ROUND(I1460*H1460,2)</f>
        <v>0</v>
      </c>
      <c r="BL1460" s="17" t="s">
        <v>189</v>
      </c>
      <c r="BM1460" s="143" t="s">
        <v>1464</v>
      </c>
    </row>
    <row r="1461" spans="2:65" s="1" customFormat="1">
      <c r="B1461" s="32"/>
      <c r="D1461" s="145" t="s">
        <v>191</v>
      </c>
      <c r="F1461" s="146" t="s">
        <v>1465</v>
      </c>
      <c r="I1461" s="147"/>
      <c r="L1461" s="32"/>
      <c r="M1461" s="148"/>
      <c r="T1461" s="52"/>
      <c r="AT1461" s="17" t="s">
        <v>191</v>
      </c>
      <c r="AU1461" s="17" t="s">
        <v>81</v>
      </c>
    </row>
    <row r="1462" spans="2:65" s="12" customFormat="1" ht="33.75">
      <c r="B1462" s="149"/>
      <c r="D1462" s="150" t="s">
        <v>193</v>
      </c>
      <c r="E1462" s="151" t="s">
        <v>3</v>
      </c>
      <c r="F1462" s="152" t="s">
        <v>1447</v>
      </c>
      <c r="H1462" s="153">
        <v>307.94</v>
      </c>
      <c r="I1462" s="154"/>
      <c r="L1462" s="149"/>
      <c r="M1462" s="155"/>
      <c r="T1462" s="156"/>
      <c r="AT1462" s="151" t="s">
        <v>193</v>
      </c>
      <c r="AU1462" s="151" t="s">
        <v>81</v>
      </c>
      <c r="AV1462" s="12" t="s">
        <v>81</v>
      </c>
      <c r="AW1462" s="12" t="s">
        <v>34</v>
      </c>
      <c r="AX1462" s="12" t="s">
        <v>72</v>
      </c>
      <c r="AY1462" s="151" t="s">
        <v>182</v>
      </c>
    </row>
    <row r="1463" spans="2:65" s="12" customFormat="1">
      <c r="B1463" s="149"/>
      <c r="D1463" s="150" t="s">
        <v>193</v>
      </c>
      <c r="E1463" s="151" t="s">
        <v>3</v>
      </c>
      <c r="F1463" s="152" t="s">
        <v>1448</v>
      </c>
      <c r="H1463" s="153">
        <v>68.569999999999993</v>
      </c>
      <c r="I1463" s="154"/>
      <c r="L1463" s="149"/>
      <c r="M1463" s="155"/>
      <c r="T1463" s="156"/>
      <c r="AT1463" s="151" t="s">
        <v>193</v>
      </c>
      <c r="AU1463" s="151" t="s">
        <v>81</v>
      </c>
      <c r="AV1463" s="12" t="s">
        <v>81</v>
      </c>
      <c r="AW1463" s="12" t="s">
        <v>34</v>
      </c>
      <c r="AX1463" s="12" t="s">
        <v>72</v>
      </c>
      <c r="AY1463" s="151" t="s">
        <v>182</v>
      </c>
    </row>
    <row r="1464" spans="2:65" s="14" customFormat="1">
      <c r="B1464" s="174"/>
      <c r="D1464" s="150" t="s">
        <v>193</v>
      </c>
      <c r="E1464" s="175" t="s">
        <v>3</v>
      </c>
      <c r="F1464" s="176" t="s">
        <v>590</v>
      </c>
      <c r="H1464" s="177">
        <v>376.51</v>
      </c>
      <c r="I1464" s="178"/>
      <c r="L1464" s="174"/>
      <c r="M1464" s="179"/>
      <c r="T1464" s="180"/>
      <c r="AT1464" s="175" t="s">
        <v>193</v>
      </c>
      <c r="AU1464" s="175" t="s">
        <v>81</v>
      </c>
      <c r="AV1464" s="14" t="s">
        <v>202</v>
      </c>
      <c r="AW1464" s="14" t="s">
        <v>34</v>
      </c>
      <c r="AX1464" s="14" t="s">
        <v>72</v>
      </c>
      <c r="AY1464" s="175" t="s">
        <v>182</v>
      </c>
    </row>
    <row r="1465" spans="2:65" s="12" customFormat="1" ht="33.75">
      <c r="B1465" s="149"/>
      <c r="D1465" s="150" t="s">
        <v>193</v>
      </c>
      <c r="E1465" s="151" t="s">
        <v>3</v>
      </c>
      <c r="F1465" s="152" t="s">
        <v>1449</v>
      </c>
      <c r="H1465" s="153">
        <v>312.87</v>
      </c>
      <c r="I1465" s="154"/>
      <c r="L1465" s="149"/>
      <c r="M1465" s="155"/>
      <c r="T1465" s="156"/>
      <c r="AT1465" s="151" t="s">
        <v>193</v>
      </c>
      <c r="AU1465" s="151" t="s">
        <v>81</v>
      </c>
      <c r="AV1465" s="12" t="s">
        <v>81</v>
      </c>
      <c r="AW1465" s="12" t="s">
        <v>34</v>
      </c>
      <c r="AX1465" s="12" t="s">
        <v>72</v>
      </c>
      <c r="AY1465" s="151" t="s">
        <v>182</v>
      </c>
    </row>
    <row r="1466" spans="2:65" s="12" customFormat="1" ht="22.5">
      <c r="B1466" s="149"/>
      <c r="D1466" s="150" t="s">
        <v>193</v>
      </c>
      <c r="E1466" s="151" t="s">
        <v>3</v>
      </c>
      <c r="F1466" s="152" t="s">
        <v>1450</v>
      </c>
      <c r="H1466" s="153">
        <v>112.75</v>
      </c>
      <c r="I1466" s="154"/>
      <c r="L1466" s="149"/>
      <c r="M1466" s="155"/>
      <c r="T1466" s="156"/>
      <c r="AT1466" s="151" t="s">
        <v>193</v>
      </c>
      <c r="AU1466" s="151" t="s">
        <v>81</v>
      </c>
      <c r="AV1466" s="12" t="s">
        <v>81</v>
      </c>
      <c r="AW1466" s="12" t="s">
        <v>34</v>
      </c>
      <c r="AX1466" s="12" t="s">
        <v>72</v>
      </c>
      <c r="AY1466" s="151" t="s">
        <v>182</v>
      </c>
    </row>
    <row r="1467" spans="2:65" s="14" customFormat="1">
      <c r="B1467" s="174"/>
      <c r="D1467" s="150" t="s">
        <v>193</v>
      </c>
      <c r="E1467" s="175" t="s">
        <v>3</v>
      </c>
      <c r="F1467" s="176" t="s">
        <v>596</v>
      </c>
      <c r="H1467" s="177">
        <v>425.62</v>
      </c>
      <c r="I1467" s="178"/>
      <c r="L1467" s="174"/>
      <c r="M1467" s="179"/>
      <c r="T1467" s="180"/>
      <c r="AT1467" s="175" t="s">
        <v>193</v>
      </c>
      <c r="AU1467" s="175" t="s">
        <v>81</v>
      </c>
      <c r="AV1467" s="14" t="s">
        <v>202</v>
      </c>
      <c r="AW1467" s="14" t="s">
        <v>34</v>
      </c>
      <c r="AX1467" s="14" t="s">
        <v>72</v>
      </c>
      <c r="AY1467" s="175" t="s">
        <v>182</v>
      </c>
    </row>
    <row r="1468" spans="2:65" s="12" customFormat="1" ht="33.75">
      <c r="B1468" s="149"/>
      <c r="D1468" s="150" t="s">
        <v>193</v>
      </c>
      <c r="E1468" s="151" t="s">
        <v>3</v>
      </c>
      <c r="F1468" s="152" t="s">
        <v>1451</v>
      </c>
      <c r="H1468" s="153">
        <v>321.64</v>
      </c>
      <c r="I1468" s="154"/>
      <c r="L1468" s="149"/>
      <c r="M1468" s="155"/>
      <c r="T1468" s="156"/>
      <c r="AT1468" s="151" t="s">
        <v>193</v>
      </c>
      <c r="AU1468" s="151" t="s">
        <v>81</v>
      </c>
      <c r="AV1468" s="12" t="s">
        <v>81</v>
      </c>
      <c r="AW1468" s="12" t="s">
        <v>34</v>
      </c>
      <c r="AX1468" s="12" t="s">
        <v>72</v>
      </c>
      <c r="AY1468" s="151" t="s">
        <v>182</v>
      </c>
    </row>
    <row r="1469" spans="2:65" s="12" customFormat="1" ht="22.5">
      <c r="B1469" s="149"/>
      <c r="D1469" s="150" t="s">
        <v>193</v>
      </c>
      <c r="E1469" s="151" t="s">
        <v>3</v>
      </c>
      <c r="F1469" s="152" t="s">
        <v>1452</v>
      </c>
      <c r="H1469" s="153">
        <v>152.94</v>
      </c>
      <c r="I1469" s="154"/>
      <c r="L1469" s="149"/>
      <c r="M1469" s="155"/>
      <c r="T1469" s="156"/>
      <c r="AT1469" s="151" t="s">
        <v>193</v>
      </c>
      <c r="AU1469" s="151" t="s">
        <v>81</v>
      </c>
      <c r="AV1469" s="12" t="s">
        <v>81</v>
      </c>
      <c r="AW1469" s="12" t="s">
        <v>34</v>
      </c>
      <c r="AX1469" s="12" t="s">
        <v>72</v>
      </c>
      <c r="AY1469" s="151" t="s">
        <v>182</v>
      </c>
    </row>
    <row r="1470" spans="2:65" s="14" customFormat="1">
      <c r="B1470" s="174"/>
      <c r="D1470" s="150" t="s">
        <v>193</v>
      </c>
      <c r="E1470" s="175" t="s">
        <v>3</v>
      </c>
      <c r="F1470" s="176" t="s">
        <v>605</v>
      </c>
      <c r="H1470" s="177">
        <v>474.58</v>
      </c>
      <c r="I1470" s="178"/>
      <c r="L1470" s="174"/>
      <c r="M1470" s="179"/>
      <c r="T1470" s="180"/>
      <c r="AT1470" s="175" t="s">
        <v>193</v>
      </c>
      <c r="AU1470" s="175" t="s">
        <v>81</v>
      </c>
      <c r="AV1470" s="14" t="s">
        <v>202</v>
      </c>
      <c r="AW1470" s="14" t="s">
        <v>34</v>
      </c>
      <c r="AX1470" s="14" t="s">
        <v>72</v>
      </c>
      <c r="AY1470" s="175" t="s">
        <v>182</v>
      </c>
    </row>
    <row r="1471" spans="2:65" s="12" customFormat="1" ht="33.75">
      <c r="B1471" s="149"/>
      <c r="D1471" s="150" t="s">
        <v>193</v>
      </c>
      <c r="E1471" s="151" t="s">
        <v>3</v>
      </c>
      <c r="F1471" s="152" t="s">
        <v>1453</v>
      </c>
      <c r="H1471" s="153">
        <v>323.77999999999997</v>
      </c>
      <c r="I1471" s="154"/>
      <c r="L1471" s="149"/>
      <c r="M1471" s="155"/>
      <c r="T1471" s="156"/>
      <c r="AT1471" s="151" t="s">
        <v>193</v>
      </c>
      <c r="AU1471" s="151" t="s">
        <v>81</v>
      </c>
      <c r="AV1471" s="12" t="s">
        <v>81</v>
      </c>
      <c r="AW1471" s="12" t="s">
        <v>34</v>
      </c>
      <c r="AX1471" s="12" t="s">
        <v>72</v>
      </c>
      <c r="AY1471" s="151" t="s">
        <v>182</v>
      </c>
    </row>
    <row r="1472" spans="2:65" s="12" customFormat="1" ht="22.5">
      <c r="B1472" s="149"/>
      <c r="D1472" s="150" t="s">
        <v>193</v>
      </c>
      <c r="E1472" s="151" t="s">
        <v>3</v>
      </c>
      <c r="F1472" s="152" t="s">
        <v>1452</v>
      </c>
      <c r="H1472" s="153">
        <v>152.94</v>
      </c>
      <c r="I1472" s="154"/>
      <c r="L1472" s="149"/>
      <c r="M1472" s="155"/>
      <c r="T1472" s="156"/>
      <c r="AT1472" s="151" t="s">
        <v>193</v>
      </c>
      <c r="AU1472" s="151" t="s">
        <v>81</v>
      </c>
      <c r="AV1472" s="12" t="s">
        <v>81</v>
      </c>
      <c r="AW1472" s="12" t="s">
        <v>34</v>
      </c>
      <c r="AX1472" s="12" t="s">
        <v>72</v>
      </c>
      <c r="AY1472" s="151" t="s">
        <v>182</v>
      </c>
    </row>
    <row r="1473" spans="2:65" s="14" customFormat="1">
      <c r="B1473" s="174"/>
      <c r="D1473" s="150" t="s">
        <v>193</v>
      </c>
      <c r="E1473" s="175" t="s">
        <v>3</v>
      </c>
      <c r="F1473" s="176" t="s">
        <v>610</v>
      </c>
      <c r="H1473" s="177">
        <v>476.71999999999997</v>
      </c>
      <c r="I1473" s="178"/>
      <c r="L1473" s="174"/>
      <c r="M1473" s="179"/>
      <c r="T1473" s="180"/>
      <c r="AT1473" s="175" t="s">
        <v>193</v>
      </c>
      <c r="AU1473" s="175" t="s">
        <v>81</v>
      </c>
      <c r="AV1473" s="14" t="s">
        <v>202</v>
      </c>
      <c r="AW1473" s="14" t="s">
        <v>34</v>
      </c>
      <c r="AX1473" s="14" t="s">
        <v>72</v>
      </c>
      <c r="AY1473" s="175" t="s">
        <v>182</v>
      </c>
    </row>
    <row r="1474" spans="2:65" s="12" customFormat="1">
      <c r="B1474" s="149"/>
      <c r="D1474" s="150" t="s">
        <v>193</v>
      </c>
      <c r="E1474" s="151" t="s">
        <v>3</v>
      </c>
      <c r="F1474" s="152" t="s">
        <v>1454</v>
      </c>
      <c r="H1474" s="153">
        <v>107.1</v>
      </c>
      <c r="I1474" s="154"/>
      <c r="L1474" s="149"/>
      <c r="M1474" s="155"/>
      <c r="T1474" s="156"/>
      <c r="AT1474" s="151" t="s">
        <v>193</v>
      </c>
      <c r="AU1474" s="151" t="s">
        <v>81</v>
      </c>
      <c r="AV1474" s="12" t="s">
        <v>81</v>
      </c>
      <c r="AW1474" s="12" t="s">
        <v>34</v>
      </c>
      <c r="AX1474" s="12" t="s">
        <v>72</v>
      </c>
      <c r="AY1474" s="151" t="s">
        <v>182</v>
      </c>
    </row>
    <row r="1475" spans="2:65" s="14" customFormat="1">
      <c r="B1475" s="174"/>
      <c r="D1475" s="150" t="s">
        <v>193</v>
      </c>
      <c r="E1475" s="175" t="s">
        <v>3</v>
      </c>
      <c r="F1475" s="176" t="s">
        <v>910</v>
      </c>
      <c r="H1475" s="177">
        <v>107.1</v>
      </c>
      <c r="I1475" s="178"/>
      <c r="L1475" s="174"/>
      <c r="M1475" s="179"/>
      <c r="T1475" s="180"/>
      <c r="AT1475" s="175" t="s">
        <v>193</v>
      </c>
      <c r="AU1475" s="175" t="s">
        <v>81</v>
      </c>
      <c r="AV1475" s="14" t="s">
        <v>202</v>
      </c>
      <c r="AW1475" s="14" t="s">
        <v>34</v>
      </c>
      <c r="AX1475" s="14" t="s">
        <v>72</v>
      </c>
      <c r="AY1475" s="175" t="s">
        <v>182</v>
      </c>
    </row>
    <row r="1476" spans="2:65" s="13" customFormat="1">
      <c r="B1476" s="157"/>
      <c r="D1476" s="150" t="s">
        <v>193</v>
      </c>
      <c r="E1476" s="158" t="s">
        <v>3</v>
      </c>
      <c r="F1476" s="159" t="s">
        <v>201</v>
      </c>
      <c r="H1476" s="160">
        <v>1860.53</v>
      </c>
      <c r="I1476" s="161"/>
      <c r="L1476" s="157"/>
      <c r="M1476" s="162"/>
      <c r="T1476" s="163"/>
      <c r="AT1476" s="158" t="s">
        <v>193</v>
      </c>
      <c r="AU1476" s="158" t="s">
        <v>81</v>
      </c>
      <c r="AV1476" s="13" t="s">
        <v>189</v>
      </c>
      <c r="AW1476" s="13" t="s">
        <v>34</v>
      </c>
      <c r="AX1476" s="13" t="s">
        <v>79</v>
      </c>
      <c r="AY1476" s="158" t="s">
        <v>182</v>
      </c>
    </row>
    <row r="1477" spans="2:65" s="1" customFormat="1" ht="55.5" customHeight="1">
      <c r="B1477" s="131"/>
      <c r="C1477" s="132" t="s">
        <v>1466</v>
      </c>
      <c r="D1477" s="132" t="s">
        <v>184</v>
      </c>
      <c r="E1477" s="133" t="s">
        <v>1467</v>
      </c>
      <c r="F1477" s="134" t="s">
        <v>1468</v>
      </c>
      <c r="G1477" s="135" t="s">
        <v>292</v>
      </c>
      <c r="H1477" s="136">
        <v>102.952</v>
      </c>
      <c r="I1477" s="137"/>
      <c r="J1477" s="138">
        <f>ROUND(I1477*H1477,2)</f>
        <v>0</v>
      </c>
      <c r="K1477" s="134" t="s">
        <v>188</v>
      </c>
      <c r="L1477" s="32"/>
      <c r="M1477" s="139" t="s">
        <v>3</v>
      </c>
      <c r="N1477" s="140" t="s">
        <v>43</v>
      </c>
      <c r="P1477" s="141">
        <f>O1477*H1477</f>
        <v>0</v>
      </c>
      <c r="Q1477" s="141">
        <v>1.6279999999999999E-2</v>
      </c>
      <c r="R1477" s="141">
        <f>Q1477*H1477</f>
        <v>1.67605856</v>
      </c>
      <c r="S1477" s="141">
        <v>0</v>
      </c>
      <c r="T1477" s="142">
        <f>S1477*H1477</f>
        <v>0</v>
      </c>
      <c r="AR1477" s="143" t="s">
        <v>189</v>
      </c>
      <c r="AT1477" s="143" t="s">
        <v>184</v>
      </c>
      <c r="AU1477" s="143" t="s">
        <v>81</v>
      </c>
      <c r="AY1477" s="17" t="s">
        <v>182</v>
      </c>
      <c r="BE1477" s="144">
        <f>IF(N1477="základní",J1477,0)</f>
        <v>0</v>
      </c>
      <c r="BF1477" s="144">
        <f>IF(N1477="snížená",J1477,0)</f>
        <v>0</v>
      </c>
      <c r="BG1477" s="144">
        <f>IF(N1477="zákl. přenesená",J1477,0)</f>
        <v>0</v>
      </c>
      <c r="BH1477" s="144">
        <f>IF(N1477="sníž. přenesená",J1477,0)</f>
        <v>0</v>
      </c>
      <c r="BI1477" s="144">
        <f>IF(N1477="nulová",J1477,0)</f>
        <v>0</v>
      </c>
      <c r="BJ1477" s="17" t="s">
        <v>79</v>
      </c>
      <c r="BK1477" s="144">
        <f>ROUND(I1477*H1477,2)</f>
        <v>0</v>
      </c>
      <c r="BL1477" s="17" t="s">
        <v>189</v>
      </c>
      <c r="BM1477" s="143" t="s">
        <v>1469</v>
      </c>
    </row>
    <row r="1478" spans="2:65" s="1" customFormat="1">
      <c r="B1478" s="32"/>
      <c r="D1478" s="145" t="s">
        <v>191</v>
      </c>
      <c r="F1478" s="146" t="s">
        <v>1470</v>
      </c>
      <c r="I1478" s="147"/>
      <c r="L1478" s="32"/>
      <c r="M1478" s="148"/>
      <c r="T1478" s="52"/>
      <c r="AT1478" s="17" t="s">
        <v>191</v>
      </c>
      <c r="AU1478" s="17" t="s">
        <v>81</v>
      </c>
    </row>
    <row r="1479" spans="2:65" s="12" customFormat="1">
      <c r="B1479" s="149"/>
      <c r="D1479" s="150" t="s">
        <v>193</v>
      </c>
      <c r="E1479" s="151" t="s">
        <v>3</v>
      </c>
      <c r="F1479" s="152" t="s">
        <v>1460</v>
      </c>
      <c r="H1479" s="153">
        <v>102.952</v>
      </c>
      <c r="I1479" s="154"/>
      <c r="L1479" s="149"/>
      <c r="M1479" s="155"/>
      <c r="T1479" s="156"/>
      <c r="AT1479" s="151" t="s">
        <v>193</v>
      </c>
      <c r="AU1479" s="151" t="s">
        <v>81</v>
      </c>
      <c r="AV1479" s="12" t="s">
        <v>81</v>
      </c>
      <c r="AW1479" s="12" t="s">
        <v>34</v>
      </c>
      <c r="AX1479" s="12" t="s">
        <v>79</v>
      </c>
      <c r="AY1479" s="151" t="s">
        <v>182</v>
      </c>
    </row>
    <row r="1480" spans="2:65" s="1" customFormat="1" ht="44.25" customHeight="1">
      <c r="B1480" s="131"/>
      <c r="C1480" s="132" t="s">
        <v>1471</v>
      </c>
      <c r="D1480" s="132" t="s">
        <v>184</v>
      </c>
      <c r="E1480" s="133" t="s">
        <v>1472</v>
      </c>
      <c r="F1480" s="134" t="s">
        <v>1473</v>
      </c>
      <c r="G1480" s="135" t="s">
        <v>292</v>
      </c>
      <c r="H1480" s="136">
        <v>1860.53</v>
      </c>
      <c r="I1480" s="137"/>
      <c r="J1480" s="138">
        <f>ROUND(I1480*H1480,2)</f>
        <v>0</v>
      </c>
      <c r="K1480" s="134" t="s">
        <v>188</v>
      </c>
      <c r="L1480" s="32"/>
      <c r="M1480" s="139" t="s">
        <v>3</v>
      </c>
      <c r="N1480" s="140" t="s">
        <v>43</v>
      </c>
      <c r="P1480" s="141">
        <f>O1480*H1480</f>
        <v>0</v>
      </c>
      <c r="Q1480" s="141">
        <v>6.7999999999999996E-3</v>
      </c>
      <c r="R1480" s="141">
        <f>Q1480*H1480</f>
        <v>12.651603999999999</v>
      </c>
      <c r="S1480" s="141">
        <v>0</v>
      </c>
      <c r="T1480" s="142">
        <f>S1480*H1480</f>
        <v>0</v>
      </c>
      <c r="AR1480" s="143" t="s">
        <v>189</v>
      </c>
      <c r="AT1480" s="143" t="s">
        <v>184</v>
      </c>
      <c r="AU1480" s="143" t="s">
        <v>81</v>
      </c>
      <c r="AY1480" s="17" t="s">
        <v>182</v>
      </c>
      <c r="BE1480" s="144">
        <f>IF(N1480="základní",J1480,0)</f>
        <v>0</v>
      </c>
      <c r="BF1480" s="144">
        <f>IF(N1480="snížená",J1480,0)</f>
        <v>0</v>
      </c>
      <c r="BG1480" s="144">
        <f>IF(N1480="zákl. přenesená",J1480,0)</f>
        <v>0</v>
      </c>
      <c r="BH1480" s="144">
        <f>IF(N1480="sníž. přenesená",J1480,0)</f>
        <v>0</v>
      </c>
      <c r="BI1480" s="144">
        <f>IF(N1480="nulová",J1480,0)</f>
        <v>0</v>
      </c>
      <c r="BJ1480" s="17" t="s">
        <v>79</v>
      </c>
      <c r="BK1480" s="144">
        <f>ROUND(I1480*H1480,2)</f>
        <v>0</v>
      </c>
      <c r="BL1480" s="17" t="s">
        <v>189</v>
      </c>
      <c r="BM1480" s="143" t="s">
        <v>1474</v>
      </c>
    </row>
    <row r="1481" spans="2:65" s="1" customFormat="1">
      <c r="B1481" s="32"/>
      <c r="D1481" s="145" t="s">
        <v>191</v>
      </c>
      <c r="F1481" s="146" t="s">
        <v>1475</v>
      </c>
      <c r="I1481" s="147"/>
      <c r="L1481" s="32"/>
      <c r="M1481" s="148"/>
      <c r="T1481" s="52"/>
      <c r="AT1481" s="17" t="s">
        <v>191</v>
      </c>
      <c r="AU1481" s="17" t="s">
        <v>81</v>
      </c>
    </row>
    <row r="1482" spans="2:65" s="12" customFormat="1" ht="33.75">
      <c r="B1482" s="149"/>
      <c r="D1482" s="150" t="s">
        <v>193</v>
      </c>
      <c r="E1482" s="151" t="s">
        <v>3</v>
      </c>
      <c r="F1482" s="152" t="s">
        <v>1447</v>
      </c>
      <c r="H1482" s="153">
        <v>307.94</v>
      </c>
      <c r="I1482" s="154"/>
      <c r="L1482" s="149"/>
      <c r="M1482" s="155"/>
      <c r="T1482" s="156"/>
      <c r="AT1482" s="151" t="s">
        <v>193</v>
      </c>
      <c r="AU1482" s="151" t="s">
        <v>81</v>
      </c>
      <c r="AV1482" s="12" t="s">
        <v>81</v>
      </c>
      <c r="AW1482" s="12" t="s">
        <v>34</v>
      </c>
      <c r="AX1482" s="12" t="s">
        <v>72</v>
      </c>
      <c r="AY1482" s="151" t="s">
        <v>182</v>
      </c>
    </row>
    <row r="1483" spans="2:65" s="12" customFormat="1">
      <c r="B1483" s="149"/>
      <c r="D1483" s="150" t="s">
        <v>193</v>
      </c>
      <c r="E1483" s="151" t="s">
        <v>3</v>
      </c>
      <c r="F1483" s="152" t="s">
        <v>1448</v>
      </c>
      <c r="H1483" s="153">
        <v>68.569999999999993</v>
      </c>
      <c r="I1483" s="154"/>
      <c r="L1483" s="149"/>
      <c r="M1483" s="155"/>
      <c r="T1483" s="156"/>
      <c r="AT1483" s="151" t="s">
        <v>193</v>
      </c>
      <c r="AU1483" s="151" t="s">
        <v>81</v>
      </c>
      <c r="AV1483" s="12" t="s">
        <v>81</v>
      </c>
      <c r="AW1483" s="12" t="s">
        <v>34</v>
      </c>
      <c r="AX1483" s="12" t="s">
        <v>72</v>
      </c>
      <c r="AY1483" s="151" t="s">
        <v>182</v>
      </c>
    </row>
    <row r="1484" spans="2:65" s="14" customFormat="1">
      <c r="B1484" s="174"/>
      <c r="D1484" s="150" t="s">
        <v>193</v>
      </c>
      <c r="E1484" s="175" t="s">
        <v>3</v>
      </c>
      <c r="F1484" s="176" t="s">
        <v>590</v>
      </c>
      <c r="H1484" s="177">
        <v>376.51</v>
      </c>
      <c r="I1484" s="178"/>
      <c r="L1484" s="174"/>
      <c r="M1484" s="179"/>
      <c r="T1484" s="180"/>
      <c r="AT1484" s="175" t="s">
        <v>193</v>
      </c>
      <c r="AU1484" s="175" t="s">
        <v>81</v>
      </c>
      <c r="AV1484" s="14" t="s">
        <v>202</v>
      </c>
      <c r="AW1484" s="14" t="s">
        <v>34</v>
      </c>
      <c r="AX1484" s="14" t="s">
        <v>72</v>
      </c>
      <c r="AY1484" s="175" t="s">
        <v>182</v>
      </c>
    </row>
    <row r="1485" spans="2:65" s="12" customFormat="1" ht="33.75">
      <c r="B1485" s="149"/>
      <c r="D1485" s="150" t="s">
        <v>193</v>
      </c>
      <c r="E1485" s="151" t="s">
        <v>3</v>
      </c>
      <c r="F1485" s="152" t="s">
        <v>1449</v>
      </c>
      <c r="H1485" s="153">
        <v>312.87</v>
      </c>
      <c r="I1485" s="154"/>
      <c r="L1485" s="149"/>
      <c r="M1485" s="155"/>
      <c r="T1485" s="156"/>
      <c r="AT1485" s="151" t="s">
        <v>193</v>
      </c>
      <c r="AU1485" s="151" t="s">
        <v>81</v>
      </c>
      <c r="AV1485" s="12" t="s">
        <v>81</v>
      </c>
      <c r="AW1485" s="12" t="s">
        <v>34</v>
      </c>
      <c r="AX1485" s="12" t="s">
        <v>72</v>
      </c>
      <c r="AY1485" s="151" t="s">
        <v>182</v>
      </c>
    </row>
    <row r="1486" spans="2:65" s="12" customFormat="1" ht="22.5">
      <c r="B1486" s="149"/>
      <c r="D1486" s="150" t="s">
        <v>193</v>
      </c>
      <c r="E1486" s="151" t="s">
        <v>3</v>
      </c>
      <c r="F1486" s="152" t="s">
        <v>1450</v>
      </c>
      <c r="H1486" s="153">
        <v>112.75</v>
      </c>
      <c r="I1486" s="154"/>
      <c r="L1486" s="149"/>
      <c r="M1486" s="155"/>
      <c r="T1486" s="156"/>
      <c r="AT1486" s="151" t="s">
        <v>193</v>
      </c>
      <c r="AU1486" s="151" t="s">
        <v>81</v>
      </c>
      <c r="AV1486" s="12" t="s">
        <v>81</v>
      </c>
      <c r="AW1486" s="12" t="s">
        <v>34</v>
      </c>
      <c r="AX1486" s="12" t="s">
        <v>72</v>
      </c>
      <c r="AY1486" s="151" t="s">
        <v>182</v>
      </c>
    </row>
    <row r="1487" spans="2:65" s="14" customFormat="1">
      <c r="B1487" s="174"/>
      <c r="D1487" s="150" t="s">
        <v>193</v>
      </c>
      <c r="E1487" s="175" t="s">
        <v>3</v>
      </c>
      <c r="F1487" s="176" t="s">
        <v>596</v>
      </c>
      <c r="H1487" s="177">
        <v>425.62</v>
      </c>
      <c r="I1487" s="178"/>
      <c r="L1487" s="174"/>
      <c r="M1487" s="179"/>
      <c r="T1487" s="180"/>
      <c r="AT1487" s="175" t="s">
        <v>193</v>
      </c>
      <c r="AU1487" s="175" t="s">
        <v>81</v>
      </c>
      <c r="AV1487" s="14" t="s">
        <v>202</v>
      </c>
      <c r="AW1487" s="14" t="s">
        <v>34</v>
      </c>
      <c r="AX1487" s="14" t="s">
        <v>72</v>
      </c>
      <c r="AY1487" s="175" t="s">
        <v>182</v>
      </c>
    </row>
    <row r="1488" spans="2:65" s="12" customFormat="1" ht="33.75">
      <c r="B1488" s="149"/>
      <c r="D1488" s="150" t="s">
        <v>193</v>
      </c>
      <c r="E1488" s="151" t="s">
        <v>3</v>
      </c>
      <c r="F1488" s="152" t="s">
        <v>1451</v>
      </c>
      <c r="H1488" s="153">
        <v>321.64</v>
      </c>
      <c r="I1488" s="154"/>
      <c r="L1488" s="149"/>
      <c r="M1488" s="155"/>
      <c r="T1488" s="156"/>
      <c r="AT1488" s="151" t="s">
        <v>193</v>
      </c>
      <c r="AU1488" s="151" t="s">
        <v>81</v>
      </c>
      <c r="AV1488" s="12" t="s">
        <v>81</v>
      </c>
      <c r="AW1488" s="12" t="s">
        <v>34</v>
      </c>
      <c r="AX1488" s="12" t="s">
        <v>72</v>
      </c>
      <c r="AY1488" s="151" t="s">
        <v>182</v>
      </c>
    </row>
    <row r="1489" spans="2:65" s="12" customFormat="1" ht="22.5">
      <c r="B1489" s="149"/>
      <c r="D1489" s="150" t="s">
        <v>193</v>
      </c>
      <c r="E1489" s="151" t="s">
        <v>3</v>
      </c>
      <c r="F1489" s="152" t="s">
        <v>1452</v>
      </c>
      <c r="H1489" s="153">
        <v>152.94</v>
      </c>
      <c r="I1489" s="154"/>
      <c r="L1489" s="149"/>
      <c r="M1489" s="155"/>
      <c r="T1489" s="156"/>
      <c r="AT1489" s="151" t="s">
        <v>193</v>
      </c>
      <c r="AU1489" s="151" t="s">
        <v>81</v>
      </c>
      <c r="AV1489" s="12" t="s">
        <v>81</v>
      </c>
      <c r="AW1489" s="12" t="s">
        <v>34</v>
      </c>
      <c r="AX1489" s="12" t="s">
        <v>72</v>
      </c>
      <c r="AY1489" s="151" t="s">
        <v>182</v>
      </c>
    </row>
    <row r="1490" spans="2:65" s="14" customFormat="1">
      <c r="B1490" s="174"/>
      <c r="D1490" s="150" t="s">
        <v>193</v>
      </c>
      <c r="E1490" s="175" t="s">
        <v>3</v>
      </c>
      <c r="F1490" s="176" t="s">
        <v>605</v>
      </c>
      <c r="H1490" s="177">
        <v>474.58</v>
      </c>
      <c r="I1490" s="178"/>
      <c r="L1490" s="174"/>
      <c r="M1490" s="179"/>
      <c r="T1490" s="180"/>
      <c r="AT1490" s="175" t="s">
        <v>193</v>
      </c>
      <c r="AU1490" s="175" t="s">
        <v>81</v>
      </c>
      <c r="AV1490" s="14" t="s">
        <v>202</v>
      </c>
      <c r="AW1490" s="14" t="s">
        <v>34</v>
      </c>
      <c r="AX1490" s="14" t="s">
        <v>72</v>
      </c>
      <c r="AY1490" s="175" t="s">
        <v>182</v>
      </c>
    </row>
    <row r="1491" spans="2:65" s="12" customFormat="1" ht="33.75">
      <c r="B1491" s="149"/>
      <c r="D1491" s="150" t="s">
        <v>193</v>
      </c>
      <c r="E1491" s="151" t="s">
        <v>3</v>
      </c>
      <c r="F1491" s="152" t="s">
        <v>1453</v>
      </c>
      <c r="H1491" s="153">
        <v>323.77999999999997</v>
      </c>
      <c r="I1491" s="154"/>
      <c r="L1491" s="149"/>
      <c r="M1491" s="155"/>
      <c r="T1491" s="156"/>
      <c r="AT1491" s="151" t="s">
        <v>193</v>
      </c>
      <c r="AU1491" s="151" t="s">
        <v>81</v>
      </c>
      <c r="AV1491" s="12" t="s">
        <v>81</v>
      </c>
      <c r="AW1491" s="12" t="s">
        <v>34</v>
      </c>
      <c r="AX1491" s="12" t="s">
        <v>72</v>
      </c>
      <c r="AY1491" s="151" t="s">
        <v>182</v>
      </c>
    </row>
    <row r="1492" spans="2:65" s="12" customFormat="1" ht="22.5">
      <c r="B1492" s="149"/>
      <c r="D1492" s="150" t="s">
        <v>193</v>
      </c>
      <c r="E1492" s="151" t="s">
        <v>3</v>
      </c>
      <c r="F1492" s="152" t="s">
        <v>1452</v>
      </c>
      <c r="H1492" s="153">
        <v>152.94</v>
      </c>
      <c r="I1492" s="154"/>
      <c r="L1492" s="149"/>
      <c r="M1492" s="155"/>
      <c r="T1492" s="156"/>
      <c r="AT1492" s="151" t="s">
        <v>193</v>
      </c>
      <c r="AU1492" s="151" t="s">
        <v>81</v>
      </c>
      <c r="AV1492" s="12" t="s">
        <v>81</v>
      </c>
      <c r="AW1492" s="12" t="s">
        <v>34</v>
      </c>
      <c r="AX1492" s="12" t="s">
        <v>72</v>
      </c>
      <c r="AY1492" s="151" t="s">
        <v>182</v>
      </c>
    </row>
    <row r="1493" spans="2:65" s="14" customFormat="1">
      <c r="B1493" s="174"/>
      <c r="D1493" s="150" t="s">
        <v>193</v>
      </c>
      <c r="E1493" s="175" t="s">
        <v>3</v>
      </c>
      <c r="F1493" s="176" t="s">
        <v>610</v>
      </c>
      <c r="H1493" s="177">
        <v>476.71999999999997</v>
      </c>
      <c r="I1493" s="178"/>
      <c r="L1493" s="174"/>
      <c r="M1493" s="179"/>
      <c r="T1493" s="180"/>
      <c r="AT1493" s="175" t="s">
        <v>193</v>
      </c>
      <c r="AU1493" s="175" t="s">
        <v>81</v>
      </c>
      <c r="AV1493" s="14" t="s">
        <v>202</v>
      </c>
      <c r="AW1493" s="14" t="s">
        <v>34</v>
      </c>
      <c r="AX1493" s="14" t="s">
        <v>72</v>
      </c>
      <c r="AY1493" s="175" t="s">
        <v>182</v>
      </c>
    </row>
    <row r="1494" spans="2:65" s="12" customFormat="1">
      <c r="B1494" s="149"/>
      <c r="D1494" s="150" t="s">
        <v>193</v>
      </c>
      <c r="E1494" s="151" t="s">
        <v>3</v>
      </c>
      <c r="F1494" s="152" t="s">
        <v>1454</v>
      </c>
      <c r="H1494" s="153">
        <v>107.1</v>
      </c>
      <c r="I1494" s="154"/>
      <c r="L1494" s="149"/>
      <c r="M1494" s="155"/>
      <c r="T1494" s="156"/>
      <c r="AT1494" s="151" t="s">
        <v>193</v>
      </c>
      <c r="AU1494" s="151" t="s">
        <v>81</v>
      </c>
      <c r="AV1494" s="12" t="s">
        <v>81</v>
      </c>
      <c r="AW1494" s="12" t="s">
        <v>34</v>
      </c>
      <c r="AX1494" s="12" t="s">
        <v>72</v>
      </c>
      <c r="AY1494" s="151" t="s">
        <v>182</v>
      </c>
    </row>
    <row r="1495" spans="2:65" s="14" customFormat="1">
      <c r="B1495" s="174"/>
      <c r="D1495" s="150" t="s">
        <v>193</v>
      </c>
      <c r="E1495" s="175" t="s">
        <v>3</v>
      </c>
      <c r="F1495" s="176" t="s">
        <v>910</v>
      </c>
      <c r="H1495" s="177">
        <v>107.1</v>
      </c>
      <c r="I1495" s="178"/>
      <c r="L1495" s="174"/>
      <c r="M1495" s="179"/>
      <c r="T1495" s="180"/>
      <c r="AT1495" s="175" t="s">
        <v>193</v>
      </c>
      <c r="AU1495" s="175" t="s">
        <v>81</v>
      </c>
      <c r="AV1495" s="14" t="s">
        <v>202</v>
      </c>
      <c r="AW1495" s="14" t="s">
        <v>34</v>
      </c>
      <c r="AX1495" s="14" t="s">
        <v>72</v>
      </c>
      <c r="AY1495" s="175" t="s">
        <v>182</v>
      </c>
    </row>
    <row r="1496" spans="2:65" s="13" customFormat="1">
      <c r="B1496" s="157"/>
      <c r="D1496" s="150" t="s">
        <v>193</v>
      </c>
      <c r="E1496" s="158" t="s">
        <v>3</v>
      </c>
      <c r="F1496" s="159" t="s">
        <v>201</v>
      </c>
      <c r="H1496" s="160">
        <v>1860.53</v>
      </c>
      <c r="I1496" s="161"/>
      <c r="L1496" s="157"/>
      <c r="M1496" s="162"/>
      <c r="T1496" s="163"/>
      <c r="AT1496" s="158" t="s">
        <v>193</v>
      </c>
      <c r="AU1496" s="158" t="s">
        <v>81</v>
      </c>
      <c r="AV1496" s="13" t="s">
        <v>189</v>
      </c>
      <c r="AW1496" s="13" t="s">
        <v>34</v>
      </c>
      <c r="AX1496" s="13" t="s">
        <v>79</v>
      </c>
      <c r="AY1496" s="158" t="s">
        <v>182</v>
      </c>
    </row>
    <row r="1497" spans="2:65" s="1" customFormat="1" ht="49.15" customHeight="1">
      <c r="B1497" s="131"/>
      <c r="C1497" s="132" t="s">
        <v>1476</v>
      </c>
      <c r="D1497" s="132" t="s">
        <v>184</v>
      </c>
      <c r="E1497" s="133" t="s">
        <v>1477</v>
      </c>
      <c r="F1497" s="134" t="s">
        <v>1478</v>
      </c>
      <c r="G1497" s="135" t="s">
        <v>292</v>
      </c>
      <c r="H1497" s="136">
        <v>102.952</v>
      </c>
      <c r="I1497" s="137"/>
      <c r="J1497" s="138">
        <f>ROUND(I1497*H1497,2)</f>
        <v>0</v>
      </c>
      <c r="K1497" s="134" t="s">
        <v>188</v>
      </c>
      <c r="L1497" s="32"/>
      <c r="M1497" s="139" t="s">
        <v>3</v>
      </c>
      <c r="N1497" s="140" t="s">
        <v>43</v>
      </c>
      <c r="P1497" s="141">
        <f>O1497*H1497</f>
        <v>0</v>
      </c>
      <c r="Q1497" s="141">
        <v>6.7999999999999996E-3</v>
      </c>
      <c r="R1497" s="141">
        <f>Q1497*H1497</f>
        <v>0.70007359999999996</v>
      </c>
      <c r="S1497" s="141">
        <v>0</v>
      </c>
      <c r="T1497" s="142">
        <f>S1497*H1497</f>
        <v>0</v>
      </c>
      <c r="AR1497" s="143" t="s">
        <v>189</v>
      </c>
      <c r="AT1497" s="143" t="s">
        <v>184</v>
      </c>
      <c r="AU1497" s="143" t="s">
        <v>81</v>
      </c>
      <c r="AY1497" s="17" t="s">
        <v>182</v>
      </c>
      <c r="BE1497" s="144">
        <f>IF(N1497="základní",J1497,0)</f>
        <v>0</v>
      </c>
      <c r="BF1497" s="144">
        <f>IF(N1497="snížená",J1497,0)</f>
        <v>0</v>
      </c>
      <c r="BG1497" s="144">
        <f>IF(N1497="zákl. přenesená",J1497,0)</f>
        <v>0</v>
      </c>
      <c r="BH1497" s="144">
        <f>IF(N1497="sníž. přenesená",J1497,0)</f>
        <v>0</v>
      </c>
      <c r="BI1497" s="144">
        <f>IF(N1497="nulová",J1497,0)</f>
        <v>0</v>
      </c>
      <c r="BJ1497" s="17" t="s">
        <v>79</v>
      </c>
      <c r="BK1497" s="144">
        <f>ROUND(I1497*H1497,2)</f>
        <v>0</v>
      </c>
      <c r="BL1497" s="17" t="s">
        <v>189</v>
      </c>
      <c r="BM1497" s="143" t="s">
        <v>1479</v>
      </c>
    </row>
    <row r="1498" spans="2:65" s="1" customFormat="1">
      <c r="B1498" s="32"/>
      <c r="D1498" s="145" t="s">
        <v>191</v>
      </c>
      <c r="F1498" s="146" t="s">
        <v>1480</v>
      </c>
      <c r="I1498" s="147"/>
      <c r="L1498" s="32"/>
      <c r="M1498" s="148"/>
      <c r="T1498" s="52"/>
      <c r="AT1498" s="17" t="s">
        <v>191</v>
      </c>
      <c r="AU1498" s="17" t="s">
        <v>81</v>
      </c>
    </row>
    <row r="1499" spans="2:65" s="12" customFormat="1">
      <c r="B1499" s="149"/>
      <c r="D1499" s="150" t="s">
        <v>193</v>
      </c>
      <c r="E1499" s="151" t="s">
        <v>3</v>
      </c>
      <c r="F1499" s="152" t="s">
        <v>1460</v>
      </c>
      <c r="H1499" s="153">
        <v>102.952</v>
      </c>
      <c r="I1499" s="154"/>
      <c r="L1499" s="149"/>
      <c r="M1499" s="155"/>
      <c r="T1499" s="156"/>
      <c r="AT1499" s="151" t="s">
        <v>193</v>
      </c>
      <c r="AU1499" s="151" t="s">
        <v>81</v>
      </c>
      <c r="AV1499" s="12" t="s">
        <v>81</v>
      </c>
      <c r="AW1499" s="12" t="s">
        <v>34</v>
      </c>
      <c r="AX1499" s="12" t="s">
        <v>79</v>
      </c>
      <c r="AY1499" s="151" t="s">
        <v>182</v>
      </c>
    </row>
    <row r="1500" spans="2:65" s="1" customFormat="1" ht="49.15" customHeight="1">
      <c r="B1500" s="131"/>
      <c r="C1500" s="132" t="s">
        <v>1481</v>
      </c>
      <c r="D1500" s="132" t="s">
        <v>184</v>
      </c>
      <c r="E1500" s="133" t="s">
        <v>1482</v>
      </c>
      <c r="F1500" s="134" t="s">
        <v>1483</v>
      </c>
      <c r="G1500" s="135" t="s">
        <v>292</v>
      </c>
      <c r="H1500" s="136">
        <v>10.131</v>
      </c>
      <c r="I1500" s="137"/>
      <c r="J1500" s="138">
        <f>ROUND(I1500*H1500,2)</f>
        <v>0</v>
      </c>
      <c r="K1500" s="134" t="s">
        <v>188</v>
      </c>
      <c r="L1500" s="32"/>
      <c r="M1500" s="139" t="s">
        <v>3</v>
      </c>
      <c r="N1500" s="140" t="s">
        <v>43</v>
      </c>
      <c r="P1500" s="141">
        <f>O1500*H1500</f>
        <v>0</v>
      </c>
      <c r="Q1500" s="141">
        <v>2.47E-2</v>
      </c>
      <c r="R1500" s="141">
        <f>Q1500*H1500</f>
        <v>0.25023570000000001</v>
      </c>
      <c r="S1500" s="141">
        <v>0</v>
      </c>
      <c r="T1500" s="142">
        <f>S1500*H1500</f>
        <v>0</v>
      </c>
      <c r="AR1500" s="143" t="s">
        <v>189</v>
      </c>
      <c r="AT1500" s="143" t="s">
        <v>184</v>
      </c>
      <c r="AU1500" s="143" t="s">
        <v>81</v>
      </c>
      <c r="AY1500" s="17" t="s">
        <v>182</v>
      </c>
      <c r="BE1500" s="144">
        <f>IF(N1500="základní",J1500,0)</f>
        <v>0</v>
      </c>
      <c r="BF1500" s="144">
        <f>IF(N1500="snížená",J1500,0)</f>
        <v>0</v>
      </c>
      <c r="BG1500" s="144">
        <f>IF(N1500="zákl. přenesená",J1500,0)</f>
        <v>0</v>
      </c>
      <c r="BH1500" s="144">
        <f>IF(N1500="sníž. přenesená",J1500,0)</f>
        <v>0</v>
      </c>
      <c r="BI1500" s="144">
        <f>IF(N1500="nulová",J1500,0)</f>
        <v>0</v>
      </c>
      <c r="BJ1500" s="17" t="s">
        <v>79</v>
      </c>
      <c r="BK1500" s="144">
        <f>ROUND(I1500*H1500,2)</f>
        <v>0</v>
      </c>
      <c r="BL1500" s="17" t="s">
        <v>189</v>
      </c>
      <c r="BM1500" s="143" t="s">
        <v>1484</v>
      </c>
    </row>
    <row r="1501" spans="2:65" s="1" customFormat="1">
      <c r="B1501" s="32"/>
      <c r="D1501" s="145" t="s">
        <v>191</v>
      </c>
      <c r="F1501" s="146" t="s">
        <v>1485</v>
      </c>
      <c r="I1501" s="147"/>
      <c r="L1501" s="32"/>
      <c r="M1501" s="148"/>
      <c r="T1501" s="52"/>
      <c r="AT1501" s="17" t="s">
        <v>191</v>
      </c>
      <c r="AU1501" s="17" t="s">
        <v>81</v>
      </c>
    </row>
    <row r="1502" spans="2:65" s="12" customFormat="1">
      <c r="B1502" s="149"/>
      <c r="D1502" s="150" t="s">
        <v>193</v>
      </c>
      <c r="E1502" s="151" t="s">
        <v>3</v>
      </c>
      <c r="F1502" s="152" t="s">
        <v>1441</v>
      </c>
      <c r="H1502" s="153">
        <v>10.131</v>
      </c>
      <c r="I1502" s="154"/>
      <c r="L1502" s="149"/>
      <c r="M1502" s="155"/>
      <c r="T1502" s="156"/>
      <c r="AT1502" s="151" t="s">
        <v>193</v>
      </c>
      <c r="AU1502" s="151" t="s">
        <v>81</v>
      </c>
      <c r="AV1502" s="12" t="s">
        <v>81</v>
      </c>
      <c r="AW1502" s="12" t="s">
        <v>34</v>
      </c>
      <c r="AX1502" s="12" t="s">
        <v>79</v>
      </c>
      <c r="AY1502" s="151" t="s">
        <v>182</v>
      </c>
    </row>
    <row r="1503" spans="2:65" s="1" customFormat="1" ht="44.25" customHeight="1">
      <c r="B1503" s="131"/>
      <c r="C1503" s="132" t="s">
        <v>1486</v>
      </c>
      <c r="D1503" s="132" t="s">
        <v>184</v>
      </c>
      <c r="E1503" s="133" t="s">
        <v>1487</v>
      </c>
      <c r="F1503" s="134" t="s">
        <v>1488</v>
      </c>
      <c r="G1503" s="135" t="s">
        <v>292</v>
      </c>
      <c r="H1503" s="136">
        <v>10.131</v>
      </c>
      <c r="I1503" s="137"/>
      <c r="J1503" s="138">
        <f>ROUND(I1503*H1503,2)</f>
        <v>0</v>
      </c>
      <c r="K1503" s="134" t="s">
        <v>188</v>
      </c>
      <c r="L1503" s="32"/>
      <c r="M1503" s="139" t="s">
        <v>3</v>
      </c>
      <c r="N1503" s="140" t="s">
        <v>43</v>
      </c>
      <c r="P1503" s="141">
        <f>O1503*H1503</f>
        <v>0</v>
      </c>
      <c r="Q1503" s="141">
        <v>1.0500000000000001E-2</v>
      </c>
      <c r="R1503" s="141">
        <f>Q1503*H1503</f>
        <v>0.10637550000000001</v>
      </c>
      <c r="S1503" s="141">
        <v>0</v>
      </c>
      <c r="T1503" s="142">
        <f>S1503*H1503</f>
        <v>0</v>
      </c>
      <c r="AR1503" s="143" t="s">
        <v>189</v>
      </c>
      <c r="AT1503" s="143" t="s">
        <v>184</v>
      </c>
      <c r="AU1503" s="143" t="s">
        <v>81</v>
      </c>
      <c r="AY1503" s="17" t="s">
        <v>182</v>
      </c>
      <c r="BE1503" s="144">
        <f>IF(N1503="základní",J1503,0)</f>
        <v>0</v>
      </c>
      <c r="BF1503" s="144">
        <f>IF(N1503="snížená",J1503,0)</f>
        <v>0</v>
      </c>
      <c r="BG1503" s="144">
        <f>IF(N1503="zákl. přenesená",J1503,0)</f>
        <v>0</v>
      </c>
      <c r="BH1503" s="144">
        <f>IF(N1503="sníž. přenesená",J1503,0)</f>
        <v>0</v>
      </c>
      <c r="BI1503" s="144">
        <f>IF(N1503="nulová",J1503,0)</f>
        <v>0</v>
      </c>
      <c r="BJ1503" s="17" t="s">
        <v>79</v>
      </c>
      <c r="BK1503" s="144">
        <f>ROUND(I1503*H1503,2)</f>
        <v>0</v>
      </c>
      <c r="BL1503" s="17" t="s">
        <v>189</v>
      </c>
      <c r="BM1503" s="143" t="s">
        <v>1489</v>
      </c>
    </row>
    <row r="1504" spans="2:65" s="1" customFormat="1">
      <c r="B1504" s="32"/>
      <c r="D1504" s="145" t="s">
        <v>191</v>
      </c>
      <c r="F1504" s="146" t="s">
        <v>1490</v>
      </c>
      <c r="I1504" s="147"/>
      <c r="L1504" s="32"/>
      <c r="M1504" s="148"/>
      <c r="T1504" s="52"/>
      <c r="AT1504" s="17" t="s">
        <v>191</v>
      </c>
      <c r="AU1504" s="17" t="s">
        <v>81</v>
      </c>
    </row>
    <row r="1505" spans="2:65" s="12" customFormat="1">
      <c r="B1505" s="149"/>
      <c r="D1505" s="150" t="s">
        <v>193</v>
      </c>
      <c r="E1505" s="151" t="s">
        <v>3</v>
      </c>
      <c r="F1505" s="152" t="s">
        <v>1441</v>
      </c>
      <c r="H1505" s="153">
        <v>10.131</v>
      </c>
      <c r="I1505" s="154"/>
      <c r="L1505" s="149"/>
      <c r="M1505" s="155"/>
      <c r="T1505" s="156"/>
      <c r="AT1505" s="151" t="s">
        <v>193</v>
      </c>
      <c r="AU1505" s="151" t="s">
        <v>81</v>
      </c>
      <c r="AV1505" s="12" t="s">
        <v>81</v>
      </c>
      <c r="AW1505" s="12" t="s">
        <v>34</v>
      </c>
      <c r="AX1505" s="12" t="s">
        <v>79</v>
      </c>
      <c r="AY1505" s="151" t="s">
        <v>182</v>
      </c>
    </row>
    <row r="1506" spans="2:65" s="1" customFormat="1" ht="24.2" customHeight="1">
      <c r="B1506" s="131"/>
      <c r="C1506" s="132" t="s">
        <v>1491</v>
      </c>
      <c r="D1506" s="132" t="s">
        <v>184</v>
      </c>
      <c r="E1506" s="133" t="s">
        <v>1492</v>
      </c>
      <c r="F1506" s="134" t="s">
        <v>1493</v>
      </c>
      <c r="G1506" s="135" t="s">
        <v>292</v>
      </c>
      <c r="H1506" s="136">
        <v>350</v>
      </c>
      <c r="I1506" s="137"/>
      <c r="J1506" s="138">
        <f>ROUND(I1506*H1506,2)</f>
        <v>0</v>
      </c>
      <c r="K1506" s="134" t="s">
        <v>188</v>
      </c>
      <c r="L1506" s="32"/>
      <c r="M1506" s="139" t="s">
        <v>3</v>
      </c>
      <c r="N1506" s="140" t="s">
        <v>43</v>
      </c>
      <c r="P1506" s="141">
        <f>O1506*H1506</f>
        <v>0</v>
      </c>
      <c r="Q1506" s="141">
        <v>2.5999999999999998E-4</v>
      </c>
      <c r="R1506" s="141">
        <f>Q1506*H1506</f>
        <v>9.0999999999999998E-2</v>
      </c>
      <c r="S1506" s="141">
        <v>0</v>
      </c>
      <c r="T1506" s="142">
        <f>S1506*H1506</f>
        <v>0</v>
      </c>
      <c r="AR1506" s="143" t="s">
        <v>189</v>
      </c>
      <c r="AT1506" s="143" t="s">
        <v>184</v>
      </c>
      <c r="AU1506" s="143" t="s">
        <v>81</v>
      </c>
      <c r="AY1506" s="17" t="s">
        <v>182</v>
      </c>
      <c r="BE1506" s="144">
        <f>IF(N1506="základní",J1506,0)</f>
        <v>0</v>
      </c>
      <c r="BF1506" s="144">
        <f>IF(N1506="snížená",J1506,0)</f>
        <v>0</v>
      </c>
      <c r="BG1506" s="144">
        <f>IF(N1506="zákl. přenesená",J1506,0)</f>
        <v>0</v>
      </c>
      <c r="BH1506" s="144">
        <f>IF(N1506="sníž. přenesená",J1506,0)</f>
        <v>0</v>
      </c>
      <c r="BI1506" s="144">
        <f>IF(N1506="nulová",J1506,0)</f>
        <v>0</v>
      </c>
      <c r="BJ1506" s="17" t="s">
        <v>79</v>
      </c>
      <c r="BK1506" s="144">
        <f>ROUND(I1506*H1506,2)</f>
        <v>0</v>
      </c>
      <c r="BL1506" s="17" t="s">
        <v>189</v>
      </c>
      <c r="BM1506" s="143" t="s">
        <v>1494</v>
      </c>
    </row>
    <row r="1507" spans="2:65" s="1" customFormat="1">
      <c r="B1507" s="32"/>
      <c r="D1507" s="145" t="s">
        <v>191</v>
      </c>
      <c r="F1507" s="146" t="s">
        <v>1495</v>
      </c>
      <c r="I1507" s="147"/>
      <c r="L1507" s="32"/>
      <c r="M1507" s="148"/>
      <c r="T1507" s="52"/>
      <c r="AT1507" s="17" t="s">
        <v>191</v>
      </c>
      <c r="AU1507" s="17" t="s">
        <v>81</v>
      </c>
    </row>
    <row r="1508" spans="2:65" s="12" customFormat="1">
      <c r="B1508" s="149"/>
      <c r="D1508" s="150" t="s">
        <v>193</v>
      </c>
      <c r="E1508" s="151" t="s">
        <v>3</v>
      </c>
      <c r="F1508" s="152" t="s">
        <v>1496</v>
      </c>
      <c r="H1508" s="153">
        <v>350</v>
      </c>
      <c r="I1508" s="154"/>
      <c r="L1508" s="149"/>
      <c r="M1508" s="155"/>
      <c r="T1508" s="156"/>
      <c r="AT1508" s="151" t="s">
        <v>193</v>
      </c>
      <c r="AU1508" s="151" t="s">
        <v>81</v>
      </c>
      <c r="AV1508" s="12" t="s">
        <v>81</v>
      </c>
      <c r="AW1508" s="12" t="s">
        <v>34</v>
      </c>
      <c r="AX1508" s="12" t="s">
        <v>79</v>
      </c>
      <c r="AY1508" s="151" t="s">
        <v>182</v>
      </c>
    </row>
    <row r="1509" spans="2:65" s="1" customFormat="1" ht="33" customHeight="1">
      <c r="B1509" s="131"/>
      <c r="C1509" s="132" t="s">
        <v>1497</v>
      </c>
      <c r="D1509" s="132" t="s">
        <v>184</v>
      </c>
      <c r="E1509" s="133" t="s">
        <v>1498</v>
      </c>
      <c r="F1509" s="134" t="s">
        <v>1499</v>
      </c>
      <c r="G1509" s="135" t="s">
        <v>292</v>
      </c>
      <c r="H1509" s="136">
        <v>7799.0379999999996</v>
      </c>
      <c r="I1509" s="137"/>
      <c r="J1509" s="138">
        <f>ROUND(I1509*H1509,2)</f>
        <v>0</v>
      </c>
      <c r="K1509" s="134" t="s">
        <v>188</v>
      </c>
      <c r="L1509" s="32"/>
      <c r="M1509" s="139" t="s">
        <v>3</v>
      </c>
      <c r="N1509" s="140" t="s">
        <v>43</v>
      </c>
      <c r="P1509" s="141">
        <f>O1509*H1509</f>
        <v>0</v>
      </c>
      <c r="Q1509" s="141">
        <v>7.3499999999999998E-3</v>
      </c>
      <c r="R1509" s="141">
        <f>Q1509*H1509</f>
        <v>57.322929299999998</v>
      </c>
      <c r="S1509" s="141">
        <v>0</v>
      </c>
      <c r="T1509" s="142">
        <f>S1509*H1509</f>
        <v>0</v>
      </c>
      <c r="AR1509" s="143" t="s">
        <v>189</v>
      </c>
      <c r="AT1509" s="143" t="s">
        <v>184</v>
      </c>
      <c r="AU1509" s="143" t="s">
        <v>81</v>
      </c>
      <c r="AY1509" s="17" t="s">
        <v>182</v>
      </c>
      <c r="BE1509" s="144">
        <f>IF(N1509="základní",J1509,0)</f>
        <v>0</v>
      </c>
      <c r="BF1509" s="144">
        <f>IF(N1509="snížená",J1509,0)</f>
        <v>0</v>
      </c>
      <c r="BG1509" s="144">
        <f>IF(N1509="zákl. přenesená",J1509,0)</f>
        <v>0</v>
      </c>
      <c r="BH1509" s="144">
        <f>IF(N1509="sníž. přenesená",J1509,0)</f>
        <v>0</v>
      </c>
      <c r="BI1509" s="144">
        <f>IF(N1509="nulová",J1509,0)</f>
        <v>0</v>
      </c>
      <c r="BJ1509" s="17" t="s">
        <v>79</v>
      </c>
      <c r="BK1509" s="144">
        <f>ROUND(I1509*H1509,2)</f>
        <v>0</v>
      </c>
      <c r="BL1509" s="17" t="s">
        <v>189</v>
      </c>
      <c r="BM1509" s="143" t="s">
        <v>1500</v>
      </c>
    </row>
    <row r="1510" spans="2:65" s="1" customFormat="1">
      <c r="B1510" s="32"/>
      <c r="D1510" s="145" t="s">
        <v>191</v>
      </c>
      <c r="F1510" s="146" t="s">
        <v>1501</v>
      </c>
      <c r="I1510" s="147"/>
      <c r="L1510" s="32"/>
      <c r="M1510" s="148"/>
      <c r="T1510" s="52"/>
      <c r="AT1510" s="17" t="s">
        <v>191</v>
      </c>
      <c r="AU1510" s="17" t="s">
        <v>81</v>
      </c>
    </row>
    <row r="1511" spans="2:65" s="12" customFormat="1">
      <c r="B1511" s="149"/>
      <c r="D1511" s="150" t="s">
        <v>193</v>
      </c>
      <c r="E1511" s="151" t="s">
        <v>3</v>
      </c>
      <c r="F1511" s="152" t="s">
        <v>1502</v>
      </c>
      <c r="H1511" s="153">
        <v>41.875</v>
      </c>
      <c r="I1511" s="154"/>
      <c r="L1511" s="149"/>
      <c r="M1511" s="155"/>
      <c r="T1511" s="156"/>
      <c r="AT1511" s="151" t="s">
        <v>193</v>
      </c>
      <c r="AU1511" s="151" t="s">
        <v>81</v>
      </c>
      <c r="AV1511" s="12" t="s">
        <v>81</v>
      </c>
      <c r="AW1511" s="12" t="s">
        <v>34</v>
      </c>
      <c r="AX1511" s="12" t="s">
        <v>72</v>
      </c>
      <c r="AY1511" s="151" t="s">
        <v>182</v>
      </c>
    </row>
    <row r="1512" spans="2:65" s="12" customFormat="1">
      <c r="B1512" s="149"/>
      <c r="D1512" s="150" t="s">
        <v>193</v>
      </c>
      <c r="E1512" s="151" t="s">
        <v>3</v>
      </c>
      <c r="F1512" s="152" t="s">
        <v>1503</v>
      </c>
      <c r="H1512" s="153">
        <v>0.5</v>
      </c>
      <c r="I1512" s="154"/>
      <c r="L1512" s="149"/>
      <c r="M1512" s="155"/>
      <c r="T1512" s="156"/>
      <c r="AT1512" s="151" t="s">
        <v>193</v>
      </c>
      <c r="AU1512" s="151" t="s">
        <v>81</v>
      </c>
      <c r="AV1512" s="12" t="s">
        <v>81</v>
      </c>
      <c r="AW1512" s="12" t="s">
        <v>34</v>
      </c>
      <c r="AX1512" s="12" t="s">
        <v>72</v>
      </c>
      <c r="AY1512" s="151" t="s">
        <v>182</v>
      </c>
    </row>
    <row r="1513" spans="2:65" s="12" customFormat="1">
      <c r="B1513" s="149"/>
      <c r="D1513" s="150" t="s">
        <v>193</v>
      </c>
      <c r="E1513" s="151" t="s">
        <v>3</v>
      </c>
      <c r="F1513" s="152" t="s">
        <v>1504</v>
      </c>
      <c r="H1513" s="153">
        <v>38.19</v>
      </c>
      <c r="I1513" s="154"/>
      <c r="L1513" s="149"/>
      <c r="M1513" s="155"/>
      <c r="T1513" s="156"/>
      <c r="AT1513" s="151" t="s">
        <v>193</v>
      </c>
      <c r="AU1513" s="151" t="s">
        <v>81</v>
      </c>
      <c r="AV1513" s="12" t="s">
        <v>81</v>
      </c>
      <c r="AW1513" s="12" t="s">
        <v>34</v>
      </c>
      <c r="AX1513" s="12" t="s">
        <v>72</v>
      </c>
      <c r="AY1513" s="151" t="s">
        <v>182</v>
      </c>
    </row>
    <row r="1514" spans="2:65" s="12" customFormat="1">
      <c r="B1514" s="149"/>
      <c r="D1514" s="150" t="s">
        <v>193</v>
      </c>
      <c r="E1514" s="151" t="s">
        <v>3</v>
      </c>
      <c r="F1514" s="152" t="s">
        <v>937</v>
      </c>
      <c r="H1514" s="153">
        <v>-1.4</v>
      </c>
      <c r="I1514" s="154"/>
      <c r="L1514" s="149"/>
      <c r="M1514" s="155"/>
      <c r="T1514" s="156"/>
      <c r="AT1514" s="151" t="s">
        <v>193</v>
      </c>
      <c r="AU1514" s="151" t="s">
        <v>81</v>
      </c>
      <c r="AV1514" s="12" t="s">
        <v>81</v>
      </c>
      <c r="AW1514" s="12" t="s">
        <v>34</v>
      </c>
      <c r="AX1514" s="12" t="s">
        <v>72</v>
      </c>
      <c r="AY1514" s="151" t="s">
        <v>182</v>
      </c>
    </row>
    <row r="1515" spans="2:65" s="12" customFormat="1">
      <c r="B1515" s="149"/>
      <c r="D1515" s="150" t="s">
        <v>193</v>
      </c>
      <c r="E1515" s="151" t="s">
        <v>3</v>
      </c>
      <c r="F1515" s="152" t="s">
        <v>1505</v>
      </c>
      <c r="H1515" s="153">
        <v>3.9380000000000002</v>
      </c>
      <c r="I1515" s="154"/>
      <c r="L1515" s="149"/>
      <c r="M1515" s="155"/>
      <c r="T1515" s="156"/>
      <c r="AT1515" s="151" t="s">
        <v>193</v>
      </c>
      <c r="AU1515" s="151" t="s">
        <v>81</v>
      </c>
      <c r="AV1515" s="12" t="s">
        <v>81</v>
      </c>
      <c r="AW1515" s="12" t="s">
        <v>34</v>
      </c>
      <c r="AX1515" s="12" t="s">
        <v>72</v>
      </c>
      <c r="AY1515" s="151" t="s">
        <v>182</v>
      </c>
    </row>
    <row r="1516" spans="2:65" s="12" customFormat="1">
      <c r="B1516" s="149"/>
      <c r="D1516" s="150" t="s">
        <v>193</v>
      </c>
      <c r="E1516" s="151" t="s">
        <v>3</v>
      </c>
      <c r="F1516" s="152" t="s">
        <v>1506</v>
      </c>
      <c r="H1516" s="153">
        <v>73.632999999999996</v>
      </c>
      <c r="I1516" s="154"/>
      <c r="L1516" s="149"/>
      <c r="M1516" s="155"/>
      <c r="T1516" s="156"/>
      <c r="AT1516" s="151" t="s">
        <v>193</v>
      </c>
      <c r="AU1516" s="151" t="s">
        <v>81</v>
      </c>
      <c r="AV1516" s="12" t="s">
        <v>81</v>
      </c>
      <c r="AW1516" s="12" t="s">
        <v>34</v>
      </c>
      <c r="AX1516" s="12" t="s">
        <v>72</v>
      </c>
      <c r="AY1516" s="151" t="s">
        <v>182</v>
      </c>
    </row>
    <row r="1517" spans="2:65" s="12" customFormat="1">
      <c r="B1517" s="149"/>
      <c r="D1517" s="150" t="s">
        <v>193</v>
      </c>
      <c r="E1517" s="151" t="s">
        <v>3</v>
      </c>
      <c r="F1517" s="152" t="s">
        <v>937</v>
      </c>
      <c r="H1517" s="153">
        <v>-1.4</v>
      </c>
      <c r="I1517" s="154"/>
      <c r="L1517" s="149"/>
      <c r="M1517" s="155"/>
      <c r="T1517" s="156"/>
      <c r="AT1517" s="151" t="s">
        <v>193</v>
      </c>
      <c r="AU1517" s="151" t="s">
        <v>81</v>
      </c>
      <c r="AV1517" s="12" t="s">
        <v>81</v>
      </c>
      <c r="AW1517" s="12" t="s">
        <v>34</v>
      </c>
      <c r="AX1517" s="12" t="s">
        <v>72</v>
      </c>
      <c r="AY1517" s="151" t="s">
        <v>182</v>
      </c>
    </row>
    <row r="1518" spans="2:65" s="12" customFormat="1">
      <c r="B1518" s="149"/>
      <c r="D1518" s="150" t="s">
        <v>193</v>
      </c>
      <c r="E1518" s="151" t="s">
        <v>3</v>
      </c>
      <c r="F1518" s="152" t="s">
        <v>1507</v>
      </c>
      <c r="H1518" s="153">
        <v>50.987000000000002</v>
      </c>
      <c r="I1518" s="154"/>
      <c r="L1518" s="149"/>
      <c r="M1518" s="155"/>
      <c r="T1518" s="156"/>
      <c r="AT1518" s="151" t="s">
        <v>193</v>
      </c>
      <c r="AU1518" s="151" t="s">
        <v>81</v>
      </c>
      <c r="AV1518" s="12" t="s">
        <v>81</v>
      </c>
      <c r="AW1518" s="12" t="s">
        <v>34</v>
      </c>
      <c r="AX1518" s="12" t="s">
        <v>72</v>
      </c>
      <c r="AY1518" s="151" t="s">
        <v>182</v>
      </c>
    </row>
    <row r="1519" spans="2:65" s="12" customFormat="1">
      <c r="B1519" s="149"/>
      <c r="D1519" s="150" t="s">
        <v>193</v>
      </c>
      <c r="E1519" s="151" t="s">
        <v>3</v>
      </c>
      <c r="F1519" s="152" t="s">
        <v>937</v>
      </c>
      <c r="H1519" s="153">
        <v>-1.4</v>
      </c>
      <c r="I1519" s="154"/>
      <c r="L1519" s="149"/>
      <c r="M1519" s="155"/>
      <c r="T1519" s="156"/>
      <c r="AT1519" s="151" t="s">
        <v>193</v>
      </c>
      <c r="AU1519" s="151" t="s">
        <v>81</v>
      </c>
      <c r="AV1519" s="12" t="s">
        <v>81</v>
      </c>
      <c r="AW1519" s="12" t="s">
        <v>34</v>
      </c>
      <c r="AX1519" s="12" t="s">
        <v>72</v>
      </c>
      <c r="AY1519" s="151" t="s">
        <v>182</v>
      </c>
    </row>
    <row r="1520" spans="2:65" s="12" customFormat="1">
      <c r="B1520" s="149"/>
      <c r="D1520" s="150" t="s">
        <v>193</v>
      </c>
      <c r="E1520" s="151" t="s">
        <v>3</v>
      </c>
      <c r="F1520" s="152" t="s">
        <v>932</v>
      </c>
      <c r="H1520" s="153">
        <v>-1.8</v>
      </c>
      <c r="I1520" s="154"/>
      <c r="L1520" s="149"/>
      <c r="M1520" s="155"/>
      <c r="T1520" s="156"/>
      <c r="AT1520" s="151" t="s">
        <v>193</v>
      </c>
      <c r="AU1520" s="151" t="s">
        <v>81</v>
      </c>
      <c r="AV1520" s="12" t="s">
        <v>81</v>
      </c>
      <c r="AW1520" s="12" t="s">
        <v>34</v>
      </c>
      <c r="AX1520" s="12" t="s">
        <v>72</v>
      </c>
      <c r="AY1520" s="151" t="s">
        <v>182</v>
      </c>
    </row>
    <row r="1521" spans="2:51" s="12" customFormat="1">
      <c r="B1521" s="149"/>
      <c r="D1521" s="150" t="s">
        <v>193</v>
      </c>
      <c r="E1521" s="151" t="s">
        <v>3</v>
      </c>
      <c r="F1521" s="152" t="s">
        <v>1508</v>
      </c>
      <c r="H1521" s="153">
        <v>50.25</v>
      </c>
      <c r="I1521" s="154"/>
      <c r="L1521" s="149"/>
      <c r="M1521" s="155"/>
      <c r="T1521" s="156"/>
      <c r="AT1521" s="151" t="s">
        <v>193</v>
      </c>
      <c r="AU1521" s="151" t="s">
        <v>81</v>
      </c>
      <c r="AV1521" s="12" t="s">
        <v>81</v>
      </c>
      <c r="AW1521" s="12" t="s">
        <v>34</v>
      </c>
      <c r="AX1521" s="12" t="s">
        <v>72</v>
      </c>
      <c r="AY1521" s="151" t="s">
        <v>182</v>
      </c>
    </row>
    <row r="1522" spans="2:51" s="12" customFormat="1">
      <c r="B1522" s="149"/>
      <c r="D1522" s="150" t="s">
        <v>193</v>
      </c>
      <c r="E1522" s="151" t="s">
        <v>3</v>
      </c>
      <c r="F1522" s="152" t="s">
        <v>932</v>
      </c>
      <c r="H1522" s="153">
        <v>-1.8</v>
      </c>
      <c r="I1522" s="154"/>
      <c r="L1522" s="149"/>
      <c r="M1522" s="155"/>
      <c r="T1522" s="156"/>
      <c r="AT1522" s="151" t="s">
        <v>193</v>
      </c>
      <c r="AU1522" s="151" t="s">
        <v>81</v>
      </c>
      <c r="AV1522" s="12" t="s">
        <v>81</v>
      </c>
      <c r="AW1522" s="12" t="s">
        <v>34</v>
      </c>
      <c r="AX1522" s="12" t="s">
        <v>72</v>
      </c>
      <c r="AY1522" s="151" t="s">
        <v>182</v>
      </c>
    </row>
    <row r="1523" spans="2:51" s="12" customFormat="1">
      <c r="B1523" s="149"/>
      <c r="D1523" s="150" t="s">
        <v>193</v>
      </c>
      <c r="E1523" s="151" t="s">
        <v>3</v>
      </c>
      <c r="F1523" s="152" t="s">
        <v>1509</v>
      </c>
      <c r="H1523" s="153">
        <v>2.5499999999999998</v>
      </c>
      <c r="I1523" s="154"/>
      <c r="L1523" s="149"/>
      <c r="M1523" s="155"/>
      <c r="T1523" s="156"/>
      <c r="AT1523" s="151" t="s">
        <v>193</v>
      </c>
      <c r="AU1523" s="151" t="s">
        <v>81</v>
      </c>
      <c r="AV1523" s="12" t="s">
        <v>81</v>
      </c>
      <c r="AW1523" s="12" t="s">
        <v>34</v>
      </c>
      <c r="AX1523" s="12" t="s">
        <v>72</v>
      </c>
      <c r="AY1523" s="151" t="s">
        <v>182</v>
      </c>
    </row>
    <row r="1524" spans="2:51" s="12" customFormat="1">
      <c r="B1524" s="149"/>
      <c r="D1524" s="150" t="s">
        <v>193</v>
      </c>
      <c r="E1524" s="151" t="s">
        <v>3</v>
      </c>
      <c r="F1524" s="152" t="s">
        <v>1510</v>
      </c>
      <c r="H1524" s="153">
        <v>55.174999999999997</v>
      </c>
      <c r="I1524" s="154"/>
      <c r="L1524" s="149"/>
      <c r="M1524" s="155"/>
      <c r="T1524" s="156"/>
      <c r="AT1524" s="151" t="s">
        <v>193</v>
      </c>
      <c r="AU1524" s="151" t="s">
        <v>81</v>
      </c>
      <c r="AV1524" s="12" t="s">
        <v>81</v>
      </c>
      <c r="AW1524" s="12" t="s">
        <v>34</v>
      </c>
      <c r="AX1524" s="12" t="s">
        <v>72</v>
      </c>
      <c r="AY1524" s="151" t="s">
        <v>182</v>
      </c>
    </row>
    <row r="1525" spans="2:51" s="12" customFormat="1">
      <c r="B1525" s="149"/>
      <c r="D1525" s="150" t="s">
        <v>193</v>
      </c>
      <c r="E1525" s="151" t="s">
        <v>3</v>
      </c>
      <c r="F1525" s="152" t="s">
        <v>931</v>
      </c>
      <c r="H1525" s="153">
        <v>-2.2000000000000002</v>
      </c>
      <c r="I1525" s="154"/>
      <c r="L1525" s="149"/>
      <c r="M1525" s="155"/>
      <c r="T1525" s="156"/>
      <c r="AT1525" s="151" t="s">
        <v>193</v>
      </c>
      <c r="AU1525" s="151" t="s">
        <v>81</v>
      </c>
      <c r="AV1525" s="12" t="s">
        <v>81</v>
      </c>
      <c r="AW1525" s="12" t="s">
        <v>34</v>
      </c>
      <c r="AX1525" s="12" t="s">
        <v>72</v>
      </c>
      <c r="AY1525" s="151" t="s">
        <v>182</v>
      </c>
    </row>
    <row r="1526" spans="2:51" s="12" customFormat="1">
      <c r="B1526" s="149"/>
      <c r="D1526" s="150" t="s">
        <v>193</v>
      </c>
      <c r="E1526" s="151" t="s">
        <v>3</v>
      </c>
      <c r="F1526" s="152" t="s">
        <v>1511</v>
      </c>
      <c r="H1526" s="153">
        <v>40.133000000000003</v>
      </c>
      <c r="I1526" s="154"/>
      <c r="L1526" s="149"/>
      <c r="M1526" s="155"/>
      <c r="T1526" s="156"/>
      <c r="AT1526" s="151" t="s">
        <v>193</v>
      </c>
      <c r="AU1526" s="151" t="s">
        <v>81</v>
      </c>
      <c r="AV1526" s="12" t="s">
        <v>81</v>
      </c>
      <c r="AW1526" s="12" t="s">
        <v>34</v>
      </c>
      <c r="AX1526" s="12" t="s">
        <v>72</v>
      </c>
      <c r="AY1526" s="151" t="s">
        <v>182</v>
      </c>
    </row>
    <row r="1527" spans="2:51" s="12" customFormat="1">
      <c r="B1527" s="149"/>
      <c r="D1527" s="150" t="s">
        <v>193</v>
      </c>
      <c r="E1527" s="151" t="s">
        <v>3</v>
      </c>
      <c r="F1527" s="152" t="s">
        <v>1512</v>
      </c>
      <c r="H1527" s="153">
        <v>-4.4000000000000004</v>
      </c>
      <c r="I1527" s="154"/>
      <c r="L1527" s="149"/>
      <c r="M1527" s="155"/>
      <c r="T1527" s="156"/>
      <c r="AT1527" s="151" t="s">
        <v>193</v>
      </c>
      <c r="AU1527" s="151" t="s">
        <v>81</v>
      </c>
      <c r="AV1527" s="12" t="s">
        <v>81</v>
      </c>
      <c r="AW1527" s="12" t="s">
        <v>34</v>
      </c>
      <c r="AX1527" s="12" t="s">
        <v>72</v>
      </c>
      <c r="AY1527" s="151" t="s">
        <v>182</v>
      </c>
    </row>
    <row r="1528" spans="2:51" s="12" customFormat="1">
      <c r="B1528" s="149"/>
      <c r="D1528" s="150" t="s">
        <v>193</v>
      </c>
      <c r="E1528" s="151" t="s">
        <v>3</v>
      </c>
      <c r="F1528" s="152" t="s">
        <v>932</v>
      </c>
      <c r="H1528" s="153">
        <v>-1.8</v>
      </c>
      <c r="I1528" s="154"/>
      <c r="L1528" s="149"/>
      <c r="M1528" s="155"/>
      <c r="T1528" s="156"/>
      <c r="AT1528" s="151" t="s">
        <v>193</v>
      </c>
      <c r="AU1528" s="151" t="s">
        <v>81</v>
      </c>
      <c r="AV1528" s="12" t="s">
        <v>81</v>
      </c>
      <c r="AW1528" s="12" t="s">
        <v>34</v>
      </c>
      <c r="AX1528" s="12" t="s">
        <v>72</v>
      </c>
      <c r="AY1528" s="151" t="s">
        <v>182</v>
      </c>
    </row>
    <row r="1529" spans="2:51" s="12" customFormat="1">
      <c r="B1529" s="149"/>
      <c r="D1529" s="150" t="s">
        <v>193</v>
      </c>
      <c r="E1529" s="151" t="s">
        <v>3</v>
      </c>
      <c r="F1529" s="152" t="s">
        <v>1513</v>
      </c>
      <c r="H1529" s="153">
        <v>33.198999999999998</v>
      </c>
      <c r="I1529" s="154"/>
      <c r="L1529" s="149"/>
      <c r="M1529" s="155"/>
      <c r="T1529" s="156"/>
      <c r="AT1529" s="151" t="s">
        <v>193</v>
      </c>
      <c r="AU1529" s="151" t="s">
        <v>81</v>
      </c>
      <c r="AV1529" s="12" t="s">
        <v>81</v>
      </c>
      <c r="AW1529" s="12" t="s">
        <v>34</v>
      </c>
      <c r="AX1529" s="12" t="s">
        <v>72</v>
      </c>
      <c r="AY1529" s="151" t="s">
        <v>182</v>
      </c>
    </row>
    <row r="1530" spans="2:51" s="12" customFormat="1">
      <c r="B1530" s="149"/>
      <c r="D1530" s="150" t="s">
        <v>193</v>
      </c>
      <c r="E1530" s="151" t="s">
        <v>3</v>
      </c>
      <c r="F1530" s="152" t="s">
        <v>932</v>
      </c>
      <c r="H1530" s="153">
        <v>-1.8</v>
      </c>
      <c r="I1530" s="154"/>
      <c r="L1530" s="149"/>
      <c r="M1530" s="155"/>
      <c r="T1530" s="156"/>
      <c r="AT1530" s="151" t="s">
        <v>193</v>
      </c>
      <c r="AU1530" s="151" t="s">
        <v>81</v>
      </c>
      <c r="AV1530" s="12" t="s">
        <v>81</v>
      </c>
      <c r="AW1530" s="12" t="s">
        <v>34</v>
      </c>
      <c r="AX1530" s="12" t="s">
        <v>72</v>
      </c>
      <c r="AY1530" s="151" t="s">
        <v>182</v>
      </c>
    </row>
    <row r="1531" spans="2:51" s="12" customFormat="1">
      <c r="B1531" s="149"/>
      <c r="D1531" s="150" t="s">
        <v>193</v>
      </c>
      <c r="E1531" s="151" t="s">
        <v>3</v>
      </c>
      <c r="F1531" s="152" t="s">
        <v>1514</v>
      </c>
      <c r="H1531" s="153">
        <v>78.759</v>
      </c>
      <c r="I1531" s="154"/>
      <c r="L1531" s="149"/>
      <c r="M1531" s="155"/>
      <c r="T1531" s="156"/>
      <c r="AT1531" s="151" t="s">
        <v>193</v>
      </c>
      <c r="AU1531" s="151" t="s">
        <v>81</v>
      </c>
      <c r="AV1531" s="12" t="s">
        <v>81</v>
      </c>
      <c r="AW1531" s="12" t="s">
        <v>34</v>
      </c>
      <c r="AX1531" s="12" t="s">
        <v>72</v>
      </c>
      <c r="AY1531" s="151" t="s">
        <v>182</v>
      </c>
    </row>
    <row r="1532" spans="2:51" s="12" customFormat="1">
      <c r="B1532" s="149"/>
      <c r="D1532" s="150" t="s">
        <v>193</v>
      </c>
      <c r="E1532" s="151" t="s">
        <v>3</v>
      </c>
      <c r="F1532" s="152" t="s">
        <v>931</v>
      </c>
      <c r="H1532" s="153">
        <v>-2.2000000000000002</v>
      </c>
      <c r="I1532" s="154"/>
      <c r="L1532" s="149"/>
      <c r="M1532" s="155"/>
      <c r="T1532" s="156"/>
      <c r="AT1532" s="151" t="s">
        <v>193</v>
      </c>
      <c r="AU1532" s="151" t="s">
        <v>81</v>
      </c>
      <c r="AV1532" s="12" t="s">
        <v>81</v>
      </c>
      <c r="AW1532" s="12" t="s">
        <v>34</v>
      </c>
      <c r="AX1532" s="12" t="s">
        <v>72</v>
      </c>
      <c r="AY1532" s="151" t="s">
        <v>182</v>
      </c>
    </row>
    <row r="1533" spans="2:51" s="12" customFormat="1">
      <c r="B1533" s="149"/>
      <c r="D1533" s="150" t="s">
        <v>193</v>
      </c>
      <c r="E1533" s="151" t="s">
        <v>3</v>
      </c>
      <c r="F1533" s="152" t="s">
        <v>949</v>
      </c>
      <c r="H1533" s="153">
        <v>-5.4</v>
      </c>
      <c r="I1533" s="154"/>
      <c r="L1533" s="149"/>
      <c r="M1533" s="155"/>
      <c r="T1533" s="156"/>
      <c r="AT1533" s="151" t="s">
        <v>193</v>
      </c>
      <c r="AU1533" s="151" t="s">
        <v>81</v>
      </c>
      <c r="AV1533" s="12" t="s">
        <v>81</v>
      </c>
      <c r="AW1533" s="12" t="s">
        <v>34</v>
      </c>
      <c r="AX1533" s="12" t="s">
        <v>72</v>
      </c>
      <c r="AY1533" s="151" t="s">
        <v>182</v>
      </c>
    </row>
    <row r="1534" spans="2:51" s="12" customFormat="1">
      <c r="B1534" s="149"/>
      <c r="D1534" s="150" t="s">
        <v>193</v>
      </c>
      <c r="E1534" s="151" t="s">
        <v>3</v>
      </c>
      <c r="F1534" s="152" t="s">
        <v>1515</v>
      </c>
      <c r="H1534" s="153">
        <v>5.2279999999999998</v>
      </c>
      <c r="I1534" s="154"/>
      <c r="L1534" s="149"/>
      <c r="M1534" s="155"/>
      <c r="T1534" s="156"/>
      <c r="AT1534" s="151" t="s">
        <v>193</v>
      </c>
      <c r="AU1534" s="151" t="s">
        <v>81</v>
      </c>
      <c r="AV1534" s="12" t="s">
        <v>81</v>
      </c>
      <c r="AW1534" s="12" t="s">
        <v>34</v>
      </c>
      <c r="AX1534" s="12" t="s">
        <v>72</v>
      </c>
      <c r="AY1534" s="151" t="s">
        <v>182</v>
      </c>
    </row>
    <row r="1535" spans="2:51" s="12" customFormat="1">
      <c r="B1535" s="149"/>
      <c r="D1535" s="150" t="s">
        <v>193</v>
      </c>
      <c r="E1535" s="151" t="s">
        <v>3</v>
      </c>
      <c r="F1535" s="152" t="s">
        <v>1516</v>
      </c>
      <c r="H1535" s="153">
        <v>2.996</v>
      </c>
      <c r="I1535" s="154"/>
      <c r="L1535" s="149"/>
      <c r="M1535" s="155"/>
      <c r="T1535" s="156"/>
      <c r="AT1535" s="151" t="s">
        <v>193</v>
      </c>
      <c r="AU1535" s="151" t="s">
        <v>81</v>
      </c>
      <c r="AV1535" s="12" t="s">
        <v>81</v>
      </c>
      <c r="AW1535" s="12" t="s">
        <v>34</v>
      </c>
      <c r="AX1535" s="12" t="s">
        <v>72</v>
      </c>
      <c r="AY1535" s="151" t="s">
        <v>182</v>
      </c>
    </row>
    <row r="1536" spans="2:51" s="12" customFormat="1">
      <c r="B1536" s="149"/>
      <c r="D1536" s="150" t="s">
        <v>193</v>
      </c>
      <c r="E1536" s="151" t="s">
        <v>3</v>
      </c>
      <c r="F1536" s="152" t="s">
        <v>1517</v>
      </c>
      <c r="H1536" s="153">
        <v>3.1139999999999999</v>
      </c>
      <c r="I1536" s="154"/>
      <c r="L1536" s="149"/>
      <c r="M1536" s="155"/>
      <c r="T1536" s="156"/>
      <c r="AT1536" s="151" t="s">
        <v>193</v>
      </c>
      <c r="AU1536" s="151" t="s">
        <v>81</v>
      </c>
      <c r="AV1536" s="12" t="s">
        <v>81</v>
      </c>
      <c r="AW1536" s="12" t="s">
        <v>34</v>
      </c>
      <c r="AX1536" s="12" t="s">
        <v>72</v>
      </c>
      <c r="AY1536" s="151" t="s">
        <v>182</v>
      </c>
    </row>
    <row r="1537" spans="2:51" s="12" customFormat="1">
      <c r="B1537" s="149"/>
      <c r="D1537" s="150" t="s">
        <v>193</v>
      </c>
      <c r="E1537" s="151" t="s">
        <v>3</v>
      </c>
      <c r="F1537" s="152" t="s">
        <v>1518</v>
      </c>
      <c r="H1537" s="153">
        <v>0.75</v>
      </c>
      <c r="I1537" s="154"/>
      <c r="L1537" s="149"/>
      <c r="M1537" s="155"/>
      <c r="T1537" s="156"/>
      <c r="AT1537" s="151" t="s">
        <v>193</v>
      </c>
      <c r="AU1537" s="151" t="s">
        <v>81</v>
      </c>
      <c r="AV1537" s="12" t="s">
        <v>81</v>
      </c>
      <c r="AW1537" s="12" t="s">
        <v>34</v>
      </c>
      <c r="AX1537" s="12" t="s">
        <v>72</v>
      </c>
      <c r="AY1537" s="151" t="s">
        <v>182</v>
      </c>
    </row>
    <row r="1538" spans="2:51" s="12" customFormat="1">
      <c r="B1538" s="149"/>
      <c r="D1538" s="150" t="s">
        <v>193</v>
      </c>
      <c r="E1538" s="151" t="s">
        <v>3</v>
      </c>
      <c r="F1538" s="152" t="s">
        <v>1519</v>
      </c>
      <c r="H1538" s="153">
        <v>3.0449999999999999</v>
      </c>
      <c r="I1538" s="154"/>
      <c r="L1538" s="149"/>
      <c r="M1538" s="155"/>
      <c r="T1538" s="156"/>
      <c r="AT1538" s="151" t="s">
        <v>193</v>
      </c>
      <c r="AU1538" s="151" t="s">
        <v>81</v>
      </c>
      <c r="AV1538" s="12" t="s">
        <v>81</v>
      </c>
      <c r="AW1538" s="12" t="s">
        <v>34</v>
      </c>
      <c r="AX1538" s="12" t="s">
        <v>72</v>
      </c>
      <c r="AY1538" s="151" t="s">
        <v>182</v>
      </c>
    </row>
    <row r="1539" spans="2:51" s="12" customFormat="1">
      <c r="B1539" s="149"/>
      <c r="D1539" s="150" t="s">
        <v>193</v>
      </c>
      <c r="E1539" s="151" t="s">
        <v>3</v>
      </c>
      <c r="F1539" s="152" t="s">
        <v>1520</v>
      </c>
      <c r="H1539" s="153">
        <v>1.0569999999999999</v>
      </c>
      <c r="I1539" s="154"/>
      <c r="L1539" s="149"/>
      <c r="M1539" s="155"/>
      <c r="T1539" s="156"/>
      <c r="AT1539" s="151" t="s">
        <v>193</v>
      </c>
      <c r="AU1539" s="151" t="s">
        <v>81</v>
      </c>
      <c r="AV1539" s="12" t="s">
        <v>81</v>
      </c>
      <c r="AW1539" s="12" t="s">
        <v>34</v>
      </c>
      <c r="AX1539" s="12" t="s">
        <v>72</v>
      </c>
      <c r="AY1539" s="151" t="s">
        <v>182</v>
      </c>
    </row>
    <row r="1540" spans="2:51" s="12" customFormat="1">
      <c r="B1540" s="149"/>
      <c r="D1540" s="150" t="s">
        <v>193</v>
      </c>
      <c r="E1540" s="151" t="s">
        <v>3</v>
      </c>
      <c r="F1540" s="152" t="s">
        <v>1521</v>
      </c>
      <c r="H1540" s="153">
        <v>91.421999999999997</v>
      </c>
      <c r="I1540" s="154"/>
      <c r="L1540" s="149"/>
      <c r="M1540" s="155"/>
      <c r="T1540" s="156"/>
      <c r="AT1540" s="151" t="s">
        <v>193</v>
      </c>
      <c r="AU1540" s="151" t="s">
        <v>81</v>
      </c>
      <c r="AV1540" s="12" t="s">
        <v>81</v>
      </c>
      <c r="AW1540" s="12" t="s">
        <v>34</v>
      </c>
      <c r="AX1540" s="12" t="s">
        <v>72</v>
      </c>
      <c r="AY1540" s="151" t="s">
        <v>182</v>
      </c>
    </row>
    <row r="1541" spans="2:51" s="12" customFormat="1">
      <c r="B1541" s="149"/>
      <c r="D1541" s="150" t="s">
        <v>193</v>
      </c>
      <c r="E1541" s="151" t="s">
        <v>3</v>
      </c>
      <c r="F1541" s="152" t="s">
        <v>932</v>
      </c>
      <c r="H1541" s="153">
        <v>-1.8</v>
      </c>
      <c r="I1541" s="154"/>
      <c r="L1541" s="149"/>
      <c r="M1541" s="155"/>
      <c r="T1541" s="156"/>
      <c r="AT1541" s="151" t="s">
        <v>193</v>
      </c>
      <c r="AU1541" s="151" t="s">
        <v>81</v>
      </c>
      <c r="AV1541" s="12" t="s">
        <v>81</v>
      </c>
      <c r="AW1541" s="12" t="s">
        <v>34</v>
      </c>
      <c r="AX1541" s="12" t="s">
        <v>72</v>
      </c>
      <c r="AY1541" s="151" t="s">
        <v>182</v>
      </c>
    </row>
    <row r="1542" spans="2:51" s="12" customFormat="1">
      <c r="B1542" s="149"/>
      <c r="D1542" s="150" t="s">
        <v>193</v>
      </c>
      <c r="E1542" s="151" t="s">
        <v>3</v>
      </c>
      <c r="F1542" s="152" t="s">
        <v>1522</v>
      </c>
      <c r="H1542" s="153">
        <v>3.484</v>
      </c>
      <c r="I1542" s="154"/>
      <c r="L1542" s="149"/>
      <c r="M1542" s="155"/>
      <c r="T1542" s="156"/>
      <c r="AT1542" s="151" t="s">
        <v>193</v>
      </c>
      <c r="AU1542" s="151" t="s">
        <v>81</v>
      </c>
      <c r="AV1542" s="12" t="s">
        <v>81</v>
      </c>
      <c r="AW1542" s="12" t="s">
        <v>34</v>
      </c>
      <c r="AX1542" s="12" t="s">
        <v>72</v>
      </c>
      <c r="AY1542" s="151" t="s">
        <v>182</v>
      </c>
    </row>
    <row r="1543" spans="2:51" s="12" customFormat="1">
      <c r="B1543" s="149"/>
      <c r="D1543" s="150" t="s">
        <v>193</v>
      </c>
      <c r="E1543" s="151" t="s">
        <v>3</v>
      </c>
      <c r="F1543" s="152" t="s">
        <v>1523</v>
      </c>
      <c r="H1543" s="153">
        <v>3.2629999999999999</v>
      </c>
      <c r="I1543" s="154"/>
      <c r="L1543" s="149"/>
      <c r="M1543" s="155"/>
      <c r="T1543" s="156"/>
      <c r="AT1543" s="151" t="s">
        <v>193</v>
      </c>
      <c r="AU1543" s="151" t="s">
        <v>81</v>
      </c>
      <c r="AV1543" s="12" t="s">
        <v>81</v>
      </c>
      <c r="AW1543" s="12" t="s">
        <v>34</v>
      </c>
      <c r="AX1543" s="12" t="s">
        <v>72</v>
      </c>
      <c r="AY1543" s="151" t="s">
        <v>182</v>
      </c>
    </row>
    <row r="1544" spans="2:51" s="12" customFormat="1">
      <c r="B1544" s="149"/>
      <c r="D1544" s="150" t="s">
        <v>193</v>
      </c>
      <c r="E1544" s="151" t="s">
        <v>3</v>
      </c>
      <c r="F1544" s="152" t="s">
        <v>1524</v>
      </c>
      <c r="H1544" s="153">
        <v>5.58</v>
      </c>
      <c r="I1544" s="154"/>
      <c r="L1544" s="149"/>
      <c r="M1544" s="155"/>
      <c r="T1544" s="156"/>
      <c r="AT1544" s="151" t="s">
        <v>193</v>
      </c>
      <c r="AU1544" s="151" t="s">
        <v>81</v>
      </c>
      <c r="AV1544" s="12" t="s">
        <v>81</v>
      </c>
      <c r="AW1544" s="12" t="s">
        <v>34</v>
      </c>
      <c r="AX1544" s="12" t="s">
        <v>72</v>
      </c>
      <c r="AY1544" s="151" t="s">
        <v>182</v>
      </c>
    </row>
    <row r="1545" spans="2:51" s="12" customFormat="1">
      <c r="B1545" s="149"/>
      <c r="D1545" s="150" t="s">
        <v>193</v>
      </c>
      <c r="E1545" s="151" t="s">
        <v>3</v>
      </c>
      <c r="F1545" s="152" t="s">
        <v>1525</v>
      </c>
      <c r="H1545" s="153">
        <v>56.481000000000002</v>
      </c>
      <c r="I1545" s="154"/>
      <c r="L1545" s="149"/>
      <c r="M1545" s="155"/>
      <c r="T1545" s="156"/>
      <c r="AT1545" s="151" t="s">
        <v>193</v>
      </c>
      <c r="AU1545" s="151" t="s">
        <v>81</v>
      </c>
      <c r="AV1545" s="12" t="s">
        <v>81</v>
      </c>
      <c r="AW1545" s="12" t="s">
        <v>34</v>
      </c>
      <c r="AX1545" s="12" t="s">
        <v>72</v>
      </c>
      <c r="AY1545" s="151" t="s">
        <v>182</v>
      </c>
    </row>
    <row r="1546" spans="2:51" s="12" customFormat="1">
      <c r="B1546" s="149"/>
      <c r="D1546" s="150" t="s">
        <v>193</v>
      </c>
      <c r="E1546" s="151" t="s">
        <v>3</v>
      </c>
      <c r="F1546" s="152" t="s">
        <v>932</v>
      </c>
      <c r="H1546" s="153">
        <v>-1.8</v>
      </c>
      <c r="I1546" s="154"/>
      <c r="L1546" s="149"/>
      <c r="M1546" s="155"/>
      <c r="T1546" s="156"/>
      <c r="AT1546" s="151" t="s">
        <v>193</v>
      </c>
      <c r="AU1546" s="151" t="s">
        <v>81</v>
      </c>
      <c r="AV1546" s="12" t="s">
        <v>81</v>
      </c>
      <c r="AW1546" s="12" t="s">
        <v>34</v>
      </c>
      <c r="AX1546" s="12" t="s">
        <v>72</v>
      </c>
      <c r="AY1546" s="151" t="s">
        <v>182</v>
      </c>
    </row>
    <row r="1547" spans="2:51" s="12" customFormat="1">
      <c r="B1547" s="149"/>
      <c r="D1547" s="150" t="s">
        <v>193</v>
      </c>
      <c r="E1547" s="151" t="s">
        <v>3</v>
      </c>
      <c r="F1547" s="152" t="s">
        <v>1526</v>
      </c>
      <c r="H1547" s="153">
        <v>3.4449999999999998</v>
      </c>
      <c r="I1547" s="154"/>
      <c r="L1547" s="149"/>
      <c r="M1547" s="155"/>
      <c r="T1547" s="156"/>
      <c r="AT1547" s="151" t="s">
        <v>193</v>
      </c>
      <c r="AU1547" s="151" t="s">
        <v>81</v>
      </c>
      <c r="AV1547" s="12" t="s">
        <v>81</v>
      </c>
      <c r="AW1547" s="12" t="s">
        <v>34</v>
      </c>
      <c r="AX1547" s="12" t="s">
        <v>72</v>
      </c>
      <c r="AY1547" s="151" t="s">
        <v>182</v>
      </c>
    </row>
    <row r="1548" spans="2:51" s="12" customFormat="1">
      <c r="B1548" s="149"/>
      <c r="D1548" s="150" t="s">
        <v>193</v>
      </c>
      <c r="E1548" s="151" t="s">
        <v>3</v>
      </c>
      <c r="F1548" s="152" t="s">
        <v>937</v>
      </c>
      <c r="H1548" s="153">
        <v>-1.4</v>
      </c>
      <c r="I1548" s="154"/>
      <c r="L1548" s="149"/>
      <c r="M1548" s="155"/>
      <c r="T1548" s="156"/>
      <c r="AT1548" s="151" t="s">
        <v>193</v>
      </c>
      <c r="AU1548" s="151" t="s">
        <v>81</v>
      </c>
      <c r="AV1548" s="12" t="s">
        <v>81</v>
      </c>
      <c r="AW1548" s="12" t="s">
        <v>34</v>
      </c>
      <c r="AX1548" s="12" t="s">
        <v>72</v>
      </c>
      <c r="AY1548" s="151" t="s">
        <v>182</v>
      </c>
    </row>
    <row r="1549" spans="2:51" s="12" customFormat="1">
      <c r="B1549" s="149"/>
      <c r="D1549" s="150" t="s">
        <v>193</v>
      </c>
      <c r="E1549" s="151" t="s">
        <v>3</v>
      </c>
      <c r="F1549" s="152" t="s">
        <v>1518</v>
      </c>
      <c r="H1549" s="153">
        <v>0.75</v>
      </c>
      <c r="I1549" s="154"/>
      <c r="L1549" s="149"/>
      <c r="M1549" s="155"/>
      <c r="T1549" s="156"/>
      <c r="AT1549" s="151" t="s">
        <v>193</v>
      </c>
      <c r="AU1549" s="151" t="s">
        <v>81</v>
      </c>
      <c r="AV1549" s="12" t="s">
        <v>81</v>
      </c>
      <c r="AW1549" s="12" t="s">
        <v>34</v>
      </c>
      <c r="AX1549" s="12" t="s">
        <v>72</v>
      </c>
      <c r="AY1549" s="151" t="s">
        <v>182</v>
      </c>
    </row>
    <row r="1550" spans="2:51" s="12" customFormat="1">
      <c r="B1550" s="149"/>
      <c r="D1550" s="150" t="s">
        <v>193</v>
      </c>
      <c r="E1550" s="151" t="s">
        <v>3</v>
      </c>
      <c r="F1550" s="152" t="s">
        <v>1527</v>
      </c>
      <c r="H1550" s="153">
        <v>43.985999999999997</v>
      </c>
      <c r="I1550" s="154"/>
      <c r="L1550" s="149"/>
      <c r="M1550" s="155"/>
      <c r="T1550" s="156"/>
      <c r="AT1550" s="151" t="s">
        <v>193</v>
      </c>
      <c r="AU1550" s="151" t="s">
        <v>81</v>
      </c>
      <c r="AV1550" s="12" t="s">
        <v>81</v>
      </c>
      <c r="AW1550" s="12" t="s">
        <v>34</v>
      </c>
      <c r="AX1550" s="12" t="s">
        <v>72</v>
      </c>
      <c r="AY1550" s="151" t="s">
        <v>182</v>
      </c>
    </row>
    <row r="1551" spans="2:51" s="12" customFormat="1">
      <c r="B1551" s="149"/>
      <c r="D1551" s="150" t="s">
        <v>193</v>
      </c>
      <c r="E1551" s="151" t="s">
        <v>3</v>
      </c>
      <c r="F1551" s="152" t="s">
        <v>1518</v>
      </c>
      <c r="H1551" s="153">
        <v>0.75</v>
      </c>
      <c r="I1551" s="154"/>
      <c r="L1551" s="149"/>
      <c r="M1551" s="155"/>
      <c r="T1551" s="156"/>
      <c r="AT1551" s="151" t="s">
        <v>193</v>
      </c>
      <c r="AU1551" s="151" t="s">
        <v>81</v>
      </c>
      <c r="AV1551" s="12" t="s">
        <v>81</v>
      </c>
      <c r="AW1551" s="12" t="s">
        <v>34</v>
      </c>
      <c r="AX1551" s="12" t="s">
        <v>72</v>
      </c>
      <c r="AY1551" s="151" t="s">
        <v>182</v>
      </c>
    </row>
    <row r="1552" spans="2:51" s="12" customFormat="1">
      <c r="B1552" s="149"/>
      <c r="D1552" s="150" t="s">
        <v>193</v>
      </c>
      <c r="E1552" s="151" t="s">
        <v>3</v>
      </c>
      <c r="F1552" s="152" t="s">
        <v>1528</v>
      </c>
      <c r="H1552" s="153">
        <v>2.12</v>
      </c>
      <c r="I1552" s="154"/>
      <c r="L1552" s="149"/>
      <c r="M1552" s="155"/>
      <c r="T1552" s="156"/>
      <c r="AT1552" s="151" t="s">
        <v>193</v>
      </c>
      <c r="AU1552" s="151" t="s">
        <v>81</v>
      </c>
      <c r="AV1552" s="12" t="s">
        <v>81</v>
      </c>
      <c r="AW1552" s="12" t="s">
        <v>34</v>
      </c>
      <c r="AX1552" s="12" t="s">
        <v>72</v>
      </c>
      <c r="AY1552" s="151" t="s">
        <v>182</v>
      </c>
    </row>
    <row r="1553" spans="2:51" s="12" customFormat="1">
      <c r="B1553" s="149"/>
      <c r="D1553" s="150" t="s">
        <v>193</v>
      </c>
      <c r="E1553" s="151" t="s">
        <v>3</v>
      </c>
      <c r="F1553" s="152" t="s">
        <v>1529</v>
      </c>
      <c r="H1553" s="153">
        <v>17.286000000000001</v>
      </c>
      <c r="I1553" s="154"/>
      <c r="L1553" s="149"/>
      <c r="M1553" s="155"/>
      <c r="T1553" s="156"/>
      <c r="AT1553" s="151" t="s">
        <v>193</v>
      </c>
      <c r="AU1553" s="151" t="s">
        <v>81</v>
      </c>
      <c r="AV1553" s="12" t="s">
        <v>81</v>
      </c>
      <c r="AW1553" s="12" t="s">
        <v>34</v>
      </c>
      <c r="AX1553" s="12" t="s">
        <v>72</v>
      </c>
      <c r="AY1553" s="151" t="s">
        <v>182</v>
      </c>
    </row>
    <row r="1554" spans="2:51" s="12" customFormat="1">
      <c r="B1554" s="149"/>
      <c r="D1554" s="150" t="s">
        <v>193</v>
      </c>
      <c r="E1554" s="151" t="s">
        <v>3</v>
      </c>
      <c r="F1554" s="152" t="s">
        <v>938</v>
      </c>
      <c r="H1554" s="153">
        <v>-1.2</v>
      </c>
      <c r="I1554" s="154"/>
      <c r="L1554" s="149"/>
      <c r="M1554" s="155"/>
      <c r="T1554" s="156"/>
      <c r="AT1554" s="151" t="s">
        <v>193</v>
      </c>
      <c r="AU1554" s="151" t="s">
        <v>81</v>
      </c>
      <c r="AV1554" s="12" t="s">
        <v>81</v>
      </c>
      <c r="AW1554" s="12" t="s">
        <v>34</v>
      </c>
      <c r="AX1554" s="12" t="s">
        <v>72</v>
      </c>
      <c r="AY1554" s="151" t="s">
        <v>182</v>
      </c>
    </row>
    <row r="1555" spans="2:51" s="12" customFormat="1">
      <c r="B1555" s="149"/>
      <c r="D1555" s="150" t="s">
        <v>193</v>
      </c>
      <c r="E1555" s="151" t="s">
        <v>3</v>
      </c>
      <c r="F1555" s="152" t="s">
        <v>1518</v>
      </c>
      <c r="H1555" s="153">
        <v>0.75</v>
      </c>
      <c r="I1555" s="154"/>
      <c r="L1555" s="149"/>
      <c r="M1555" s="155"/>
      <c r="T1555" s="156"/>
      <c r="AT1555" s="151" t="s">
        <v>193</v>
      </c>
      <c r="AU1555" s="151" t="s">
        <v>81</v>
      </c>
      <c r="AV1555" s="12" t="s">
        <v>81</v>
      </c>
      <c r="AW1555" s="12" t="s">
        <v>34</v>
      </c>
      <c r="AX1555" s="12" t="s">
        <v>72</v>
      </c>
      <c r="AY1555" s="151" t="s">
        <v>182</v>
      </c>
    </row>
    <row r="1556" spans="2:51" s="12" customFormat="1">
      <c r="B1556" s="149"/>
      <c r="D1556" s="150" t="s">
        <v>193</v>
      </c>
      <c r="E1556" s="151" t="s">
        <v>3</v>
      </c>
      <c r="F1556" s="152" t="s">
        <v>1530</v>
      </c>
      <c r="H1556" s="153">
        <v>30.887</v>
      </c>
      <c r="I1556" s="154"/>
      <c r="L1556" s="149"/>
      <c r="M1556" s="155"/>
      <c r="T1556" s="156"/>
      <c r="AT1556" s="151" t="s">
        <v>193</v>
      </c>
      <c r="AU1556" s="151" t="s">
        <v>81</v>
      </c>
      <c r="AV1556" s="12" t="s">
        <v>81</v>
      </c>
      <c r="AW1556" s="12" t="s">
        <v>34</v>
      </c>
      <c r="AX1556" s="12" t="s">
        <v>72</v>
      </c>
      <c r="AY1556" s="151" t="s">
        <v>182</v>
      </c>
    </row>
    <row r="1557" spans="2:51" s="12" customFormat="1">
      <c r="B1557" s="149"/>
      <c r="D1557" s="150" t="s">
        <v>193</v>
      </c>
      <c r="E1557" s="151" t="s">
        <v>3</v>
      </c>
      <c r="F1557" s="152" t="s">
        <v>938</v>
      </c>
      <c r="H1557" s="153">
        <v>-1.2</v>
      </c>
      <c r="I1557" s="154"/>
      <c r="L1557" s="149"/>
      <c r="M1557" s="155"/>
      <c r="T1557" s="156"/>
      <c r="AT1557" s="151" t="s">
        <v>193</v>
      </c>
      <c r="AU1557" s="151" t="s">
        <v>81</v>
      </c>
      <c r="AV1557" s="12" t="s">
        <v>81</v>
      </c>
      <c r="AW1557" s="12" t="s">
        <v>34</v>
      </c>
      <c r="AX1557" s="12" t="s">
        <v>72</v>
      </c>
      <c r="AY1557" s="151" t="s">
        <v>182</v>
      </c>
    </row>
    <row r="1558" spans="2:51" s="12" customFormat="1">
      <c r="B1558" s="149"/>
      <c r="D1558" s="150" t="s">
        <v>193</v>
      </c>
      <c r="E1558" s="151" t="s">
        <v>3</v>
      </c>
      <c r="F1558" s="152" t="s">
        <v>937</v>
      </c>
      <c r="H1558" s="153">
        <v>-1.4</v>
      </c>
      <c r="I1558" s="154"/>
      <c r="L1558" s="149"/>
      <c r="M1558" s="155"/>
      <c r="T1558" s="156"/>
      <c r="AT1558" s="151" t="s">
        <v>193</v>
      </c>
      <c r="AU1558" s="151" t="s">
        <v>81</v>
      </c>
      <c r="AV1558" s="12" t="s">
        <v>81</v>
      </c>
      <c r="AW1558" s="12" t="s">
        <v>34</v>
      </c>
      <c r="AX1558" s="12" t="s">
        <v>72</v>
      </c>
      <c r="AY1558" s="151" t="s">
        <v>182</v>
      </c>
    </row>
    <row r="1559" spans="2:51" s="12" customFormat="1">
      <c r="B1559" s="149"/>
      <c r="D1559" s="150" t="s">
        <v>193</v>
      </c>
      <c r="E1559" s="151" t="s">
        <v>3</v>
      </c>
      <c r="F1559" s="152" t="s">
        <v>1531</v>
      </c>
      <c r="H1559" s="153">
        <v>36.817</v>
      </c>
      <c r="I1559" s="154"/>
      <c r="L1559" s="149"/>
      <c r="M1559" s="155"/>
      <c r="T1559" s="156"/>
      <c r="AT1559" s="151" t="s">
        <v>193</v>
      </c>
      <c r="AU1559" s="151" t="s">
        <v>81</v>
      </c>
      <c r="AV1559" s="12" t="s">
        <v>81</v>
      </c>
      <c r="AW1559" s="12" t="s">
        <v>34</v>
      </c>
      <c r="AX1559" s="12" t="s">
        <v>72</v>
      </c>
      <c r="AY1559" s="151" t="s">
        <v>182</v>
      </c>
    </row>
    <row r="1560" spans="2:51" s="12" customFormat="1">
      <c r="B1560" s="149"/>
      <c r="D1560" s="150" t="s">
        <v>193</v>
      </c>
      <c r="E1560" s="151" t="s">
        <v>3</v>
      </c>
      <c r="F1560" s="152" t="s">
        <v>1532</v>
      </c>
      <c r="H1560" s="153">
        <v>-3.6</v>
      </c>
      <c r="I1560" s="154"/>
      <c r="L1560" s="149"/>
      <c r="M1560" s="155"/>
      <c r="T1560" s="156"/>
      <c r="AT1560" s="151" t="s">
        <v>193</v>
      </c>
      <c r="AU1560" s="151" t="s">
        <v>81</v>
      </c>
      <c r="AV1560" s="12" t="s">
        <v>81</v>
      </c>
      <c r="AW1560" s="12" t="s">
        <v>34</v>
      </c>
      <c r="AX1560" s="12" t="s">
        <v>72</v>
      </c>
      <c r="AY1560" s="151" t="s">
        <v>182</v>
      </c>
    </row>
    <row r="1561" spans="2:51" s="12" customFormat="1">
      <c r="B1561" s="149"/>
      <c r="D1561" s="150" t="s">
        <v>193</v>
      </c>
      <c r="E1561" s="151" t="s">
        <v>3</v>
      </c>
      <c r="F1561" s="152" t="s">
        <v>1533</v>
      </c>
      <c r="H1561" s="153">
        <v>-2.4380000000000002</v>
      </c>
      <c r="I1561" s="154"/>
      <c r="L1561" s="149"/>
      <c r="M1561" s="155"/>
      <c r="T1561" s="156"/>
      <c r="AT1561" s="151" t="s">
        <v>193</v>
      </c>
      <c r="AU1561" s="151" t="s">
        <v>81</v>
      </c>
      <c r="AV1561" s="12" t="s">
        <v>81</v>
      </c>
      <c r="AW1561" s="12" t="s">
        <v>34</v>
      </c>
      <c r="AX1561" s="12" t="s">
        <v>72</v>
      </c>
      <c r="AY1561" s="151" t="s">
        <v>182</v>
      </c>
    </row>
    <row r="1562" spans="2:51" s="12" customFormat="1">
      <c r="B1562" s="149"/>
      <c r="D1562" s="150" t="s">
        <v>193</v>
      </c>
      <c r="E1562" s="151" t="s">
        <v>3</v>
      </c>
      <c r="F1562" s="152" t="s">
        <v>1534</v>
      </c>
      <c r="H1562" s="153">
        <v>46.162999999999997</v>
      </c>
      <c r="I1562" s="154"/>
      <c r="L1562" s="149"/>
      <c r="M1562" s="155"/>
      <c r="T1562" s="156"/>
      <c r="AT1562" s="151" t="s">
        <v>193</v>
      </c>
      <c r="AU1562" s="151" t="s">
        <v>81</v>
      </c>
      <c r="AV1562" s="12" t="s">
        <v>81</v>
      </c>
      <c r="AW1562" s="12" t="s">
        <v>34</v>
      </c>
      <c r="AX1562" s="12" t="s">
        <v>72</v>
      </c>
      <c r="AY1562" s="151" t="s">
        <v>182</v>
      </c>
    </row>
    <row r="1563" spans="2:51" s="12" customFormat="1">
      <c r="B1563" s="149"/>
      <c r="D1563" s="150" t="s">
        <v>193</v>
      </c>
      <c r="E1563" s="151" t="s">
        <v>3</v>
      </c>
      <c r="F1563" s="152" t="s">
        <v>932</v>
      </c>
      <c r="H1563" s="153">
        <v>-1.8</v>
      </c>
      <c r="I1563" s="154"/>
      <c r="L1563" s="149"/>
      <c r="M1563" s="155"/>
      <c r="T1563" s="156"/>
      <c r="AT1563" s="151" t="s">
        <v>193</v>
      </c>
      <c r="AU1563" s="151" t="s">
        <v>81</v>
      </c>
      <c r="AV1563" s="12" t="s">
        <v>81</v>
      </c>
      <c r="AW1563" s="12" t="s">
        <v>34</v>
      </c>
      <c r="AX1563" s="12" t="s">
        <v>72</v>
      </c>
      <c r="AY1563" s="151" t="s">
        <v>182</v>
      </c>
    </row>
    <row r="1564" spans="2:51" s="12" customFormat="1">
      <c r="B1564" s="149"/>
      <c r="D1564" s="150" t="s">
        <v>193</v>
      </c>
      <c r="E1564" s="151" t="s">
        <v>3</v>
      </c>
      <c r="F1564" s="152" t="s">
        <v>1535</v>
      </c>
      <c r="H1564" s="153">
        <v>0.46</v>
      </c>
      <c r="I1564" s="154"/>
      <c r="L1564" s="149"/>
      <c r="M1564" s="155"/>
      <c r="T1564" s="156"/>
      <c r="AT1564" s="151" t="s">
        <v>193</v>
      </c>
      <c r="AU1564" s="151" t="s">
        <v>81</v>
      </c>
      <c r="AV1564" s="12" t="s">
        <v>81</v>
      </c>
      <c r="AW1564" s="12" t="s">
        <v>34</v>
      </c>
      <c r="AX1564" s="12" t="s">
        <v>72</v>
      </c>
      <c r="AY1564" s="151" t="s">
        <v>182</v>
      </c>
    </row>
    <row r="1565" spans="2:51" s="12" customFormat="1">
      <c r="B1565" s="149"/>
      <c r="D1565" s="150" t="s">
        <v>193</v>
      </c>
      <c r="E1565" s="151" t="s">
        <v>3</v>
      </c>
      <c r="F1565" s="152" t="s">
        <v>1536</v>
      </c>
      <c r="H1565" s="153">
        <v>-4.7839999999999998</v>
      </c>
      <c r="I1565" s="154"/>
      <c r="L1565" s="149"/>
      <c r="M1565" s="155"/>
      <c r="T1565" s="156"/>
      <c r="AT1565" s="151" t="s">
        <v>193</v>
      </c>
      <c r="AU1565" s="151" t="s">
        <v>81</v>
      </c>
      <c r="AV1565" s="12" t="s">
        <v>81</v>
      </c>
      <c r="AW1565" s="12" t="s">
        <v>34</v>
      </c>
      <c r="AX1565" s="12" t="s">
        <v>72</v>
      </c>
      <c r="AY1565" s="151" t="s">
        <v>182</v>
      </c>
    </row>
    <row r="1566" spans="2:51" s="12" customFormat="1">
      <c r="B1566" s="149"/>
      <c r="D1566" s="150" t="s">
        <v>193</v>
      </c>
      <c r="E1566" s="151" t="s">
        <v>3</v>
      </c>
      <c r="F1566" s="152" t="s">
        <v>1537</v>
      </c>
      <c r="H1566" s="153">
        <v>2.8479999999999999</v>
      </c>
      <c r="I1566" s="154"/>
      <c r="L1566" s="149"/>
      <c r="M1566" s="155"/>
      <c r="T1566" s="156"/>
      <c r="AT1566" s="151" t="s">
        <v>193</v>
      </c>
      <c r="AU1566" s="151" t="s">
        <v>81</v>
      </c>
      <c r="AV1566" s="12" t="s">
        <v>81</v>
      </c>
      <c r="AW1566" s="12" t="s">
        <v>34</v>
      </c>
      <c r="AX1566" s="12" t="s">
        <v>72</v>
      </c>
      <c r="AY1566" s="151" t="s">
        <v>182</v>
      </c>
    </row>
    <row r="1567" spans="2:51" s="12" customFormat="1">
      <c r="B1567" s="149"/>
      <c r="D1567" s="150" t="s">
        <v>193</v>
      </c>
      <c r="E1567" s="151" t="s">
        <v>3</v>
      </c>
      <c r="F1567" s="152" t="s">
        <v>1538</v>
      </c>
      <c r="H1567" s="153">
        <v>102.711</v>
      </c>
      <c r="I1567" s="154"/>
      <c r="L1567" s="149"/>
      <c r="M1567" s="155"/>
      <c r="T1567" s="156"/>
      <c r="AT1567" s="151" t="s">
        <v>193</v>
      </c>
      <c r="AU1567" s="151" t="s">
        <v>81</v>
      </c>
      <c r="AV1567" s="12" t="s">
        <v>81</v>
      </c>
      <c r="AW1567" s="12" t="s">
        <v>34</v>
      </c>
      <c r="AX1567" s="12" t="s">
        <v>72</v>
      </c>
      <c r="AY1567" s="151" t="s">
        <v>182</v>
      </c>
    </row>
    <row r="1568" spans="2:51" s="12" customFormat="1">
      <c r="B1568" s="149"/>
      <c r="D1568" s="150" t="s">
        <v>193</v>
      </c>
      <c r="E1568" s="151" t="s">
        <v>3</v>
      </c>
      <c r="F1568" s="152" t="s">
        <v>1539</v>
      </c>
      <c r="H1568" s="153">
        <v>-2.3919999999999999</v>
      </c>
      <c r="I1568" s="154"/>
      <c r="L1568" s="149"/>
      <c r="M1568" s="155"/>
      <c r="T1568" s="156"/>
      <c r="AT1568" s="151" t="s">
        <v>193</v>
      </c>
      <c r="AU1568" s="151" t="s">
        <v>81</v>
      </c>
      <c r="AV1568" s="12" t="s">
        <v>81</v>
      </c>
      <c r="AW1568" s="12" t="s">
        <v>34</v>
      </c>
      <c r="AX1568" s="12" t="s">
        <v>72</v>
      </c>
      <c r="AY1568" s="151" t="s">
        <v>182</v>
      </c>
    </row>
    <row r="1569" spans="2:51" s="12" customFormat="1">
      <c r="B1569" s="149"/>
      <c r="D1569" s="150" t="s">
        <v>193</v>
      </c>
      <c r="E1569" s="151" t="s">
        <v>3</v>
      </c>
      <c r="F1569" s="152" t="s">
        <v>1540</v>
      </c>
      <c r="H1569" s="153">
        <v>0.92</v>
      </c>
      <c r="I1569" s="154"/>
      <c r="L1569" s="149"/>
      <c r="M1569" s="155"/>
      <c r="T1569" s="156"/>
      <c r="AT1569" s="151" t="s">
        <v>193</v>
      </c>
      <c r="AU1569" s="151" t="s">
        <v>81</v>
      </c>
      <c r="AV1569" s="12" t="s">
        <v>81</v>
      </c>
      <c r="AW1569" s="12" t="s">
        <v>34</v>
      </c>
      <c r="AX1569" s="12" t="s">
        <v>72</v>
      </c>
      <c r="AY1569" s="151" t="s">
        <v>182</v>
      </c>
    </row>
    <row r="1570" spans="2:51" s="12" customFormat="1">
      <c r="B1570" s="149"/>
      <c r="D1570" s="150" t="s">
        <v>193</v>
      </c>
      <c r="E1570" s="151" t="s">
        <v>3</v>
      </c>
      <c r="F1570" s="152" t="s">
        <v>932</v>
      </c>
      <c r="H1570" s="153">
        <v>-1.8</v>
      </c>
      <c r="I1570" s="154"/>
      <c r="L1570" s="149"/>
      <c r="M1570" s="155"/>
      <c r="T1570" s="156"/>
      <c r="AT1570" s="151" t="s">
        <v>193</v>
      </c>
      <c r="AU1570" s="151" t="s">
        <v>81</v>
      </c>
      <c r="AV1570" s="12" t="s">
        <v>81</v>
      </c>
      <c r="AW1570" s="12" t="s">
        <v>34</v>
      </c>
      <c r="AX1570" s="12" t="s">
        <v>72</v>
      </c>
      <c r="AY1570" s="151" t="s">
        <v>182</v>
      </c>
    </row>
    <row r="1571" spans="2:51" s="12" customFormat="1">
      <c r="B1571" s="149"/>
      <c r="D1571" s="150" t="s">
        <v>193</v>
      </c>
      <c r="E1571" s="151" t="s">
        <v>3</v>
      </c>
      <c r="F1571" s="152" t="s">
        <v>1541</v>
      </c>
      <c r="H1571" s="153">
        <v>-4.2</v>
      </c>
      <c r="I1571" s="154"/>
      <c r="L1571" s="149"/>
      <c r="M1571" s="155"/>
      <c r="T1571" s="156"/>
      <c r="AT1571" s="151" t="s">
        <v>193</v>
      </c>
      <c r="AU1571" s="151" t="s">
        <v>81</v>
      </c>
      <c r="AV1571" s="12" t="s">
        <v>81</v>
      </c>
      <c r="AW1571" s="12" t="s">
        <v>34</v>
      </c>
      <c r="AX1571" s="12" t="s">
        <v>72</v>
      </c>
      <c r="AY1571" s="151" t="s">
        <v>182</v>
      </c>
    </row>
    <row r="1572" spans="2:51" s="12" customFormat="1">
      <c r="B1572" s="149"/>
      <c r="D1572" s="150" t="s">
        <v>193</v>
      </c>
      <c r="E1572" s="151" t="s">
        <v>3</v>
      </c>
      <c r="F1572" s="152" t="s">
        <v>1542</v>
      </c>
      <c r="H1572" s="153">
        <v>21.608000000000001</v>
      </c>
      <c r="I1572" s="154"/>
      <c r="L1572" s="149"/>
      <c r="M1572" s="155"/>
      <c r="T1572" s="156"/>
      <c r="AT1572" s="151" t="s">
        <v>193</v>
      </c>
      <c r="AU1572" s="151" t="s">
        <v>81</v>
      </c>
      <c r="AV1572" s="12" t="s">
        <v>81</v>
      </c>
      <c r="AW1572" s="12" t="s">
        <v>34</v>
      </c>
      <c r="AX1572" s="12" t="s">
        <v>72</v>
      </c>
      <c r="AY1572" s="151" t="s">
        <v>182</v>
      </c>
    </row>
    <row r="1573" spans="2:51" s="12" customFormat="1">
      <c r="B1573" s="149"/>
      <c r="D1573" s="150" t="s">
        <v>193</v>
      </c>
      <c r="E1573" s="151" t="s">
        <v>3</v>
      </c>
      <c r="F1573" s="152" t="s">
        <v>920</v>
      </c>
      <c r="H1573" s="153">
        <v>-2.4</v>
      </c>
      <c r="I1573" s="154"/>
      <c r="L1573" s="149"/>
      <c r="M1573" s="155"/>
      <c r="T1573" s="156"/>
      <c r="AT1573" s="151" t="s">
        <v>193</v>
      </c>
      <c r="AU1573" s="151" t="s">
        <v>81</v>
      </c>
      <c r="AV1573" s="12" t="s">
        <v>81</v>
      </c>
      <c r="AW1573" s="12" t="s">
        <v>34</v>
      </c>
      <c r="AX1573" s="12" t="s">
        <v>72</v>
      </c>
      <c r="AY1573" s="151" t="s">
        <v>182</v>
      </c>
    </row>
    <row r="1574" spans="2:51" s="12" customFormat="1">
      <c r="B1574" s="149"/>
      <c r="D1574" s="150" t="s">
        <v>193</v>
      </c>
      <c r="E1574" s="151" t="s">
        <v>3</v>
      </c>
      <c r="F1574" s="152" t="s">
        <v>937</v>
      </c>
      <c r="H1574" s="153">
        <v>-1.4</v>
      </c>
      <c r="I1574" s="154"/>
      <c r="L1574" s="149"/>
      <c r="M1574" s="155"/>
      <c r="T1574" s="156"/>
      <c r="AT1574" s="151" t="s">
        <v>193</v>
      </c>
      <c r="AU1574" s="151" t="s">
        <v>81</v>
      </c>
      <c r="AV1574" s="12" t="s">
        <v>81</v>
      </c>
      <c r="AW1574" s="12" t="s">
        <v>34</v>
      </c>
      <c r="AX1574" s="12" t="s">
        <v>72</v>
      </c>
      <c r="AY1574" s="151" t="s">
        <v>182</v>
      </c>
    </row>
    <row r="1575" spans="2:51" s="12" customFormat="1">
      <c r="B1575" s="149"/>
      <c r="D1575" s="150" t="s">
        <v>193</v>
      </c>
      <c r="E1575" s="151" t="s">
        <v>3</v>
      </c>
      <c r="F1575" s="152" t="s">
        <v>1543</v>
      </c>
      <c r="H1575" s="153">
        <v>17.420000000000002</v>
      </c>
      <c r="I1575" s="154"/>
      <c r="L1575" s="149"/>
      <c r="M1575" s="155"/>
      <c r="T1575" s="156"/>
      <c r="AT1575" s="151" t="s">
        <v>193</v>
      </c>
      <c r="AU1575" s="151" t="s">
        <v>81</v>
      </c>
      <c r="AV1575" s="12" t="s">
        <v>81</v>
      </c>
      <c r="AW1575" s="12" t="s">
        <v>34</v>
      </c>
      <c r="AX1575" s="12" t="s">
        <v>72</v>
      </c>
      <c r="AY1575" s="151" t="s">
        <v>182</v>
      </c>
    </row>
    <row r="1576" spans="2:51" s="12" customFormat="1">
      <c r="B1576" s="149"/>
      <c r="D1576" s="150" t="s">
        <v>193</v>
      </c>
      <c r="E1576" s="151" t="s">
        <v>3</v>
      </c>
      <c r="F1576" s="152" t="s">
        <v>938</v>
      </c>
      <c r="H1576" s="153">
        <v>-1.2</v>
      </c>
      <c r="I1576" s="154"/>
      <c r="L1576" s="149"/>
      <c r="M1576" s="155"/>
      <c r="T1576" s="156"/>
      <c r="AT1576" s="151" t="s">
        <v>193</v>
      </c>
      <c r="AU1576" s="151" t="s">
        <v>81</v>
      </c>
      <c r="AV1576" s="12" t="s">
        <v>81</v>
      </c>
      <c r="AW1576" s="12" t="s">
        <v>34</v>
      </c>
      <c r="AX1576" s="12" t="s">
        <v>72</v>
      </c>
      <c r="AY1576" s="151" t="s">
        <v>182</v>
      </c>
    </row>
    <row r="1577" spans="2:51" s="12" customFormat="1">
      <c r="B1577" s="149"/>
      <c r="D1577" s="150" t="s">
        <v>193</v>
      </c>
      <c r="E1577" s="151" t="s">
        <v>3</v>
      </c>
      <c r="F1577" s="152" t="s">
        <v>1543</v>
      </c>
      <c r="H1577" s="153">
        <v>17.420000000000002</v>
      </c>
      <c r="I1577" s="154"/>
      <c r="L1577" s="149"/>
      <c r="M1577" s="155"/>
      <c r="T1577" s="156"/>
      <c r="AT1577" s="151" t="s">
        <v>193</v>
      </c>
      <c r="AU1577" s="151" t="s">
        <v>81</v>
      </c>
      <c r="AV1577" s="12" t="s">
        <v>81</v>
      </c>
      <c r="AW1577" s="12" t="s">
        <v>34</v>
      </c>
      <c r="AX1577" s="12" t="s">
        <v>72</v>
      </c>
      <c r="AY1577" s="151" t="s">
        <v>182</v>
      </c>
    </row>
    <row r="1578" spans="2:51" s="12" customFormat="1">
      <c r="B1578" s="149"/>
      <c r="D1578" s="150" t="s">
        <v>193</v>
      </c>
      <c r="E1578" s="151" t="s">
        <v>3</v>
      </c>
      <c r="F1578" s="152" t="s">
        <v>938</v>
      </c>
      <c r="H1578" s="153">
        <v>-1.2</v>
      </c>
      <c r="I1578" s="154"/>
      <c r="L1578" s="149"/>
      <c r="M1578" s="155"/>
      <c r="T1578" s="156"/>
      <c r="AT1578" s="151" t="s">
        <v>193</v>
      </c>
      <c r="AU1578" s="151" t="s">
        <v>81</v>
      </c>
      <c r="AV1578" s="12" t="s">
        <v>81</v>
      </c>
      <c r="AW1578" s="12" t="s">
        <v>34</v>
      </c>
      <c r="AX1578" s="12" t="s">
        <v>72</v>
      </c>
      <c r="AY1578" s="151" t="s">
        <v>182</v>
      </c>
    </row>
    <row r="1579" spans="2:51" s="12" customFormat="1">
      <c r="B1579" s="149"/>
      <c r="D1579" s="150" t="s">
        <v>193</v>
      </c>
      <c r="E1579" s="151" t="s">
        <v>3</v>
      </c>
      <c r="F1579" s="152" t="s">
        <v>1544</v>
      </c>
      <c r="H1579" s="153">
        <v>16.079999999999998</v>
      </c>
      <c r="I1579" s="154"/>
      <c r="L1579" s="149"/>
      <c r="M1579" s="155"/>
      <c r="T1579" s="156"/>
      <c r="AT1579" s="151" t="s">
        <v>193</v>
      </c>
      <c r="AU1579" s="151" t="s">
        <v>81</v>
      </c>
      <c r="AV1579" s="12" t="s">
        <v>81</v>
      </c>
      <c r="AW1579" s="12" t="s">
        <v>34</v>
      </c>
      <c r="AX1579" s="12" t="s">
        <v>72</v>
      </c>
      <c r="AY1579" s="151" t="s">
        <v>182</v>
      </c>
    </row>
    <row r="1580" spans="2:51" s="12" customFormat="1">
      <c r="B1580" s="149"/>
      <c r="D1580" s="150" t="s">
        <v>193</v>
      </c>
      <c r="E1580" s="151" t="s">
        <v>3</v>
      </c>
      <c r="F1580" s="152" t="s">
        <v>938</v>
      </c>
      <c r="H1580" s="153">
        <v>-1.2</v>
      </c>
      <c r="I1580" s="154"/>
      <c r="L1580" s="149"/>
      <c r="M1580" s="155"/>
      <c r="T1580" s="156"/>
      <c r="AT1580" s="151" t="s">
        <v>193</v>
      </c>
      <c r="AU1580" s="151" t="s">
        <v>81</v>
      </c>
      <c r="AV1580" s="12" t="s">
        <v>81</v>
      </c>
      <c r="AW1580" s="12" t="s">
        <v>34</v>
      </c>
      <c r="AX1580" s="12" t="s">
        <v>72</v>
      </c>
      <c r="AY1580" s="151" t="s">
        <v>182</v>
      </c>
    </row>
    <row r="1581" spans="2:51" s="12" customFormat="1">
      <c r="B1581" s="149"/>
      <c r="D1581" s="150" t="s">
        <v>193</v>
      </c>
      <c r="E1581" s="151" t="s">
        <v>3</v>
      </c>
      <c r="F1581" s="152" t="s">
        <v>1544</v>
      </c>
      <c r="H1581" s="153">
        <v>16.079999999999998</v>
      </c>
      <c r="I1581" s="154"/>
      <c r="L1581" s="149"/>
      <c r="M1581" s="155"/>
      <c r="T1581" s="156"/>
      <c r="AT1581" s="151" t="s">
        <v>193</v>
      </c>
      <c r="AU1581" s="151" t="s">
        <v>81</v>
      </c>
      <c r="AV1581" s="12" t="s">
        <v>81</v>
      </c>
      <c r="AW1581" s="12" t="s">
        <v>34</v>
      </c>
      <c r="AX1581" s="12" t="s">
        <v>72</v>
      </c>
      <c r="AY1581" s="151" t="s">
        <v>182</v>
      </c>
    </row>
    <row r="1582" spans="2:51" s="12" customFormat="1">
      <c r="B1582" s="149"/>
      <c r="D1582" s="150" t="s">
        <v>193</v>
      </c>
      <c r="E1582" s="151" t="s">
        <v>3</v>
      </c>
      <c r="F1582" s="152" t="s">
        <v>938</v>
      </c>
      <c r="H1582" s="153">
        <v>-1.2</v>
      </c>
      <c r="I1582" s="154"/>
      <c r="L1582" s="149"/>
      <c r="M1582" s="155"/>
      <c r="T1582" s="156"/>
      <c r="AT1582" s="151" t="s">
        <v>193</v>
      </c>
      <c r="AU1582" s="151" t="s">
        <v>81</v>
      </c>
      <c r="AV1582" s="12" t="s">
        <v>81</v>
      </c>
      <c r="AW1582" s="12" t="s">
        <v>34</v>
      </c>
      <c r="AX1582" s="12" t="s">
        <v>72</v>
      </c>
      <c r="AY1582" s="151" t="s">
        <v>182</v>
      </c>
    </row>
    <row r="1583" spans="2:51" s="12" customFormat="1">
      <c r="B1583" s="149"/>
      <c r="D1583" s="150" t="s">
        <v>193</v>
      </c>
      <c r="E1583" s="151" t="s">
        <v>3</v>
      </c>
      <c r="F1583" s="152" t="s">
        <v>1545</v>
      </c>
      <c r="H1583" s="153">
        <v>21.206</v>
      </c>
      <c r="I1583" s="154"/>
      <c r="L1583" s="149"/>
      <c r="M1583" s="155"/>
      <c r="T1583" s="156"/>
      <c r="AT1583" s="151" t="s">
        <v>193</v>
      </c>
      <c r="AU1583" s="151" t="s">
        <v>81</v>
      </c>
      <c r="AV1583" s="12" t="s">
        <v>81</v>
      </c>
      <c r="AW1583" s="12" t="s">
        <v>34</v>
      </c>
      <c r="AX1583" s="12" t="s">
        <v>72</v>
      </c>
      <c r="AY1583" s="151" t="s">
        <v>182</v>
      </c>
    </row>
    <row r="1584" spans="2:51" s="12" customFormat="1">
      <c r="B1584" s="149"/>
      <c r="D1584" s="150" t="s">
        <v>193</v>
      </c>
      <c r="E1584" s="151" t="s">
        <v>3</v>
      </c>
      <c r="F1584" s="152" t="s">
        <v>920</v>
      </c>
      <c r="H1584" s="153">
        <v>-2.4</v>
      </c>
      <c r="I1584" s="154"/>
      <c r="L1584" s="149"/>
      <c r="M1584" s="155"/>
      <c r="T1584" s="156"/>
      <c r="AT1584" s="151" t="s">
        <v>193</v>
      </c>
      <c r="AU1584" s="151" t="s">
        <v>81</v>
      </c>
      <c r="AV1584" s="12" t="s">
        <v>81</v>
      </c>
      <c r="AW1584" s="12" t="s">
        <v>34</v>
      </c>
      <c r="AX1584" s="12" t="s">
        <v>72</v>
      </c>
      <c r="AY1584" s="151" t="s">
        <v>182</v>
      </c>
    </row>
    <row r="1585" spans="2:51" s="12" customFormat="1">
      <c r="B1585" s="149"/>
      <c r="D1585" s="150" t="s">
        <v>193</v>
      </c>
      <c r="E1585" s="151" t="s">
        <v>3</v>
      </c>
      <c r="F1585" s="152" t="s">
        <v>937</v>
      </c>
      <c r="H1585" s="153">
        <v>-1.4</v>
      </c>
      <c r="I1585" s="154"/>
      <c r="L1585" s="149"/>
      <c r="M1585" s="155"/>
      <c r="T1585" s="156"/>
      <c r="AT1585" s="151" t="s">
        <v>193</v>
      </c>
      <c r="AU1585" s="151" t="s">
        <v>81</v>
      </c>
      <c r="AV1585" s="12" t="s">
        <v>81</v>
      </c>
      <c r="AW1585" s="12" t="s">
        <v>34</v>
      </c>
      <c r="AX1585" s="12" t="s">
        <v>72</v>
      </c>
      <c r="AY1585" s="151" t="s">
        <v>182</v>
      </c>
    </row>
    <row r="1586" spans="2:51" s="12" customFormat="1">
      <c r="B1586" s="149"/>
      <c r="D1586" s="150" t="s">
        <v>193</v>
      </c>
      <c r="E1586" s="151" t="s">
        <v>3</v>
      </c>
      <c r="F1586" s="152" t="s">
        <v>1546</v>
      </c>
      <c r="H1586" s="153">
        <v>26.297999999999998</v>
      </c>
      <c r="I1586" s="154"/>
      <c r="L1586" s="149"/>
      <c r="M1586" s="155"/>
      <c r="T1586" s="156"/>
      <c r="AT1586" s="151" t="s">
        <v>193</v>
      </c>
      <c r="AU1586" s="151" t="s">
        <v>81</v>
      </c>
      <c r="AV1586" s="12" t="s">
        <v>81</v>
      </c>
      <c r="AW1586" s="12" t="s">
        <v>34</v>
      </c>
      <c r="AX1586" s="12" t="s">
        <v>72</v>
      </c>
      <c r="AY1586" s="151" t="s">
        <v>182</v>
      </c>
    </row>
    <row r="1587" spans="2:51" s="12" customFormat="1">
      <c r="B1587" s="149"/>
      <c r="D1587" s="150" t="s">
        <v>193</v>
      </c>
      <c r="E1587" s="151" t="s">
        <v>3</v>
      </c>
      <c r="F1587" s="152" t="s">
        <v>945</v>
      </c>
      <c r="H1587" s="153">
        <v>-1.6</v>
      </c>
      <c r="I1587" s="154"/>
      <c r="L1587" s="149"/>
      <c r="M1587" s="155"/>
      <c r="T1587" s="156"/>
      <c r="AT1587" s="151" t="s">
        <v>193</v>
      </c>
      <c r="AU1587" s="151" t="s">
        <v>81</v>
      </c>
      <c r="AV1587" s="12" t="s">
        <v>81</v>
      </c>
      <c r="AW1587" s="12" t="s">
        <v>34</v>
      </c>
      <c r="AX1587" s="12" t="s">
        <v>72</v>
      </c>
      <c r="AY1587" s="151" t="s">
        <v>182</v>
      </c>
    </row>
    <row r="1588" spans="2:51" s="12" customFormat="1">
      <c r="B1588" s="149"/>
      <c r="D1588" s="150" t="s">
        <v>193</v>
      </c>
      <c r="E1588" s="151" t="s">
        <v>3</v>
      </c>
      <c r="F1588" s="152" t="s">
        <v>1546</v>
      </c>
      <c r="H1588" s="153">
        <v>26.297999999999998</v>
      </c>
      <c r="I1588" s="154"/>
      <c r="L1588" s="149"/>
      <c r="M1588" s="155"/>
      <c r="T1588" s="156"/>
      <c r="AT1588" s="151" t="s">
        <v>193</v>
      </c>
      <c r="AU1588" s="151" t="s">
        <v>81</v>
      </c>
      <c r="AV1588" s="12" t="s">
        <v>81</v>
      </c>
      <c r="AW1588" s="12" t="s">
        <v>34</v>
      </c>
      <c r="AX1588" s="12" t="s">
        <v>72</v>
      </c>
      <c r="AY1588" s="151" t="s">
        <v>182</v>
      </c>
    </row>
    <row r="1589" spans="2:51" s="12" customFormat="1">
      <c r="B1589" s="149"/>
      <c r="D1589" s="150" t="s">
        <v>193</v>
      </c>
      <c r="E1589" s="151" t="s">
        <v>3</v>
      </c>
      <c r="F1589" s="152" t="s">
        <v>945</v>
      </c>
      <c r="H1589" s="153">
        <v>-1.6</v>
      </c>
      <c r="I1589" s="154"/>
      <c r="L1589" s="149"/>
      <c r="M1589" s="155"/>
      <c r="T1589" s="156"/>
      <c r="AT1589" s="151" t="s">
        <v>193</v>
      </c>
      <c r="AU1589" s="151" t="s">
        <v>81</v>
      </c>
      <c r="AV1589" s="12" t="s">
        <v>81</v>
      </c>
      <c r="AW1589" s="12" t="s">
        <v>34</v>
      </c>
      <c r="AX1589" s="12" t="s">
        <v>72</v>
      </c>
      <c r="AY1589" s="151" t="s">
        <v>182</v>
      </c>
    </row>
    <row r="1590" spans="2:51" s="12" customFormat="1">
      <c r="B1590" s="149"/>
      <c r="D1590" s="150" t="s">
        <v>193</v>
      </c>
      <c r="E1590" s="151" t="s">
        <v>3</v>
      </c>
      <c r="F1590" s="152" t="s">
        <v>1547</v>
      </c>
      <c r="H1590" s="153">
        <v>165.24799999999999</v>
      </c>
      <c r="I1590" s="154"/>
      <c r="L1590" s="149"/>
      <c r="M1590" s="155"/>
      <c r="T1590" s="156"/>
      <c r="AT1590" s="151" t="s">
        <v>193</v>
      </c>
      <c r="AU1590" s="151" t="s">
        <v>81</v>
      </c>
      <c r="AV1590" s="12" t="s">
        <v>81</v>
      </c>
      <c r="AW1590" s="12" t="s">
        <v>34</v>
      </c>
      <c r="AX1590" s="12" t="s">
        <v>72</v>
      </c>
      <c r="AY1590" s="151" t="s">
        <v>182</v>
      </c>
    </row>
    <row r="1591" spans="2:51" s="12" customFormat="1">
      <c r="B1591" s="149"/>
      <c r="D1591" s="150" t="s">
        <v>193</v>
      </c>
      <c r="E1591" s="151" t="s">
        <v>3</v>
      </c>
      <c r="F1591" s="152" t="s">
        <v>1548</v>
      </c>
      <c r="H1591" s="153">
        <v>-4.8390000000000004</v>
      </c>
      <c r="I1591" s="154"/>
      <c r="L1591" s="149"/>
      <c r="M1591" s="155"/>
      <c r="T1591" s="156"/>
      <c r="AT1591" s="151" t="s">
        <v>193</v>
      </c>
      <c r="AU1591" s="151" t="s">
        <v>81</v>
      </c>
      <c r="AV1591" s="12" t="s">
        <v>81</v>
      </c>
      <c r="AW1591" s="12" t="s">
        <v>34</v>
      </c>
      <c r="AX1591" s="12" t="s">
        <v>72</v>
      </c>
      <c r="AY1591" s="151" t="s">
        <v>182</v>
      </c>
    </row>
    <row r="1592" spans="2:51" s="12" customFormat="1">
      <c r="B1592" s="149"/>
      <c r="D1592" s="150" t="s">
        <v>193</v>
      </c>
      <c r="E1592" s="151" t="s">
        <v>3</v>
      </c>
      <c r="F1592" s="152" t="s">
        <v>1549</v>
      </c>
      <c r="H1592" s="153">
        <v>-3.2</v>
      </c>
      <c r="I1592" s="154"/>
      <c r="L1592" s="149"/>
      <c r="M1592" s="155"/>
      <c r="T1592" s="156"/>
      <c r="AT1592" s="151" t="s">
        <v>193</v>
      </c>
      <c r="AU1592" s="151" t="s">
        <v>81</v>
      </c>
      <c r="AV1592" s="12" t="s">
        <v>81</v>
      </c>
      <c r="AW1592" s="12" t="s">
        <v>34</v>
      </c>
      <c r="AX1592" s="12" t="s">
        <v>72</v>
      </c>
      <c r="AY1592" s="151" t="s">
        <v>182</v>
      </c>
    </row>
    <row r="1593" spans="2:51" s="12" customFormat="1">
      <c r="B1593" s="149"/>
      <c r="D1593" s="150" t="s">
        <v>193</v>
      </c>
      <c r="E1593" s="151" t="s">
        <v>3</v>
      </c>
      <c r="F1593" s="152" t="s">
        <v>932</v>
      </c>
      <c r="H1593" s="153">
        <v>-1.8</v>
      </c>
      <c r="I1593" s="154"/>
      <c r="L1593" s="149"/>
      <c r="M1593" s="155"/>
      <c r="T1593" s="156"/>
      <c r="AT1593" s="151" t="s">
        <v>193</v>
      </c>
      <c r="AU1593" s="151" t="s">
        <v>81</v>
      </c>
      <c r="AV1593" s="12" t="s">
        <v>81</v>
      </c>
      <c r="AW1593" s="12" t="s">
        <v>34</v>
      </c>
      <c r="AX1593" s="12" t="s">
        <v>72</v>
      </c>
      <c r="AY1593" s="151" t="s">
        <v>182</v>
      </c>
    </row>
    <row r="1594" spans="2:51" s="12" customFormat="1">
      <c r="B1594" s="149"/>
      <c r="D1594" s="150" t="s">
        <v>193</v>
      </c>
      <c r="E1594" s="151" t="s">
        <v>3</v>
      </c>
      <c r="F1594" s="152" t="s">
        <v>1550</v>
      </c>
      <c r="H1594" s="153">
        <v>-1.05</v>
      </c>
      <c r="I1594" s="154"/>
      <c r="L1594" s="149"/>
      <c r="M1594" s="155"/>
      <c r="T1594" s="156"/>
      <c r="AT1594" s="151" t="s">
        <v>193</v>
      </c>
      <c r="AU1594" s="151" t="s">
        <v>81</v>
      </c>
      <c r="AV1594" s="12" t="s">
        <v>81</v>
      </c>
      <c r="AW1594" s="12" t="s">
        <v>34</v>
      </c>
      <c r="AX1594" s="12" t="s">
        <v>72</v>
      </c>
      <c r="AY1594" s="151" t="s">
        <v>182</v>
      </c>
    </row>
    <row r="1595" spans="2:51" s="12" customFormat="1">
      <c r="B1595" s="149"/>
      <c r="D1595" s="150" t="s">
        <v>193</v>
      </c>
      <c r="E1595" s="151" t="s">
        <v>3</v>
      </c>
      <c r="F1595" s="152" t="s">
        <v>1551</v>
      </c>
      <c r="H1595" s="153">
        <v>-3.15</v>
      </c>
      <c r="I1595" s="154"/>
      <c r="L1595" s="149"/>
      <c r="M1595" s="155"/>
      <c r="T1595" s="156"/>
      <c r="AT1595" s="151" t="s">
        <v>193</v>
      </c>
      <c r="AU1595" s="151" t="s">
        <v>81</v>
      </c>
      <c r="AV1595" s="12" t="s">
        <v>81</v>
      </c>
      <c r="AW1595" s="12" t="s">
        <v>34</v>
      </c>
      <c r="AX1595" s="12" t="s">
        <v>72</v>
      </c>
      <c r="AY1595" s="151" t="s">
        <v>182</v>
      </c>
    </row>
    <row r="1596" spans="2:51" s="12" customFormat="1">
      <c r="B1596" s="149"/>
      <c r="D1596" s="150" t="s">
        <v>193</v>
      </c>
      <c r="E1596" s="151" t="s">
        <v>3</v>
      </c>
      <c r="F1596" s="152" t="s">
        <v>1552</v>
      </c>
      <c r="H1596" s="153">
        <v>61.35</v>
      </c>
      <c r="I1596" s="154"/>
      <c r="L1596" s="149"/>
      <c r="M1596" s="155"/>
      <c r="T1596" s="156"/>
      <c r="AT1596" s="151" t="s">
        <v>193</v>
      </c>
      <c r="AU1596" s="151" t="s">
        <v>81</v>
      </c>
      <c r="AV1596" s="12" t="s">
        <v>81</v>
      </c>
      <c r="AW1596" s="12" t="s">
        <v>34</v>
      </c>
      <c r="AX1596" s="12" t="s">
        <v>72</v>
      </c>
      <c r="AY1596" s="151" t="s">
        <v>182</v>
      </c>
    </row>
    <row r="1597" spans="2:51" s="12" customFormat="1">
      <c r="B1597" s="149"/>
      <c r="D1597" s="150" t="s">
        <v>193</v>
      </c>
      <c r="E1597" s="151" t="s">
        <v>3</v>
      </c>
      <c r="F1597" s="152" t="s">
        <v>931</v>
      </c>
      <c r="H1597" s="153">
        <v>-2.2000000000000002</v>
      </c>
      <c r="I1597" s="154"/>
      <c r="L1597" s="149"/>
      <c r="M1597" s="155"/>
      <c r="T1597" s="156"/>
      <c r="AT1597" s="151" t="s">
        <v>193</v>
      </c>
      <c r="AU1597" s="151" t="s">
        <v>81</v>
      </c>
      <c r="AV1597" s="12" t="s">
        <v>81</v>
      </c>
      <c r="AW1597" s="12" t="s">
        <v>34</v>
      </c>
      <c r="AX1597" s="12" t="s">
        <v>72</v>
      </c>
      <c r="AY1597" s="151" t="s">
        <v>182</v>
      </c>
    </row>
    <row r="1598" spans="2:51" s="12" customFormat="1">
      <c r="B1598" s="149"/>
      <c r="D1598" s="150" t="s">
        <v>193</v>
      </c>
      <c r="E1598" s="151" t="s">
        <v>3</v>
      </c>
      <c r="F1598" s="152" t="s">
        <v>1553</v>
      </c>
      <c r="H1598" s="153">
        <v>-1.25</v>
      </c>
      <c r="I1598" s="154"/>
      <c r="L1598" s="149"/>
      <c r="M1598" s="155"/>
      <c r="T1598" s="156"/>
      <c r="AT1598" s="151" t="s">
        <v>193</v>
      </c>
      <c r="AU1598" s="151" t="s">
        <v>81</v>
      </c>
      <c r="AV1598" s="12" t="s">
        <v>81</v>
      </c>
      <c r="AW1598" s="12" t="s">
        <v>34</v>
      </c>
      <c r="AX1598" s="12" t="s">
        <v>72</v>
      </c>
      <c r="AY1598" s="151" t="s">
        <v>182</v>
      </c>
    </row>
    <row r="1599" spans="2:51" s="12" customFormat="1">
      <c r="B1599" s="149"/>
      <c r="D1599" s="150" t="s">
        <v>193</v>
      </c>
      <c r="E1599" s="151" t="s">
        <v>3</v>
      </c>
      <c r="F1599" s="152" t="s">
        <v>1554</v>
      </c>
      <c r="H1599" s="153">
        <v>49.17</v>
      </c>
      <c r="I1599" s="154"/>
      <c r="L1599" s="149"/>
      <c r="M1599" s="155"/>
      <c r="T1599" s="156"/>
      <c r="AT1599" s="151" t="s">
        <v>193</v>
      </c>
      <c r="AU1599" s="151" t="s">
        <v>81</v>
      </c>
      <c r="AV1599" s="12" t="s">
        <v>81</v>
      </c>
      <c r="AW1599" s="12" t="s">
        <v>34</v>
      </c>
      <c r="AX1599" s="12" t="s">
        <v>72</v>
      </c>
      <c r="AY1599" s="151" t="s">
        <v>182</v>
      </c>
    </row>
    <row r="1600" spans="2:51" s="12" customFormat="1">
      <c r="B1600" s="149"/>
      <c r="D1600" s="150" t="s">
        <v>193</v>
      </c>
      <c r="E1600" s="151" t="s">
        <v>3</v>
      </c>
      <c r="F1600" s="152" t="s">
        <v>931</v>
      </c>
      <c r="H1600" s="153">
        <v>-2.2000000000000002</v>
      </c>
      <c r="I1600" s="154"/>
      <c r="L1600" s="149"/>
      <c r="M1600" s="155"/>
      <c r="T1600" s="156"/>
      <c r="AT1600" s="151" t="s">
        <v>193</v>
      </c>
      <c r="AU1600" s="151" t="s">
        <v>81</v>
      </c>
      <c r="AV1600" s="12" t="s">
        <v>81</v>
      </c>
      <c r="AW1600" s="12" t="s">
        <v>34</v>
      </c>
      <c r="AX1600" s="12" t="s">
        <v>72</v>
      </c>
      <c r="AY1600" s="151" t="s">
        <v>182</v>
      </c>
    </row>
    <row r="1601" spans="2:51" s="12" customFormat="1">
      <c r="B1601" s="149"/>
      <c r="D1601" s="150" t="s">
        <v>193</v>
      </c>
      <c r="E1601" s="151" t="s">
        <v>3</v>
      </c>
      <c r="F1601" s="152" t="s">
        <v>1555</v>
      </c>
      <c r="H1601" s="153">
        <v>-0.5</v>
      </c>
      <c r="I1601" s="154"/>
      <c r="L1601" s="149"/>
      <c r="M1601" s="155"/>
      <c r="T1601" s="156"/>
      <c r="AT1601" s="151" t="s">
        <v>193</v>
      </c>
      <c r="AU1601" s="151" t="s">
        <v>81</v>
      </c>
      <c r="AV1601" s="12" t="s">
        <v>81</v>
      </c>
      <c r="AW1601" s="12" t="s">
        <v>34</v>
      </c>
      <c r="AX1601" s="12" t="s">
        <v>72</v>
      </c>
      <c r="AY1601" s="151" t="s">
        <v>182</v>
      </c>
    </row>
    <row r="1602" spans="2:51" s="12" customFormat="1">
      <c r="B1602" s="149"/>
      <c r="D1602" s="150" t="s">
        <v>193</v>
      </c>
      <c r="E1602" s="151" t="s">
        <v>3</v>
      </c>
      <c r="F1602" s="152" t="s">
        <v>1556</v>
      </c>
      <c r="H1602" s="153">
        <v>48.21</v>
      </c>
      <c r="I1602" s="154"/>
      <c r="L1602" s="149"/>
      <c r="M1602" s="155"/>
      <c r="T1602" s="156"/>
      <c r="AT1602" s="151" t="s">
        <v>193</v>
      </c>
      <c r="AU1602" s="151" t="s">
        <v>81</v>
      </c>
      <c r="AV1602" s="12" t="s">
        <v>81</v>
      </c>
      <c r="AW1602" s="12" t="s">
        <v>34</v>
      </c>
      <c r="AX1602" s="12" t="s">
        <v>72</v>
      </c>
      <c r="AY1602" s="151" t="s">
        <v>182</v>
      </c>
    </row>
    <row r="1603" spans="2:51" s="12" customFormat="1">
      <c r="B1603" s="149"/>
      <c r="D1603" s="150" t="s">
        <v>193</v>
      </c>
      <c r="E1603" s="151" t="s">
        <v>3</v>
      </c>
      <c r="F1603" s="152" t="s">
        <v>931</v>
      </c>
      <c r="H1603" s="153">
        <v>-2.2000000000000002</v>
      </c>
      <c r="I1603" s="154"/>
      <c r="L1603" s="149"/>
      <c r="M1603" s="155"/>
      <c r="T1603" s="156"/>
      <c r="AT1603" s="151" t="s">
        <v>193</v>
      </c>
      <c r="AU1603" s="151" t="s">
        <v>81</v>
      </c>
      <c r="AV1603" s="12" t="s">
        <v>81</v>
      </c>
      <c r="AW1603" s="12" t="s">
        <v>34</v>
      </c>
      <c r="AX1603" s="12" t="s">
        <v>72</v>
      </c>
      <c r="AY1603" s="151" t="s">
        <v>182</v>
      </c>
    </row>
    <row r="1604" spans="2:51" s="12" customFormat="1">
      <c r="B1604" s="149"/>
      <c r="D1604" s="150" t="s">
        <v>193</v>
      </c>
      <c r="E1604" s="151" t="s">
        <v>3</v>
      </c>
      <c r="F1604" s="152" t="s">
        <v>1555</v>
      </c>
      <c r="H1604" s="153">
        <v>-0.5</v>
      </c>
      <c r="I1604" s="154"/>
      <c r="L1604" s="149"/>
      <c r="M1604" s="155"/>
      <c r="T1604" s="156"/>
      <c r="AT1604" s="151" t="s">
        <v>193</v>
      </c>
      <c r="AU1604" s="151" t="s">
        <v>81</v>
      </c>
      <c r="AV1604" s="12" t="s">
        <v>81</v>
      </c>
      <c r="AW1604" s="12" t="s">
        <v>34</v>
      </c>
      <c r="AX1604" s="12" t="s">
        <v>72</v>
      </c>
      <c r="AY1604" s="151" t="s">
        <v>182</v>
      </c>
    </row>
    <row r="1605" spans="2:51" s="12" customFormat="1">
      <c r="B1605" s="149"/>
      <c r="D1605" s="150" t="s">
        <v>193</v>
      </c>
      <c r="E1605" s="151" t="s">
        <v>3</v>
      </c>
      <c r="F1605" s="152" t="s">
        <v>1557</v>
      </c>
      <c r="H1605" s="153">
        <v>48</v>
      </c>
      <c r="I1605" s="154"/>
      <c r="L1605" s="149"/>
      <c r="M1605" s="155"/>
      <c r="T1605" s="156"/>
      <c r="AT1605" s="151" t="s">
        <v>193</v>
      </c>
      <c r="AU1605" s="151" t="s">
        <v>81</v>
      </c>
      <c r="AV1605" s="12" t="s">
        <v>81</v>
      </c>
      <c r="AW1605" s="12" t="s">
        <v>34</v>
      </c>
      <c r="AX1605" s="12" t="s">
        <v>72</v>
      </c>
      <c r="AY1605" s="151" t="s">
        <v>182</v>
      </c>
    </row>
    <row r="1606" spans="2:51" s="12" customFormat="1">
      <c r="B1606" s="149"/>
      <c r="D1606" s="150" t="s">
        <v>193</v>
      </c>
      <c r="E1606" s="151" t="s">
        <v>3</v>
      </c>
      <c r="F1606" s="152" t="s">
        <v>941</v>
      </c>
      <c r="H1606" s="153">
        <v>-8.8000000000000007</v>
      </c>
      <c r="I1606" s="154"/>
      <c r="L1606" s="149"/>
      <c r="M1606" s="155"/>
      <c r="T1606" s="156"/>
      <c r="AT1606" s="151" t="s">
        <v>193</v>
      </c>
      <c r="AU1606" s="151" t="s">
        <v>81</v>
      </c>
      <c r="AV1606" s="12" t="s">
        <v>81</v>
      </c>
      <c r="AW1606" s="12" t="s">
        <v>34</v>
      </c>
      <c r="AX1606" s="12" t="s">
        <v>72</v>
      </c>
      <c r="AY1606" s="151" t="s">
        <v>182</v>
      </c>
    </row>
    <row r="1607" spans="2:51" s="12" customFormat="1">
      <c r="B1607" s="149"/>
      <c r="D1607" s="150" t="s">
        <v>193</v>
      </c>
      <c r="E1607" s="151" t="s">
        <v>3</v>
      </c>
      <c r="F1607" s="152" t="s">
        <v>1558</v>
      </c>
      <c r="H1607" s="153">
        <v>1.71</v>
      </c>
      <c r="I1607" s="154"/>
      <c r="L1607" s="149"/>
      <c r="M1607" s="155"/>
      <c r="T1607" s="156"/>
      <c r="AT1607" s="151" t="s">
        <v>193</v>
      </c>
      <c r="AU1607" s="151" t="s">
        <v>81</v>
      </c>
      <c r="AV1607" s="12" t="s">
        <v>81</v>
      </c>
      <c r="AW1607" s="12" t="s">
        <v>34</v>
      </c>
      <c r="AX1607" s="12" t="s">
        <v>72</v>
      </c>
      <c r="AY1607" s="151" t="s">
        <v>182</v>
      </c>
    </row>
    <row r="1608" spans="2:51" s="14" customFormat="1">
      <c r="B1608" s="174"/>
      <c r="D1608" s="150" t="s">
        <v>193</v>
      </c>
      <c r="E1608" s="175" t="s">
        <v>3</v>
      </c>
      <c r="F1608" s="176" t="s">
        <v>590</v>
      </c>
      <c r="H1608" s="177">
        <v>1368.8969999999999</v>
      </c>
      <c r="I1608" s="178"/>
      <c r="L1608" s="174"/>
      <c r="M1608" s="179"/>
      <c r="T1608" s="180"/>
      <c r="AT1608" s="175" t="s">
        <v>193</v>
      </c>
      <c r="AU1608" s="175" t="s">
        <v>81</v>
      </c>
      <c r="AV1608" s="14" t="s">
        <v>202</v>
      </c>
      <c r="AW1608" s="14" t="s">
        <v>34</v>
      </c>
      <c r="AX1608" s="14" t="s">
        <v>72</v>
      </c>
      <c r="AY1608" s="175" t="s">
        <v>182</v>
      </c>
    </row>
    <row r="1609" spans="2:51" s="12" customFormat="1">
      <c r="B1609" s="149"/>
      <c r="D1609" s="150" t="s">
        <v>193</v>
      </c>
      <c r="E1609" s="151" t="s">
        <v>3</v>
      </c>
      <c r="F1609" s="152" t="s">
        <v>1559</v>
      </c>
      <c r="H1609" s="153">
        <v>97.007999999999996</v>
      </c>
      <c r="I1609" s="154"/>
      <c r="L1609" s="149"/>
      <c r="M1609" s="155"/>
      <c r="T1609" s="156"/>
      <c r="AT1609" s="151" t="s">
        <v>193</v>
      </c>
      <c r="AU1609" s="151" t="s">
        <v>81</v>
      </c>
      <c r="AV1609" s="12" t="s">
        <v>81</v>
      </c>
      <c r="AW1609" s="12" t="s">
        <v>34</v>
      </c>
      <c r="AX1609" s="12" t="s">
        <v>72</v>
      </c>
      <c r="AY1609" s="151" t="s">
        <v>182</v>
      </c>
    </row>
    <row r="1610" spans="2:51" s="12" customFormat="1">
      <c r="B1610" s="149"/>
      <c r="D1610" s="150" t="s">
        <v>193</v>
      </c>
      <c r="E1610" s="151" t="s">
        <v>3</v>
      </c>
      <c r="F1610" s="152" t="s">
        <v>931</v>
      </c>
      <c r="H1610" s="153">
        <v>-2.2000000000000002</v>
      </c>
      <c r="I1610" s="154"/>
      <c r="L1610" s="149"/>
      <c r="M1610" s="155"/>
      <c r="T1610" s="156"/>
      <c r="AT1610" s="151" t="s">
        <v>193</v>
      </c>
      <c r="AU1610" s="151" t="s">
        <v>81</v>
      </c>
      <c r="AV1610" s="12" t="s">
        <v>81</v>
      </c>
      <c r="AW1610" s="12" t="s">
        <v>34</v>
      </c>
      <c r="AX1610" s="12" t="s">
        <v>72</v>
      </c>
      <c r="AY1610" s="151" t="s">
        <v>182</v>
      </c>
    </row>
    <row r="1611" spans="2:51" s="12" customFormat="1">
      <c r="B1611" s="149"/>
      <c r="D1611" s="150" t="s">
        <v>193</v>
      </c>
      <c r="E1611" s="151" t="s">
        <v>3</v>
      </c>
      <c r="F1611" s="152" t="s">
        <v>1560</v>
      </c>
      <c r="H1611" s="153">
        <v>-5.8440000000000003</v>
      </c>
      <c r="I1611" s="154"/>
      <c r="L1611" s="149"/>
      <c r="M1611" s="155"/>
      <c r="T1611" s="156"/>
      <c r="AT1611" s="151" t="s">
        <v>193</v>
      </c>
      <c r="AU1611" s="151" t="s">
        <v>81</v>
      </c>
      <c r="AV1611" s="12" t="s">
        <v>81</v>
      </c>
      <c r="AW1611" s="12" t="s">
        <v>34</v>
      </c>
      <c r="AX1611" s="12" t="s">
        <v>72</v>
      </c>
      <c r="AY1611" s="151" t="s">
        <v>182</v>
      </c>
    </row>
    <row r="1612" spans="2:51" s="12" customFormat="1">
      <c r="B1612" s="149"/>
      <c r="D1612" s="150" t="s">
        <v>193</v>
      </c>
      <c r="E1612" s="151" t="s">
        <v>3</v>
      </c>
      <c r="F1612" s="152" t="s">
        <v>1561</v>
      </c>
      <c r="H1612" s="153">
        <v>106.941</v>
      </c>
      <c r="I1612" s="154"/>
      <c r="L1612" s="149"/>
      <c r="M1612" s="155"/>
      <c r="T1612" s="156"/>
      <c r="AT1612" s="151" t="s">
        <v>193</v>
      </c>
      <c r="AU1612" s="151" t="s">
        <v>81</v>
      </c>
      <c r="AV1612" s="12" t="s">
        <v>81</v>
      </c>
      <c r="AW1612" s="12" t="s">
        <v>34</v>
      </c>
      <c r="AX1612" s="12" t="s">
        <v>72</v>
      </c>
      <c r="AY1612" s="151" t="s">
        <v>182</v>
      </c>
    </row>
    <row r="1613" spans="2:51" s="12" customFormat="1">
      <c r="B1613" s="149"/>
      <c r="D1613" s="150" t="s">
        <v>193</v>
      </c>
      <c r="E1613" s="151" t="s">
        <v>3</v>
      </c>
      <c r="F1613" s="152" t="s">
        <v>1562</v>
      </c>
      <c r="H1613" s="153">
        <v>0.89400000000000002</v>
      </c>
      <c r="I1613" s="154"/>
      <c r="L1613" s="149"/>
      <c r="M1613" s="155"/>
      <c r="T1613" s="156"/>
      <c r="AT1613" s="151" t="s">
        <v>193</v>
      </c>
      <c r="AU1613" s="151" t="s">
        <v>81</v>
      </c>
      <c r="AV1613" s="12" t="s">
        <v>81</v>
      </c>
      <c r="AW1613" s="12" t="s">
        <v>34</v>
      </c>
      <c r="AX1613" s="12" t="s">
        <v>72</v>
      </c>
      <c r="AY1613" s="151" t="s">
        <v>182</v>
      </c>
    </row>
    <row r="1614" spans="2:51" s="12" customFormat="1">
      <c r="B1614" s="149"/>
      <c r="D1614" s="150" t="s">
        <v>193</v>
      </c>
      <c r="E1614" s="151" t="s">
        <v>3</v>
      </c>
      <c r="F1614" s="152" t="s">
        <v>1512</v>
      </c>
      <c r="H1614" s="153">
        <v>-4.4000000000000004</v>
      </c>
      <c r="I1614" s="154"/>
      <c r="L1614" s="149"/>
      <c r="M1614" s="155"/>
      <c r="T1614" s="156"/>
      <c r="AT1614" s="151" t="s">
        <v>193</v>
      </c>
      <c r="AU1614" s="151" t="s">
        <v>81</v>
      </c>
      <c r="AV1614" s="12" t="s">
        <v>81</v>
      </c>
      <c r="AW1614" s="12" t="s">
        <v>34</v>
      </c>
      <c r="AX1614" s="12" t="s">
        <v>72</v>
      </c>
      <c r="AY1614" s="151" t="s">
        <v>182</v>
      </c>
    </row>
    <row r="1615" spans="2:51" s="12" customFormat="1">
      <c r="B1615" s="149"/>
      <c r="D1615" s="150" t="s">
        <v>193</v>
      </c>
      <c r="E1615" s="151" t="s">
        <v>3</v>
      </c>
      <c r="F1615" s="152" t="s">
        <v>1563</v>
      </c>
      <c r="H1615" s="153">
        <v>-3.8959999999999999</v>
      </c>
      <c r="I1615" s="154"/>
      <c r="L1615" s="149"/>
      <c r="M1615" s="155"/>
      <c r="T1615" s="156"/>
      <c r="AT1615" s="151" t="s">
        <v>193</v>
      </c>
      <c r="AU1615" s="151" t="s">
        <v>81</v>
      </c>
      <c r="AV1615" s="12" t="s">
        <v>81</v>
      </c>
      <c r="AW1615" s="12" t="s">
        <v>34</v>
      </c>
      <c r="AX1615" s="12" t="s">
        <v>72</v>
      </c>
      <c r="AY1615" s="151" t="s">
        <v>182</v>
      </c>
    </row>
    <row r="1616" spans="2:51" s="12" customFormat="1">
      <c r="B1616" s="149"/>
      <c r="D1616" s="150" t="s">
        <v>193</v>
      </c>
      <c r="E1616" s="151" t="s">
        <v>3</v>
      </c>
      <c r="F1616" s="152" t="s">
        <v>1564</v>
      </c>
      <c r="H1616" s="153">
        <v>184.857</v>
      </c>
      <c r="I1616" s="154"/>
      <c r="L1616" s="149"/>
      <c r="M1616" s="155"/>
      <c r="T1616" s="156"/>
      <c r="AT1616" s="151" t="s">
        <v>193</v>
      </c>
      <c r="AU1616" s="151" t="s">
        <v>81</v>
      </c>
      <c r="AV1616" s="12" t="s">
        <v>81</v>
      </c>
      <c r="AW1616" s="12" t="s">
        <v>34</v>
      </c>
      <c r="AX1616" s="12" t="s">
        <v>72</v>
      </c>
      <c r="AY1616" s="151" t="s">
        <v>182</v>
      </c>
    </row>
    <row r="1617" spans="2:51" s="12" customFormat="1">
      <c r="B1617" s="149"/>
      <c r="D1617" s="150" t="s">
        <v>193</v>
      </c>
      <c r="E1617" s="151" t="s">
        <v>3</v>
      </c>
      <c r="F1617" s="152" t="s">
        <v>1565</v>
      </c>
      <c r="H1617" s="153">
        <v>0.24099999999999999</v>
      </c>
      <c r="I1617" s="154"/>
      <c r="L1617" s="149"/>
      <c r="M1617" s="155"/>
      <c r="T1617" s="156"/>
      <c r="AT1617" s="151" t="s">
        <v>193</v>
      </c>
      <c r="AU1617" s="151" t="s">
        <v>81</v>
      </c>
      <c r="AV1617" s="12" t="s">
        <v>81</v>
      </c>
      <c r="AW1617" s="12" t="s">
        <v>34</v>
      </c>
      <c r="AX1617" s="12" t="s">
        <v>72</v>
      </c>
      <c r="AY1617" s="151" t="s">
        <v>182</v>
      </c>
    </row>
    <row r="1618" spans="2:51" s="12" customFormat="1">
      <c r="B1618" s="149"/>
      <c r="D1618" s="150" t="s">
        <v>193</v>
      </c>
      <c r="E1618" s="151" t="s">
        <v>3</v>
      </c>
      <c r="F1618" s="152" t="s">
        <v>1566</v>
      </c>
      <c r="H1618" s="153">
        <v>0.55000000000000004</v>
      </c>
      <c r="I1618" s="154"/>
      <c r="L1618" s="149"/>
      <c r="M1618" s="155"/>
      <c r="T1618" s="156"/>
      <c r="AT1618" s="151" t="s">
        <v>193</v>
      </c>
      <c r="AU1618" s="151" t="s">
        <v>81</v>
      </c>
      <c r="AV1618" s="12" t="s">
        <v>81</v>
      </c>
      <c r="AW1618" s="12" t="s">
        <v>34</v>
      </c>
      <c r="AX1618" s="12" t="s">
        <v>72</v>
      </c>
      <c r="AY1618" s="151" t="s">
        <v>182</v>
      </c>
    </row>
    <row r="1619" spans="2:51" s="12" customFormat="1">
      <c r="B1619" s="149"/>
      <c r="D1619" s="150" t="s">
        <v>193</v>
      </c>
      <c r="E1619" s="151" t="s">
        <v>3</v>
      </c>
      <c r="F1619" s="152" t="s">
        <v>949</v>
      </c>
      <c r="H1619" s="153">
        <v>-5.4</v>
      </c>
      <c r="I1619" s="154"/>
      <c r="L1619" s="149"/>
      <c r="M1619" s="155"/>
      <c r="T1619" s="156"/>
      <c r="AT1619" s="151" t="s">
        <v>193</v>
      </c>
      <c r="AU1619" s="151" t="s">
        <v>81</v>
      </c>
      <c r="AV1619" s="12" t="s">
        <v>81</v>
      </c>
      <c r="AW1619" s="12" t="s">
        <v>34</v>
      </c>
      <c r="AX1619" s="12" t="s">
        <v>72</v>
      </c>
      <c r="AY1619" s="151" t="s">
        <v>182</v>
      </c>
    </row>
    <row r="1620" spans="2:51" s="12" customFormat="1">
      <c r="B1620" s="149"/>
      <c r="D1620" s="150" t="s">
        <v>193</v>
      </c>
      <c r="E1620" s="151" t="s">
        <v>3</v>
      </c>
      <c r="F1620" s="152" t="s">
        <v>1567</v>
      </c>
      <c r="H1620" s="153">
        <v>-4.1449999999999996</v>
      </c>
      <c r="I1620" s="154"/>
      <c r="L1620" s="149"/>
      <c r="M1620" s="155"/>
      <c r="T1620" s="156"/>
      <c r="AT1620" s="151" t="s">
        <v>193</v>
      </c>
      <c r="AU1620" s="151" t="s">
        <v>81</v>
      </c>
      <c r="AV1620" s="12" t="s">
        <v>81</v>
      </c>
      <c r="AW1620" s="12" t="s">
        <v>34</v>
      </c>
      <c r="AX1620" s="12" t="s">
        <v>72</v>
      </c>
      <c r="AY1620" s="151" t="s">
        <v>182</v>
      </c>
    </row>
    <row r="1621" spans="2:51" s="12" customFormat="1">
      <c r="B1621" s="149"/>
      <c r="D1621" s="150" t="s">
        <v>193</v>
      </c>
      <c r="E1621" s="151" t="s">
        <v>3</v>
      </c>
      <c r="F1621" s="152" t="s">
        <v>1568</v>
      </c>
      <c r="H1621" s="153">
        <v>0.53600000000000003</v>
      </c>
      <c r="I1621" s="154"/>
      <c r="L1621" s="149"/>
      <c r="M1621" s="155"/>
      <c r="T1621" s="156"/>
      <c r="AT1621" s="151" t="s">
        <v>193</v>
      </c>
      <c r="AU1621" s="151" t="s">
        <v>81</v>
      </c>
      <c r="AV1621" s="12" t="s">
        <v>81</v>
      </c>
      <c r="AW1621" s="12" t="s">
        <v>34</v>
      </c>
      <c r="AX1621" s="12" t="s">
        <v>72</v>
      </c>
      <c r="AY1621" s="151" t="s">
        <v>182</v>
      </c>
    </row>
    <row r="1622" spans="2:51" s="12" customFormat="1">
      <c r="B1622" s="149"/>
      <c r="D1622" s="150" t="s">
        <v>193</v>
      </c>
      <c r="E1622" s="151" t="s">
        <v>3</v>
      </c>
      <c r="F1622" s="152" t="s">
        <v>1569</v>
      </c>
      <c r="H1622" s="153">
        <v>1.377</v>
      </c>
      <c r="I1622" s="154"/>
      <c r="L1622" s="149"/>
      <c r="M1622" s="155"/>
      <c r="T1622" s="156"/>
      <c r="AT1622" s="151" t="s">
        <v>193</v>
      </c>
      <c r="AU1622" s="151" t="s">
        <v>81</v>
      </c>
      <c r="AV1622" s="12" t="s">
        <v>81</v>
      </c>
      <c r="AW1622" s="12" t="s">
        <v>34</v>
      </c>
      <c r="AX1622" s="12" t="s">
        <v>72</v>
      </c>
      <c r="AY1622" s="151" t="s">
        <v>182</v>
      </c>
    </row>
    <row r="1623" spans="2:51" s="12" customFormat="1">
      <c r="B1623" s="149"/>
      <c r="D1623" s="150" t="s">
        <v>193</v>
      </c>
      <c r="E1623" s="151" t="s">
        <v>3</v>
      </c>
      <c r="F1623" s="152" t="s">
        <v>1570</v>
      </c>
      <c r="H1623" s="153">
        <v>28.853000000000002</v>
      </c>
      <c r="I1623" s="154"/>
      <c r="L1623" s="149"/>
      <c r="M1623" s="155"/>
      <c r="T1623" s="156"/>
      <c r="AT1623" s="151" t="s">
        <v>193</v>
      </c>
      <c r="AU1623" s="151" t="s">
        <v>81</v>
      </c>
      <c r="AV1623" s="12" t="s">
        <v>81</v>
      </c>
      <c r="AW1623" s="12" t="s">
        <v>34</v>
      </c>
      <c r="AX1623" s="12" t="s">
        <v>72</v>
      </c>
      <c r="AY1623" s="151" t="s">
        <v>182</v>
      </c>
    </row>
    <row r="1624" spans="2:51" s="12" customFormat="1">
      <c r="B1624" s="149"/>
      <c r="D1624" s="150" t="s">
        <v>193</v>
      </c>
      <c r="E1624" s="151" t="s">
        <v>3</v>
      </c>
      <c r="F1624" s="152" t="s">
        <v>937</v>
      </c>
      <c r="H1624" s="153">
        <v>-1.4</v>
      </c>
      <c r="I1624" s="154"/>
      <c r="L1624" s="149"/>
      <c r="M1624" s="155"/>
      <c r="T1624" s="156"/>
      <c r="AT1624" s="151" t="s">
        <v>193</v>
      </c>
      <c r="AU1624" s="151" t="s">
        <v>81</v>
      </c>
      <c r="AV1624" s="12" t="s">
        <v>81</v>
      </c>
      <c r="AW1624" s="12" t="s">
        <v>34</v>
      </c>
      <c r="AX1624" s="12" t="s">
        <v>72</v>
      </c>
      <c r="AY1624" s="151" t="s">
        <v>182</v>
      </c>
    </row>
    <row r="1625" spans="2:51" s="12" customFormat="1">
      <c r="B1625" s="149"/>
      <c r="D1625" s="150" t="s">
        <v>193</v>
      </c>
      <c r="E1625" s="151" t="s">
        <v>3</v>
      </c>
      <c r="F1625" s="152" t="s">
        <v>1571</v>
      </c>
      <c r="H1625" s="153">
        <v>-2.0499999999999998</v>
      </c>
      <c r="I1625" s="154"/>
      <c r="L1625" s="149"/>
      <c r="M1625" s="155"/>
      <c r="T1625" s="156"/>
      <c r="AT1625" s="151" t="s">
        <v>193</v>
      </c>
      <c r="AU1625" s="151" t="s">
        <v>81</v>
      </c>
      <c r="AV1625" s="12" t="s">
        <v>81</v>
      </c>
      <c r="AW1625" s="12" t="s">
        <v>34</v>
      </c>
      <c r="AX1625" s="12" t="s">
        <v>72</v>
      </c>
      <c r="AY1625" s="151" t="s">
        <v>182</v>
      </c>
    </row>
    <row r="1626" spans="2:51" s="12" customFormat="1">
      <c r="B1626" s="149"/>
      <c r="D1626" s="150" t="s">
        <v>193</v>
      </c>
      <c r="E1626" s="151" t="s">
        <v>3</v>
      </c>
      <c r="F1626" s="152" t="s">
        <v>1572</v>
      </c>
      <c r="H1626" s="153">
        <v>38.743000000000002</v>
      </c>
      <c r="I1626" s="154"/>
      <c r="L1626" s="149"/>
      <c r="M1626" s="155"/>
      <c r="T1626" s="156"/>
      <c r="AT1626" s="151" t="s">
        <v>193</v>
      </c>
      <c r="AU1626" s="151" t="s">
        <v>81</v>
      </c>
      <c r="AV1626" s="12" t="s">
        <v>81</v>
      </c>
      <c r="AW1626" s="12" t="s">
        <v>34</v>
      </c>
      <c r="AX1626" s="12" t="s">
        <v>72</v>
      </c>
      <c r="AY1626" s="151" t="s">
        <v>182</v>
      </c>
    </row>
    <row r="1627" spans="2:51" s="12" customFormat="1">
      <c r="B1627" s="149"/>
      <c r="D1627" s="150" t="s">
        <v>193</v>
      </c>
      <c r="E1627" s="151" t="s">
        <v>3</v>
      </c>
      <c r="F1627" s="152" t="s">
        <v>921</v>
      </c>
      <c r="H1627" s="153">
        <v>-2.8</v>
      </c>
      <c r="I1627" s="154"/>
      <c r="L1627" s="149"/>
      <c r="M1627" s="155"/>
      <c r="T1627" s="156"/>
      <c r="AT1627" s="151" t="s">
        <v>193</v>
      </c>
      <c r="AU1627" s="151" t="s">
        <v>81</v>
      </c>
      <c r="AV1627" s="12" t="s">
        <v>81</v>
      </c>
      <c r="AW1627" s="12" t="s">
        <v>34</v>
      </c>
      <c r="AX1627" s="12" t="s">
        <v>72</v>
      </c>
      <c r="AY1627" s="151" t="s">
        <v>182</v>
      </c>
    </row>
    <row r="1628" spans="2:51" s="12" customFormat="1">
      <c r="B1628" s="149"/>
      <c r="D1628" s="150" t="s">
        <v>193</v>
      </c>
      <c r="E1628" s="151" t="s">
        <v>3</v>
      </c>
      <c r="F1628" s="152" t="s">
        <v>1573</v>
      </c>
      <c r="H1628" s="153">
        <v>43.472999999999999</v>
      </c>
      <c r="I1628" s="154"/>
      <c r="L1628" s="149"/>
      <c r="M1628" s="155"/>
      <c r="T1628" s="156"/>
      <c r="AT1628" s="151" t="s">
        <v>193</v>
      </c>
      <c r="AU1628" s="151" t="s">
        <v>81</v>
      </c>
      <c r="AV1628" s="12" t="s">
        <v>81</v>
      </c>
      <c r="AW1628" s="12" t="s">
        <v>34</v>
      </c>
      <c r="AX1628" s="12" t="s">
        <v>72</v>
      </c>
      <c r="AY1628" s="151" t="s">
        <v>182</v>
      </c>
    </row>
    <row r="1629" spans="2:51" s="12" customFormat="1">
      <c r="B1629" s="149"/>
      <c r="D1629" s="150" t="s">
        <v>193</v>
      </c>
      <c r="E1629" s="151" t="s">
        <v>3</v>
      </c>
      <c r="F1629" s="152" t="s">
        <v>921</v>
      </c>
      <c r="H1629" s="153">
        <v>-2.8</v>
      </c>
      <c r="I1629" s="154"/>
      <c r="L1629" s="149"/>
      <c r="M1629" s="155"/>
      <c r="T1629" s="156"/>
      <c r="AT1629" s="151" t="s">
        <v>193</v>
      </c>
      <c r="AU1629" s="151" t="s">
        <v>81</v>
      </c>
      <c r="AV1629" s="12" t="s">
        <v>81</v>
      </c>
      <c r="AW1629" s="12" t="s">
        <v>34</v>
      </c>
      <c r="AX1629" s="12" t="s">
        <v>72</v>
      </c>
      <c r="AY1629" s="151" t="s">
        <v>182</v>
      </c>
    </row>
    <row r="1630" spans="2:51" s="12" customFormat="1">
      <c r="B1630" s="149"/>
      <c r="D1630" s="150" t="s">
        <v>193</v>
      </c>
      <c r="E1630" s="151" t="s">
        <v>3</v>
      </c>
      <c r="F1630" s="152" t="s">
        <v>1574</v>
      </c>
      <c r="H1630" s="153">
        <v>-2.76</v>
      </c>
      <c r="I1630" s="154"/>
      <c r="L1630" s="149"/>
      <c r="M1630" s="155"/>
      <c r="T1630" s="156"/>
      <c r="AT1630" s="151" t="s">
        <v>193</v>
      </c>
      <c r="AU1630" s="151" t="s">
        <v>81</v>
      </c>
      <c r="AV1630" s="12" t="s">
        <v>81</v>
      </c>
      <c r="AW1630" s="12" t="s">
        <v>34</v>
      </c>
      <c r="AX1630" s="12" t="s">
        <v>72</v>
      </c>
      <c r="AY1630" s="151" t="s">
        <v>182</v>
      </c>
    </row>
    <row r="1631" spans="2:51" s="12" customFormat="1">
      <c r="B1631" s="149"/>
      <c r="D1631" s="150" t="s">
        <v>193</v>
      </c>
      <c r="E1631" s="151" t="s">
        <v>3</v>
      </c>
      <c r="F1631" s="152" t="s">
        <v>1575</v>
      </c>
      <c r="H1631" s="153">
        <v>32.722999999999999</v>
      </c>
      <c r="I1631" s="154"/>
      <c r="L1631" s="149"/>
      <c r="M1631" s="155"/>
      <c r="T1631" s="156"/>
      <c r="AT1631" s="151" t="s">
        <v>193</v>
      </c>
      <c r="AU1631" s="151" t="s">
        <v>81</v>
      </c>
      <c r="AV1631" s="12" t="s">
        <v>81</v>
      </c>
      <c r="AW1631" s="12" t="s">
        <v>34</v>
      </c>
      <c r="AX1631" s="12" t="s">
        <v>72</v>
      </c>
      <c r="AY1631" s="151" t="s">
        <v>182</v>
      </c>
    </row>
    <row r="1632" spans="2:51" s="12" customFormat="1">
      <c r="B1632" s="149"/>
      <c r="D1632" s="150" t="s">
        <v>193</v>
      </c>
      <c r="E1632" s="151" t="s">
        <v>3</v>
      </c>
      <c r="F1632" s="152" t="s">
        <v>1541</v>
      </c>
      <c r="H1632" s="153">
        <v>-4.2</v>
      </c>
      <c r="I1632" s="154"/>
      <c r="L1632" s="149"/>
      <c r="M1632" s="155"/>
      <c r="T1632" s="156"/>
      <c r="AT1632" s="151" t="s">
        <v>193</v>
      </c>
      <c r="AU1632" s="151" t="s">
        <v>81</v>
      </c>
      <c r="AV1632" s="12" t="s">
        <v>81</v>
      </c>
      <c r="AW1632" s="12" t="s">
        <v>34</v>
      </c>
      <c r="AX1632" s="12" t="s">
        <v>72</v>
      </c>
      <c r="AY1632" s="151" t="s">
        <v>182</v>
      </c>
    </row>
    <row r="1633" spans="2:51" s="12" customFormat="1">
      <c r="B1633" s="149"/>
      <c r="D1633" s="150" t="s">
        <v>193</v>
      </c>
      <c r="E1633" s="151" t="s">
        <v>3</v>
      </c>
      <c r="F1633" s="152" t="s">
        <v>1576</v>
      </c>
      <c r="H1633" s="153">
        <v>22.274000000000001</v>
      </c>
      <c r="I1633" s="154"/>
      <c r="L1633" s="149"/>
      <c r="M1633" s="155"/>
      <c r="T1633" s="156"/>
      <c r="AT1633" s="151" t="s">
        <v>193</v>
      </c>
      <c r="AU1633" s="151" t="s">
        <v>81</v>
      </c>
      <c r="AV1633" s="12" t="s">
        <v>81</v>
      </c>
      <c r="AW1633" s="12" t="s">
        <v>34</v>
      </c>
      <c r="AX1633" s="12" t="s">
        <v>72</v>
      </c>
      <c r="AY1633" s="151" t="s">
        <v>182</v>
      </c>
    </row>
    <row r="1634" spans="2:51" s="12" customFormat="1">
      <c r="B1634" s="149"/>
      <c r="D1634" s="150" t="s">
        <v>193</v>
      </c>
      <c r="E1634" s="151" t="s">
        <v>3</v>
      </c>
      <c r="F1634" s="152" t="s">
        <v>937</v>
      </c>
      <c r="H1634" s="153">
        <v>-1.4</v>
      </c>
      <c r="I1634" s="154"/>
      <c r="L1634" s="149"/>
      <c r="M1634" s="155"/>
      <c r="T1634" s="156"/>
      <c r="AT1634" s="151" t="s">
        <v>193</v>
      </c>
      <c r="AU1634" s="151" t="s">
        <v>81</v>
      </c>
      <c r="AV1634" s="12" t="s">
        <v>81</v>
      </c>
      <c r="AW1634" s="12" t="s">
        <v>34</v>
      </c>
      <c r="AX1634" s="12" t="s">
        <v>72</v>
      </c>
      <c r="AY1634" s="151" t="s">
        <v>182</v>
      </c>
    </row>
    <row r="1635" spans="2:51" s="12" customFormat="1">
      <c r="B1635" s="149"/>
      <c r="D1635" s="150" t="s">
        <v>193</v>
      </c>
      <c r="E1635" s="151" t="s">
        <v>3</v>
      </c>
      <c r="F1635" s="152" t="s">
        <v>1577</v>
      </c>
      <c r="H1635" s="153">
        <v>22.274000000000001</v>
      </c>
      <c r="I1635" s="154"/>
      <c r="L1635" s="149"/>
      <c r="M1635" s="155"/>
      <c r="T1635" s="156"/>
      <c r="AT1635" s="151" t="s">
        <v>193</v>
      </c>
      <c r="AU1635" s="151" t="s">
        <v>81</v>
      </c>
      <c r="AV1635" s="12" t="s">
        <v>81</v>
      </c>
      <c r="AW1635" s="12" t="s">
        <v>34</v>
      </c>
      <c r="AX1635" s="12" t="s">
        <v>72</v>
      </c>
      <c r="AY1635" s="151" t="s">
        <v>182</v>
      </c>
    </row>
    <row r="1636" spans="2:51" s="12" customFormat="1">
      <c r="B1636" s="149"/>
      <c r="D1636" s="150" t="s">
        <v>193</v>
      </c>
      <c r="E1636" s="151" t="s">
        <v>3</v>
      </c>
      <c r="F1636" s="152" t="s">
        <v>937</v>
      </c>
      <c r="H1636" s="153">
        <v>-1.4</v>
      </c>
      <c r="I1636" s="154"/>
      <c r="L1636" s="149"/>
      <c r="M1636" s="155"/>
      <c r="T1636" s="156"/>
      <c r="AT1636" s="151" t="s">
        <v>193</v>
      </c>
      <c r="AU1636" s="151" t="s">
        <v>81</v>
      </c>
      <c r="AV1636" s="12" t="s">
        <v>81</v>
      </c>
      <c r="AW1636" s="12" t="s">
        <v>34</v>
      </c>
      <c r="AX1636" s="12" t="s">
        <v>72</v>
      </c>
      <c r="AY1636" s="151" t="s">
        <v>182</v>
      </c>
    </row>
    <row r="1637" spans="2:51" s="12" customFormat="1">
      <c r="B1637" s="149"/>
      <c r="D1637" s="150" t="s">
        <v>193</v>
      </c>
      <c r="E1637" s="151" t="s">
        <v>3</v>
      </c>
      <c r="F1637" s="152" t="s">
        <v>1578</v>
      </c>
      <c r="H1637" s="153">
        <v>102.02200000000001</v>
      </c>
      <c r="I1637" s="154"/>
      <c r="L1637" s="149"/>
      <c r="M1637" s="155"/>
      <c r="T1637" s="156"/>
      <c r="AT1637" s="151" t="s">
        <v>193</v>
      </c>
      <c r="AU1637" s="151" t="s">
        <v>81</v>
      </c>
      <c r="AV1637" s="12" t="s">
        <v>81</v>
      </c>
      <c r="AW1637" s="12" t="s">
        <v>34</v>
      </c>
      <c r="AX1637" s="12" t="s">
        <v>72</v>
      </c>
      <c r="AY1637" s="151" t="s">
        <v>182</v>
      </c>
    </row>
    <row r="1638" spans="2:51" s="12" customFormat="1">
      <c r="B1638" s="149"/>
      <c r="D1638" s="150" t="s">
        <v>193</v>
      </c>
      <c r="E1638" s="151" t="s">
        <v>3</v>
      </c>
      <c r="F1638" s="152" t="s">
        <v>932</v>
      </c>
      <c r="H1638" s="153">
        <v>-1.8</v>
      </c>
      <c r="I1638" s="154"/>
      <c r="L1638" s="149"/>
      <c r="M1638" s="155"/>
      <c r="T1638" s="156"/>
      <c r="AT1638" s="151" t="s">
        <v>193</v>
      </c>
      <c r="AU1638" s="151" t="s">
        <v>81</v>
      </c>
      <c r="AV1638" s="12" t="s">
        <v>81</v>
      </c>
      <c r="AW1638" s="12" t="s">
        <v>34</v>
      </c>
      <c r="AX1638" s="12" t="s">
        <v>72</v>
      </c>
      <c r="AY1638" s="151" t="s">
        <v>182</v>
      </c>
    </row>
    <row r="1639" spans="2:51" s="12" customFormat="1">
      <c r="B1639" s="149"/>
      <c r="D1639" s="150" t="s">
        <v>193</v>
      </c>
      <c r="E1639" s="151" t="s">
        <v>3</v>
      </c>
      <c r="F1639" s="152" t="s">
        <v>1579</v>
      </c>
      <c r="H1639" s="153">
        <v>4.4459999999999997</v>
      </c>
      <c r="I1639" s="154"/>
      <c r="L1639" s="149"/>
      <c r="M1639" s="155"/>
      <c r="T1639" s="156"/>
      <c r="AT1639" s="151" t="s">
        <v>193</v>
      </c>
      <c r="AU1639" s="151" t="s">
        <v>81</v>
      </c>
      <c r="AV1639" s="12" t="s">
        <v>81</v>
      </c>
      <c r="AW1639" s="12" t="s">
        <v>34</v>
      </c>
      <c r="AX1639" s="12" t="s">
        <v>72</v>
      </c>
      <c r="AY1639" s="151" t="s">
        <v>182</v>
      </c>
    </row>
    <row r="1640" spans="2:51" s="12" customFormat="1">
      <c r="B1640" s="149"/>
      <c r="D1640" s="150" t="s">
        <v>193</v>
      </c>
      <c r="E1640" s="151" t="s">
        <v>3</v>
      </c>
      <c r="F1640" s="152" t="s">
        <v>1571</v>
      </c>
      <c r="H1640" s="153">
        <v>-2.0499999999999998</v>
      </c>
      <c r="I1640" s="154"/>
      <c r="L1640" s="149"/>
      <c r="M1640" s="155"/>
      <c r="T1640" s="156"/>
      <c r="AT1640" s="151" t="s">
        <v>193</v>
      </c>
      <c r="AU1640" s="151" t="s">
        <v>81</v>
      </c>
      <c r="AV1640" s="12" t="s">
        <v>81</v>
      </c>
      <c r="AW1640" s="12" t="s">
        <v>34</v>
      </c>
      <c r="AX1640" s="12" t="s">
        <v>72</v>
      </c>
      <c r="AY1640" s="151" t="s">
        <v>182</v>
      </c>
    </row>
    <row r="1641" spans="2:51" s="12" customFormat="1">
      <c r="B1641" s="149"/>
      <c r="D1641" s="150" t="s">
        <v>193</v>
      </c>
      <c r="E1641" s="151" t="s">
        <v>3</v>
      </c>
      <c r="F1641" s="152" t="s">
        <v>1578</v>
      </c>
      <c r="H1641" s="153">
        <v>102.02200000000001</v>
      </c>
      <c r="I1641" s="154"/>
      <c r="L1641" s="149"/>
      <c r="M1641" s="155"/>
      <c r="T1641" s="156"/>
      <c r="AT1641" s="151" t="s">
        <v>193</v>
      </c>
      <c r="AU1641" s="151" t="s">
        <v>81</v>
      </c>
      <c r="AV1641" s="12" t="s">
        <v>81</v>
      </c>
      <c r="AW1641" s="12" t="s">
        <v>34</v>
      </c>
      <c r="AX1641" s="12" t="s">
        <v>72</v>
      </c>
      <c r="AY1641" s="151" t="s">
        <v>182</v>
      </c>
    </row>
    <row r="1642" spans="2:51" s="12" customFormat="1">
      <c r="B1642" s="149"/>
      <c r="D1642" s="150" t="s">
        <v>193</v>
      </c>
      <c r="E1642" s="151" t="s">
        <v>3</v>
      </c>
      <c r="F1642" s="152" t="s">
        <v>932</v>
      </c>
      <c r="H1642" s="153">
        <v>-1.8</v>
      </c>
      <c r="I1642" s="154"/>
      <c r="L1642" s="149"/>
      <c r="M1642" s="155"/>
      <c r="T1642" s="156"/>
      <c r="AT1642" s="151" t="s">
        <v>193</v>
      </c>
      <c r="AU1642" s="151" t="s">
        <v>81</v>
      </c>
      <c r="AV1642" s="12" t="s">
        <v>81</v>
      </c>
      <c r="AW1642" s="12" t="s">
        <v>34</v>
      </c>
      <c r="AX1642" s="12" t="s">
        <v>72</v>
      </c>
      <c r="AY1642" s="151" t="s">
        <v>182</v>
      </c>
    </row>
    <row r="1643" spans="2:51" s="12" customFormat="1">
      <c r="B1643" s="149"/>
      <c r="D1643" s="150" t="s">
        <v>193</v>
      </c>
      <c r="E1643" s="151" t="s">
        <v>3</v>
      </c>
      <c r="F1643" s="152" t="s">
        <v>1580</v>
      </c>
      <c r="H1643" s="153">
        <v>4.2060000000000004</v>
      </c>
      <c r="I1643" s="154"/>
      <c r="L1643" s="149"/>
      <c r="M1643" s="155"/>
      <c r="T1643" s="156"/>
      <c r="AT1643" s="151" t="s">
        <v>193</v>
      </c>
      <c r="AU1643" s="151" t="s">
        <v>81</v>
      </c>
      <c r="AV1643" s="12" t="s">
        <v>81</v>
      </c>
      <c r="AW1643" s="12" t="s">
        <v>34</v>
      </c>
      <c r="AX1643" s="12" t="s">
        <v>72</v>
      </c>
      <c r="AY1643" s="151" t="s">
        <v>182</v>
      </c>
    </row>
    <row r="1644" spans="2:51" s="12" customFormat="1">
      <c r="B1644" s="149"/>
      <c r="D1644" s="150" t="s">
        <v>193</v>
      </c>
      <c r="E1644" s="151" t="s">
        <v>3</v>
      </c>
      <c r="F1644" s="152" t="s">
        <v>1571</v>
      </c>
      <c r="H1644" s="153">
        <v>-2.0499999999999998</v>
      </c>
      <c r="I1644" s="154"/>
      <c r="L1644" s="149"/>
      <c r="M1644" s="155"/>
      <c r="T1644" s="156"/>
      <c r="AT1644" s="151" t="s">
        <v>193</v>
      </c>
      <c r="AU1644" s="151" t="s">
        <v>81</v>
      </c>
      <c r="AV1644" s="12" t="s">
        <v>81</v>
      </c>
      <c r="AW1644" s="12" t="s">
        <v>34</v>
      </c>
      <c r="AX1644" s="12" t="s">
        <v>72</v>
      </c>
      <c r="AY1644" s="151" t="s">
        <v>182</v>
      </c>
    </row>
    <row r="1645" spans="2:51" s="12" customFormat="1">
      <c r="B1645" s="149"/>
      <c r="D1645" s="150" t="s">
        <v>193</v>
      </c>
      <c r="E1645" s="151" t="s">
        <v>3</v>
      </c>
      <c r="F1645" s="152" t="s">
        <v>1581</v>
      </c>
      <c r="H1645" s="153">
        <v>75.593999999999994</v>
      </c>
      <c r="I1645" s="154"/>
      <c r="L1645" s="149"/>
      <c r="M1645" s="155"/>
      <c r="T1645" s="156"/>
      <c r="AT1645" s="151" t="s">
        <v>193</v>
      </c>
      <c r="AU1645" s="151" t="s">
        <v>81</v>
      </c>
      <c r="AV1645" s="12" t="s">
        <v>81</v>
      </c>
      <c r="AW1645" s="12" t="s">
        <v>34</v>
      </c>
      <c r="AX1645" s="12" t="s">
        <v>72</v>
      </c>
      <c r="AY1645" s="151" t="s">
        <v>182</v>
      </c>
    </row>
    <row r="1646" spans="2:51" s="12" customFormat="1">
      <c r="B1646" s="149"/>
      <c r="D1646" s="150" t="s">
        <v>193</v>
      </c>
      <c r="E1646" s="151" t="s">
        <v>3</v>
      </c>
      <c r="F1646" s="152" t="s">
        <v>932</v>
      </c>
      <c r="H1646" s="153">
        <v>-1.8</v>
      </c>
      <c r="I1646" s="154"/>
      <c r="L1646" s="149"/>
      <c r="M1646" s="155"/>
      <c r="T1646" s="156"/>
      <c r="AT1646" s="151" t="s">
        <v>193</v>
      </c>
      <c r="AU1646" s="151" t="s">
        <v>81</v>
      </c>
      <c r="AV1646" s="12" t="s">
        <v>81</v>
      </c>
      <c r="AW1646" s="12" t="s">
        <v>34</v>
      </c>
      <c r="AX1646" s="12" t="s">
        <v>72</v>
      </c>
      <c r="AY1646" s="151" t="s">
        <v>182</v>
      </c>
    </row>
    <row r="1647" spans="2:51" s="12" customFormat="1">
      <c r="B1647" s="149"/>
      <c r="D1647" s="150" t="s">
        <v>193</v>
      </c>
      <c r="E1647" s="151" t="s">
        <v>3</v>
      </c>
      <c r="F1647" s="152" t="s">
        <v>1582</v>
      </c>
      <c r="H1647" s="153">
        <v>-0.69599999999999995</v>
      </c>
      <c r="I1647" s="154"/>
      <c r="L1647" s="149"/>
      <c r="M1647" s="155"/>
      <c r="T1647" s="156"/>
      <c r="AT1647" s="151" t="s">
        <v>193</v>
      </c>
      <c r="AU1647" s="151" t="s">
        <v>81</v>
      </c>
      <c r="AV1647" s="12" t="s">
        <v>81</v>
      </c>
      <c r="AW1647" s="12" t="s">
        <v>34</v>
      </c>
      <c r="AX1647" s="12" t="s">
        <v>72</v>
      </c>
      <c r="AY1647" s="151" t="s">
        <v>182</v>
      </c>
    </row>
    <row r="1648" spans="2:51" s="12" customFormat="1">
      <c r="B1648" s="149"/>
      <c r="D1648" s="150" t="s">
        <v>193</v>
      </c>
      <c r="E1648" s="151" t="s">
        <v>3</v>
      </c>
      <c r="F1648" s="152" t="s">
        <v>1583</v>
      </c>
      <c r="H1648" s="153">
        <v>2.6190000000000002</v>
      </c>
      <c r="I1648" s="154"/>
      <c r="L1648" s="149"/>
      <c r="M1648" s="155"/>
      <c r="T1648" s="156"/>
      <c r="AT1648" s="151" t="s">
        <v>193</v>
      </c>
      <c r="AU1648" s="151" t="s">
        <v>81</v>
      </c>
      <c r="AV1648" s="12" t="s">
        <v>81</v>
      </c>
      <c r="AW1648" s="12" t="s">
        <v>34</v>
      </c>
      <c r="AX1648" s="12" t="s">
        <v>72</v>
      </c>
      <c r="AY1648" s="151" t="s">
        <v>182</v>
      </c>
    </row>
    <row r="1649" spans="2:51" s="12" customFormat="1">
      <c r="B1649" s="149"/>
      <c r="D1649" s="150" t="s">
        <v>193</v>
      </c>
      <c r="E1649" s="151" t="s">
        <v>3</v>
      </c>
      <c r="F1649" s="152" t="s">
        <v>1584</v>
      </c>
      <c r="H1649" s="153">
        <v>60.930999999999997</v>
      </c>
      <c r="I1649" s="154"/>
      <c r="L1649" s="149"/>
      <c r="M1649" s="155"/>
      <c r="T1649" s="156"/>
      <c r="AT1649" s="151" t="s">
        <v>193</v>
      </c>
      <c r="AU1649" s="151" t="s">
        <v>81</v>
      </c>
      <c r="AV1649" s="12" t="s">
        <v>81</v>
      </c>
      <c r="AW1649" s="12" t="s">
        <v>34</v>
      </c>
      <c r="AX1649" s="12" t="s">
        <v>72</v>
      </c>
      <c r="AY1649" s="151" t="s">
        <v>182</v>
      </c>
    </row>
    <row r="1650" spans="2:51" s="12" customFormat="1">
      <c r="B1650" s="149"/>
      <c r="D1650" s="150" t="s">
        <v>193</v>
      </c>
      <c r="E1650" s="151" t="s">
        <v>3</v>
      </c>
      <c r="F1650" s="152" t="s">
        <v>945</v>
      </c>
      <c r="H1650" s="153">
        <v>-1.6</v>
      </c>
      <c r="I1650" s="154"/>
      <c r="L1650" s="149"/>
      <c r="M1650" s="155"/>
      <c r="T1650" s="156"/>
      <c r="AT1650" s="151" t="s">
        <v>193</v>
      </c>
      <c r="AU1650" s="151" t="s">
        <v>81</v>
      </c>
      <c r="AV1650" s="12" t="s">
        <v>81</v>
      </c>
      <c r="AW1650" s="12" t="s">
        <v>34</v>
      </c>
      <c r="AX1650" s="12" t="s">
        <v>72</v>
      </c>
      <c r="AY1650" s="151" t="s">
        <v>182</v>
      </c>
    </row>
    <row r="1651" spans="2:51" s="12" customFormat="1">
      <c r="B1651" s="149"/>
      <c r="D1651" s="150" t="s">
        <v>193</v>
      </c>
      <c r="E1651" s="151" t="s">
        <v>3</v>
      </c>
      <c r="F1651" s="152" t="s">
        <v>1585</v>
      </c>
      <c r="H1651" s="153">
        <v>-0.34799999999999998</v>
      </c>
      <c r="I1651" s="154"/>
      <c r="L1651" s="149"/>
      <c r="M1651" s="155"/>
      <c r="T1651" s="156"/>
      <c r="AT1651" s="151" t="s">
        <v>193</v>
      </c>
      <c r="AU1651" s="151" t="s">
        <v>81</v>
      </c>
      <c r="AV1651" s="12" t="s">
        <v>81</v>
      </c>
      <c r="AW1651" s="12" t="s">
        <v>34</v>
      </c>
      <c r="AX1651" s="12" t="s">
        <v>72</v>
      </c>
      <c r="AY1651" s="151" t="s">
        <v>182</v>
      </c>
    </row>
    <row r="1652" spans="2:51" s="12" customFormat="1">
      <c r="B1652" s="149"/>
      <c r="D1652" s="150" t="s">
        <v>193</v>
      </c>
      <c r="E1652" s="151" t="s">
        <v>3</v>
      </c>
      <c r="F1652" s="152" t="s">
        <v>1586</v>
      </c>
      <c r="H1652" s="153">
        <v>30.873999999999999</v>
      </c>
      <c r="I1652" s="154"/>
      <c r="L1652" s="149"/>
      <c r="M1652" s="155"/>
      <c r="T1652" s="156"/>
      <c r="AT1652" s="151" t="s">
        <v>193</v>
      </c>
      <c r="AU1652" s="151" t="s">
        <v>81</v>
      </c>
      <c r="AV1652" s="12" t="s">
        <v>81</v>
      </c>
      <c r="AW1652" s="12" t="s">
        <v>34</v>
      </c>
      <c r="AX1652" s="12" t="s">
        <v>72</v>
      </c>
      <c r="AY1652" s="151" t="s">
        <v>182</v>
      </c>
    </row>
    <row r="1653" spans="2:51" s="12" customFormat="1">
      <c r="B1653" s="149"/>
      <c r="D1653" s="150" t="s">
        <v>193</v>
      </c>
      <c r="E1653" s="151" t="s">
        <v>3</v>
      </c>
      <c r="F1653" s="152" t="s">
        <v>937</v>
      </c>
      <c r="H1653" s="153">
        <v>-1.4</v>
      </c>
      <c r="I1653" s="154"/>
      <c r="L1653" s="149"/>
      <c r="M1653" s="155"/>
      <c r="T1653" s="156"/>
      <c r="AT1653" s="151" t="s">
        <v>193</v>
      </c>
      <c r="AU1653" s="151" t="s">
        <v>81</v>
      </c>
      <c r="AV1653" s="12" t="s">
        <v>81</v>
      </c>
      <c r="AW1653" s="12" t="s">
        <v>34</v>
      </c>
      <c r="AX1653" s="12" t="s">
        <v>72</v>
      </c>
      <c r="AY1653" s="151" t="s">
        <v>182</v>
      </c>
    </row>
    <row r="1654" spans="2:51" s="12" customFormat="1">
      <c r="B1654" s="149"/>
      <c r="D1654" s="150" t="s">
        <v>193</v>
      </c>
      <c r="E1654" s="151" t="s">
        <v>3</v>
      </c>
      <c r="F1654" s="152" t="s">
        <v>1585</v>
      </c>
      <c r="H1654" s="153">
        <v>-0.34799999999999998</v>
      </c>
      <c r="I1654" s="154"/>
      <c r="L1654" s="149"/>
      <c r="M1654" s="155"/>
      <c r="T1654" s="156"/>
      <c r="AT1654" s="151" t="s">
        <v>193</v>
      </c>
      <c r="AU1654" s="151" t="s">
        <v>81</v>
      </c>
      <c r="AV1654" s="12" t="s">
        <v>81</v>
      </c>
      <c r="AW1654" s="12" t="s">
        <v>34</v>
      </c>
      <c r="AX1654" s="12" t="s">
        <v>72</v>
      </c>
      <c r="AY1654" s="151" t="s">
        <v>182</v>
      </c>
    </row>
    <row r="1655" spans="2:51" s="12" customFormat="1">
      <c r="B1655" s="149"/>
      <c r="D1655" s="150" t="s">
        <v>193</v>
      </c>
      <c r="E1655" s="151" t="s">
        <v>3</v>
      </c>
      <c r="F1655" s="152" t="s">
        <v>1587</v>
      </c>
      <c r="H1655" s="153">
        <v>22.574999999999999</v>
      </c>
      <c r="I1655" s="154"/>
      <c r="L1655" s="149"/>
      <c r="M1655" s="155"/>
      <c r="T1655" s="156"/>
      <c r="AT1655" s="151" t="s">
        <v>193</v>
      </c>
      <c r="AU1655" s="151" t="s">
        <v>81</v>
      </c>
      <c r="AV1655" s="12" t="s">
        <v>81</v>
      </c>
      <c r="AW1655" s="12" t="s">
        <v>34</v>
      </c>
      <c r="AX1655" s="12" t="s">
        <v>72</v>
      </c>
      <c r="AY1655" s="151" t="s">
        <v>182</v>
      </c>
    </row>
    <row r="1656" spans="2:51" s="12" customFormat="1">
      <c r="B1656" s="149"/>
      <c r="D1656" s="150" t="s">
        <v>193</v>
      </c>
      <c r="E1656" s="151" t="s">
        <v>3</v>
      </c>
      <c r="F1656" s="152" t="s">
        <v>937</v>
      </c>
      <c r="H1656" s="153">
        <v>-1.4</v>
      </c>
      <c r="I1656" s="154"/>
      <c r="L1656" s="149"/>
      <c r="M1656" s="155"/>
      <c r="T1656" s="156"/>
      <c r="AT1656" s="151" t="s">
        <v>193</v>
      </c>
      <c r="AU1656" s="151" t="s">
        <v>81</v>
      </c>
      <c r="AV1656" s="12" t="s">
        <v>81</v>
      </c>
      <c r="AW1656" s="12" t="s">
        <v>34</v>
      </c>
      <c r="AX1656" s="12" t="s">
        <v>72</v>
      </c>
      <c r="AY1656" s="151" t="s">
        <v>182</v>
      </c>
    </row>
    <row r="1657" spans="2:51" s="12" customFormat="1">
      <c r="B1657" s="149"/>
      <c r="D1657" s="150" t="s">
        <v>193</v>
      </c>
      <c r="E1657" s="151" t="s">
        <v>3</v>
      </c>
      <c r="F1657" s="152" t="s">
        <v>1588</v>
      </c>
      <c r="H1657" s="153">
        <v>23.821999999999999</v>
      </c>
      <c r="I1657" s="154"/>
      <c r="L1657" s="149"/>
      <c r="M1657" s="155"/>
      <c r="T1657" s="156"/>
      <c r="AT1657" s="151" t="s">
        <v>193</v>
      </c>
      <c r="AU1657" s="151" t="s">
        <v>81</v>
      </c>
      <c r="AV1657" s="12" t="s">
        <v>81</v>
      </c>
      <c r="AW1657" s="12" t="s">
        <v>34</v>
      </c>
      <c r="AX1657" s="12" t="s">
        <v>72</v>
      </c>
      <c r="AY1657" s="151" t="s">
        <v>182</v>
      </c>
    </row>
    <row r="1658" spans="2:51" s="12" customFormat="1">
      <c r="B1658" s="149"/>
      <c r="D1658" s="150" t="s">
        <v>193</v>
      </c>
      <c r="E1658" s="151" t="s">
        <v>3</v>
      </c>
      <c r="F1658" s="152" t="s">
        <v>921</v>
      </c>
      <c r="H1658" s="153">
        <v>-2.8</v>
      </c>
      <c r="I1658" s="154"/>
      <c r="L1658" s="149"/>
      <c r="M1658" s="155"/>
      <c r="T1658" s="156"/>
      <c r="AT1658" s="151" t="s">
        <v>193</v>
      </c>
      <c r="AU1658" s="151" t="s">
        <v>81</v>
      </c>
      <c r="AV1658" s="12" t="s">
        <v>81</v>
      </c>
      <c r="AW1658" s="12" t="s">
        <v>34</v>
      </c>
      <c r="AX1658" s="12" t="s">
        <v>72</v>
      </c>
      <c r="AY1658" s="151" t="s">
        <v>182</v>
      </c>
    </row>
    <row r="1659" spans="2:51" s="12" customFormat="1">
      <c r="B1659" s="149"/>
      <c r="D1659" s="150" t="s">
        <v>193</v>
      </c>
      <c r="E1659" s="151" t="s">
        <v>3</v>
      </c>
      <c r="F1659" s="152" t="s">
        <v>1589</v>
      </c>
      <c r="H1659" s="153">
        <v>59.856000000000002</v>
      </c>
      <c r="I1659" s="154"/>
      <c r="L1659" s="149"/>
      <c r="M1659" s="155"/>
      <c r="T1659" s="156"/>
      <c r="AT1659" s="151" t="s">
        <v>193</v>
      </c>
      <c r="AU1659" s="151" t="s">
        <v>81</v>
      </c>
      <c r="AV1659" s="12" t="s">
        <v>81</v>
      </c>
      <c r="AW1659" s="12" t="s">
        <v>34</v>
      </c>
      <c r="AX1659" s="12" t="s">
        <v>72</v>
      </c>
      <c r="AY1659" s="151" t="s">
        <v>182</v>
      </c>
    </row>
    <row r="1660" spans="2:51" s="12" customFormat="1">
      <c r="B1660" s="149"/>
      <c r="D1660" s="150" t="s">
        <v>193</v>
      </c>
      <c r="E1660" s="151" t="s">
        <v>3</v>
      </c>
      <c r="F1660" s="152" t="s">
        <v>1585</v>
      </c>
      <c r="H1660" s="153">
        <v>-0.34799999999999998</v>
      </c>
      <c r="I1660" s="154"/>
      <c r="L1660" s="149"/>
      <c r="M1660" s="155"/>
      <c r="T1660" s="156"/>
      <c r="AT1660" s="151" t="s">
        <v>193</v>
      </c>
      <c r="AU1660" s="151" t="s">
        <v>81</v>
      </c>
      <c r="AV1660" s="12" t="s">
        <v>81</v>
      </c>
      <c r="AW1660" s="12" t="s">
        <v>34</v>
      </c>
      <c r="AX1660" s="12" t="s">
        <v>72</v>
      </c>
      <c r="AY1660" s="151" t="s">
        <v>182</v>
      </c>
    </row>
    <row r="1661" spans="2:51" s="12" customFormat="1">
      <c r="B1661" s="149"/>
      <c r="D1661" s="150" t="s">
        <v>193</v>
      </c>
      <c r="E1661" s="151" t="s">
        <v>3</v>
      </c>
      <c r="F1661" s="152" t="s">
        <v>937</v>
      </c>
      <c r="H1661" s="153">
        <v>-1.4</v>
      </c>
      <c r="I1661" s="154"/>
      <c r="L1661" s="149"/>
      <c r="M1661" s="155"/>
      <c r="T1661" s="156"/>
      <c r="AT1661" s="151" t="s">
        <v>193</v>
      </c>
      <c r="AU1661" s="151" t="s">
        <v>81</v>
      </c>
      <c r="AV1661" s="12" t="s">
        <v>81</v>
      </c>
      <c r="AW1661" s="12" t="s">
        <v>34</v>
      </c>
      <c r="AX1661" s="12" t="s">
        <v>72</v>
      </c>
      <c r="AY1661" s="151" t="s">
        <v>182</v>
      </c>
    </row>
    <row r="1662" spans="2:51" s="12" customFormat="1">
      <c r="B1662" s="149"/>
      <c r="D1662" s="150" t="s">
        <v>193</v>
      </c>
      <c r="E1662" s="151" t="s">
        <v>3</v>
      </c>
      <c r="F1662" s="152" t="s">
        <v>945</v>
      </c>
      <c r="H1662" s="153">
        <v>-1.6</v>
      </c>
      <c r="I1662" s="154"/>
      <c r="L1662" s="149"/>
      <c r="M1662" s="155"/>
      <c r="T1662" s="156"/>
      <c r="AT1662" s="151" t="s">
        <v>193</v>
      </c>
      <c r="AU1662" s="151" t="s">
        <v>81</v>
      </c>
      <c r="AV1662" s="12" t="s">
        <v>81</v>
      </c>
      <c r="AW1662" s="12" t="s">
        <v>34</v>
      </c>
      <c r="AX1662" s="12" t="s">
        <v>72</v>
      </c>
      <c r="AY1662" s="151" t="s">
        <v>182</v>
      </c>
    </row>
    <row r="1663" spans="2:51" s="12" customFormat="1">
      <c r="B1663" s="149"/>
      <c r="D1663" s="150" t="s">
        <v>193</v>
      </c>
      <c r="E1663" s="151" t="s">
        <v>3</v>
      </c>
      <c r="F1663" s="152" t="s">
        <v>1590</v>
      </c>
      <c r="H1663" s="153">
        <v>164.268</v>
      </c>
      <c r="I1663" s="154"/>
      <c r="L1663" s="149"/>
      <c r="M1663" s="155"/>
      <c r="T1663" s="156"/>
      <c r="AT1663" s="151" t="s">
        <v>193</v>
      </c>
      <c r="AU1663" s="151" t="s">
        <v>81</v>
      </c>
      <c r="AV1663" s="12" t="s">
        <v>81</v>
      </c>
      <c r="AW1663" s="12" t="s">
        <v>34</v>
      </c>
      <c r="AX1663" s="12" t="s">
        <v>72</v>
      </c>
      <c r="AY1663" s="151" t="s">
        <v>182</v>
      </c>
    </row>
    <row r="1664" spans="2:51" s="12" customFormat="1">
      <c r="B1664" s="149"/>
      <c r="D1664" s="150" t="s">
        <v>193</v>
      </c>
      <c r="E1664" s="151" t="s">
        <v>3</v>
      </c>
      <c r="F1664" s="152" t="s">
        <v>945</v>
      </c>
      <c r="H1664" s="153">
        <v>-1.6</v>
      </c>
      <c r="I1664" s="154"/>
      <c r="L1664" s="149"/>
      <c r="M1664" s="155"/>
      <c r="T1664" s="156"/>
      <c r="AT1664" s="151" t="s">
        <v>193</v>
      </c>
      <c r="AU1664" s="151" t="s">
        <v>81</v>
      </c>
      <c r="AV1664" s="12" t="s">
        <v>81</v>
      </c>
      <c r="AW1664" s="12" t="s">
        <v>34</v>
      </c>
      <c r="AX1664" s="12" t="s">
        <v>72</v>
      </c>
      <c r="AY1664" s="151" t="s">
        <v>182</v>
      </c>
    </row>
    <row r="1665" spans="2:51" s="12" customFormat="1">
      <c r="B1665" s="149"/>
      <c r="D1665" s="150" t="s">
        <v>193</v>
      </c>
      <c r="E1665" s="151" t="s">
        <v>3</v>
      </c>
      <c r="F1665" s="152" t="s">
        <v>1585</v>
      </c>
      <c r="H1665" s="153">
        <v>-0.34799999999999998</v>
      </c>
      <c r="I1665" s="154"/>
      <c r="L1665" s="149"/>
      <c r="M1665" s="155"/>
      <c r="T1665" s="156"/>
      <c r="AT1665" s="151" t="s">
        <v>193</v>
      </c>
      <c r="AU1665" s="151" t="s">
        <v>81</v>
      </c>
      <c r="AV1665" s="12" t="s">
        <v>81</v>
      </c>
      <c r="AW1665" s="12" t="s">
        <v>34</v>
      </c>
      <c r="AX1665" s="12" t="s">
        <v>72</v>
      </c>
      <c r="AY1665" s="151" t="s">
        <v>182</v>
      </c>
    </row>
    <row r="1666" spans="2:51" s="12" customFormat="1">
      <c r="B1666" s="149"/>
      <c r="D1666" s="150" t="s">
        <v>193</v>
      </c>
      <c r="E1666" s="151" t="s">
        <v>3</v>
      </c>
      <c r="F1666" s="152" t="s">
        <v>1591</v>
      </c>
      <c r="H1666" s="153">
        <v>25.8</v>
      </c>
      <c r="I1666" s="154"/>
      <c r="L1666" s="149"/>
      <c r="M1666" s="155"/>
      <c r="T1666" s="156"/>
      <c r="AT1666" s="151" t="s">
        <v>193</v>
      </c>
      <c r="AU1666" s="151" t="s">
        <v>81</v>
      </c>
      <c r="AV1666" s="12" t="s">
        <v>81</v>
      </c>
      <c r="AW1666" s="12" t="s">
        <v>34</v>
      </c>
      <c r="AX1666" s="12" t="s">
        <v>72</v>
      </c>
      <c r="AY1666" s="151" t="s">
        <v>182</v>
      </c>
    </row>
    <row r="1667" spans="2:51" s="12" customFormat="1">
      <c r="B1667" s="149"/>
      <c r="D1667" s="150" t="s">
        <v>193</v>
      </c>
      <c r="E1667" s="151" t="s">
        <v>3</v>
      </c>
      <c r="F1667" s="152" t="s">
        <v>945</v>
      </c>
      <c r="H1667" s="153">
        <v>-1.6</v>
      </c>
      <c r="I1667" s="154"/>
      <c r="L1667" s="149"/>
      <c r="M1667" s="155"/>
      <c r="T1667" s="156"/>
      <c r="AT1667" s="151" t="s">
        <v>193</v>
      </c>
      <c r="AU1667" s="151" t="s">
        <v>81</v>
      </c>
      <c r="AV1667" s="12" t="s">
        <v>81</v>
      </c>
      <c r="AW1667" s="12" t="s">
        <v>34</v>
      </c>
      <c r="AX1667" s="12" t="s">
        <v>72</v>
      </c>
      <c r="AY1667" s="151" t="s">
        <v>182</v>
      </c>
    </row>
    <row r="1668" spans="2:51" s="12" customFormat="1">
      <c r="B1668" s="149"/>
      <c r="D1668" s="150" t="s">
        <v>193</v>
      </c>
      <c r="E1668" s="151" t="s">
        <v>3</v>
      </c>
      <c r="F1668" s="152" t="s">
        <v>1592</v>
      </c>
      <c r="H1668" s="153">
        <v>106.64</v>
      </c>
      <c r="I1668" s="154"/>
      <c r="L1668" s="149"/>
      <c r="M1668" s="155"/>
      <c r="T1668" s="156"/>
      <c r="AT1668" s="151" t="s">
        <v>193</v>
      </c>
      <c r="AU1668" s="151" t="s">
        <v>81</v>
      </c>
      <c r="AV1668" s="12" t="s">
        <v>81</v>
      </c>
      <c r="AW1668" s="12" t="s">
        <v>34</v>
      </c>
      <c r="AX1668" s="12" t="s">
        <v>72</v>
      </c>
      <c r="AY1668" s="151" t="s">
        <v>182</v>
      </c>
    </row>
    <row r="1669" spans="2:51" s="12" customFormat="1">
      <c r="B1669" s="149"/>
      <c r="D1669" s="150" t="s">
        <v>193</v>
      </c>
      <c r="E1669" s="151" t="s">
        <v>3</v>
      </c>
      <c r="F1669" s="152" t="s">
        <v>1593</v>
      </c>
      <c r="H1669" s="153">
        <v>-6.4</v>
      </c>
      <c r="I1669" s="154"/>
      <c r="L1669" s="149"/>
      <c r="M1669" s="155"/>
      <c r="T1669" s="156"/>
      <c r="AT1669" s="151" t="s">
        <v>193</v>
      </c>
      <c r="AU1669" s="151" t="s">
        <v>81</v>
      </c>
      <c r="AV1669" s="12" t="s">
        <v>81</v>
      </c>
      <c r="AW1669" s="12" t="s">
        <v>34</v>
      </c>
      <c r="AX1669" s="12" t="s">
        <v>72</v>
      </c>
      <c r="AY1669" s="151" t="s">
        <v>182</v>
      </c>
    </row>
    <row r="1670" spans="2:51" s="12" customFormat="1">
      <c r="B1670" s="149"/>
      <c r="D1670" s="150" t="s">
        <v>193</v>
      </c>
      <c r="E1670" s="151" t="s">
        <v>3</v>
      </c>
      <c r="F1670" s="152" t="s">
        <v>937</v>
      </c>
      <c r="H1670" s="153">
        <v>-1.4</v>
      </c>
      <c r="I1670" s="154"/>
      <c r="L1670" s="149"/>
      <c r="M1670" s="155"/>
      <c r="T1670" s="156"/>
      <c r="AT1670" s="151" t="s">
        <v>193</v>
      </c>
      <c r="AU1670" s="151" t="s">
        <v>81</v>
      </c>
      <c r="AV1670" s="12" t="s">
        <v>81</v>
      </c>
      <c r="AW1670" s="12" t="s">
        <v>34</v>
      </c>
      <c r="AX1670" s="12" t="s">
        <v>72</v>
      </c>
      <c r="AY1670" s="151" t="s">
        <v>182</v>
      </c>
    </row>
    <row r="1671" spans="2:51" s="12" customFormat="1">
      <c r="B1671" s="149"/>
      <c r="D1671" s="150" t="s">
        <v>193</v>
      </c>
      <c r="E1671" s="151" t="s">
        <v>3</v>
      </c>
      <c r="F1671" s="152" t="s">
        <v>1532</v>
      </c>
      <c r="H1671" s="153">
        <v>-3.6</v>
      </c>
      <c r="I1671" s="154"/>
      <c r="L1671" s="149"/>
      <c r="M1671" s="155"/>
      <c r="T1671" s="156"/>
      <c r="AT1671" s="151" t="s">
        <v>193</v>
      </c>
      <c r="AU1671" s="151" t="s">
        <v>81</v>
      </c>
      <c r="AV1671" s="12" t="s">
        <v>81</v>
      </c>
      <c r="AW1671" s="12" t="s">
        <v>34</v>
      </c>
      <c r="AX1671" s="12" t="s">
        <v>72</v>
      </c>
      <c r="AY1671" s="151" t="s">
        <v>182</v>
      </c>
    </row>
    <row r="1672" spans="2:51" s="12" customFormat="1">
      <c r="B1672" s="149"/>
      <c r="D1672" s="150" t="s">
        <v>193</v>
      </c>
      <c r="E1672" s="151" t="s">
        <v>3</v>
      </c>
      <c r="F1672" s="152" t="s">
        <v>1594</v>
      </c>
      <c r="H1672" s="153">
        <v>2.637</v>
      </c>
      <c r="I1672" s="154"/>
      <c r="L1672" s="149"/>
      <c r="M1672" s="155"/>
      <c r="T1672" s="156"/>
      <c r="AT1672" s="151" t="s">
        <v>193</v>
      </c>
      <c r="AU1672" s="151" t="s">
        <v>81</v>
      </c>
      <c r="AV1672" s="12" t="s">
        <v>81</v>
      </c>
      <c r="AW1672" s="12" t="s">
        <v>34</v>
      </c>
      <c r="AX1672" s="12" t="s">
        <v>72</v>
      </c>
      <c r="AY1672" s="151" t="s">
        <v>182</v>
      </c>
    </row>
    <row r="1673" spans="2:51" s="12" customFormat="1">
      <c r="B1673" s="149"/>
      <c r="D1673" s="150" t="s">
        <v>193</v>
      </c>
      <c r="E1673" s="151" t="s">
        <v>3</v>
      </c>
      <c r="F1673" s="152" t="s">
        <v>1595</v>
      </c>
      <c r="H1673" s="153">
        <v>2.6240000000000001</v>
      </c>
      <c r="I1673" s="154"/>
      <c r="L1673" s="149"/>
      <c r="M1673" s="155"/>
      <c r="T1673" s="156"/>
      <c r="AT1673" s="151" t="s">
        <v>193</v>
      </c>
      <c r="AU1673" s="151" t="s">
        <v>81</v>
      </c>
      <c r="AV1673" s="12" t="s">
        <v>81</v>
      </c>
      <c r="AW1673" s="12" t="s">
        <v>34</v>
      </c>
      <c r="AX1673" s="12" t="s">
        <v>72</v>
      </c>
      <c r="AY1673" s="151" t="s">
        <v>182</v>
      </c>
    </row>
    <row r="1674" spans="2:51" s="12" customFormat="1">
      <c r="B1674" s="149"/>
      <c r="D1674" s="150" t="s">
        <v>193</v>
      </c>
      <c r="E1674" s="151" t="s">
        <v>3</v>
      </c>
      <c r="F1674" s="152" t="s">
        <v>1596</v>
      </c>
      <c r="H1674" s="153">
        <v>2.556</v>
      </c>
      <c r="I1674" s="154"/>
      <c r="L1674" s="149"/>
      <c r="M1674" s="155"/>
      <c r="T1674" s="156"/>
      <c r="AT1674" s="151" t="s">
        <v>193</v>
      </c>
      <c r="AU1674" s="151" t="s">
        <v>81</v>
      </c>
      <c r="AV1674" s="12" t="s">
        <v>81</v>
      </c>
      <c r="AW1674" s="12" t="s">
        <v>34</v>
      </c>
      <c r="AX1674" s="12" t="s">
        <v>72</v>
      </c>
      <c r="AY1674" s="151" t="s">
        <v>182</v>
      </c>
    </row>
    <row r="1675" spans="2:51" s="12" customFormat="1">
      <c r="B1675" s="149"/>
      <c r="D1675" s="150" t="s">
        <v>193</v>
      </c>
      <c r="E1675" s="151" t="s">
        <v>3</v>
      </c>
      <c r="F1675" s="152" t="s">
        <v>1597</v>
      </c>
      <c r="H1675" s="153">
        <v>2.5649999999999999</v>
      </c>
      <c r="I1675" s="154"/>
      <c r="L1675" s="149"/>
      <c r="M1675" s="155"/>
      <c r="T1675" s="156"/>
      <c r="AT1675" s="151" t="s">
        <v>193</v>
      </c>
      <c r="AU1675" s="151" t="s">
        <v>81</v>
      </c>
      <c r="AV1675" s="12" t="s">
        <v>81</v>
      </c>
      <c r="AW1675" s="12" t="s">
        <v>34</v>
      </c>
      <c r="AX1675" s="12" t="s">
        <v>72</v>
      </c>
      <c r="AY1675" s="151" t="s">
        <v>182</v>
      </c>
    </row>
    <row r="1676" spans="2:51" s="12" customFormat="1">
      <c r="B1676" s="149"/>
      <c r="D1676" s="150" t="s">
        <v>193</v>
      </c>
      <c r="E1676" s="151" t="s">
        <v>3</v>
      </c>
      <c r="F1676" s="152" t="s">
        <v>1598</v>
      </c>
      <c r="H1676" s="153">
        <v>48.895000000000003</v>
      </c>
      <c r="I1676" s="154"/>
      <c r="L1676" s="149"/>
      <c r="M1676" s="155"/>
      <c r="T1676" s="156"/>
      <c r="AT1676" s="151" t="s">
        <v>193</v>
      </c>
      <c r="AU1676" s="151" t="s">
        <v>81</v>
      </c>
      <c r="AV1676" s="12" t="s">
        <v>81</v>
      </c>
      <c r="AW1676" s="12" t="s">
        <v>34</v>
      </c>
      <c r="AX1676" s="12" t="s">
        <v>72</v>
      </c>
      <c r="AY1676" s="151" t="s">
        <v>182</v>
      </c>
    </row>
    <row r="1677" spans="2:51" s="12" customFormat="1">
      <c r="B1677" s="149"/>
      <c r="D1677" s="150" t="s">
        <v>193</v>
      </c>
      <c r="E1677" s="151" t="s">
        <v>3</v>
      </c>
      <c r="F1677" s="152" t="s">
        <v>945</v>
      </c>
      <c r="H1677" s="153">
        <v>-1.6</v>
      </c>
      <c r="I1677" s="154"/>
      <c r="L1677" s="149"/>
      <c r="M1677" s="155"/>
      <c r="T1677" s="156"/>
      <c r="AT1677" s="151" t="s">
        <v>193</v>
      </c>
      <c r="AU1677" s="151" t="s">
        <v>81</v>
      </c>
      <c r="AV1677" s="12" t="s">
        <v>81</v>
      </c>
      <c r="AW1677" s="12" t="s">
        <v>34</v>
      </c>
      <c r="AX1677" s="12" t="s">
        <v>72</v>
      </c>
      <c r="AY1677" s="151" t="s">
        <v>182</v>
      </c>
    </row>
    <row r="1678" spans="2:51" s="12" customFormat="1" ht="22.5">
      <c r="B1678" s="149"/>
      <c r="D1678" s="150" t="s">
        <v>193</v>
      </c>
      <c r="E1678" s="151" t="s">
        <v>3</v>
      </c>
      <c r="F1678" s="152" t="s">
        <v>1599</v>
      </c>
      <c r="H1678" s="153">
        <v>134.303</v>
      </c>
      <c r="I1678" s="154"/>
      <c r="L1678" s="149"/>
      <c r="M1678" s="155"/>
      <c r="T1678" s="156"/>
      <c r="AT1678" s="151" t="s">
        <v>193</v>
      </c>
      <c r="AU1678" s="151" t="s">
        <v>81</v>
      </c>
      <c r="AV1678" s="12" t="s">
        <v>81</v>
      </c>
      <c r="AW1678" s="12" t="s">
        <v>34</v>
      </c>
      <c r="AX1678" s="12" t="s">
        <v>72</v>
      </c>
      <c r="AY1678" s="151" t="s">
        <v>182</v>
      </c>
    </row>
    <row r="1679" spans="2:51" s="12" customFormat="1">
      <c r="B1679" s="149"/>
      <c r="D1679" s="150" t="s">
        <v>193</v>
      </c>
      <c r="E1679" s="151" t="s">
        <v>3</v>
      </c>
      <c r="F1679" s="152" t="s">
        <v>945</v>
      </c>
      <c r="H1679" s="153">
        <v>-1.6</v>
      </c>
      <c r="I1679" s="154"/>
      <c r="L1679" s="149"/>
      <c r="M1679" s="155"/>
      <c r="T1679" s="156"/>
      <c r="AT1679" s="151" t="s">
        <v>193</v>
      </c>
      <c r="AU1679" s="151" t="s">
        <v>81</v>
      </c>
      <c r="AV1679" s="12" t="s">
        <v>81</v>
      </c>
      <c r="AW1679" s="12" t="s">
        <v>34</v>
      </c>
      <c r="AX1679" s="12" t="s">
        <v>72</v>
      </c>
      <c r="AY1679" s="151" t="s">
        <v>182</v>
      </c>
    </row>
    <row r="1680" spans="2:51" s="12" customFormat="1">
      <c r="B1680" s="149"/>
      <c r="D1680" s="150" t="s">
        <v>193</v>
      </c>
      <c r="E1680" s="151" t="s">
        <v>3</v>
      </c>
      <c r="F1680" s="152" t="s">
        <v>621</v>
      </c>
      <c r="H1680" s="153">
        <v>-2.31</v>
      </c>
      <c r="I1680" s="154"/>
      <c r="L1680" s="149"/>
      <c r="M1680" s="155"/>
      <c r="T1680" s="156"/>
      <c r="AT1680" s="151" t="s">
        <v>193</v>
      </c>
      <c r="AU1680" s="151" t="s">
        <v>81</v>
      </c>
      <c r="AV1680" s="12" t="s">
        <v>81</v>
      </c>
      <c r="AW1680" s="12" t="s">
        <v>34</v>
      </c>
      <c r="AX1680" s="12" t="s">
        <v>72</v>
      </c>
      <c r="AY1680" s="151" t="s">
        <v>182</v>
      </c>
    </row>
    <row r="1681" spans="2:51" s="12" customFormat="1">
      <c r="B1681" s="149"/>
      <c r="D1681" s="150" t="s">
        <v>193</v>
      </c>
      <c r="E1681" s="151" t="s">
        <v>3</v>
      </c>
      <c r="F1681" s="152" t="s">
        <v>1600</v>
      </c>
      <c r="H1681" s="153">
        <v>84.962999999999994</v>
      </c>
      <c r="I1681" s="154"/>
      <c r="L1681" s="149"/>
      <c r="M1681" s="155"/>
      <c r="T1681" s="156"/>
      <c r="AT1681" s="151" t="s">
        <v>193</v>
      </c>
      <c r="AU1681" s="151" t="s">
        <v>81</v>
      </c>
      <c r="AV1681" s="12" t="s">
        <v>81</v>
      </c>
      <c r="AW1681" s="12" t="s">
        <v>34</v>
      </c>
      <c r="AX1681" s="12" t="s">
        <v>72</v>
      </c>
      <c r="AY1681" s="151" t="s">
        <v>182</v>
      </c>
    </row>
    <row r="1682" spans="2:51" s="12" customFormat="1">
      <c r="B1682" s="149"/>
      <c r="D1682" s="150" t="s">
        <v>193</v>
      </c>
      <c r="E1682" s="151" t="s">
        <v>3</v>
      </c>
      <c r="F1682" s="152" t="s">
        <v>943</v>
      </c>
      <c r="H1682" s="153">
        <v>-2.64</v>
      </c>
      <c r="I1682" s="154"/>
      <c r="L1682" s="149"/>
      <c r="M1682" s="155"/>
      <c r="T1682" s="156"/>
      <c r="AT1682" s="151" t="s">
        <v>193</v>
      </c>
      <c r="AU1682" s="151" t="s">
        <v>81</v>
      </c>
      <c r="AV1682" s="12" t="s">
        <v>81</v>
      </c>
      <c r="AW1682" s="12" t="s">
        <v>34</v>
      </c>
      <c r="AX1682" s="12" t="s">
        <v>72</v>
      </c>
      <c r="AY1682" s="151" t="s">
        <v>182</v>
      </c>
    </row>
    <row r="1683" spans="2:51" s="12" customFormat="1">
      <c r="B1683" s="149"/>
      <c r="D1683" s="150" t="s">
        <v>193</v>
      </c>
      <c r="E1683" s="151" t="s">
        <v>3</v>
      </c>
      <c r="F1683" s="152" t="s">
        <v>1601</v>
      </c>
      <c r="H1683" s="153">
        <v>-2.02</v>
      </c>
      <c r="I1683" s="154"/>
      <c r="L1683" s="149"/>
      <c r="M1683" s="155"/>
      <c r="T1683" s="156"/>
      <c r="AT1683" s="151" t="s">
        <v>193</v>
      </c>
      <c r="AU1683" s="151" t="s">
        <v>81</v>
      </c>
      <c r="AV1683" s="12" t="s">
        <v>81</v>
      </c>
      <c r="AW1683" s="12" t="s">
        <v>34</v>
      </c>
      <c r="AX1683" s="12" t="s">
        <v>72</v>
      </c>
      <c r="AY1683" s="151" t="s">
        <v>182</v>
      </c>
    </row>
    <row r="1684" spans="2:51" s="12" customFormat="1">
      <c r="B1684" s="149"/>
      <c r="D1684" s="150" t="s">
        <v>193</v>
      </c>
      <c r="E1684" s="151" t="s">
        <v>3</v>
      </c>
      <c r="F1684" s="152" t="s">
        <v>1602</v>
      </c>
      <c r="H1684" s="153">
        <v>87.63</v>
      </c>
      <c r="I1684" s="154"/>
      <c r="L1684" s="149"/>
      <c r="M1684" s="155"/>
      <c r="T1684" s="156"/>
      <c r="AT1684" s="151" t="s">
        <v>193</v>
      </c>
      <c r="AU1684" s="151" t="s">
        <v>81</v>
      </c>
      <c r="AV1684" s="12" t="s">
        <v>81</v>
      </c>
      <c r="AW1684" s="12" t="s">
        <v>34</v>
      </c>
      <c r="AX1684" s="12" t="s">
        <v>72</v>
      </c>
      <c r="AY1684" s="151" t="s">
        <v>182</v>
      </c>
    </row>
    <row r="1685" spans="2:51" s="12" customFormat="1">
      <c r="B1685" s="149"/>
      <c r="D1685" s="150" t="s">
        <v>193</v>
      </c>
      <c r="E1685" s="151" t="s">
        <v>3</v>
      </c>
      <c r="F1685" s="152" t="s">
        <v>942</v>
      </c>
      <c r="H1685" s="153">
        <v>-4</v>
      </c>
      <c r="I1685" s="154"/>
      <c r="L1685" s="149"/>
      <c r="M1685" s="155"/>
      <c r="T1685" s="156"/>
      <c r="AT1685" s="151" t="s">
        <v>193</v>
      </c>
      <c r="AU1685" s="151" t="s">
        <v>81</v>
      </c>
      <c r="AV1685" s="12" t="s">
        <v>81</v>
      </c>
      <c r="AW1685" s="12" t="s">
        <v>34</v>
      </c>
      <c r="AX1685" s="12" t="s">
        <v>72</v>
      </c>
      <c r="AY1685" s="151" t="s">
        <v>182</v>
      </c>
    </row>
    <row r="1686" spans="2:51" s="12" customFormat="1">
      <c r="B1686" s="149"/>
      <c r="D1686" s="150" t="s">
        <v>193</v>
      </c>
      <c r="E1686" s="151" t="s">
        <v>3</v>
      </c>
      <c r="F1686" s="152" t="s">
        <v>943</v>
      </c>
      <c r="H1686" s="153">
        <v>-2.64</v>
      </c>
      <c r="I1686" s="154"/>
      <c r="L1686" s="149"/>
      <c r="M1686" s="155"/>
      <c r="T1686" s="156"/>
      <c r="AT1686" s="151" t="s">
        <v>193</v>
      </c>
      <c r="AU1686" s="151" t="s">
        <v>81</v>
      </c>
      <c r="AV1686" s="12" t="s">
        <v>81</v>
      </c>
      <c r="AW1686" s="12" t="s">
        <v>34</v>
      </c>
      <c r="AX1686" s="12" t="s">
        <v>72</v>
      </c>
      <c r="AY1686" s="151" t="s">
        <v>182</v>
      </c>
    </row>
    <row r="1687" spans="2:51" s="12" customFormat="1">
      <c r="B1687" s="149"/>
      <c r="D1687" s="150" t="s">
        <v>193</v>
      </c>
      <c r="E1687" s="151" t="s">
        <v>3</v>
      </c>
      <c r="F1687" s="152" t="s">
        <v>621</v>
      </c>
      <c r="H1687" s="153">
        <v>-2.31</v>
      </c>
      <c r="I1687" s="154"/>
      <c r="L1687" s="149"/>
      <c r="M1687" s="155"/>
      <c r="T1687" s="156"/>
      <c r="AT1687" s="151" t="s">
        <v>193</v>
      </c>
      <c r="AU1687" s="151" t="s">
        <v>81</v>
      </c>
      <c r="AV1687" s="12" t="s">
        <v>81</v>
      </c>
      <c r="AW1687" s="12" t="s">
        <v>34</v>
      </c>
      <c r="AX1687" s="12" t="s">
        <v>72</v>
      </c>
      <c r="AY1687" s="151" t="s">
        <v>182</v>
      </c>
    </row>
    <row r="1688" spans="2:51" s="12" customFormat="1">
      <c r="B1688" s="149"/>
      <c r="D1688" s="150" t="s">
        <v>193</v>
      </c>
      <c r="E1688" s="151" t="s">
        <v>3</v>
      </c>
      <c r="F1688" s="152" t="s">
        <v>1603</v>
      </c>
      <c r="H1688" s="153">
        <v>37.465000000000003</v>
      </c>
      <c r="I1688" s="154"/>
      <c r="L1688" s="149"/>
      <c r="M1688" s="155"/>
      <c r="T1688" s="156"/>
      <c r="AT1688" s="151" t="s">
        <v>193</v>
      </c>
      <c r="AU1688" s="151" t="s">
        <v>81</v>
      </c>
      <c r="AV1688" s="12" t="s">
        <v>81</v>
      </c>
      <c r="AW1688" s="12" t="s">
        <v>34</v>
      </c>
      <c r="AX1688" s="12" t="s">
        <v>72</v>
      </c>
      <c r="AY1688" s="151" t="s">
        <v>182</v>
      </c>
    </row>
    <row r="1689" spans="2:51" s="12" customFormat="1">
      <c r="B1689" s="149"/>
      <c r="D1689" s="150" t="s">
        <v>193</v>
      </c>
      <c r="E1689" s="151" t="s">
        <v>3</v>
      </c>
      <c r="F1689" s="152" t="s">
        <v>942</v>
      </c>
      <c r="H1689" s="153">
        <v>-4</v>
      </c>
      <c r="I1689" s="154"/>
      <c r="L1689" s="149"/>
      <c r="M1689" s="155"/>
      <c r="T1689" s="156"/>
      <c r="AT1689" s="151" t="s">
        <v>193</v>
      </c>
      <c r="AU1689" s="151" t="s">
        <v>81</v>
      </c>
      <c r="AV1689" s="12" t="s">
        <v>81</v>
      </c>
      <c r="AW1689" s="12" t="s">
        <v>34</v>
      </c>
      <c r="AX1689" s="12" t="s">
        <v>72</v>
      </c>
      <c r="AY1689" s="151" t="s">
        <v>182</v>
      </c>
    </row>
    <row r="1690" spans="2:51" s="12" customFormat="1">
      <c r="B1690" s="149"/>
      <c r="D1690" s="150" t="s">
        <v>193</v>
      </c>
      <c r="E1690" s="151" t="s">
        <v>3</v>
      </c>
      <c r="F1690" s="152" t="s">
        <v>1604</v>
      </c>
      <c r="H1690" s="153">
        <v>88.4</v>
      </c>
      <c r="I1690" s="154"/>
      <c r="L1690" s="149"/>
      <c r="M1690" s="155"/>
      <c r="T1690" s="156"/>
      <c r="AT1690" s="151" t="s">
        <v>193</v>
      </c>
      <c r="AU1690" s="151" t="s">
        <v>81</v>
      </c>
      <c r="AV1690" s="12" t="s">
        <v>81</v>
      </c>
      <c r="AW1690" s="12" t="s">
        <v>34</v>
      </c>
      <c r="AX1690" s="12" t="s">
        <v>72</v>
      </c>
      <c r="AY1690" s="151" t="s">
        <v>182</v>
      </c>
    </row>
    <row r="1691" spans="2:51" s="12" customFormat="1">
      <c r="B1691" s="149"/>
      <c r="D1691" s="150" t="s">
        <v>193</v>
      </c>
      <c r="E1691" s="151" t="s">
        <v>3</v>
      </c>
      <c r="F1691" s="152" t="s">
        <v>931</v>
      </c>
      <c r="H1691" s="153">
        <v>-2.2000000000000002</v>
      </c>
      <c r="I1691" s="154"/>
      <c r="L1691" s="149"/>
      <c r="M1691" s="155"/>
      <c r="T1691" s="156"/>
      <c r="AT1691" s="151" t="s">
        <v>193</v>
      </c>
      <c r="AU1691" s="151" t="s">
        <v>81</v>
      </c>
      <c r="AV1691" s="12" t="s">
        <v>81</v>
      </c>
      <c r="AW1691" s="12" t="s">
        <v>34</v>
      </c>
      <c r="AX1691" s="12" t="s">
        <v>72</v>
      </c>
      <c r="AY1691" s="151" t="s">
        <v>182</v>
      </c>
    </row>
    <row r="1692" spans="2:51" s="12" customFormat="1">
      <c r="B1692" s="149"/>
      <c r="D1692" s="150" t="s">
        <v>193</v>
      </c>
      <c r="E1692" s="151" t="s">
        <v>3</v>
      </c>
      <c r="F1692" s="152" t="s">
        <v>1605</v>
      </c>
      <c r="H1692" s="153">
        <v>-3.5</v>
      </c>
      <c r="I1692" s="154"/>
      <c r="L1692" s="149"/>
      <c r="M1692" s="155"/>
      <c r="T1692" s="156"/>
      <c r="AT1692" s="151" t="s">
        <v>193</v>
      </c>
      <c r="AU1692" s="151" t="s">
        <v>81</v>
      </c>
      <c r="AV1692" s="12" t="s">
        <v>81</v>
      </c>
      <c r="AW1692" s="12" t="s">
        <v>34</v>
      </c>
      <c r="AX1692" s="12" t="s">
        <v>72</v>
      </c>
      <c r="AY1692" s="151" t="s">
        <v>182</v>
      </c>
    </row>
    <row r="1693" spans="2:51" s="12" customFormat="1">
      <c r="B1693" s="149"/>
      <c r="D1693" s="150" t="s">
        <v>193</v>
      </c>
      <c r="E1693" s="151" t="s">
        <v>3</v>
      </c>
      <c r="F1693" s="152" t="s">
        <v>1606</v>
      </c>
      <c r="H1693" s="153">
        <v>64.855000000000004</v>
      </c>
      <c r="I1693" s="154"/>
      <c r="L1693" s="149"/>
      <c r="M1693" s="155"/>
      <c r="T1693" s="156"/>
      <c r="AT1693" s="151" t="s">
        <v>193</v>
      </c>
      <c r="AU1693" s="151" t="s">
        <v>81</v>
      </c>
      <c r="AV1693" s="12" t="s">
        <v>81</v>
      </c>
      <c r="AW1693" s="12" t="s">
        <v>34</v>
      </c>
      <c r="AX1693" s="12" t="s">
        <v>72</v>
      </c>
      <c r="AY1693" s="151" t="s">
        <v>182</v>
      </c>
    </row>
    <row r="1694" spans="2:51" s="12" customFormat="1">
      <c r="B1694" s="149"/>
      <c r="D1694" s="150" t="s">
        <v>193</v>
      </c>
      <c r="E1694" s="151" t="s">
        <v>3</v>
      </c>
      <c r="F1694" s="152" t="s">
        <v>941</v>
      </c>
      <c r="H1694" s="153">
        <v>-8.8000000000000007</v>
      </c>
      <c r="I1694" s="154"/>
      <c r="L1694" s="149"/>
      <c r="M1694" s="155"/>
      <c r="T1694" s="156"/>
      <c r="AT1694" s="151" t="s">
        <v>193</v>
      </c>
      <c r="AU1694" s="151" t="s">
        <v>81</v>
      </c>
      <c r="AV1694" s="12" t="s">
        <v>81</v>
      </c>
      <c r="AW1694" s="12" t="s">
        <v>34</v>
      </c>
      <c r="AX1694" s="12" t="s">
        <v>72</v>
      </c>
      <c r="AY1694" s="151" t="s">
        <v>182</v>
      </c>
    </row>
    <row r="1695" spans="2:51" s="12" customFormat="1">
      <c r="B1695" s="149"/>
      <c r="D1695" s="150" t="s">
        <v>193</v>
      </c>
      <c r="E1695" s="151" t="s">
        <v>3</v>
      </c>
      <c r="F1695" s="152" t="s">
        <v>1607</v>
      </c>
      <c r="H1695" s="153">
        <v>69.658000000000001</v>
      </c>
      <c r="I1695" s="154"/>
      <c r="L1695" s="149"/>
      <c r="M1695" s="155"/>
      <c r="T1695" s="156"/>
      <c r="AT1695" s="151" t="s">
        <v>193</v>
      </c>
      <c r="AU1695" s="151" t="s">
        <v>81</v>
      </c>
      <c r="AV1695" s="12" t="s">
        <v>81</v>
      </c>
      <c r="AW1695" s="12" t="s">
        <v>34</v>
      </c>
      <c r="AX1695" s="12" t="s">
        <v>72</v>
      </c>
      <c r="AY1695" s="151" t="s">
        <v>182</v>
      </c>
    </row>
    <row r="1696" spans="2:51" s="12" customFormat="1">
      <c r="B1696" s="149"/>
      <c r="D1696" s="150" t="s">
        <v>193</v>
      </c>
      <c r="E1696" s="151" t="s">
        <v>3</v>
      </c>
      <c r="F1696" s="152" t="s">
        <v>931</v>
      </c>
      <c r="H1696" s="153">
        <v>-2.2000000000000002</v>
      </c>
      <c r="I1696" s="154"/>
      <c r="L1696" s="149"/>
      <c r="M1696" s="155"/>
      <c r="T1696" s="156"/>
      <c r="AT1696" s="151" t="s">
        <v>193</v>
      </c>
      <c r="AU1696" s="151" t="s">
        <v>81</v>
      </c>
      <c r="AV1696" s="12" t="s">
        <v>81</v>
      </c>
      <c r="AW1696" s="12" t="s">
        <v>34</v>
      </c>
      <c r="AX1696" s="12" t="s">
        <v>72</v>
      </c>
      <c r="AY1696" s="151" t="s">
        <v>182</v>
      </c>
    </row>
    <row r="1697" spans="2:51" s="12" customFormat="1">
      <c r="B1697" s="149"/>
      <c r="D1697" s="150" t="s">
        <v>193</v>
      </c>
      <c r="E1697" s="151" t="s">
        <v>3</v>
      </c>
      <c r="F1697" s="152" t="s">
        <v>1608</v>
      </c>
      <c r="H1697" s="153">
        <v>-1.4</v>
      </c>
      <c r="I1697" s="154"/>
      <c r="L1697" s="149"/>
      <c r="M1697" s="155"/>
      <c r="T1697" s="156"/>
      <c r="AT1697" s="151" t="s">
        <v>193</v>
      </c>
      <c r="AU1697" s="151" t="s">
        <v>81</v>
      </c>
      <c r="AV1697" s="12" t="s">
        <v>81</v>
      </c>
      <c r="AW1697" s="12" t="s">
        <v>34</v>
      </c>
      <c r="AX1697" s="12" t="s">
        <v>72</v>
      </c>
      <c r="AY1697" s="151" t="s">
        <v>182</v>
      </c>
    </row>
    <row r="1698" spans="2:51" s="12" customFormat="1">
      <c r="B1698" s="149"/>
      <c r="D1698" s="150" t="s">
        <v>193</v>
      </c>
      <c r="E1698" s="151" t="s">
        <v>3</v>
      </c>
      <c r="F1698" s="152" t="s">
        <v>1609</v>
      </c>
      <c r="H1698" s="153">
        <v>68.298000000000002</v>
      </c>
      <c r="I1698" s="154"/>
      <c r="L1698" s="149"/>
      <c r="M1698" s="155"/>
      <c r="T1698" s="156"/>
      <c r="AT1698" s="151" t="s">
        <v>193</v>
      </c>
      <c r="AU1698" s="151" t="s">
        <v>81</v>
      </c>
      <c r="AV1698" s="12" t="s">
        <v>81</v>
      </c>
      <c r="AW1698" s="12" t="s">
        <v>34</v>
      </c>
      <c r="AX1698" s="12" t="s">
        <v>72</v>
      </c>
      <c r="AY1698" s="151" t="s">
        <v>182</v>
      </c>
    </row>
    <row r="1699" spans="2:51" s="12" customFormat="1">
      <c r="B1699" s="149"/>
      <c r="D1699" s="150" t="s">
        <v>193</v>
      </c>
      <c r="E1699" s="151" t="s">
        <v>3</v>
      </c>
      <c r="F1699" s="152" t="s">
        <v>931</v>
      </c>
      <c r="H1699" s="153">
        <v>-2.2000000000000002</v>
      </c>
      <c r="I1699" s="154"/>
      <c r="L1699" s="149"/>
      <c r="M1699" s="155"/>
      <c r="T1699" s="156"/>
      <c r="AT1699" s="151" t="s">
        <v>193</v>
      </c>
      <c r="AU1699" s="151" t="s">
        <v>81</v>
      </c>
      <c r="AV1699" s="12" t="s">
        <v>81</v>
      </c>
      <c r="AW1699" s="12" t="s">
        <v>34</v>
      </c>
      <c r="AX1699" s="12" t="s">
        <v>72</v>
      </c>
      <c r="AY1699" s="151" t="s">
        <v>182</v>
      </c>
    </row>
    <row r="1700" spans="2:51" s="12" customFormat="1">
      <c r="B1700" s="149"/>
      <c r="D1700" s="150" t="s">
        <v>193</v>
      </c>
      <c r="E1700" s="151" t="s">
        <v>3</v>
      </c>
      <c r="F1700" s="152" t="s">
        <v>1608</v>
      </c>
      <c r="H1700" s="153">
        <v>-1.4</v>
      </c>
      <c r="I1700" s="154"/>
      <c r="L1700" s="149"/>
      <c r="M1700" s="155"/>
      <c r="T1700" s="156"/>
      <c r="AT1700" s="151" t="s">
        <v>193</v>
      </c>
      <c r="AU1700" s="151" t="s">
        <v>81</v>
      </c>
      <c r="AV1700" s="12" t="s">
        <v>81</v>
      </c>
      <c r="AW1700" s="12" t="s">
        <v>34</v>
      </c>
      <c r="AX1700" s="12" t="s">
        <v>72</v>
      </c>
      <c r="AY1700" s="151" t="s">
        <v>182</v>
      </c>
    </row>
    <row r="1701" spans="2:51" s="12" customFormat="1">
      <c r="B1701" s="149"/>
      <c r="D1701" s="150" t="s">
        <v>193</v>
      </c>
      <c r="E1701" s="151" t="s">
        <v>3</v>
      </c>
      <c r="F1701" s="152" t="s">
        <v>1610</v>
      </c>
      <c r="H1701" s="153">
        <v>42.655999999999999</v>
      </c>
      <c r="I1701" s="154"/>
      <c r="L1701" s="149"/>
      <c r="M1701" s="155"/>
      <c r="T1701" s="156"/>
      <c r="AT1701" s="151" t="s">
        <v>193</v>
      </c>
      <c r="AU1701" s="151" t="s">
        <v>81</v>
      </c>
      <c r="AV1701" s="12" t="s">
        <v>81</v>
      </c>
      <c r="AW1701" s="12" t="s">
        <v>34</v>
      </c>
      <c r="AX1701" s="12" t="s">
        <v>72</v>
      </c>
      <c r="AY1701" s="151" t="s">
        <v>182</v>
      </c>
    </row>
    <row r="1702" spans="2:51" s="12" customFormat="1">
      <c r="B1702" s="149"/>
      <c r="D1702" s="150" t="s">
        <v>193</v>
      </c>
      <c r="E1702" s="151" t="s">
        <v>3</v>
      </c>
      <c r="F1702" s="152" t="s">
        <v>1611</v>
      </c>
      <c r="H1702" s="153">
        <v>-3.5880000000000001</v>
      </c>
      <c r="I1702" s="154"/>
      <c r="L1702" s="149"/>
      <c r="M1702" s="155"/>
      <c r="T1702" s="156"/>
      <c r="AT1702" s="151" t="s">
        <v>193</v>
      </c>
      <c r="AU1702" s="151" t="s">
        <v>81</v>
      </c>
      <c r="AV1702" s="12" t="s">
        <v>81</v>
      </c>
      <c r="AW1702" s="12" t="s">
        <v>34</v>
      </c>
      <c r="AX1702" s="12" t="s">
        <v>72</v>
      </c>
      <c r="AY1702" s="151" t="s">
        <v>182</v>
      </c>
    </row>
    <row r="1703" spans="2:51" s="12" customFormat="1">
      <c r="B1703" s="149"/>
      <c r="D1703" s="150" t="s">
        <v>193</v>
      </c>
      <c r="E1703" s="151" t="s">
        <v>3</v>
      </c>
      <c r="F1703" s="152" t="s">
        <v>921</v>
      </c>
      <c r="H1703" s="153">
        <v>-2.8</v>
      </c>
      <c r="I1703" s="154"/>
      <c r="L1703" s="149"/>
      <c r="M1703" s="155"/>
      <c r="T1703" s="156"/>
      <c r="AT1703" s="151" t="s">
        <v>193</v>
      </c>
      <c r="AU1703" s="151" t="s">
        <v>81</v>
      </c>
      <c r="AV1703" s="12" t="s">
        <v>81</v>
      </c>
      <c r="AW1703" s="12" t="s">
        <v>34</v>
      </c>
      <c r="AX1703" s="12" t="s">
        <v>72</v>
      </c>
      <c r="AY1703" s="151" t="s">
        <v>182</v>
      </c>
    </row>
    <row r="1704" spans="2:51" s="12" customFormat="1">
      <c r="B1704" s="149"/>
      <c r="D1704" s="150" t="s">
        <v>193</v>
      </c>
      <c r="E1704" s="151" t="s">
        <v>3</v>
      </c>
      <c r="F1704" s="152" t="s">
        <v>1612</v>
      </c>
      <c r="H1704" s="153">
        <v>-0.77400000000000002</v>
      </c>
      <c r="I1704" s="154"/>
      <c r="L1704" s="149"/>
      <c r="M1704" s="155"/>
      <c r="T1704" s="156"/>
      <c r="AT1704" s="151" t="s">
        <v>193</v>
      </c>
      <c r="AU1704" s="151" t="s">
        <v>81</v>
      </c>
      <c r="AV1704" s="12" t="s">
        <v>81</v>
      </c>
      <c r="AW1704" s="12" t="s">
        <v>34</v>
      </c>
      <c r="AX1704" s="12" t="s">
        <v>72</v>
      </c>
      <c r="AY1704" s="151" t="s">
        <v>182</v>
      </c>
    </row>
    <row r="1705" spans="2:51" s="12" customFormat="1">
      <c r="B1705" s="149"/>
      <c r="D1705" s="150" t="s">
        <v>193</v>
      </c>
      <c r="E1705" s="151" t="s">
        <v>3</v>
      </c>
      <c r="F1705" s="152" t="s">
        <v>1613</v>
      </c>
      <c r="H1705" s="153">
        <v>23.693000000000001</v>
      </c>
      <c r="I1705" s="154"/>
      <c r="L1705" s="149"/>
      <c r="M1705" s="155"/>
      <c r="T1705" s="156"/>
      <c r="AT1705" s="151" t="s">
        <v>193</v>
      </c>
      <c r="AU1705" s="151" t="s">
        <v>81</v>
      </c>
      <c r="AV1705" s="12" t="s">
        <v>81</v>
      </c>
      <c r="AW1705" s="12" t="s">
        <v>34</v>
      </c>
      <c r="AX1705" s="12" t="s">
        <v>72</v>
      </c>
      <c r="AY1705" s="151" t="s">
        <v>182</v>
      </c>
    </row>
    <row r="1706" spans="2:51" s="12" customFormat="1">
      <c r="B1706" s="149"/>
      <c r="D1706" s="150" t="s">
        <v>193</v>
      </c>
      <c r="E1706" s="151" t="s">
        <v>3</v>
      </c>
      <c r="F1706" s="152" t="s">
        <v>937</v>
      </c>
      <c r="H1706" s="153">
        <v>-1.4</v>
      </c>
      <c r="I1706" s="154"/>
      <c r="L1706" s="149"/>
      <c r="M1706" s="155"/>
      <c r="T1706" s="156"/>
      <c r="AT1706" s="151" t="s">
        <v>193</v>
      </c>
      <c r="AU1706" s="151" t="s">
        <v>81</v>
      </c>
      <c r="AV1706" s="12" t="s">
        <v>81</v>
      </c>
      <c r="AW1706" s="12" t="s">
        <v>34</v>
      </c>
      <c r="AX1706" s="12" t="s">
        <v>72</v>
      </c>
      <c r="AY1706" s="151" t="s">
        <v>182</v>
      </c>
    </row>
    <row r="1707" spans="2:51" s="12" customFormat="1">
      <c r="B1707" s="149"/>
      <c r="D1707" s="150" t="s">
        <v>193</v>
      </c>
      <c r="E1707" s="151" t="s">
        <v>3</v>
      </c>
      <c r="F1707" s="152" t="s">
        <v>938</v>
      </c>
      <c r="H1707" s="153">
        <v>-1.2</v>
      </c>
      <c r="I1707" s="154"/>
      <c r="L1707" s="149"/>
      <c r="M1707" s="155"/>
      <c r="T1707" s="156"/>
      <c r="AT1707" s="151" t="s">
        <v>193</v>
      </c>
      <c r="AU1707" s="151" t="s">
        <v>81</v>
      </c>
      <c r="AV1707" s="12" t="s">
        <v>81</v>
      </c>
      <c r="AW1707" s="12" t="s">
        <v>34</v>
      </c>
      <c r="AX1707" s="12" t="s">
        <v>72</v>
      </c>
      <c r="AY1707" s="151" t="s">
        <v>182</v>
      </c>
    </row>
    <row r="1708" spans="2:51" s="12" customFormat="1">
      <c r="B1708" s="149"/>
      <c r="D1708" s="150" t="s">
        <v>193</v>
      </c>
      <c r="E1708" s="151" t="s">
        <v>3</v>
      </c>
      <c r="F1708" s="152" t="s">
        <v>1613</v>
      </c>
      <c r="H1708" s="153">
        <v>23.693000000000001</v>
      </c>
      <c r="I1708" s="154"/>
      <c r="L1708" s="149"/>
      <c r="M1708" s="155"/>
      <c r="T1708" s="156"/>
      <c r="AT1708" s="151" t="s">
        <v>193</v>
      </c>
      <c r="AU1708" s="151" t="s">
        <v>81</v>
      </c>
      <c r="AV1708" s="12" t="s">
        <v>81</v>
      </c>
      <c r="AW1708" s="12" t="s">
        <v>34</v>
      </c>
      <c r="AX1708" s="12" t="s">
        <v>72</v>
      </c>
      <c r="AY1708" s="151" t="s">
        <v>182</v>
      </c>
    </row>
    <row r="1709" spans="2:51" s="12" customFormat="1">
      <c r="B1709" s="149"/>
      <c r="D1709" s="150" t="s">
        <v>193</v>
      </c>
      <c r="E1709" s="151" t="s">
        <v>3</v>
      </c>
      <c r="F1709" s="152" t="s">
        <v>937</v>
      </c>
      <c r="H1709" s="153">
        <v>-1.4</v>
      </c>
      <c r="I1709" s="154"/>
      <c r="L1709" s="149"/>
      <c r="M1709" s="155"/>
      <c r="T1709" s="156"/>
      <c r="AT1709" s="151" t="s">
        <v>193</v>
      </c>
      <c r="AU1709" s="151" t="s">
        <v>81</v>
      </c>
      <c r="AV1709" s="12" t="s">
        <v>81</v>
      </c>
      <c r="AW1709" s="12" t="s">
        <v>34</v>
      </c>
      <c r="AX1709" s="12" t="s">
        <v>72</v>
      </c>
      <c r="AY1709" s="151" t="s">
        <v>182</v>
      </c>
    </row>
    <row r="1710" spans="2:51" s="12" customFormat="1">
      <c r="B1710" s="149"/>
      <c r="D1710" s="150" t="s">
        <v>193</v>
      </c>
      <c r="E1710" s="151" t="s">
        <v>3</v>
      </c>
      <c r="F1710" s="152" t="s">
        <v>938</v>
      </c>
      <c r="H1710" s="153">
        <v>-1.2</v>
      </c>
      <c r="I1710" s="154"/>
      <c r="L1710" s="149"/>
      <c r="M1710" s="155"/>
      <c r="T1710" s="156"/>
      <c r="AT1710" s="151" t="s">
        <v>193</v>
      </c>
      <c r="AU1710" s="151" t="s">
        <v>81</v>
      </c>
      <c r="AV1710" s="12" t="s">
        <v>81</v>
      </c>
      <c r="AW1710" s="12" t="s">
        <v>34</v>
      </c>
      <c r="AX1710" s="12" t="s">
        <v>72</v>
      </c>
      <c r="AY1710" s="151" t="s">
        <v>182</v>
      </c>
    </row>
    <row r="1711" spans="2:51" s="12" customFormat="1">
      <c r="B1711" s="149"/>
      <c r="D1711" s="150" t="s">
        <v>193</v>
      </c>
      <c r="E1711" s="151" t="s">
        <v>3</v>
      </c>
      <c r="F1711" s="152" t="s">
        <v>1614</v>
      </c>
      <c r="H1711" s="153">
        <v>18.876999999999999</v>
      </c>
      <c r="I1711" s="154"/>
      <c r="L1711" s="149"/>
      <c r="M1711" s="155"/>
      <c r="T1711" s="156"/>
      <c r="AT1711" s="151" t="s">
        <v>193</v>
      </c>
      <c r="AU1711" s="151" t="s">
        <v>81</v>
      </c>
      <c r="AV1711" s="12" t="s">
        <v>81</v>
      </c>
      <c r="AW1711" s="12" t="s">
        <v>34</v>
      </c>
      <c r="AX1711" s="12" t="s">
        <v>72</v>
      </c>
      <c r="AY1711" s="151" t="s">
        <v>182</v>
      </c>
    </row>
    <row r="1712" spans="2:51" s="12" customFormat="1">
      <c r="B1712" s="149"/>
      <c r="D1712" s="150" t="s">
        <v>193</v>
      </c>
      <c r="E1712" s="151" t="s">
        <v>3</v>
      </c>
      <c r="F1712" s="152" t="s">
        <v>938</v>
      </c>
      <c r="H1712" s="153">
        <v>-1.2</v>
      </c>
      <c r="I1712" s="154"/>
      <c r="L1712" s="149"/>
      <c r="M1712" s="155"/>
      <c r="T1712" s="156"/>
      <c r="AT1712" s="151" t="s">
        <v>193</v>
      </c>
      <c r="AU1712" s="151" t="s">
        <v>81</v>
      </c>
      <c r="AV1712" s="12" t="s">
        <v>81</v>
      </c>
      <c r="AW1712" s="12" t="s">
        <v>34</v>
      </c>
      <c r="AX1712" s="12" t="s">
        <v>72</v>
      </c>
      <c r="AY1712" s="151" t="s">
        <v>182</v>
      </c>
    </row>
    <row r="1713" spans="2:51" s="12" customFormat="1">
      <c r="B1713" s="149"/>
      <c r="D1713" s="150" t="s">
        <v>193</v>
      </c>
      <c r="E1713" s="151" t="s">
        <v>3</v>
      </c>
      <c r="F1713" s="152" t="s">
        <v>1614</v>
      </c>
      <c r="H1713" s="153">
        <v>18.876999999999999</v>
      </c>
      <c r="I1713" s="154"/>
      <c r="L1713" s="149"/>
      <c r="M1713" s="155"/>
      <c r="T1713" s="156"/>
      <c r="AT1713" s="151" t="s">
        <v>193</v>
      </c>
      <c r="AU1713" s="151" t="s">
        <v>81</v>
      </c>
      <c r="AV1713" s="12" t="s">
        <v>81</v>
      </c>
      <c r="AW1713" s="12" t="s">
        <v>34</v>
      </c>
      <c r="AX1713" s="12" t="s">
        <v>72</v>
      </c>
      <c r="AY1713" s="151" t="s">
        <v>182</v>
      </c>
    </row>
    <row r="1714" spans="2:51" s="12" customFormat="1">
      <c r="B1714" s="149"/>
      <c r="D1714" s="150" t="s">
        <v>193</v>
      </c>
      <c r="E1714" s="151" t="s">
        <v>3</v>
      </c>
      <c r="F1714" s="152" t="s">
        <v>938</v>
      </c>
      <c r="H1714" s="153">
        <v>-1.2</v>
      </c>
      <c r="I1714" s="154"/>
      <c r="L1714" s="149"/>
      <c r="M1714" s="155"/>
      <c r="T1714" s="156"/>
      <c r="AT1714" s="151" t="s">
        <v>193</v>
      </c>
      <c r="AU1714" s="151" t="s">
        <v>81</v>
      </c>
      <c r="AV1714" s="12" t="s">
        <v>81</v>
      </c>
      <c r="AW1714" s="12" t="s">
        <v>34</v>
      </c>
      <c r="AX1714" s="12" t="s">
        <v>72</v>
      </c>
      <c r="AY1714" s="151" t="s">
        <v>182</v>
      </c>
    </row>
    <row r="1715" spans="2:51" s="12" customFormat="1">
      <c r="B1715" s="149"/>
      <c r="D1715" s="150" t="s">
        <v>193</v>
      </c>
      <c r="E1715" s="151" t="s">
        <v>3</v>
      </c>
      <c r="F1715" s="152" t="s">
        <v>1615</v>
      </c>
      <c r="H1715" s="153">
        <v>127.738</v>
      </c>
      <c r="I1715" s="154"/>
      <c r="L1715" s="149"/>
      <c r="M1715" s="155"/>
      <c r="T1715" s="156"/>
      <c r="AT1715" s="151" t="s">
        <v>193</v>
      </c>
      <c r="AU1715" s="151" t="s">
        <v>81</v>
      </c>
      <c r="AV1715" s="12" t="s">
        <v>81</v>
      </c>
      <c r="AW1715" s="12" t="s">
        <v>34</v>
      </c>
      <c r="AX1715" s="12" t="s">
        <v>72</v>
      </c>
      <c r="AY1715" s="151" t="s">
        <v>182</v>
      </c>
    </row>
    <row r="1716" spans="2:51" s="12" customFormat="1">
      <c r="B1716" s="149"/>
      <c r="D1716" s="150" t="s">
        <v>193</v>
      </c>
      <c r="E1716" s="151" t="s">
        <v>3</v>
      </c>
      <c r="F1716" s="152" t="s">
        <v>1616</v>
      </c>
      <c r="H1716" s="153">
        <v>-4.17</v>
      </c>
      <c r="I1716" s="154"/>
      <c r="L1716" s="149"/>
      <c r="M1716" s="155"/>
      <c r="T1716" s="156"/>
      <c r="AT1716" s="151" t="s">
        <v>193</v>
      </c>
      <c r="AU1716" s="151" t="s">
        <v>81</v>
      </c>
      <c r="AV1716" s="12" t="s">
        <v>81</v>
      </c>
      <c r="AW1716" s="12" t="s">
        <v>34</v>
      </c>
      <c r="AX1716" s="12" t="s">
        <v>72</v>
      </c>
      <c r="AY1716" s="151" t="s">
        <v>182</v>
      </c>
    </row>
    <row r="1717" spans="2:51" s="12" customFormat="1">
      <c r="B1717" s="149"/>
      <c r="D1717" s="150" t="s">
        <v>193</v>
      </c>
      <c r="E1717" s="151" t="s">
        <v>3</v>
      </c>
      <c r="F1717" s="152" t="s">
        <v>931</v>
      </c>
      <c r="H1717" s="153">
        <v>-2.2000000000000002</v>
      </c>
      <c r="I1717" s="154"/>
      <c r="L1717" s="149"/>
      <c r="M1717" s="155"/>
      <c r="T1717" s="156"/>
      <c r="AT1717" s="151" t="s">
        <v>193</v>
      </c>
      <c r="AU1717" s="151" t="s">
        <v>81</v>
      </c>
      <c r="AV1717" s="12" t="s">
        <v>81</v>
      </c>
      <c r="AW1717" s="12" t="s">
        <v>34</v>
      </c>
      <c r="AX1717" s="12" t="s">
        <v>72</v>
      </c>
      <c r="AY1717" s="151" t="s">
        <v>182</v>
      </c>
    </row>
    <row r="1718" spans="2:51" s="12" customFormat="1">
      <c r="B1718" s="149"/>
      <c r="D1718" s="150" t="s">
        <v>193</v>
      </c>
      <c r="E1718" s="151" t="s">
        <v>3</v>
      </c>
      <c r="F1718" s="152" t="s">
        <v>1617</v>
      </c>
      <c r="H1718" s="153">
        <v>-2.1240000000000001</v>
      </c>
      <c r="I1718" s="154"/>
      <c r="L1718" s="149"/>
      <c r="M1718" s="155"/>
      <c r="T1718" s="156"/>
      <c r="AT1718" s="151" t="s">
        <v>193</v>
      </c>
      <c r="AU1718" s="151" t="s">
        <v>81</v>
      </c>
      <c r="AV1718" s="12" t="s">
        <v>81</v>
      </c>
      <c r="AW1718" s="12" t="s">
        <v>34</v>
      </c>
      <c r="AX1718" s="12" t="s">
        <v>72</v>
      </c>
      <c r="AY1718" s="151" t="s">
        <v>182</v>
      </c>
    </row>
    <row r="1719" spans="2:51" s="12" customFormat="1">
      <c r="B1719" s="149"/>
      <c r="D1719" s="150" t="s">
        <v>193</v>
      </c>
      <c r="E1719" s="151" t="s">
        <v>3</v>
      </c>
      <c r="F1719" s="152" t="s">
        <v>1618</v>
      </c>
      <c r="H1719" s="153">
        <v>-5.7530000000000001</v>
      </c>
      <c r="I1719" s="154"/>
      <c r="L1719" s="149"/>
      <c r="M1719" s="155"/>
      <c r="T1719" s="156"/>
      <c r="AT1719" s="151" t="s">
        <v>193</v>
      </c>
      <c r="AU1719" s="151" t="s">
        <v>81</v>
      </c>
      <c r="AV1719" s="12" t="s">
        <v>81</v>
      </c>
      <c r="AW1719" s="12" t="s">
        <v>34</v>
      </c>
      <c r="AX1719" s="12" t="s">
        <v>72</v>
      </c>
      <c r="AY1719" s="151" t="s">
        <v>182</v>
      </c>
    </row>
    <row r="1720" spans="2:51" s="14" customFormat="1">
      <c r="B1720" s="174"/>
      <c r="D1720" s="150" t="s">
        <v>193</v>
      </c>
      <c r="E1720" s="175" t="s">
        <v>3</v>
      </c>
      <c r="F1720" s="176" t="s">
        <v>596</v>
      </c>
      <c r="H1720" s="177">
        <v>2161.8900000000008</v>
      </c>
      <c r="I1720" s="178"/>
      <c r="L1720" s="174"/>
      <c r="M1720" s="179"/>
      <c r="T1720" s="180"/>
      <c r="AT1720" s="175" t="s">
        <v>193</v>
      </c>
      <c r="AU1720" s="175" t="s">
        <v>81</v>
      </c>
      <c r="AV1720" s="14" t="s">
        <v>202</v>
      </c>
      <c r="AW1720" s="14" t="s">
        <v>34</v>
      </c>
      <c r="AX1720" s="14" t="s">
        <v>72</v>
      </c>
      <c r="AY1720" s="175" t="s">
        <v>182</v>
      </c>
    </row>
    <row r="1721" spans="2:51" s="12" customFormat="1">
      <c r="B1721" s="149"/>
      <c r="D1721" s="150" t="s">
        <v>193</v>
      </c>
      <c r="E1721" s="151" t="s">
        <v>3</v>
      </c>
      <c r="F1721" s="152" t="s">
        <v>1619</v>
      </c>
      <c r="H1721" s="153">
        <v>50.575000000000003</v>
      </c>
      <c r="I1721" s="154"/>
      <c r="L1721" s="149"/>
      <c r="M1721" s="155"/>
      <c r="T1721" s="156"/>
      <c r="AT1721" s="151" t="s">
        <v>193</v>
      </c>
      <c r="AU1721" s="151" t="s">
        <v>81</v>
      </c>
      <c r="AV1721" s="12" t="s">
        <v>81</v>
      </c>
      <c r="AW1721" s="12" t="s">
        <v>34</v>
      </c>
      <c r="AX1721" s="12" t="s">
        <v>72</v>
      </c>
      <c r="AY1721" s="151" t="s">
        <v>182</v>
      </c>
    </row>
    <row r="1722" spans="2:51" s="12" customFormat="1">
      <c r="B1722" s="149"/>
      <c r="D1722" s="150" t="s">
        <v>193</v>
      </c>
      <c r="E1722" s="151" t="s">
        <v>3</v>
      </c>
      <c r="F1722" s="152" t="s">
        <v>932</v>
      </c>
      <c r="H1722" s="153">
        <v>-1.8</v>
      </c>
      <c r="I1722" s="154"/>
      <c r="L1722" s="149"/>
      <c r="M1722" s="155"/>
      <c r="T1722" s="156"/>
      <c r="AT1722" s="151" t="s">
        <v>193</v>
      </c>
      <c r="AU1722" s="151" t="s">
        <v>81</v>
      </c>
      <c r="AV1722" s="12" t="s">
        <v>81</v>
      </c>
      <c r="AW1722" s="12" t="s">
        <v>34</v>
      </c>
      <c r="AX1722" s="12" t="s">
        <v>72</v>
      </c>
      <c r="AY1722" s="151" t="s">
        <v>182</v>
      </c>
    </row>
    <row r="1723" spans="2:51" s="12" customFormat="1">
      <c r="B1723" s="149"/>
      <c r="D1723" s="150" t="s">
        <v>193</v>
      </c>
      <c r="E1723" s="151" t="s">
        <v>3</v>
      </c>
      <c r="F1723" s="152" t="s">
        <v>1620</v>
      </c>
      <c r="H1723" s="153">
        <v>-3.6960000000000002</v>
      </c>
      <c r="I1723" s="154"/>
      <c r="L1723" s="149"/>
      <c r="M1723" s="155"/>
      <c r="T1723" s="156"/>
      <c r="AT1723" s="151" t="s">
        <v>193</v>
      </c>
      <c r="AU1723" s="151" t="s">
        <v>81</v>
      </c>
      <c r="AV1723" s="12" t="s">
        <v>81</v>
      </c>
      <c r="AW1723" s="12" t="s">
        <v>34</v>
      </c>
      <c r="AX1723" s="12" t="s">
        <v>72</v>
      </c>
      <c r="AY1723" s="151" t="s">
        <v>182</v>
      </c>
    </row>
    <row r="1724" spans="2:51" s="12" customFormat="1">
      <c r="B1724" s="149"/>
      <c r="D1724" s="150" t="s">
        <v>193</v>
      </c>
      <c r="E1724" s="151" t="s">
        <v>3</v>
      </c>
      <c r="F1724" s="152" t="s">
        <v>1621</v>
      </c>
      <c r="H1724" s="153">
        <v>37.953000000000003</v>
      </c>
      <c r="I1724" s="154"/>
      <c r="L1724" s="149"/>
      <c r="M1724" s="155"/>
      <c r="T1724" s="156"/>
      <c r="AT1724" s="151" t="s">
        <v>193</v>
      </c>
      <c r="AU1724" s="151" t="s">
        <v>81</v>
      </c>
      <c r="AV1724" s="12" t="s">
        <v>81</v>
      </c>
      <c r="AW1724" s="12" t="s">
        <v>34</v>
      </c>
      <c r="AX1724" s="12" t="s">
        <v>72</v>
      </c>
      <c r="AY1724" s="151" t="s">
        <v>182</v>
      </c>
    </row>
    <row r="1725" spans="2:51" s="12" customFormat="1">
      <c r="B1725" s="149"/>
      <c r="D1725" s="150" t="s">
        <v>193</v>
      </c>
      <c r="E1725" s="151" t="s">
        <v>3</v>
      </c>
      <c r="F1725" s="152" t="s">
        <v>1622</v>
      </c>
      <c r="H1725" s="153">
        <v>1.1499999999999999</v>
      </c>
      <c r="I1725" s="154"/>
      <c r="L1725" s="149"/>
      <c r="M1725" s="155"/>
      <c r="T1725" s="156"/>
      <c r="AT1725" s="151" t="s">
        <v>193</v>
      </c>
      <c r="AU1725" s="151" t="s">
        <v>81</v>
      </c>
      <c r="AV1725" s="12" t="s">
        <v>81</v>
      </c>
      <c r="AW1725" s="12" t="s">
        <v>34</v>
      </c>
      <c r="AX1725" s="12" t="s">
        <v>72</v>
      </c>
      <c r="AY1725" s="151" t="s">
        <v>182</v>
      </c>
    </row>
    <row r="1726" spans="2:51" s="12" customFormat="1">
      <c r="B1726" s="149"/>
      <c r="D1726" s="150" t="s">
        <v>193</v>
      </c>
      <c r="E1726" s="151" t="s">
        <v>3</v>
      </c>
      <c r="F1726" s="152" t="s">
        <v>1623</v>
      </c>
      <c r="H1726" s="153">
        <v>94.393000000000001</v>
      </c>
      <c r="I1726" s="154"/>
      <c r="L1726" s="149"/>
      <c r="M1726" s="155"/>
      <c r="T1726" s="156"/>
      <c r="AT1726" s="151" t="s">
        <v>193</v>
      </c>
      <c r="AU1726" s="151" t="s">
        <v>81</v>
      </c>
      <c r="AV1726" s="12" t="s">
        <v>81</v>
      </c>
      <c r="AW1726" s="12" t="s">
        <v>34</v>
      </c>
      <c r="AX1726" s="12" t="s">
        <v>72</v>
      </c>
      <c r="AY1726" s="151" t="s">
        <v>182</v>
      </c>
    </row>
    <row r="1727" spans="2:51" s="12" customFormat="1">
      <c r="B1727" s="149"/>
      <c r="D1727" s="150" t="s">
        <v>193</v>
      </c>
      <c r="E1727" s="151" t="s">
        <v>3</v>
      </c>
      <c r="F1727" s="152" t="s">
        <v>932</v>
      </c>
      <c r="H1727" s="153">
        <v>-1.8</v>
      </c>
      <c r="I1727" s="154"/>
      <c r="L1727" s="149"/>
      <c r="M1727" s="155"/>
      <c r="T1727" s="156"/>
      <c r="AT1727" s="151" t="s">
        <v>193</v>
      </c>
      <c r="AU1727" s="151" t="s">
        <v>81</v>
      </c>
      <c r="AV1727" s="12" t="s">
        <v>81</v>
      </c>
      <c r="AW1727" s="12" t="s">
        <v>34</v>
      </c>
      <c r="AX1727" s="12" t="s">
        <v>72</v>
      </c>
      <c r="AY1727" s="151" t="s">
        <v>182</v>
      </c>
    </row>
    <row r="1728" spans="2:51" s="12" customFormat="1">
      <c r="B1728" s="149"/>
      <c r="D1728" s="150" t="s">
        <v>193</v>
      </c>
      <c r="E1728" s="151" t="s">
        <v>3</v>
      </c>
      <c r="F1728" s="152" t="s">
        <v>931</v>
      </c>
      <c r="H1728" s="153">
        <v>-2.2000000000000002</v>
      </c>
      <c r="I1728" s="154"/>
      <c r="L1728" s="149"/>
      <c r="M1728" s="155"/>
      <c r="T1728" s="156"/>
      <c r="AT1728" s="151" t="s">
        <v>193</v>
      </c>
      <c r="AU1728" s="151" t="s">
        <v>81</v>
      </c>
      <c r="AV1728" s="12" t="s">
        <v>81</v>
      </c>
      <c r="AW1728" s="12" t="s">
        <v>34</v>
      </c>
      <c r="AX1728" s="12" t="s">
        <v>72</v>
      </c>
      <c r="AY1728" s="151" t="s">
        <v>182</v>
      </c>
    </row>
    <row r="1729" spans="2:51" s="12" customFormat="1">
      <c r="B1729" s="149"/>
      <c r="D1729" s="150" t="s">
        <v>193</v>
      </c>
      <c r="E1729" s="151" t="s">
        <v>3</v>
      </c>
      <c r="F1729" s="152" t="s">
        <v>1620</v>
      </c>
      <c r="H1729" s="153">
        <v>-3.6960000000000002</v>
      </c>
      <c r="I1729" s="154"/>
      <c r="L1729" s="149"/>
      <c r="M1729" s="155"/>
      <c r="T1729" s="156"/>
      <c r="AT1729" s="151" t="s">
        <v>193</v>
      </c>
      <c r="AU1729" s="151" t="s">
        <v>81</v>
      </c>
      <c r="AV1729" s="12" t="s">
        <v>81</v>
      </c>
      <c r="AW1729" s="12" t="s">
        <v>34</v>
      </c>
      <c r="AX1729" s="12" t="s">
        <v>72</v>
      </c>
      <c r="AY1729" s="151" t="s">
        <v>182</v>
      </c>
    </row>
    <row r="1730" spans="2:51" s="12" customFormat="1">
      <c r="B1730" s="149"/>
      <c r="D1730" s="150" t="s">
        <v>193</v>
      </c>
      <c r="E1730" s="151" t="s">
        <v>3</v>
      </c>
      <c r="F1730" s="152" t="s">
        <v>1624</v>
      </c>
      <c r="H1730" s="153">
        <v>35.488</v>
      </c>
      <c r="I1730" s="154"/>
      <c r="L1730" s="149"/>
      <c r="M1730" s="155"/>
      <c r="T1730" s="156"/>
      <c r="AT1730" s="151" t="s">
        <v>193</v>
      </c>
      <c r="AU1730" s="151" t="s">
        <v>81</v>
      </c>
      <c r="AV1730" s="12" t="s">
        <v>81</v>
      </c>
      <c r="AW1730" s="12" t="s">
        <v>34</v>
      </c>
      <c r="AX1730" s="12" t="s">
        <v>72</v>
      </c>
      <c r="AY1730" s="151" t="s">
        <v>182</v>
      </c>
    </row>
    <row r="1731" spans="2:51" s="12" customFormat="1">
      <c r="B1731" s="149"/>
      <c r="D1731" s="150" t="s">
        <v>193</v>
      </c>
      <c r="E1731" s="151" t="s">
        <v>3</v>
      </c>
      <c r="F1731" s="152" t="s">
        <v>945</v>
      </c>
      <c r="H1731" s="153">
        <v>-1.6</v>
      </c>
      <c r="I1731" s="154"/>
      <c r="L1731" s="149"/>
      <c r="M1731" s="155"/>
      <c r="T1731" s="156"/>
      <c r="AT1731" s="151" t="s">
        <v>193</v>
      </c>
      <c r="AU1731" s="151" t="s">
        <v>81</v>
      </c>
      <c r="AV1731" s="12" t="s">
        <v>81</v>
      </c>
      <c r="AW1731" s="12" t="s">
        <v>34</v>
      </c>
      <c r="AX1731" s="12" t="s">
        <v>72</v>
      </c>
      <c r="AY1731" s="151" t="s">
        <v>182</v>
      </c>
    </row>
    <row r="1732" spans="2:51" s="12" customFormat="1">
      <c r="B1732" s="149"/>
      <c r="D1732" s="150" t="s">
        <v>193</v>
      </c>
      <c r="E1732" s="151" t="s">
        <v>3</v>
      </c>
      <c r="F1732" s="152" t="s">
        <v>1620</v>
      </c>
      <c r="H1732" s="153">
        <v>-3.6960000000000002</v>
      </c>
      <c r="I1732" s="154"/>
      <c r="L1732" s="149"/>
      <c r="M1732" s="155"/>
      <c r="T1732" s="156"/>
      <c r="AT1732" s="151" t="s">
        <v>193</v>
      </c>
      <c r="AU1732" s="151" t="s">
        <v>81</v>
      </c>
      <c r="AV1732" s="12" t="s">
        <v>81</v>
      </c>
      <c r="AW1732" s="12" t="s">
        <v>34</v>
      </c>
      <c r="AX1732" s="12" t="s">
        <v>72</v>
      </c>
      <c r="AY1732" s="151" t="s">
        <v>182</v>
      </c>
    </row>
    <row r="1733" spans="2:51" s="12" customFormat="1">
      <c r="B1733" s="149"/>
      <c r="D1733" s="150" t="s">
        <v>193</v>
      </c>
      <c r="E1733" s="151" t="s">
        <v>3</v>
      </c>
      <c r="F1733" s="152" t="s">
        <v>1625</v>
      </c>
      <c r="H1733" s="153">
        <v>29.963000000000001</v>
      </c>
      <c r="I1733" s="154"/>
      <c r="L1733" s="149"/>
      <c r="M1733" s="155"/>
      <c r="T1733" s="156"/>
      <c r="AT1733" s="151" t="s">
        <v>193</v>
      </c>
      <c r="AU1733" s="151" t="s">
        <v>81</v>
      </c>
      <c r="AV1733" s="12" t="s">
        <v>81</v>
      </c>
      <c r="AW1733" s="12" t="s">
        <v>34</v>
      </c>
      <c r="AX1733" s="12" t="s">
        <v>72</v>
      </c>
      <c r="AY1733" s="151" t="s">
        <v>182</v>
      </c>
    </row>
    <row r="1734" spans="2:51" s="12" customFormat="1">
      <c r="B1734" s="149"/>
      <c r="D1734" s="150" t="s">
        <v>193</v>
      </c>
      <c r="E1734" s="151" t="s">
        <v>3</v>
      </c>
      <c r="F1734" s="152" t="s">
        <v>945</v>
      </c>
      <c r="H1734" s="153">
        <v>-1.6</v>
      </c>
      <c r="I1734" s="154"/>
      <c r="L1734" s="149"/>
      <c r="M1734" s="155"/>
      <c r="T1734" s="156"/>
      <c r="AT1734" s="151" t="s">
        <v>193</v>
      </c>
      <c r="AU1734" s="151" t="s">
        <v>81</v>
      </c>
      <c r="AV1734" s="12" t="s">
        <v>81</v>
      </c>
      <c r="AW1734" s="12" t="s">
        <v>34</v>
      </c>
      <c r="AX1734" s="12" t="s">
        <v>72</v>
      </c>
      <c r="AY1734" s="151" t="s">
        <v>182</v>
      </c>
    </row>
    <row r="1735" spans="2:51" s="12" customFormat="1">
      <c r="B1735" s="149"/>
      <c r="D1735" s="150" t="s">
        <v>193</v>
      </c>
      <c r="E1735" s="151" t="s">
        <v>3</v>
      </c>
      <c r="F1735" s="152" t="s">
        <v>1626</v>
      </c>
      <c r="H1735" s="153">
        <v>47.643000000000001</v>
      </c>
      <c r="I1735" s="154"/>
      <c r="L1735" s="149"/>
      <c r="M1735" s="155"/>
      <c r="T1735" s="156"/>
      <c r="AT1735" s="151" t="s">
        <v>193</v>
      </c>
      <c r="AU1735" s="151" t="s">
        <v>81</v>
      </c>
      <c r="AV1735" s="12" t="s">
        <v>81</v>
      </c>
      <c r="AW1735" s="12" t="s">
        <v>34</v>
      </c>
      <c r="AX1735" s="12" t="s">
        <v>72</v>
      </c>
      <c r="AY1735" s="151" t="s">
        <v>182</v>
      </c>
    </row>
    <row r="1736" spans="2:51" s="12" customFormat="1">
      <c r="B1736" s="149"/>
      <c r="D1736" s="150" t="s">
        <v>193</v>
      </c>
      <c r="E1736" s="151" t="s">
        <v>3</v>
      </c>
      <c r="F1736" s="152" t="s">
        <v>945</v>
      </c>
      <c r="H1736" s="153">
        <v>-1.6</v>
      </c>
      <c r="I1736" s="154"/>
      <c r="L1736" s="149"/>
      <c r="M1736" s="155"/>
      <c r="T1736" s="156"/>
      <c r="AT1736" s="151" t="s">
        <v>193</v>
      </c>
      <c r="AU1736" s="151" t="s">
        <v>81</v>
      </c>
      <c r="AV1736" s="12" t="s">
        <v>81</v>
      </c>
      <c r="AW1736" s="12" t="s">
        <v>34</v>
      </c>
      <c r="AX1736" s="12" t="s">
        <v>72</v>
      </c>
      <c r="AY1736" s="151" t="s">
        <v>182</v>
      </c>
    </row>
    <row r="1737" spans="2:51" s="12" customFormat="1">
      <c r="B1737" s="149"/>
      <c r="D1737" s="150" t="s">
        <v>193</v>
      </c>
      <c r="E1737" s="151" t="s">
        <v>3</v>
      </c>
      <c r="F1737" s="152" t="s">
        <v>931</v>
      </c>
      <c r="H1737" s="153">
        <v>-2.2000000000000002</v>
      </c>
      <c r="I1737" s="154"/>
      <c r="L1737" s="149"/>
      <c r="M1737" s="155"/>
      <c r="T1737" s="156"/>
      <c r="AT1737" s="151" t="s">
        <v>193</v>
      </c>
      <c r="AU1737" s="151" t="s">
        <v>81</v>
      </c>
      <c r="AV1737" s="12" t="s">
        <v>81</v>
      </c>
      <c r="AW1737" s="12" t="s">
        <v>34</v>
      </c>
      <c r="AX1737" s="12" t="s">
        <v>72</v>
      </c>
      <c r="AY1737" s="151" t="s">
        <v>182</v>
      </c>
    </row>
    <row r="1738" spans="2:51" s="12" customFormat="1">
      <c r="B1738" s="149"/>
      <c r="D1738" s="150" t="s">
        <v>193</v>
      </c>
      <c r="E1738" s="151" t="s">
        <v>3</v>
      </c>
      <c r="F1738" s="152" t="s">
        <v>1627</v>
      </c>
      <c r="H1738" s="153">
        <v>79.433000000000007</v>
      </c>
      <c r="I1738" s="154"/>
      <c r="L1738" s="149"/>
      <c r="M1738" s="155"/>
      <c r="T1738" s="156"/>
      <c r="AT1738" s="151" t="s">
        <v>193</v>
      </c>
      <c r="AU1738" s="151" t="s">
        <v>81</v>
      </c>
      <c r="AV1738" s="12" t="s">
        <v>81</v>
      </c>
      <c r="AW1738" s="12" t="s">
        <v>34</v>
      </c>
      <c r="AX1738" s="12" t="s">
        <v>72</v>
      </c>
      <c r="AY1738" s="151" t="s">
        <v>182</v>
      </c>
    </row>
    <row r="1739" spans="2:51" s="12" customFormat="1">
      <c r="B1739" s="149"/>
      <c r="D1739" s="150" t="s">
        <v>193</v>
      </c>
      <c r="E1739" s="151" t="s">
        <v>3</v>
      </c>
      <c r="F1739" s="152" t="s">
        <v>621</v>
      </c>
      <c r="H1739" s="153">
        <v>-2.31</v>
      </c>
      <c r="I1739" s="154"/>
      <c r="L1739" s="149"/>
      <c r="M1739" s="155"/>
      <c r="T1739" s="156"/>
      <c r="AT1739" s="151" t="s">
        <v>193</v>
      </c>
      <c r="AU1739" s="151" t="s">
        <v>81</v>
      </c>
      <c r="AV1739" s="12" t="s">
        <v>81</v>
      </c>
      <c r="AW1739" s="12" t="s">
        <v>34</v>
      </c>
      <c r="AX1739" s="12" t="s">
        <v>72</v>
      </c>
      <c r="AY1739" s="151" t="s">
        <v>182</v>
      </c>
    </row>
    <row r="1740" spans="2:51" s="12" customFormat="1">
      <c r="B1740" s="149"/>
      <c r="D1740" s="150" t="s">
        <v>193</v>
      </c>
      <c r="E1740" s="151" t="s">
        <v>3</v>
      </c>
      <c r="F1740" s="152" t="s">
        <v>1628</v>
      </c>
      <c r="H1740" s="153">
        <v>-2.298</v>
      </c>
      <c r="I1740" s="154"/>
      <c r="L1740" s="149"/>
      <c r="M1740" s="155"/>
      <c r="T1740" s="156"/>
      <c r="AT1740" s="151" t="s">
        <v>193</v>
      </c>
      <c r="AU1740" s="151" t="s">
        <v>81</v>
      </c>
      <c r="AV1740" s="12" t="s">
        <v>81</v>
      </c>
      <c r="AW1740" s="12" t="s">
        <v>34</v>
      </c>
      <c r="AX1740" s="12" t="s">
        <v>72</v>
      </c>
      <c r="AY1740" s="151" t="s">
        <v>182</v>
      </c>
    </row>
    <row r="1741" spans="2:51" s="12" customFormat="1">
      <c r="B1741" s="149"/>
      <c r="D1741" s="150" t="s">
        <v>193</v>
      </c>
      <c r="E1741" s="151" t="s">
        <v>3</v>
      </c>
      <c r="F1741" s="152" t="s">
        <v>937</v>
      </c>
      <c r="H1741" s="153">
        <v>-1.4</v>
      </c>
      <c r="I1741" s="154"/>
      <c r="L1741" s="149"/>
      <c r="M1741" s="155"/>
      <c r="T1741" s="156"/>
      <c r="AT1741" s="151" t="s">
        <v>193</v>
      </c>
      <c r="AU1741" s="151" t="s">
        <v>81</v>
      </c>
      <c r="AV1741" s="12" t="s">
        <v>81</v>
      </c>
      <c r="AW1741" s="12" t="s">
        <v>34</v>
      </c>
      <c r="AX1741" s="12" t="s">
        <v>72</v>
      </c>
      <c r="AY1741" s="151" t="s">
        <v>182</v>
      </c>
    </row>
    <row r="1742" spans="2:51" s="12" customFormat="1">
      <c r="B1742" s="149"/>
      <c r="D1742" s="150" t="s">
        <v>193</v>
      </c>
      <c r="E1742" s="151" t="s">
        <v>3</v>
      </c>
      <c r="F1742" s="152" t="s">
        <v>1629</v>
      </c>
      <c r="H1742" s="153">
        <v>79.263000000000005</v>
      </c>
      <c r="I1742" s="154"/>
      <c r="L1742" s="149"/>
      <c r="M1742" s="155"/>
      <c r="T1742" s="156"/>
      <c r="AT1742" s="151" t="s">
        <v>193</v>
      </c>
      <c r="AU1742" s="151" t="s">
        <v>81</v>
      </c>
      <c r="AV1742" s="12" t="s">
        <v>81</v>
      </c>
      <c r="AW1742" s="12" t="s">
        <v>34</v>
      </c>
      <c r="AX1742" s="12" t="s">
        <v>72</v>
      </c>
      <c r="AY1742" s="151" t="s">
        <v>182</v>
      </c>
    </row>
    <row r="1743" spans="2:51" s="12" customFormat="1">
      <c r="B1743" s="149"/>
      <c r="D1743" s="150" t="s">
        <v>193</v>
      </c>
      <c r="E1743" s="151" t="s">
        <v>3</v>
      </c>
      <c r="F1743" s="152" t="s">
        <v>932</v>
      </c>
      <c r="H1743" s="153">
        <v>-1.8</v>
      </c>
      <c r="I1743" s="154"/>
      <c r="L1743" s="149"/>
      <c r="M1743" s="155"/>
      <c r="T1743" s="156"/>
      <c r="AT1743" s="151" t="s">
        <v>193</v>
      </c>
      <c r="AU1743" s="151" t="s">
        <v>81</v>
      </c>
      <c r="AV1743" s="12" t="s">
        <v>81</v>
      </c>
      <c r="AW1743" s="12" t="s">
        <v>34</v>
      </c>
      <c r="AX1743" s="12" t="s">
        <v>72</v>
      </c>
      <c r="AY1743" s="151" t="s">
        <v>182</v>
      </c>
    </row>
    <row r="1744" spans="2:51" s="12" customFormat="1">
      <c r="B1744" s="149"/>
      <c r="D1744" s="150" t="s">
        <v>193</v>
      </c>
      <c r="E1744" s="151" t="s">
        <v>3</v>
      </c>
      <c r="F1744" s="152" t="s">
        <v>931</v>
      </c>
      <c r="H1744" s="153">
        <v>-2.2000000000000002</v>
      </c>
      <c r="I1744" s="154"/>
      <c r="L1744" s="149"/>
      <c r="M1744" s="155"/>
      <c r="T1744" s="156"/>
      <c r="AT1744" s="151" t="s">
        <v>193</v>
      </c>
      <c r="AU1744" s="151" t="s">
        <v>81</v>
      </c>
      <c r="AV1744" s="12" t="s">
        <v>81</v>
      </c>
      <c r="AW1744" s="12" t="s">
        <v>34</v>
      </c>
      <c r="AX1744" s="12" t="s">
        <v>72</v>
      </c>
      <c r="AY1744" s="151" t="s">
        <v>182</v>
      </c>
    </row>
    <row r="1745" spans="2:51" s="12" customFormat="1">
      <c r="B1745" s="149"/>
      <c r="D1745" s="150" t="s">
        <v>193</v>
      </c>
      <c r="E1745" s="151" t="s">
        <v>3</v>
      </c>
      <c r="F1745" s="152" t="s">
        <v>1628</v>
      </c>
      <c r="H1745" s="153">
        <v>-2.298</v>
      </c>
      <c r="I1745" s="154"/>
      <c r="L1745" s="149"/>
      <c r="M1745" s="155"/>
      <c r="T1745" s="156"/>
      <c r="AT1745" s="151" t="s">
        <v>193</v>
      </c>
      <c r="AU1745" s="151" t="s">
        <v>81</v>
      </c>
      <c r="AV1745" s="12" t="s">
        <v>81</v>
      </c>
      <c r="AW1745" s="12" t="s">
        <v>34</v>
      </c>
      <c r="AX1745" s="12" t="s">
        <v>72</v>
      </c>
      <c r="AY1745" s="151" t="s">
        <v>182</v>
      </c>
    </row>
    <row r="1746" spans="2:51" s="12" customFormat="1">
      <c r="B1746" s="149"/>
      <c r="D1746" s="150" t="s">
        <v>193</v>
      </c>
      <c r="E1746" s="151" t="s">
        <v>3</v>
      </c>
      <c r="F1746" s="152" t="s">
        <v>1630</v>
      </c>
      <c r="H1746" s="153">
        <v>47.728000000000002</v>
      </c>
      <c r="I1746" s="154"/>
      <c r="L1746" s="149"/>
      <c r="M1746" s="155"/>
      <c r="T1746" s="156"/>
      <c r="AT1746" s="151" t="s">
        <v>193</v>
      </c>
      <c r="AU1746" s="151" t="s">
        <v>81</v>
      </c>
      <c r="AV1746" s="12" t="s">
        <v>81</v>
      </c>
      <c r="AW1746" s="12" t="s">
        <v>34</v>
      </c>
      <c r="AX1746" s="12" t="s">
        <v>72</v>
      </c>
      <c r="AY1746" s="151" t="s">
        <v>182</v>
      </c>
    </row>
    <row r="1747" spans="2:51" s="12" customFormat="1">
      <c r="B1747" s="149"/>
      <c r="D1747" s="150" t="s">
        <v>193</v>
      </c>
      <c r="E1747" s="151" t="s">
        <v>3</v>
      </c>
      <c r="F1747" s="152" t="s">
        <v>1512</v>
      </c>
      <c r="H1747" s="153">
        <v>-4.4000000000000004</v>
      </c>
      <c r="I1747" s="154"/>
      <c r="L1747" s="149"/>
      <c r="M1747" s="155"/>
      <c r="T1747" s="156"/>
      <c r="AT1747" s="151" t="s">
        <v>193</v>
      </c>
      <c r="AU1747" s="151" t="s">
        <v>81</v>
      </c>
      <c r="AV1747" s="12" t="s">
        <v>81</v>
      </c>
      <c r="AW1747" s="12" t="s">
        <v>34</v>
      </c>
      <c r="AX1747" s="12" t="s">
        <v>72</v>
      </c>
      <c r="AY1747" s="151" t="s">
        <v>182</v>
      </c>
    </row>
    <row r="1748" spans="2:51" s="12" customFormat="1">
      <c r="B1748" s="149"/>
      <c r="D1748" s="150" t="s">
        <v>193</v>
      </c>
      <c r="E1748" s="151" t="s">
        <v>3</v>
      </c>
      <c r="F1748" s="152" t="s">
        <v>1631</v>
      </c>
      <c r="H1748" s="153">
        <v>1.28</v>
      </c>
      <c r="I1748" s="154"/>
      <c r="L1748" s="149"/>
      <c r="M1748" s="155"/>
      <c r="T1748" s="156"/>
      <c r="AT1748" s="151" t="s">
        <v>193</v>
      </c>
      <c r="AU1748" s="151" t="s">
        <v>81</v>
      </c>
      <c r="AV1748" s="12" t="s">
        <v>81</v>
      </c>
      <c r="AW1748" s="12" t="s">
        <v>34</v>
      </c>
      <c r="AX1748" s="12" t="s">
        <v>72</v>
      </c>
      <c r="AY1748" s="151" t="s">
        <v>182</v>
      </c>
    </row>
    <row r="1749" spans="2:51" s="12" customFormat="1">
      <c r="B1749" s="149"/>
      <c r="D1749" s="150" t="s">
        <v>193</v>
      </c>
      <c r="E1749" s="151" t="s">
        <v>3</v>
      </c>
      <c r="F1749" s="152" t="s">
        <v>1632</v>
      </c>
      <c r="H1749" s="153">
        <v>47.558</v>
      </c>
      <c r="I1749" s="154"/>
      <c r="L1749" s="149"/>
      <c r="M1749" s="155"/>
      <c r="T1749" s="156"/>
      <c r="AT1749" s="151" t="s">
        <v>193</v>
      </c>
      <c r="AU1749" s="151" t="s">
        <v>81</v>
      </c>
      <c r="AV1749" s="12" t="s">
        <v>81</v>
      </c>
      <c r="AW1749" s="12" t="s">
        <v>34</v>
      </c>
      <c r="AX1749" s="12" t="s">
        <v>72</v>
      </c>
      <c r="AY1749" s="151" t="s">
        <v>182</v>
      </c>
    </row>
    <row r="1750" spans="2:51" s="12" customFormat="1">
      <c r="B1750" s="149"/>
      <c r="D1750" s="150" t="s">
        <v>193</v>
      </c>
      <c r="E1750" s="151" t="s">
        <v>3</v>
      </c>
      <c r="F1750" s="152" t="s">
        <v>932</v>
      </c>
      <c r="H1750" s="153">
        <v>-1.8</v>
      </c>
      <c r="I1750" s="154"/>
      <c r="L1750" s="149"/>
      <c r="M1750" s="155"/>
      <c r="T1750" s="156"/>
      <c r="AT1750" s="151" t="s">
        <v>193</v>
      </c>
      <c r="AU1750" s="151" t="s">
        <v>81</v>
      </c>
      <c r="AV1750" s="12" t="s">
        <v>81</v>
      </c>
      <c r="AW1750" s="12" t="s">
        <v>34</v>
      </c>
      <c r="AX1750" s="12" t="s">
        <v>72</v>
      </c>
      <c r="AY1750" s="151" t="s">
        <v>182</v>
      </c>
    </row>
    <row r="1751" spans="2:51" s="12" customFormat="1">
      <c r="B1751" s="149"/>
      <c r="D1751" s="150" t="s">
        <v>193</v>
      </c>
      <c r="E1751" s="151" t="s">
        <v>3</v>
      </c>
      <c r="F1751" s="152" t="s">
        <v>1633</v>
      </c>
      <c r="H1751" s="153">
        <v>38.633000000000003</v>
      </c>
      <c r="I1751" s="154"/>
      <c r="L1751" s="149"/>
      <c r="M1751" s="155"/>
      <c r="T1751" s="156"/>
      <c r="AT1751" s="151" t="s">
        <v>193</v>
      </c>
      <c r="AU1751" s="151" t="s">
        <v>81</v>
      </c>
      <c r="AV1751" s="12" t="s">
        <v>81</v>
      </c>
      <c r="AW1751" s="12" t="s">
        <v>34</v>
      </c>
      <c r="AX1751" s="12" t="s">
        <v>72</v>
      </c>
      <c r="AY1751" s="151" t="s">
        <v>182</v>
      </c>
    </row>
    <row r="1752" spans="2:51" s="12" customFormat="1">
      <c r="B1752" s="149"/>
      <c r="D1752" s="150" t="s">
        <v>193</v>
      </c>
      <c r="E1752" s="151" t="s">
        <v>3</v>
      </c>
      <c r="F1752" s="152" t="s">
        <v>1622</v>
      </c>
      <c r="H1752" s="153">
        <v>1.1499999999999999</v>
      </c>
      <c r="I1752" s="154"/>
      <c r="L1752" s="149"/>
      <c r="M1752" s="155"/>
      <c r="T1752" s="156"/>
      <c r="AT1752" s="151" t="s">
        <v>193</v>
      </c>
      <c r="AU1752" s="151" t="s">
        <v>81</v>
      </c>
      <c r="AV1752" s="12" t="s">
        <v>81</v>
      </c>
      <c r="AW1752" s="12" t="s">
        <v>34</v>
      </c>
      <c r="AX1752" s="12" t="s">
        <v>72</v>
      </c>
      <c r="AY1752" s="151" t="s">
        <v>182</v>
      </c>
    </row>
    <row r="1753" spans="2:51" s="12" customFormat="1">
      <c r="B1753" s="149"/>
      <c r="D1753" s="150" t="s">
        <v>193</v>
      </c>
      <c r="E1753" s="151" t="s">
        <v>3</v>
      </c>
      <c r="F1753" s="152" t="s">
        <v>1628</v>
      </c>
      <c r="H1753" s="153">
        <v>-2.298</v>
      </c>
      <c r="I1753" s="154"/>
      <c r="L1753" s="149"/>
      <c r="M1753" s="155"/>
      <c r="T1753" s="156"/>
      <c r="AT1753" s="151" t="s">
        <v>193</v>
      </c>
      <c r="AU1753" s="151" t="s">
        <v>81</v>
      </c>
      <c r="AV1753" s="12" t="s">
        <v>81</v>
      </c>
      <c r="AW1753" s="12" t="s">
        <v>34</v>
      </c>
      <c r="AX1753" s="12" t="s">
        <v>72</v>
      </c>
      <c r="AY1753" s="151" t="s">
        <v>182</v>
      </c>
    </row>
    <row r="1754" spans="2:51" s="12" customFormat="1">
      <c r="B1754" s="149"/>
      <c r="D1754" s="150" t="s">
        <v>193</v>
      </c>
      <c r="E1754" s="151" t="s">
        <v>3</v>
      </c>
      <c r="F1754" s="152" t="s">
        <v>1634</v>
      </c>
      <c r="H1754" s="153">
        <v>78.284999999999997</v>
      </c>
      <c r="I1754" s="154"/>
      <c r="L1754" s="149"/>
      <c r="M1754" s="155"/>
      <c r="T1754" s="156"/>
      <c r="AT1754" s="151" t="s">
        <v>193</v>
      </c>
      <c r="AU1754" s="151" t="s">
        <v>81</v>
      </c>
      <c r="AV1754" s="12" t="s">
        <v>81</v>
      </c>
      <c r="AW1754" s="12" t="s">
        <v>34</v>
      </c>
      <c r="AX1754" s="12" t="s">
        <v>72</v>
      </c>
      <c r="AY1754" s="151" t="s">
        <v>182</v>
      </c>
    </row>
    <row r="1755" spans="2:51" s="12" customFormat="1">
      <c r="B1755" s="149"/>
      <c r="D1755" s="150" t="s">
        <v>193</v>
      </c>
      <c r="E1755" s="151" t="s">
        <v>3</v>
      </c>
      <c r="F1755" s="152" t="s">
        <v>929</v>
      </c>
      <c r="H1755" s="153">
        <v>-6.6</v>
      </c>
      <c r="I1755" s="154"/>
      <c r="L1755" s="149"/>
      <c r="M1755" s="155"/>
      <c r="T1755" s="156"/>
      <c r="AT1755" s="151" t="s">
        <v>193</v>
      </c>
      <c r="AU1755" s="151" t="s">
        <v>81</v>
      </c>
      <c r="AV1755" s="12" t="s">
        <v>81</v>
      </c>
      <c r="AW1755" s="12" t="s">
        <v>34</v>
      </c>
      <c r="AX1755" s="12" t="s">
        <v>72</v>
      </c>
      <c r="AY1755" s="151" t="s">
        <v>182</v>
      </c>
    </row>
    <row r="1756" spans="2:51" s="12" customFormat="1">
      <c r="B1756" s="149"/>
      <c r="D1756" s="150" t="s">
        <v>193</v>
      </c>
      <c r="E1756" s="151" t="s">
        <v>3</v>
      </c>
      <c r="F1756" s="152" t="s">
        <v>1635</v>
      </c>
      <c r="H1756" s="153">
        <v>-0.49</v>
      </c>
      <c r="I1756" s="154"/>
      <c r="L1756" s="149"/>
      <c r="M1756" s="155"/>
      <c r="T1756" s="156"/>
      <c r="AT1756" s="151" t="s">
        <v>193</v>
      </c>
      <c r="AU1756" s="151" t="s">
        <v>81</v>
      </c>
      <c r="AV1756" s="12" t="s">
        <v>81</v>
      </c>
      <c r="AW1756" s="12" t="s">
        <v>34</v>
      </c>
      <c r="AX1756" s="12" t="s">
        <v>72</v>
      </c>
      <c r="AY1756" s="151" t="s">
        <v>182</v>
      </c>
    </row>
    <row r="1757" spans="2:51" s="12" customFormat="1">
      <c r="B1757" s="149"/>
      <c r="D1757" s="150" t="s">
        <v>193</v>
      </c>
      <c r="E1757" s="151" t="s">
        <v>3</v>
      </c>
      <c r="F1757" s="152" t="s">
        <v>1636</v>
      </c>
      <c r="H1757" s="153">
        <v>170.255</v>
      </c>
      <c r="I1757" s="154"/>
      <c r="L1757" s="149"/>
      <c r="M1757" s="155"/>
      <c r="T1757" s="156"/>
      <c r="AT1757" s="151" t="s">
        <v>193</v>
      </c>
      <c r="AU1757" s="151" t="s">
        <v>81</v>
      </c>
      <c r="AV1757" s="12" t="s">
        <v>81</v>
      </c>
      <c r="AW1757" s="12" t="s">
        <v>34</v>
      </c>
      <c r="AX1757" s="12" t="s">
        <v>72</v>
      </c>
      <c r="AY1757" s="151" t="s">
        <v>182</v>
      </c>
    </row>
    <row r="1758" spans="2:51" s="12" customFormat="1">
      <c r="B1758" s="149"/>
      <c r="D1758" s="150" t="s">
        <v>193</v>
      </c>
      <c r="E1758" s="151" t="s">
        <v>3</v>
      </c>
      <c r="F1758" s="152" t="s">
        <v>1637</v>
      </c>
      <c r="H1758" s="153">
        <v>-1.7030000000000001</v>
      </c>
      <c r="I1758" s="154"/>
      <c r="L1758" s="149"/>
      <c r="M1758" s="155"/>
      <c r="T1758" s="156"/>
      <c r="AT1758" s="151" t="s">
        <v>193</v>
      </c>
      <c r="AU1758" s="151" t="s">
        <v>81</v>
      </c>
      <c r="AV1758" s="12" t="s">
        <v>81</v>
      </c>
      <c r="AW1758" s="12" t="s">
        <v>34</v>
      </c>
      <c r="AX1758" s="12" t="s">
        <v>72</v>
      </c>
      <c r="AY1758" s="151" t="s">
        <v>182</v>
      </c>
    </row>
    <row r="1759" spans="2:51" s="12" customFormat="1">
      <c r="B1759" s="149"/>
      <c r="D1759" s="150" t="s">
        <v>193</v>
      </c>
      <c r="E1759" s="151" t="s">
        <v>3</v>
      </c>
      <c r="F1759" s="152" t="s">
        <v>1638</v>
      </c>
      <c r="H1759" s="153">
        <v>3.1E-2</v>
      </c>
      <c r="I1759" s="154"/>
      <c r="L1759" s="149"/>
      <c r="M1759" s="155"/>
      <c r="T1759" s="156"/>
      <c r="AT1759" s="151" t="s">
        <v>193</v>
      </c>
      <c r="AU1759" s="151" t="s">
        <v>81</v>
      </c>
      <c r="AV1759" s="12" t="s">
        <v>81</v>
      </c>
      <c r="AW1759" s="12" t="s">
        <v>34</v>
      </c>
      <c r="AX1759" s="12" t="s">
        <v>72</v>
      </c>
      <c r="AY1759" s="151" t="s">
        <v>182</v>
      </c>
    </row>
    <row r="1760" spans="2:51" s="12" customFormat="1">
      <c r="B1760" s="149"/>
      <c r="D1760" s="150" t="s">
        <v>193</v>
      </c>
      <c r="E1760" s="151" t="s">
        <v>3</v>
      </c>
      <c r="F1760" s="152" t="s">
        <v>1639</v>
      </c>
      <c r="H1760" s="153">
        <v>-0.27</v>
      </c>
      <c r="I1760" s="154"/>
      <c r="L1760" s="149"/>
      <c r="M1760" s="155"/>
      <c r="T1760" s="156"/>
      <c r="AT1760" s="151" t="s">
        <v>193</v>
      </c>
      <c r="AU1760" s="151" t="s">
        <v>81</v>
      </c>
      <c r="AV1760" s="12" t="s">
        <v>81</v>
      </c>
      <c r="AW1760" s="12" t="s">
        <v>34</v>
      </c>
      <c r="AX1760" s="12" t="s">
        <v>72</v>
      </c>
      <c r="AY1760" s="151" t="s">
        <v>182</v>
      </c>
    </row>
    <row r="1761" spans="2:51" s="12" customFormat="1">
      <c r="B1761" s="149"/>
      <c r="D1761" s="150" t="s">
        <v>193</v>
      </c>
      <c r="E1761" s="151" t="s">
        <v>3</v>
      </c>
      <c r="F1761" s="152" t="s">
        <v>1640</v>
      </c>
      <c r="H1761" s="153">
        <v>-5.7270000000000003</v>
      </c>
      <c r="I1761" s="154"/>
      <c r="L1761" s="149"/>
      <c r="M1761" s="155"/>
      <c r="T1761" s="156"/>
      <c r="AT1761" s="151" t="s">
        <v>193</v>
      </c>
      <c r="AU1761" s="151" t="s">
        <v>81</v>
      </c>
      <c r="AV1761" s="12" t="s">
        <v>81</v>
      </c>
      <c r="AW1761" s="12" t="s">
        <v>34</v>
      </c>
      <c r="AX1761" s="12" t="s">
        <v>72</v>
      </c>
      <c r="AY1761" s="151" t="s">
        <v>182</v>
      </c>
    </row>
    <row r="1762" spans="2:51" s="12" customFormat="1">
      <c r="B1762" s="149"/>
      <c r="D1762" s="150" t="s">
        <v>193</v>
      </c>
      <c r="E1762" s="151" t="s">
        <v>3</v>
      </c>
      <c r="F1762" s="152" t="s">
        <v>1512</v>
      </c>
      <c r="H1762" s="153">
        <v>-4.4000000000000004</v>
      </c>
      <c r="I1762" s="154"/>
      <c r="L1762" s="149"/>
      <c r="M1762" s="155"/>
      <c r="T1762" s="156"/>
      <c r="AT1762" s="151" t="s">
        <v>193</v>
      </c>
      <c r="AU1762" s="151" t="s">
        <v>81</v>
      </c>
      <c r="AV1762" s="12" t="s">
        <v>81</v>
      </c>
      <c r="AW1762" s="12" t="s">
        <v>34</v>
      </c>
      <c r="AX1762" s="12" t="s">
        <v>72</v>
      </c>
      <c r="AY1762" s="151" t="s">
        <v>182</v>
      </c>
    </row>
    <row r="1763" spans="2:51" s="12" customFormat="1">
      <c r="B1763" s="149"/>
      <c r="D1763" s="150" t="s">
        <v>193</v>
      </c>
      <c r="E1763" s="151" t="s">
        <v>3</v>
      </c>
      <c r="F1763" s="152" t="s">
        <v>1641</v>
      </c>
      <c r="H1763" s="153">
        <v>-6.3940000000000001</v>
      </c>
      <c r="I1763" s="154"/>
      <c r="L1763" s="149"/>
      <c r="M1763" s="155"/>
      <c r="T1763" s="156"/>
      <c r="AT1763" s="151" t="s">
        <v>193</v>
      </c>
      <c r="AU1763" s="151" t="s">
        <v>81</v>
      </c>
      <c r="AV1763" s="12" t="s">
        <v>81</v>
      </c>
      <c r="AW1763" s="12" t="s">
        <v>34</v>
      </c>
      <c r="AX1763" s="12" t="s">
        <v>72</v>
      </c>
      <c r="AY1763" s="151" t="s">
        <v>182</v>
      </c>
    </row>
    <row r="1764" spans="2:51" s="12" customFormat="1">
      <c r="B1764" s="149"/>
      <c r="D1764" s="150" t="s">
        <v>193</v>
      </c>
      <c r="E1764" s="151" t="s">
        <v>3</v>
      </c>
      <c r="F1764" s="152" t="s">
        <v>602</v>
      </c>
      <c r="H1764" s="153">
        <v>-3.68</v>
      </c>
      <c r="I1764" s="154"/>
      <c r="L1764" s="149"/>
      <c r="M1764" s="155"/>
      <c r="T1764" s="156"/>
      <c r="AT1764" s="151" t="s">
        <v>193</v>
      </c>
      <c r="AU1764" s="151" t="s">
        <v>81</v>
      </c>
      <c r="AV1764" s="12" t="s">
        <v>81</v>
      </c>
      <c r="AW1764" s="12" t="s">
        <v>34</v>
      </c>
      <c r="AX1764" s="12" t="s">
        <v>72</v>
      </c>
      <c r="AY1764" s="151" t="s">
        <v>182</v>
      </c>
    </row>
    <row r="1765" spans="2:51" s="12" customFormat="1">
      <c r="B1765" s="149"/>
      <c r="D1765" s="150" t="s">
        <v>193</v>
      </c>
      <c r="E1765" s="151" t="s">
        <v>3</v>
      </c>
      <c r="F1765" s="152" t="s">
        <v>1642</v>
      </c>
      <c r="H1765" s="153">
        <v>0.85099999999999998</v>
      </c>
      <c r="I1765" s="154"/>
      <c r="L1765" s="149"/>
      <c r="M1765" s="155"/>
      <c r="T1765" s="156"/>
      <c r="AT1765" s="151" t="s">
        <v>193</v>
      </c>
      <c r="AU1765" s="151" t="s">
        <v>81</v>
      </c>
      <c r="AV1765" s="12" t="s">
        <v>81</v>
      </c>
      <c r="AW1765" s="12" t="s">
        <v>34</v>
      </c>
      <c r="AX1765" s="12" t="s">
        <v>72</v>
      </c>
      <c r="AY1765" s="151" t="s">
        <v>182</v>
      </c>
    </row>
    <row r="1766" spans="2:51" s="12" customFormat="1">
      <c r="B1766" s="149"/>
      <c r="D1766" s="150" t="s">
        <v>193</v>
      </c>
      <c r="E1766" s="151" t="s">
        <v>3</v>
      </c>
      <c r="F1766" s="152" t="s">
        <v>1643</v>
      </c>
      <c r="H1766" s="153">
        <v>75.14</v>
      </c>
      <c r="I1766" s="154"/>
      <c r="L1766" s="149"/>
      <c r="M1766" s="155"/>
      <c r="T1766" s="156"/>
      <c r="AT1766" s="151" t="s">
        <v>193</v>
      </c>
      <c r="AU1766" s="151" t="s">
        <v>81</v>
      </c>
      <c r="AV1766" s="12" t="s">
        <v>81</v>
      </c>
      <c r="AW1766" s="12" t="s">
        <v>34</v>
      </c>
      <c r="AX1766" s="12" t="s">
        <v>72</v>
      </c>
      <c r="AY1766" s="151" t="s">
        <v>182</v>
      </c>
    </row>
    <row r="1767" spans="2:51" s="12" customFormat="1">
      <c r="B1767" s="149"/>
      <c r="D1767" s="150" t="s">
        <v>193</v>
      </c>
      <c r="E1767" s="151" t="s">
        <v>3</v>
      </c>
      <c r="F1767" s="152" t="s">
        <v>937</v>
      </c>
      <c r="H1767" s="153">
        <v>-1.4</v>
      </c>
      <c r="I1767" s="154"/>
      <c r="L1767" s="149"/>
      <c r="M1767" s="155"/>
      <c r="T1767" s="156"/>
      <c r="AT1767" s="151" t="s">
        <v>193</v>
      </c>
      <c r="AU1767" s="151" t="s">
        <v>81</v>
      </c>
      <c r="AV1767" s="12" t="s">
        <v>81</v>
      </c>
      <c r="AW1767" s="12" t="s">
        <v>34</v>
      </c>
      <c r="AX1767" s="12" t="s">
        <v>72</v>
      </c>
      <c r="AY1767" s="151" t="s">
        <v>182</v>
      </c>
    </row>
    <row r="1768" spans="2:51" s="12" customFormat="1">
      <c r="B1768" s="149"/>
      <c r="D1768" s="150" t="s">
        <v>193</v>
      </c>
      <c r="E1768" s="151" t="s">
        <v>3</v>
      </c>
      <c r="F1768" s="152" t="s">
        <v>1566</v>
      </c>
      <c r="H1768" s="153">
        <v>0.55000000000000004</v>
      </c>
      <c r="I1768" s="154"/>
      <c r="L1768" s="149"/>
      <c r="M1768" s="155"/>
      <c r="T1768" s="156"/>
      <c r="AT1768" s="151" t="s">
        <v>193</v>
      </c>
      <c r="AU1768" s="151" t="s">
        <v>81</v>
      </c>
      <c r="AV1768" s="12" t="s">
        <v>81</v>
      </c>
      <c r="AW1768" s="12" t="s">
        <v>34</v>
      </c>
      <c r="AX1768" s="12" t="s">
        <v>72</v>
      </c>
      <c r="AY1768" s="151" t="s">
        <v>182</v>
      </c>
    </row>
    <row r="1769" spans="2:51" s="12" customFormat="1">
      <c r="B1769" s="149"/>
      <c r="D1769" s="150" t="s">
        <v>193</v>
      </c>
      <c r="E1769" s="151" t="s">
        <v>3</v>
      </c>
      <c r="F1769" s="152" t="s">
        <v>1582</v>
      </c>
      <c r="H1769" s="153">
        <v>-0.69599999999999995</v>
      </c>
      <c r="I1769" s="154"/>
      <c r="L1769" s="149"/>
      <c r="M1769" s="155"/>
      <c r="T1769" s="156"/>
      <c r="AT1769" s="151" t="s">
        <v>193</v>
      </c>
      <c r="AU1769" s="151" t="s">
        <v>81</v>
      </c>
      <c r="AV1769" s="12" t="s">
        <v>81</v>
      </c>
      <c r="AW1769" s="12" t="s">
        <v>34</v>
      </c>
      <c r="AX1769" s="12" t="s">
        <v>72</v>
      </c>
      <c r="AY1769" s="151" t="s">
        <v>182</v>
      </c>
    </row>
    <row r="1770" spans="2:51" s="12" customFormat="1">
      <c r="B1770" s="149"/>
      <c r="D1770" s="150" t="s">
        <v>193</v>
      </c>
      <c r="E1770" s="151" t="s">
        <v>3</v>
      </c>
      <c r="F1770" s="152" t="s">
        <v>1644</v>
      </c>
      <c r="H1770" s="153">
        <v>76.415000000000006</v>
      </c>
      <c r="I1770" s="154"/>
      <c r="L1770" s="149"/>
      <c r="M1770" s="155"/>
      <c r="T1770" s="156"/>
      <c r="AT1770" s="151" t="s">
        <v>193</v>
      </c>
      <c r="AU1770" s="151" t="s">
        <v>81</v>
      </c>
      <c r="AV1770" s="12" t="s">
        <v>81</v>
      </c>
      <c r="AW1770" s="12" t="s">
        <v>34</v>
      </c>
      <c r="AX1770" s="12" t="s">
        <v>72</v>
      </c>
      <c r="AY1770" s="151" t="s">
        <v>182</v>
      </c>
    </row>
    <row r="1771" spans="2:51" s="12" customFormat="1">
      <c r="B1771" s="149"/>
      <c r="D1771" s="150" t="s">
        <v>193</v>
      </c>
      <c r="E1771" s="151" t="s">
        <v>3</v>
      </c>
      <c r="F1771" s="152" t="s">
        <v>937</v>
      </c>
      <c r="H1771" s="153">
        <v>-1.4</v>
      </c>
      <c r="I1771" s="154"/>
      <c r="L1771" s="149"/>
      <c r="M1771" s="155"/>
      <c r="T1771" s="156"/>
      <c r="AT1771" s="151" t="s">
        <v>193</v>
      </c>
      <c r="AU1771" s="151" t="s">
        <v>81</v>
      </c>
      <c r="AV1771" s="12" t="s">
        <v>81</v>
      </c>
      <c r="AW1771" s="12" t="s">
        <v>34</v>
      </c>
      <c r="AX1771" s="12" t="s">
        <v>72</v>
      </c>
      <c r="AY1771" s="151" t="s">
        <v>182</v>
      </c>
    </row>
    <row r="1772" spans="2:51" s="12" customFormat="1">
      <c r="B1772" s="149"/>
      <c r="D1772" s="150" t="s">
        <v>193</v>
      </c>
      <c r="E1772" s="151" t="s">
        <v>3</v>
      </c>
      <c r="F1772" s="152" t="s">
        <v>1566</v>
      </c>
      <c r="H1772" s="153">
        <v>0.55000000000000004</v>
      </c>
      <c r="I1772" s="154"/>
      <c r="L1772" s="149"/>
      <c r="M1772" s="155"/>
      <c r="T1772" s="156"/>
      <c r="AT1772" s="151" t="s">
        <v>193</v>
      </c>
      <c r="AU1772" s="151" t="s">
        <v>81</v>
      </c>
      <c r="AV1772" s="12" t="s">
        <v>81</v>
      </c>
      <c r="AW1772" s="12" t="s">
        <v>34</v>
      </c>
      <c r="AX1772" s="12" t="s">
        <v>72</v>
      </c>
      <c r="AY1772" s="151" t="s">
        <v>182</v>
      </c>
    </row>
    <row r="1773" spans="2:51" s="12" customFormat="1">
      <c r="B1773" s="149"/>
      <c r="D1773" s="150" t="s">
        <v>193</v>
      </c>
      <c r="E1773" s="151" t="s">
        <v>3</v>
      </c>
      <c r="F1773" s="152" t="s">
        <v>1585</v>
      </c>
      <c r="H1773" s="153">
        <v>-0.34799999999999998</v>
      </c>
      <c r="I1773" s="154"/>
      <c r="L1773" s="149"/>
      <c r="M1773" s="155"/>
      <c r="T1773" s="156"/>
      <c r="AT1773" s="151" t="s">
        <v>193</v>
      </c>
      <c r="AU1773" s="151" t="s">
        <v>81</v>
      </c>
      <c r="AV1773" s="12" t="s">
        <v>81</v>
      </c>
      <c r="AW1773" s="12" t="s">
        <v>34</v>
      </c>
      <c r="AX1773" s="12" t="s">
        <v>72</v>
      </c>
      <c r="AY1773" s="151" t="s">
        <v>182</v>
      </c>
    </row>
    <row r="1774" spans="2:51" s="12" customFormat="1">
      <c r="B1774" s="149"/>
      <c r="D1774" s="150" t="s">
        <v>193</v>
      </c>
      <c r="E1774" s="151" t="s">
        <v>3</v>
      </c>
      <c r="F1774" s="152" t="s">
        <v>1645</v>
      </c>
      <c r="H1774" s="153">
        <v>35.658000000000001</v>
      </c>
      <c r="I1774" s="154"/>
      <c r="L1774" s="149"/>
      <c r="M1774" s="155"/>
      <c r="T1774" s="156"/>
      <c r="AT1774" s="151" t="s">
        <v>193</v>
      </c>
      <c r="AU1774" s="151" t="s">
        <v>81</v>
      </c>
      <c r="AV1774" s="12" t="s">
        <v>81</v>
      </c>
      <c r="AW1774" s="12" t="s">
        <v>34</v>
      </c>
      <c r="AX1774" s="12" t="s">
        <v>72</v>
      </c>
      <c r="AY1774" s="151" t="s">
        <v>182</v>
      </c>
    </row>
    <row r="1775" spans="2:51" s="12" customFormat="1">
      <c r="B1775" s="149"/>
      <c r="D1775" s="150" t="s">
        <v>193</v>
      </c>
      <c r="E1775" s="151" t="s">
        <v>3</v>
      </c>
      <c r="F1775" s="152" t="s">
        <v>937</v>
      </c>
      <c r="H1775" s="153">
        <v>-1.4</v>
      </c>
      <c r="I1775" s="154"/>
      <c r="L1775" s="149"/>
      <c r="M1775" s="155"/>
      <c r="T1775" s="156"/>
      <c r="AT1775" s="151" t="s">
        <v>193</v>
      </c>
      <c r="AU1775" s="151" t="s">
        <v>81</v>
      </c>
      <c r="AV1775" s="12" t="s">
        <v>81</v>
      </c>
      <c r="AW1775" s="12" t="s">
        <v>34</v>
      </c>
      <c r="AX1775" s="12" t="s">
        <v>72</v>
      </c>
      <c r="AY1775" s="151" t="s">
        <v>182</v>
      </c>
    </row>
    <row r="1776" spans="2:51" s="12" customFormat="1">
      <c r="B1776" s="149"/>
      <c r="D1776" s="150" t="s">
        <v>193</v>
      </c>
      <c r="E1776" s="151" t="s">
        <v>3</v>
      </c>
      <c r="F1776" s="152" t="s">
        <v>1585</v>
      </c>
      <c r="H1776" s="153">
        <v>-0.34799999999999998</v>
      </c>
      <c r="I1776" s="154"/>
      <c r="L1776" s="149"/>
      <c r="M1776" s="155"/>
      <c r="T1776" s="156"/>
      <c r="AT1776" s="151" t="s">
        <v>193</v>
      </c>
      <c r="AU1776" s="151" t="s">
        <v>81</v>
      </c>
      <c r="AV1776" s="12" t="s">
        <v>81</v>
      </c>
      <c r="AW1776" s="12" t="s">
        <v>34</v>
      </c>
      <c r="AX1776" s="12" t="s">
        <v>72</v>
      </c>
      <c r="AY1776" s="151" t="s">
        <v>182</v>
      </c>
    </row>
    <row r="1777" spans="2:51" s="12" customFormat="1">
      <c r="B1777" s="149"/>
      <c r="D1777" s="150" t="s">
        <v>193</v>
      </c>
      <c r="E1777" s="151" t="s">
        <v>3</v>
      </c>
      <c r="F1777" s="152" t="s">
        <v>1646</v>
      </c>
      <c r="H1777" s="153">
        <v>35.658000000000001</v>
      </c>
      <c r="I1777" s="154"/>
      <c r="L1777" s="149"/>
      <c r="M1777" s="155"/>
      <c r="T1777" s="156"/>
      <c r="AT1777" s="151" t="s">
        <v>193</v>
      </c>
      <c r="AU1777" s="151" t="s">
        <v>81</v>
      </c>
      <c r="AV1777" s="12" t="s">
        <v>81</v>
      </c>
      <c r="AW1777" s="12" t="s">
        <v>34</v>
      </c>
      <c r="AX1777" s="12" t="s">
        <v>72</v>
      </c>
      <c r="AY1777" s="151" t="s">
        <v>182</v>
      </c>
    </row>
    <row r="1778" spans="2:51" s="12" customFormat="1">
      <c r="B1778" s="149"/>
      <c r="D1778" s="150" t="s">
        <v>193</v>
      </c>
      <c r="E1778" s="151" t="s">
        <v>3</v>
      </c>
      <c r="F1778" s="152" t="s">
        <v>937</v>
      </c>
      <c r="H1778" s="153">
        <v>-1.4</v>
      </c>
      <c r="I1778" s="154"/>
      <c r="L1778" s="149"/>
      <c r="M1778" s="155"/>
      <c r="T1778" s="156"/>
      <c r="AT1778" s="151" t="s">
        <v>193</v>
      </c>
      <c r="AU1778" s="151" t="s">
        <v>81</v>
      </c>
      <c r="AV1778" s="12" t="s">
        <v>81</v>
      </c>
      <c r="AW1778" s="12" t="s">
        <v>34</v>
      </c>
      <c r="AX1778" s="12" t="s">
        <v>72</v>
      </c>
      <c r="AY1778" s="151" t="s">
        <v>182</v>
      </c>
    </row>
    <row r="1779" spans="2:51" s="12" customFormat="1">
      <c r="B1779" s="149"/>
      <c r="D1779" s="150" t="s">
        <v>193</v>
      </c>
      <c r="E1779" s="151" t="s">
        <v>3</v>
      </c>
      <c r="F1779" s="152" t="s">
        <v>1647</v>
      </c>
      <c r="H1779" s="153">
        <v>76.227999999999994</v>
      </c>
      <c r="I1779" s="154"/>
      <c r="L1779" s="149"/>
      <c r="M1779" s="155"/>
      <c r="T1779" s="156"/>
      <c r="AT1779" s="151" t="s">
        <v>193</v>
      </c>
      <c r="AU1779" s="151" t="s">
        <v>81</v>
      </c>
      <c r="AV1779" s="12" t="s">
        <v>81</v>
      </c>
      <c r="AW1779" s="12" t="s">
        <v>34</v>
      </c>
      <c r="AX1779" s="12" t="s">
        <v>72</v>
      </c>
      <c r="AY1779" s="151" t="s">
        <v>182</v>
      </c>
    </row>
    <row r="1780" spans="2:51" s="12" customFormat="1">
      <c r="B1780" s="149"/>
      <c r="D1780" s="150" t="s">
        <v>193</v>
      </c>
      <c r="E1780" s="151" t="s">
        <v>3</v>
      </c>
      <c r="F1780" s="152" t="s">
        <v>937</v>
      </c>
      <c r="H1780" s="153">
        <v>-1.4</v>
      </c>
      <c r="I1780" s="154"/>
      <c r="L1780" s="149"/>
      <c r="M1780" s="155"/>
      <c r="T1780" s="156"/>
      <c r="AT1780" s="151" t="s">
        <v>193</v>
      </c>
      <c r="AU1780" s="151" t="s">
        <v>81</v>
      </c>
      <c r="AV1780" s="12" t="s">
        <v>81</v>
      </c>
      <c r="AW1780" s="12" t="s">
        <v>34</v>
      </c>
      <c r="AX1780" s="12" t="s">
        <v>72</v>
      </c>
      <c r="AY1780" s="151" t="s">
        <v>182</v>
      </c>
    </row>
    <row r="1781" spans="2:51" s="12" customFormat="1">
      <c r="B1781" s="149"/>
      <c r="D1781" s="150" t="s">
        <v>193</v>
      </c>
      <c r="E1781" s="151" t="s">
        <v>3</v>
      </c>
      <c r="F1781" s="152" t="s">
        <v>1566</v>
      </c>
      <c r="H1781" s="153">
        <v>0.55000000000000004</v>
      </c>
      <c r="I1781" s="154"/>
      <c r="L1781" s="149"/>
      <c r="M1781" s="155"/>
      <c r="T1781" s="156"/>
      <c r="AT1781" s="151" t="s">
        <v>193</v>
      </c>
      <c r="AU1781" s="151" t="s">
        <v>81</v>
      </c>
      <c r="AV1781" s="12" t="s">
        <v>81</v>
      </c>
      <c r="AW1781" s="12" t="s">
        <v>34</v>
      </c>
      <c r="AX1781" s="12" t="s">
        <v>72</v>
      </c>
      <c r="AY1781" s="151" t="s">
        <v>182</v>
      </c>
    </row>
    <row r="1782" spans="2:51" s="12" customFormat="1">
      <c r="B1782" s="149"/>
      <c r="D1782" s="150" t="s">
        <v>193</v>
      </c>
      <c r="E1782" s="151" t="s">
        <v>3</v>
      </c>
      <c r="F1782" s="152" t="s">
        <v>1648</v>
      </c>
      <c r="H1782" s="153">
        <v>75.37</v>
      </c>
      <c r="I1782" s="154"/>
      <c r="L1782" s="149"/>
      <c r="M1782" s="155"/>
      <c r="T1782" s="156"/>
      <c r="AT1782" s="151" t="s">
        <v>193</v>
      </c>
      <c r="AU1782" s="151" t="s">
        <v>81</v>
      </c>
      <c r="AV1782" s="12" t="s">
        <v>81</v>
      </c>
      <c r="AW1782" s="12" t="s">
        <v>34</v>
      </c>
      <c r="AX1782" s="12" t="s">
        <v>72</v>
      </c>
      <c r="AY1782" s="151" t="s">
        <v>182</v>
      </c>
    </row>
    <row r="1783" spans="2:51" s="12" customFormat="1">
      <c r="B1783" s="149"/>
      <c r="D1783" s="150" t="s">
        <v>193</v>
      </c>
      <c r="E1783" s="151" t="s">
        <v>3</v>
      </c>
      <c r="F1783" s="152" t="s">
        <v>1566</v>
      </c>
      <c r="H1783" s="153">
        <v>0.55000000000000004</v>
      </c>
      <c r="I1783" s="154"/>
      <c r="L1783" s="149"/>
      <c r="M1783" s="155"/>
      <c r="T1783" s="156"/>
      <c r="AT1783" s="151" t="s">
        <v>193</v>
      </c>
      <c r="AU1783" s="151" t="s">
        <v>81</v>
      </c>
      <c r="AV1783" s="12" t="s">
        <v>81</v>
      </c>
      <c r="AW1783" s="12" t="s">
        <v>34</v>
      </c>
      <c r="AX1783" s="12" t="s">
        <v>72</v>
      </c>
      <c r="AY1783" s="151" t="s">
        <v>182</v>
      </c>
    </row>
    <row r="1784" spans="2:51" s="12" customFormat="1">
      <c r="B1784" s="149"/>
      <c r="D1784" s="150" t="s">
        <v>193</v>
      </c>
      <c r="E1784" s="151" t="s">
        <v>3</v>
      </c>
      <c r="F1784" s="152" t="s">
        <v>1585</v>
      </c>
      <c r="H1784" s="153">
        <v>-0.34799999999999998</v>
      </c>
      <c r="I1784" s="154"/>
      <c r="L1784" s="149"/>
      <c r="M1784" s="155"/>
      <c r="T1784" s="156"/>
      <c r="AT1784" s="151" t="s">
        <v>193</v>
      </c>
      <c r="AU1784" s="151" t="s">
        <v>81</v>
      </c>
      <c r="AV1784" s="12" t="s">
        <v>81</v>
      </c>
      <c r="AW1784" s="12" t="s">
        <v>34</v>
      </c>
      <c r="AX1784" s="12" t="s">
        <v>72</v>
      </c>
      <c r="AY1784" s="151" t="s">
        <v>182</v>
      </c>
    </row>
    <row r="1785" spans="2:51" s="12" customFormat="1">
      <c r="B1785" s="149"/>
      <c r="D1785" s="150" t="s">
        <v>193</v>
      </c>
      <c r="E1785" s="151" t="s">
        <v>3</v>
      </c>
      <c r="F1785" s="152" t="s">
        <v>937</v>
      </c>
      <c r="H1785" s="153">
        <v>-1.4</v>
      </c>
      <c r="I1785" s="154"/>
      <c r="L1785" s="149"/>
      <c r="M1785" s="155"/>
      <c r="T1785" s="156"/>
      <c r="AT1785" s="151" t="s">
        <v>193</v>
      </c>
      <c r="AU1785" s="151" t="s">
        <v>81</v>
      </c>
      <c r="AV1785" s="12" t="s">
        <v>81</v>
      </c>
      <c r="AW1785" s="12" t="s">
        <v>34</v>
      </c>
      <c r="AX1785" s="12" t="s">
        <v>72</v>
      </c>
      <c r="AY1785" s="151" t="s">
        <v>182</v>
      </c>
    </row>
    <row r="1786" spans="2:51" s="12" customFormat="1">
      <c r="B1786" s="149"/>
      <c r="D1786" s="150" t="s">
        <v>193</v>
      </c>
      <c r="E1786" s="151" t="s">
        <v>3</v>
      </c>
      <c r="F1786" s="152" t="s">
        <v>1649</v>
      </c>
      <c r="H1786" s="153">
        <v>73.78</v>
      </c>
      <c r="I1786" s="154"/>
      <c r="L1786" s="149"/>
      <c r="M1786" s="155"/>
      <c r="T1786" s="156"/>
      <c r="AT1786" s="151" t="s">
        <v>193</v>
      </c>
      <c r="AU1786" s="151" t="s">
        <v>81</v>
      </c>
      <c r="AV1786" s="12" t="s">
        <v>81</v>
      </c>
      <c r="AW1786" s="12" t="s">
        <v>34</v>
      </c>
      <c r="AX1786" s="12" t="s">
        <v>72</v>
      </c>
      <c r="AY1786" s="151" t="s">
        <v>182</v>
      </c>
    </row>
    <row r="1787" spans="2:51" s="12" customFormat="1">
      <c r="B1787" s="149"/>
      <c r="D1787" s="150" t="s">
        <v>193</v>
      </c>
      <c r="E1787" s="151" t="s">
        <v>3</v>
      </c>
      <c r="F1787" s="152" t="s">
        <v>950</v>
      </c>
      <c r="H1787" s="153">
        <v>-2.4</v>
      </c>
      <c r="I1787" s="154"/>
      <c r="L1787" s="149"/>
      <c r="M1787" s="155"/>
      <c r="T1787" s="156"/>
      <c r="AT1787" s="151" t="s">
        <v>193</v>
      </c>
      <c r="AU1787" s="151" t="s">
        <v>81</v>
      </c>
      <c r="AV1787" s="12" t="s">
        <v>81</v>
      </c>
      <c r="AW1787" s="12" t="s">
        <v>34</v>
      </c>
      <c r="AX1787" s="12" t="s">
        <v>72</v>
      </c>
      <c r="AY1787" s="151" t="s">
        <v>182</v>
      </c>
    </row>
    <row r="1788" spans="2:51" s="12" customFormat="1">
      <c r="B1788" s="149"/>
      <c r="D1788" s="150" t="s">
        <v>193</v>
      </c>
      <c r="E1788" s="151" t="s">
        <v>3</v>
      </c>
      <c r="F1788" s="152" t="s">
        <v>1650</v>
      </c>
      <c r="H1788" s="153">
        <v>-1.5</v>
      </c>
      <c r="I1788" s="154"/>
      <c r="L1788" s="149"/>
      <c r="M1788" s="155"/>
      <c r="T1788" s="156"/>
      <c r="AT1788" s="151" t="s">
        <v>193</v>
      </c>
      <c r="AU1788" s="151" t="s">
        <v>81</v>
      </c>
      <c r="AV1788" s="12" t="s">
        <v>81</v>
      </c>
      <c r="AW1788" s="12" t="s">
        <v>34</v>
      </c>
      <c r="AX1788" s="12" t="s">
        <v>72</v>
      </c>
      <c r="AY1788" s="151" t="s">
        <v>182</v>
      </c>
    </row>
    <row r="1789" spans="2:51" s="12" customFormat="1">
      <c r="B1789" s="149"/>
      <c r="D1789" s="150" t="s">
        <v>193</v>
      </c>
      <c r="E1789" s="151" t="s">
        <v>3</v>
      </c>
      <c r="F1789" s="152" t="s">
        <v>1651</v>
      </c>
      <c r="H1789" s="153">
        <v>95.625</v>
      </c>
      <c r="I1789" s="154"/>
      <c r="L1789" s="149"/>
      <c r="M1789" s="155"/>
      <c r="T1789" s="156"/>
      <c r="AT1789" s="151" t="s">
        <v>193</v>
      </c>
      <c r="AU1789" s="151" t="s">
        <v>81</v>
      </c>
      <c r="AV1789" s="12" t="s">
        <v>81</v>
      </c>
      <c r="AW1789" s="12" t="s">
        <v>34</v>
      </c>
      <c r="AX1789" s="12" t="s">
        <v>72</v>
      </c>
      <c r="AY1789" s="151" t="s">
        <v>182</v>
      </c>
    </row>
    <row r="1790" spans="2:51" s="12" customFormat="1">
      <c r="B1790" s="149"/>
      <c r="D1790" s="150" t="s">
        <v>193</v>
      </c>
      <c r="E1790" s="151" t="s">
        <v>3</v>
      </c>
      <c r="F1790" s="152" t="s">
        <v>932</v>
      </c>
      <c r="H1790" s="153">
        <v>-1.8</v>
      </c>
      <c r="I1790" s="154"/>
      <c r="L1790" s="149"/>
      <c r="M1790" s="155"/>
      <c r="T1790" s="156"/>
      <c r="AT1790" s="151" t="s">
        <v>193</v>
      </c>
      <c r="AU1790" s="151" t="s">
        <v>81</v>
      </c>
      <c r="AV1790" s="12" t="s">
        <v>81</v>
      </c>
      <c r="AW1790" s="12" t="s">
        <v>34</v>
      </c>
      <c r="AX1790" s="12" t="s">
        <v>72</v>
      </c>
      <c r="AY1790" s="151" t="s">
        <v>182</v>
      </c>
    </row>
    <row r="1791" spans="2:51" s="12" customFormat="1">
      <c r="B1791" s="149"/>
      <c r="D1791" s="150" t="s">
        <v>193</v>
      </c>
      <c r="E1791" s="151" t="s">
        <v>3</v>
      </c>
      <c r="F1791" s="152" t="s">
        <v>1652</v>
      </c>
      <c r="H1791" s="153">
        <v>-2.5</v>
      </c>
      <c r="I1791" s="154"/>
      <c r="L1791" s="149"/>
      <c r="M1791" s="155"/>
      <c r="T1791" s="156"/>
      <c r="AT1791" s="151" t="s">
        <v>193</v>
      </c>
      <c r="AU1791" s="151" t="s">
        <v>81</v>
      </c>
      <c r="AV1791" s="12" t="s">
        <v>81</v>
      </c>
      <c r="AW1791" s="12" t="s">
        <v>34</v>
      </c>
      <c r="AX1791" s="12" t="s">
        <v>72</v>
      </c>
      <c r="AY1791" s="151" t="s">
        <v>182</v>
      </c>
    </row>
    <row r="1792" spans="2:51" s="12" customFormat="1">
      <c r="B1792" s="149"/>
      <c r="D1792" s="150" t="s">
        <v>193</v>
      </c>
      <c r="E1792" s="151" t="s">
        <v>3</v>
      </c>
      <c r="F1792" s="152" t="s">
        <v>1653</v>
      </c>
      <c r="H1792" s="153">
        <v>48.747999999999998</v>
      </c>
      <c r="I1792" s="154"/>
      <c r="L1792" s="149"/>
      <c r="M1792" s="155"/>
      <c r="T1792" s="156"/>
      <c r="AT1792" s="151" t="s">
        <v>193</v>
      </c>
      <c r="AU1792" s="151" t="s">
        <v>81</v>
      </c>
      <c r="AV1792" s="12" t="s">
        <v>81</v>
      </c>
      <c r="AW1792" s="12" t="s">
        <v>34</v>
      </c>
      <c r="AX1792" s="12" t="s">
        <v>72</v>
      </c>
      <c r="AY1792" s="151" t="s">
        <v>182</v>
      </c>
    </row>
    <row r="1793" spans="2:51" s="12" customFormat="1">
      <c r="B1793" s="149"/>
      <c r="D1793" s="150" t="s">
        <v>193</v>
      </c>
      <c r="E1793" s="151" t="s">
        <v>3</v>
      </c>
      <c r="F1793" s="152" t="s">
        <v>932</v>
      </c>
      <c r="H1793" s="153">
        <v>-1.8</v>
      </c>
      <c r="I1793" s="154"/>
      <c r="L1793" s="149"/>
      <c r="M1793" s="155"/>
      <c r="T1793" s="156"/>
      <c r="AT1793" s="151" t="s">
        <v>193</v>
      </c>
      <c r="AU1793" s="151" t="s">
        <v>81</v>
      </c>
      <c r="AV1793" s="12" t="s">
        <v>81</v>
      </c>
      <c r="AW1793" s="12" t="s">
        <v>34</v>
      </c>
      <c r="AX1793" s="12" t="s">
        <v>72</v>
      </c>
      <c r="AY1793" s="151" t="s">
        <v>182</v>
      </c>
    </row>
    <row r="1794" spans="2:51" s="12" customFormat="1">
      <c r="B1794" s="149"/>
      <c r="D1794" s="150" t="s">
        <v>193</v>
      </c>
      <c r="E1794" s="151" t="s">
        <v>3</v>
      </c>
      <c r="F1794" s="152" t="s">
        <v>1654</v>
      </c>
      <c r="H1794" s="153">
        <v>114.155</v>
      </c>
      <c r="I1794" s="154"/>
      <c r="L1794" s="149"/>
      <c r="M1794" s="155"/>
      <c r="T1794" s="156"/>
      <c r="AT1794" s="151" t="s">
        <v>193</v>
      </c>
      <c r="AU1794" s="151" t="s">
        <v>81</v>
      </c>
      <c r="AV1794" s="12" t="s">
        <v>81</v>
      </c>
      <c r="AW1794" s="12" t="s">
        <v>34</v>
      </c>
      <c r="AX1794" s="12" t="s">
        <v>72</v>
      </c>
      <c r="AY1794" s="151" t="s">
        <v>182</v>
      </c>
    </row>
    <row r="1795" spans="2:51" s="12" customFormat="1">
      <c r="B1795" s="149"/>
      <c r="D1795" s="150" t="s">
        <v>193</v>
      </c>
      <c r="E1795" s="151" t="s">
        <v>3</v>
      </c>
      <c r="F1795" s="152" t="s">
        <v>949</v>
      </c>
      <c r="H1795" s="153">
        <v>-5.4</v>
      </c>
      <c r="I1795" s="154"/>
      <c r="L1795" s="149"/>
      <c r="M1795" s="155"/>
      <c r="T1795" s="156"/>
      <c r="AT1795" s="151" t="s">
        <v>193</v>
      </c>
      <c r="AU1795" s="151" t="s">
        <v>81</v>
      </c>
      <c r="AV1795" s="12" t="s">
        <v>81</v>
      </c>
      <c r="AW1795" s="12" t="s">
        <v>34</v>
      </c>
      <c r="AX1795" s="12" t="s">
        <v>72</v>
      </c>
      <c r="AY1795" s="151" t="s">
        <v>182</v>
      </c>
    </row>
    <row r="1796" spans="2:51" s="12" customFormat="1">
      <c r="B1796" s="149"/>
      <c r="D1796" s="150" t="s">
        <v>193</v>
      </c>
      <c r="E1796" s="151" t="s">
        <v>3</v>
      </c>
      <c r="F1796" s="152" t="s">
        <v>1655</v>
      </c>
      <c r="H1796" s="153">
        <v>-9.7330000000000005</v>
      </c>
      <c r="I1796" s="154"/>
      <c r="L1796" s="149"/>
      <c r="M1796" s="155"/>
      <c r="T1796" s="156"/>
      <c r="AT1796" s="151" t="s">
        <v>193</v>
      </c>
      <c r="AU1796" s="151" t="s">
        <v>81</v>
      </c>
      <c r="AV1796" s="12" t="s">
        <v>81</v>
      </c>
      <c r="AW1796" s="12" t="s">
        <v>34</v>
      </c>
      <c r="AX1796" s="12" t="s">
        <v>72</v>
      </c>
      <c r="AY1796" s="151" t="s">
        <v>182</v>
      </c>
    </row>
    <row r="1797" spans="2:51" s="12" customFormat="1">
      <c r="B1797" s="149"/>
      <c r="D1797" s="150" t="s">
        <v>193</v>
      </c>
      <c r="E1797" s="151" t="s">
        <v>3</v>
      </c>
      <c r="F1797" s="152" t="s">
        <v>950</v>
      </c>
      <c r="H1797" s="153">
        <v>-2.4</v>
      </c>
      <c r="I1797" s="154"/>
      <c r="L1797" s="149"/>
      <c r="M1797" s="155"/>
      <c r="T1797" s="156"/>
      <c r="AT1797" s="151" t="s">
        <v>193</v>
      </c>
      <c r="AU1797" s="151" t="s">
        <v>81</v>
      </c>
      <c r="AV1797" s="12" t="s">
        <v>81</v>
      </c>
      <c r="AW1797" s="12" t="s">
        <v>34</v>
      </c>
      <c r="AX1797" s="12" t="s">
        <v>72</v>
      </c>
      <c r="AY1797" s="151" t="s">
        <v>182</v>
      </c>
    </row>
    <row r="1798" spans="2:51" s="12" customFormat="1">
      <c r="B1798" s="149"/>
      <c r="D1798" s="150" t="s">
        <v>193</v>
      </c>
      <c r="E1798" s="151" t="s">
        <v>3</v>
      </c>
      <c r="F1798" s="152" t="s">
        <v>931</v>
      </c>
      <c r="H1798" s="153">
        <v>-2.2000000000000002</v>
      </c>
      <c r="I1798" s="154"/>
      <c r="L1798" s="149"/>
      <c r="M1798" s="155"/>
      <c r="T1798" s="156"/>
      <c r="AT1798" s="151" t="s">
        <v>193</v>
      </c>
      <c r="AU1798" s="151" t="s">
        <v>81</v>
      </c>
      <c r="AV1798" s="12" t="s">
        <v>81</v>
      </c>
      <c r="AW1798" s="12" t="s">
        <v>34</v>
      </c>
      <c r="AX1798" s="12" t="s">
        <v>72</v>
      </c>
      <c r="AY1798" s="151" t="s">
        <v>182</v>
      </c>
    </row>
    <row r="1799" spans="2:51" s="12" customFormat="1">
      <c r="B1799" s="149"/>
      <c r="D1799" s="150" t="s">
        <v>193</v>
      </c>
      <c r="E1799" s="151" t="s">
        <v>3</v>
      </c>
      <c r="F1799" s="152" t="s">
        <v>1656</v>
      </c>
      <c r="H1799" s="153">
        <v>82.415999999999997</v>
      </c>
      <c r="I1799" s="154"/>
      <c r="L1799" s="149"/>
      <c r="M1799" s="155"/>
      <c r="T1799" s="156"/>
      <c r="AT1799" s="151" t="s">
        <v>193</v>
      </c>
      <c r="AU1799" s="151" t="s">
        <v>81</v>
      </c>
      <c r="AV1799" s="12" t="s">
        <v>81</v>
      </c>
      <c r="AW1799" s="12" t="s">
        <v>34</v>
      </c>
      <c r="AX1799" s="12" t="s">
        <v>72</v>
      </c>
      <c r="AY1799" s="151" t="s">
        <v>182</v>
      </c>
    </row>
    <row r="1800" spans="2:51" s="12" customFormat="1">
      <c r="B1800" s="149"/>
      <c r="D1800" s="150" t="s">
        <v>193</v>
      </c>
      <c r="E1800" s="151" t="s">
        <v>3</v>
      </c>
      <c r="F1800" s="152" t="s">
        <v>932</v>
      </c>
      <c r="H1800" s="153">
        <v>-1.8</v>
      </c>
      <c r="I1800" s="154"/>
      <c r="L1800" s="149"/>
      <c r="M1800" s="155"/>
      <c r="T1800" s="156"/>
      <c r="AT1800" s="151" t="s">
        <v>193</v>
      </c>
      <c r="AU1800" s="151" t="s">
        <v>81</v>
      </c>
      <c r="AV1800" s="12" t="s">
        <v>81</v>
      </c>
      <c r="AW1800" s="12" t="s">
        <v>34</v>
      </c>
      <c r="AX1800" s="12" t="s">
        <v>72</v>
      </c>
      <c r="AY1800" s="151" t="s">
        <v>182</v>
      </c>
    </row>
    <row r="1801" spans="2:51" s="12" customFormat="1">
      <c r="B1801" s="149"/>
      <c r="D1801" s="150" t="s">
        <v>193</v>
      </c>
      <c r="E1801" s="151" t="s">
        <v>3</v>
      </c>
      <c r="F1801" s="152" t="s">
        <v>1657</v>
      </c>
      <c r="H1801" s="153">
        <v>-1</v>
      </c>
      <c r="I1801" s="154"/>
      <c r="L1801" s="149"/>
      <c r="M1801" s="155"/>
      <c r="T1801" s="156"/>
      <c r="AT1801" s="151" t="s">
        <v>193</v>
      </c>
      <c r="AU1801" s="151" t="s">
        <v>81</v>
      </c>
      <c r="AV1801" s="12" t="s">
        <v>81</v>
      </c>
      <c r="AW1801" s="12" t="s">
        <v>34</v>
      </c>
      <c r="AX1801" s="12" t="s">
        <v>72</v>
      </c>
      <c r="AY1801" s="151" t="s">
        <v>182</v>
      </c>
    </row>
    <row r="1802" spans="2:51" s="12" customFormat="1">
      <c r="B1802" s="149"/>
      <c r="D1802" s="150" t="s">
        <v>193</v>
      </c>
      <c r="E1802" s="151" t="s">
        <v>3</v>
      </c>
      <c r="F1802" s="152" t="s">
        <v>1658</v>
      </c>
      <c r="H1802" s="153">
        <v>81.048000000000002</v>
      </c>
      <c r="I1802" s="154"/>
      <c r="L1802" s="149"/>
      <c r="M1802" s="155"/>
      <c r="T1802" s="156"/>
      <c r="AT1802" s="151" t="s">
        <v>193</v>
      </c>
      <c r="AU1802" s="151" t="s">
        <v>81</v>
      </c>
      <c r="AV1802" s="12" t="s">
        <v>81</v>
      </c>
      <c r="AW1802" s="12" t="s">
        <v>34</v>
      </c>
      <c r="AX1802" s="12" t="s">
        <v>72</v>
      </c>
      <c r="AY1802" s="151" t="s">
        <v>182</v>
      </c>
    </row>
    <row r="1803" spans="2:51" s="12" customFormat="1">
      <c r="B1803" s="149"/>
      <c r="D1803" s="150" t="s">
        <v>193</v>
      </c>
      <c r="E1803" s="151" t="s">
        <v>3</v>
      </c>
      <c r="F1803" s="152" t="s">
        <v>931</v>
      </c>
      <c r="H1803" s="153">
        <v>-2.2000000000000002</v>
      </c>
      <c r="I1803" s="154"/>
      <c r="L1803" s="149"/>
      <c r="M1803" s="155"/>
      <c r="T1803" s="156"/>
      <c r="AT1803" s="151" t="s">
        <v>193</v>
      </c>
      <c r="AU1803" s="151" t="s">
        <v>81</v>
      </c>
      <c r="AV1803" s="12" t="s">
        <v>81</v>
      </c>
      <c r="AW1803" s="12" t="s">
        <v>34</v>
      </c>
      <c r="AX1803" s="12" t="s">
        <v>72</v>
      </c>
      <c r="AY1803" s="151" t="s">
        <v>182</v>
      </c>
    </row>
    <row r="1804" spans="2:51" s="12" customFormat="1">
      <c r="B1804" s="149"/>
      <c r="D1804" s="150" t="s">
        <v>193</v>
      </c>
      <c r="E1804" s="151" t="s">
        <v>3</v>
      </c>
      <c r="F1804" s="152" t="s">
        <v>1657</v>
      </c>
      <c r="H1804" s="153">
        <v>-1</v>
      </c>
      <c r="I1804" s="154"/>
      <c r="L1804" s="149"/>
      <c r="M1804" s="155"/>
      <c r="T1804" s="156"/>
      <c r="AT1804" s="151" t="s">
        <v>193</v>
      </c>
      <c r="AU1804" s="151" t="s">
        <v>81</v>
      </c>
      <c r="AV1804" s="12" t="s">
        <v>81</v>
      </c>
      <c r="AW1804" s="12" t="s">
        <v>34</v>
      </c>
      <c r="AX1804" s="12" t="s">
        <v>72</v>
      </c>
      <c r="AY1804" s="151" t="s">
        <v>182</v>
      </c>
    </row>
    <row r="1805" spans="2:51" s="12" customFormat="1">
      <c r="B1805" s="149"/>
      <c r="D1805" s="150" t="s">
        <v>193</v>
      </c>
      <c r="E1805" s="151" t="s">
        <v>3</v>
      </c>
      <c r="F1805" s="152" t="s">
        <v>1659</v>
      </c>
      <c r="H1805" s="153">
        <v>30.303000000000001</v>
      </c>
      <c r="I1805" s="154"/>
      <c r="L1805" s="149"/>
      <c r="M1805" s="155"/>
      <c r="T1805" s="156"/>
      <c r="AT1805" s="151" t="s">
        <v>193</v>
      </c>
      <c r="AU1805" s="151" t="s">
        <v>81</v>
      </c>
      <c r="AV1805" s="12" t="s">
        <v>81</v>
      </c>
      <c r="AW1805" s="12" t="s">
        <v>34</v>
      </c>
      <c r="AX1805" s="12" t="s">
        <v>72</v>
      </c>
      <c r="AY1805" s="151" t="s">
        <v>182</v>
      </c>
    </row>
    <row r="1806" spans="2:51" s="12" customFormat="1">
      <c r="B1806" s="149"/>
      <c r="D1806" s="150" t="s">
        <v>193</v>
      </c>
      <c r="E1806" s="151" t="s">
        <v>3</v>
      </c>
      <c r="F1806" s="152" t="s">
        <v>937</v>
      </c>
      <c r="H1806" s="153">
        <v>-1.4</v>
      </c>
      <c r="I1806" s="154"/>
      <c r="L1806" s="149"/>
      <c r="M1806" s="155"/>
      <c r="T1806" s="156"/>
      <c r="AT1806" s="151" t="s">
        <v>193</v>
      </c>
      <c r="AU1806" s="151" t="s">
        <v>81</v>
      </c>
      <c r="AV1806" s="12" t="s">
        <v>81</v>
      </c>
      <c r="AW1806" s="12" t="s">
        <v>34</v>
      </c>
      <c r="AX1806" s="12" t="s">
        <v>72</v>
      </c>
      <c r="AY1806" s="151" t="s">
        <v>182</v>
      </c>
    </row>
    <row r="1807" spans="2:51" s="12" customFormat="1">
      <c r="B1807" s="149"/>
      <c r="D1807" s="150" t="s">
        <v>193</v>
      </c>
      <c r="E1807" s="151" t="s">
        <v>3</v>
      </c>
      <c r="F1807" s="152" t="s">
        <v>1660</v>
      </c>
      <c r="H1807" s="153">
        <v>18.488</v>
      </c>
      <c r="I1807" s="154"/>
      <c r="L1807" s="149"/>
      <c r="M1807" s="155"/>
      <c r="T1807" s="156"/>
      <c r="AT1807" s="151" t="s">
        <v>193</v>
      </c>
      <c r="AU1807" s="151" t="s">
        <v>81</v>
      </c>
      <c r="AV1807" s="12" t="s">
        <v>81</v>
      </c>
      <c r="AW1807" s="12" t="s">
        <v>34</v>
      </c>
      <c r="AX1807" s="12" t="s">
        <v>72</v>
      </c>
      <c r="AY1807" s="151" t="s">
        <v>182</v>
      </c>
    </row>
    <row r="1808" spans="2:51" s="12" customFormat="1">
      <c r="B1808" s="149"/>
      <c r="D1808" s="150" t="s">
        <v>193</v>
      </c>
      <c r="E1808" s="151" t="s">
        <v>3</v>
      </c>
      <c r="F1808" s="152" t="s">
        <v>938</v>
      </c>
      <c r="H1808" s="153">
        <v>-1.2</v>
      </c>
      <c r="I1808" s="154"/>
      <c r="L1808" s="149"/>
      <c r="M1808" s="155"/>
      <c r="T1808" s="156"/>
      <c r="AT1808" s="151" t="s">
        <v>193</v>
      </c>
      <c r="AU1808" s="151" t="s">
        <v>81</v>
      </c>
      <c r="AV1808" s="12" t="s">
        <v>81</v>
      </c>
      <c r="AW1808" s="12" t="s">
        <v>34</v>
      </c>
      <c r="AX1808" s="12" t="s">
        <v>72</v>
      </c>
      <c r="AY1808" s="151" t="s">
        <v>182</v>
      </c>
    </row>
    <row r="1809" spans="2:51" s="12" customFormat="1">
      <c r="B1809" s="149"/>
      <c r="D1809" s="150" t="s">
        <v>193</v>
      </c>
      <c r="E1809" s="151" t="s">
        <v>3</v>
      </c>
      <c r="F1809" s="152" t="s">
        <v>1661</v>
      </c>
      <c r="H1809" s="153">
        <v>18.658000000000001</v>
      </c>
      <c r="I1809" s="154"/>
      <c r="L1809" s="149"/>
      <c r="M1809" s="155"/>
      <c r="T1809" s="156"/>
      <c r="AT1809" s="151" t="s">
        <v>193</v>
      </c>
      <c r="AU1809" s="151" t="s">
        <v>81</v>
      </c>
      <c r="AV1809" s="12" t="s">
        <v>81</v>
      </c>
      <c r="AW1809" s="12" t="s">
        <v>34</v>
      </c>
      <c r="AX1809" s="12" t="s">
        <v>72</v>
      </c>
      <c r="AY1809" s="151" t="s">
        <v>182</v>
      </c>
    </row>
    <row r="1810" spans="2:51" s="12" customFormat="1">
      <c r="B1810" s="149"/>
      <c r="D1810" s="150" t="s">
        <v>193</v>
      </c>
      <c r="E1810" s="151" t="s">
        <v>3</v>
      </c>
      <c r="F1810" s="152" t="s">
        <v>938</v>
      </c>
      <c r="H1810" s="153">
        <v>-1.2</v>
      </c>
      <c r="I1810" s="154"/>
      <c r="L1810" s="149"/>
      <c r="M1810" s="155"/>
      <c r="T1810" s="156"/>
      <c r="AT1810" s="151" t="s">
        <v>193</v>
      </c>
      <c r="AU1810" s="151" t="s">
        <v>81</v>
      </c>
      <c r="AV1810" s="12" t="s">
        <v>81</v>
      </c>
      <c r="AW1810" s="12" t="s">
        <v>34</v>
      </c>
      <c r="AX1810" s="12" t="s">
        <v>72</v>
      </c>
      <c r="AY1810" s="151" t="s">
        <v>182</v>
      </c>
    </row>
    <row r="1811" spans="2:51" s="12" customFormat="1">
      <c r="B1811" s="149"/>
      <c r="D1811" s="150" t="s">
        <v>193</v>
      </c>
      <c r="E1811" s="151" t="s">
        <v>3</v>
      </c>
      <c r="F1811" s="152" t="s">
        <v>1662</v>
      </c>
      <c r="H1811" s="153">
        <v>23.417999999999999</v>
      </c>
      <c r="I1811" s="154"/>
      <c r="L1811" s="149"/>
      <c r="M1811" s="155"/>
      <c r="T1811" s="156"/>
      <c r="AT1811" s="151" t="s">
        <v>193</v>
      </c>
      <c r="AU1811" s="151" t="s">
        <v>81</v>
      </c>
      <c r="AV1811" s="12" t="s">
        <v>81</v>
      </c>
      <c r="AW1811" s="12" t="s">
        <v>34</v>
      </c>
      <c r="AX1811" s="12" t="s">
        <v>72</v>
      </c>
      <c r="AY1811" s="151" t="s">
        <v>182</v>
      </c>
    </row>
    <row r="1812" spans="2:51" s="12" customFormat="1">
      <c r="B1812" s="149"/>
      <c r="D1812" s="150" t="s">
        <v>193</v>
      </c>
      <c r="E1812" s="151" t="s">
        <v>3</v>
      </c>
      <c r="F1812" s="152" t="s">
        <v>937</v>
      </c>
      <c r="H1812" s="153">
        <v>-1.4</v>
      </c>
      <c r="I1812" s="154"/>
      <c r="L1812" s="149"/>
      <c r="M1812" s="155"/>
      <c r="T1812" s="156"/>
      <c r="AT1812" s="151" t="s">
        <v>193</v>
      </c>
      <c r="AU1812" s="151" t="s">
        <v>81</v>
      </c>
      <c r="AV1812" s="12" t="s">
        <v>81</v>
      </c>
      <c r="AW1812" s="12" t="s">
        <v>34</v>
      </c>
      <c r="AX1812" s="12" t="s">
        <v>72</v>
      </c>
      <c r="AY1812" s="151" t="s">
        <v>182</v>
      </c>
    </row>
    <row r="1813" spans="2:51" s="12" customFormat="1">
      <c r="B1813" s="149"/>
      <c r="D1813" s="150" t="s">
        <v>193</v>
      </c>
      <c r="E1813" s="151" t="s">
        <v>3</v>
      </c>
      <c r="F1813" s="152" t="s">
        <v>938</v>
      </c>
      <c r="H1813" s="153">
        <v>-1.2</v>
      </c>
      <c r="I1813" s="154"/>
      <c r="L1813" s="149"/>
      <c r="M1813" s="155"/>
      <c r="T1813" s="156"/>
      <c r="AT1813" s="151" t="s">
        <v>193</v>
      </c>
      <c r="AU1813" s="151" t="s">
        <v>81</v>
      </c>
      <c r="AV1813" s="12" t="s">
        <v>81</v>
      </c>
      <c r="AW1813" s="12" t="s">
        <v>34</v>
      </c>
      <c r="AX1813" s="12" t="s">
        <v>72</v>
      </c>
      <c r="AY1813" s="151" t="s">
        <v>182</v>
      </c>
    </row>
    <row r="1814" spans="2:51" s="12" customFormat="1">
      <c r="B1814" s="149"/>
      <c r="D1814" s="150" t="s">
        <v>193</v>
      </c>
      <c r="E1814" s="151" t="s">
        <v>3</v>
      </c>
      <c r="F1814" s="152" t="s">
        <v>1663</v>
      </c>
      <c r="H1814" s="153">
        <v>23.248000000000001</v>
      </c>
      <c r="I1814" s="154"/>
      <c r="L1814" s="149"/>
      <c r="M1814" s="155"/>
      <c r="T1814" s="156"/>
      <c r="AT1814" s="151" t="s">
        <v>193</v>
      </c>
      <c r="AU1814" s="151" t="s">
        <v>81</v>
      </c>
      <c r="AV1814" s="12" t="s">
        <v>81</v>
      </c>
      <c r="AW1814" s="12" t="s">
        <v>34</v>
      </c>
      <c r="AX1814" s="12" t="s">
        <v>72</v>
      </c>
      <c r="AY1814" s="151" t="s">
        <v>182</v>
      </c>
    </row>
    <row r="1815" spans="2:51" s="12" customFormat="1">
      <c r="B1815" s="149"/>
      <c r="D1815" s="150" t="s">
        <v>193</v>
      </c>
      <c r="E1815" s="151" t="s">
        <v>3</v>
      </c>
      <c r="F1815" s="152" t="s">
        <v>937</v>
      </c>
      <c r="H1815" s="153">
        <v>-1.4</v>
      </c>
      <c r="I1815" s="154"/>
      <c r="L1815" s="149"/>
      <c r="M1815" s="155"/>
      <c r="T1815" s="156"/>
      <c r="AT1815" s="151" t="s">
        <v>193</v>
      </c>
      <c r="AU1815" s="151" t="s">
        <v>81</v>
      </c>
      <c r="AV1815" s="12" t="s">
        <v>81</v>
      </c>
      <c r="AW1815" s="12" t="s">
        <v>34</v>
      </c>
      <c r="AX1815" s="12" t="s">
        <v>72</v>
      </c>
      <c r="AY1815" s="151" t="s">
        <v>182</v>
      </c>
    </row>
    <row r="1816" spans="2:51" s="12" customFormat="1">
      <c r="B1816" s="149"/>
      <c r="D1816" s="150" t="s">
        <v>193</v>
      </c>
      <c r="E1816" s="151" t="s">
        <v>3</v>
      </c>
      <c r="F1816" s="152" t="s">
        <v>938</v>
      </c>
      <c r="H1816" s="153">
        <v>-1.2</v>
      </c>
      <c r="I1816" s="154"/>
      <c r="L1816" s="149"/>
      <c r="M1816" s="155"/>
      <c r="T1816" s="156"/>
      <c r="AT1816" s="151" t="s">
        <v>193</v>
      </c>
      <c r="AU1816" s="151" t="s">
        <v>81</v>
      </c>
      <c r="AV1816" s="12" t="s">
        <v>81</v>
      </c>
      <c r="AW1816" s="12" t="s">
        <v>34</v>
      </c>
      <c r="AX1816" s="12" t="s">
        <v>72</v>
      </c>
      <c r="AY1816" s="151" t="s">
        <v>182</v>
      </c>
    </row>
    <row r="1817" spans="2:51" s="12" customFormat="1">
      <c r="B1817" s="149"/>
      <c r="D1817" s="150" t="s">
        <v>193</v>
      </c>
      <c r="E1817" s="151" t="s">
        <v>3</v>
      </c>
      <c r="F1817" s="152" t="s">
        <v>1664</v>
      </c>
      <c r="H1817" s="153">
        <v>42.16</v>
      </c>
      <c r="I1817" s="154"/>
      <c r="L1817" s="149"/>
      <c r="M1817" s="155"/>
      <c r="T1817" s="156"/>
      <c r="AT1817" s="151" t="s">
        <v>193</v>
      </c>
      <c r="AU1817" s="151" t="s">
        <v>81</v>
      </c>
      <c r="AV1817" s="12" t="s">
        <v>81</v>
      </c>
      <c r="AW1817" s="12" t="s">
        <v>34</v>
      </c>
      <c r="AX1817" s="12" t="s">
        <v>72</v>
      </c>
      <c r="AY1817" s="151" t="s">
        <v>182</v>
      </c>
    </row>
    <row r="1818" spans="2:51" s="12" customFormat="1">
      <c r="B1818" s="149"/>
      <c r="D1818" s="150" t="s">
        <v>193</v>
      </c>
      <c r="E1818" s="151" t="s">
        <v>3</v>
      </c>
      <c r="F1818" s="152" t="s">
        <v>921</v>
      </c>
      <c r="H1818" s="153">
        <v>-2.8</v>
      </c>
      <c r="I1818" s="154"/>
      <c r="L1818" s="149"/>
      <c r="M1818" s="155"/>
      <c r="T1818" s="156"/>
      <c r="AT1818" s="151" t="s">
        <v>193</v>
      </c>
      <c r="AU1818" s="151" t="s">
        <v>81</v>
      </c>
      <c r="AV1818" s="12" t="s">
        <v>81</v>
      </c>
      <c r="AW1818" s="12" t="s">
        <v>34</v>
      </c>
      <c r="AX1818" s="12" t="s">
        <v>72</v>
      </c>
      <c r="AY1818" s="151" t="s">
        <v>182</v>
      </c>
    </row>
    <row r="1819" spans="2:51" s="12" customFormat="1">
      <c r="B1819" s="149"/>
      <c r="D1819" s="150" t="s">
        <v>193</v>
      </c>
      <c r="E1819" s="151" t="s">
        <v>3</v>
      </c>
      <c r="F1819" s="152" t="s">
        <v>602</v>
      </c>
      <c r="H1819" s="153">
        <v>-3.68</v>
      </c>
      <c r="I1819" s="154"/>
      <c r="L1819" s="149"/>
      <c r="M1819" s="155"/>
      <c r="T1819" s="156"/>
      <c r="AT1819" s="151" t="s">
        <v>193</v>
      </c>
      <c r="AU1819" s="151" t="s">
        <v>81</v>
      </c>
      <c r="AV1819" s="12" t="s">
        <v>81</v>
      </c>
      <c r="AW1819" s="12" t="s">
        <v>34</v>
      </c>
      <c r="AX1819" s="12" t="s">
        <v>72</v>
      </c>
      <c r="AY1819" s="151" t="s">
        <v>182</v>
      </c>
    </row>
    <row r="1820" spans="2:51" s="12" customFormat="1">
      <c r="B1820" s="149"/>
      <c r="D1820" s="150" t="s">
        <v>193</v>
      </c>
      <c r="E1820" s="151" t="s">
        <v>3</v>
      </c>
      <c r="F1820" s="152" t="s">
        <v>1665</v>
      </c>
      <c r="H1820" s="153">
        <v>-1.4450000000000001</v>
      </c>
      <c r="I1820" s="154"/>
      <c r="L1820" s="149"/>
      <c r="M1820" s="155"/>
      <c r="T1820" s="156"/>
      <c r="AT1820" s="151" t="s">
        <v>193</v>
      </c>
      <c r="AU1820" s="151" t="s">
        <v>81</v>
      </c>
      <c r="AV1820" s="12" t="s">
        <v>81</v>
      </c>
      <c r="AW1820" s="12" t="s">
        <v>34</v>
      </c>
      <c r="AX1820" s="12" t="s">
        <v>72</v>
      </c>
      <c r="AY1820" s="151" t="s">
        <v>182</v>
      </c>
    </row>
    <row r="1821" spans="2:51" s="12" customFormat="1">
      <c r="B1821" s="149"/>
      <c r="D1821" s="150" t="s">
        <v>193</v>
      </c>
      <c r="E1821" s="151" t="s">
        <v>3</v>
      </c>
      <c r="F1821" s="152" t="s">
        <v>1666</v>
      </c>
      <c r="H1821" s="153">
        <v>138.71799999999999</v>
      </c>
      <c r="I1821" s="154"/>
      <c r="L1821" s="149"/>
      <c r="M1821" s="155"/>
      <c r="T1821" s="156"/>
      <c r="AT1821" s="151" t="s">
        <v>193</v>
      </c>
      <c r="AU1821" s="151" t="s">
        <v>81</v>
      </c>
      <c r="AV1821" s="12" t="s">
        <v>81</v>
      </c>
      <c r="AW1821" s="12" t="s">
        <v>34</v>
      </c>
      <c r="AX1821" s="12" t="s">
        <v>72</v>
      </c>
      <c r="AY1821" s="151" t="s">
        <v>182</v>
      </c>
    </row>
    <row r="1822" spans="2:51" s="12" customFormat="1">
      <c r="B1822" s="149"/>
      <c r="D1822" s="150" t="s">
        <v>193</v>
      </c>
      <c r="E1822" s="151" t="s">
        <v>3</v>
      </c>
      <c r="F1822" s="152" t="s">
        <v>1667</v>
      </c>
      <c r="H1822" s="153">
        <v>-1.82</v>
      </c>
      <c r="I1822" s="154"/>
      <c r="L1822" s="149"/>
      <c r="M1822" s="155"/>
      <c r="T1822" s="156"/>
      <c r="AT1822" s="151" t="s">
        <v>193</v>
      </c>
      <c r="AU1822" s="151" t="s">
        <v>81</v>
      </c>
      <c r="AV1822" s="12" t="s">
        <v>81</v>
      </c>
      <c r="AW1822" s="12" t="s">
        <v>34</v>
      </c>
      <c r="AX1822" s="12" t="s">
        <v>72</v>
      </c>
      <c r="AY1822" s="151" t="s">
        <v>182</v>
      </c>
    </row>
    <row r="1823" spans="2:51" s="12" customFormat="1">
      <c r="B1823" s="149"/>
      <c r="D1823" s="150" t="s">
        <v>193</v>
      </c>
      <c r="E1823" s="151" t="s">
        <v>3</v>
      </c>
      <c r="F1823" s="152" t="s">
        <v>1668</v>
      </c>
      <c r="H1823" s="153">
        <v>-3</v>
      </c>
      <c r="I1823" s="154"/>
      <c r="L1823" s="149"/>
      <c r="M1823" s="155"/>
      <c r="T1823" s="156"/>
      <c r="AT1823" s="151" t="s">
        <v>193</v>
      </c>
      <c r="AU1823" s="151" t="s">
        <v>81</v>
      </c>
      <c r="AV1823" s="12" t="s">
        <v>81</v>
      </c>
      <c r="AW1823" s="12" t="s">
        <v>34</v>
      </c>
      <c r="AX1823" s="12" t="s">
        <v>72</v>
      </c>
      <c r="AY1823" s="151" t="s">
        <v>182</v>
      </c>
    </row>
    <row r="1824" spans="2:51" s="12" customFormat="1">
      <c r="B1824" s="149"/>
      <c r="D1824" s="150" t="s">
        <v>193</v>
      </c>
      <c r="E1824" s="151" t="s">
        <v>3</v>
      </c>
      <c r="F1824" s="152" t="s">
        <v>1669</v>
      </c>
      <c r="H1824" s="153">
        <v>96.305000000000007</v>
      </c>
      <c r="I1824" s="154"/>
      <c r="L1824" s="149"/>
      <c r="M1824" s="155"/>
      <c r="T1824" s="156"/>
      <c r="AT1824" s="151" t="s">
        <v>193</v>
      </c>
      <c r="AU1824" s="151" t="s">
        <v>81</v>
      </c>
      <c r="AV1824" s="12" t="s">
        <v>81</v>
      </c>
      <c r="AW1824" s="12" t="s">
        <v>34</v>
      </c>
      <c r="AX1824" s="12" t="s">
        <v>72</v>
      </c>
      <c r="AY1824" s="151" t="s">
        <v>182</v>
      </c>
    </row>
    <row r="1825" spans="2:51" s="12" customFormat="1">
      <c r="B1825" s="149"/>
      <c r="D1825" s="150" t="s">
        <v>193</v>
      </c>
      <c r="E1825" s="151" t="s">
        <v>3</v>
      </c>
      <c r="F1825" s="152" t="s">
        <v>1670</v>
      </c>
      <c r="H1825" s="153">
        <v>-1.8280000000000001</v>
      </c>
      <c r="I1825" s="154"/>
      <c r="L1825" s="149"/>
      <c r="M1825" s="155"/>
      <c r="T1825" s="156"/>
      <c r="AT1825" s="151" t="s">
        <v>193</v>
      </c>
      <c r="AU1825" s="151" t="s">
        <v>81</v>
      </c>
      <c r="AV1825" s="12" t="s">
        <v>81</v>
      </c>
      <c r="AW1825" s="12" t="s">
        <v>34</v>
      </c>
      <c r="AX1825" s="12" t="s">
        <v>72</v>
      </c>
      <c r="AY1825" s="151" t="s">
        <v>182</v>
      </c>
    </row>
    <row r="1826" spans="2:51" s="12" customFormat="1">
      <c r="B1826" s="149"/>
      <c r="D1826" s="150" t="s">
        <v>193</v>
      </c>
      <c r="E1826" s="151" t="s">
        <v>3</v>
      </c>
      <c r="F1826" s="152" t="s">
        <v>945</v>
      </c>
      <c r="H1826" s="153">
        <v>-1.6</v>
      </c>
      <c r="I1826" s="154"/>
      <c r="L1826" s="149"/>
      <c r="M1826" s="155"/>
      <c r="T1826" s="156"/>
      <c r="AT1826" s="151" t="s">
        <v>193</v>
      </c>
      <c r="AU1826" s="151" t="s">
        <v>81</v>
      </c>
      <c r="AV1826" s="12" t="s">
        <v>81</v>
      </c>
      <c r="AW1826" s="12" t="s">
        <v>34</v>
      </c>
      <c r="AX1826" s="12" t="s">
        <v>72</v>
      </c>
      <c r="AY1826" s="151" t="s">
        <v>182</v>
      </c>
    </row>
    <row r="1827" spans="2:51" s="12" customFormat="1">
      <c r="B1827" s="149"/>
      <c r="D1827" s="150" t="s">
        <v>193</v>
      </c>
      <c r="E1827" s="151" t="s">
        <v>3</v>
      </c>
      <c r="F1827" s="152" t="s">
        <v>1650</v>
      </c>
      <c r="H1827" s="153">
        <v>-1.5</v>
      </c>
      <c r="I1827" s="154"/>
      <c r="L1827" s="149"/>
      <c r="M1827" s="155"/>
      <c r="T1827" s="156"/>
      <c r="AT1827" s="151" t="s">
        <v>193</v>
      </c>
      <c r="AU1827" s="151" t="s">
        <v>81</v>
      </c>
      <c r="AV1827" s="12" t="s">
        <v>81</v>
      </c>
      <c r="AW1827" s="12" t="s">
        <v>34</v>
      </c>
      <c r="AX1827" s="12" t="s">
        <v>72</v>
      </c>
      <c r="AY1827" s="151" t="s">
        <v>182</v>
      </c>
    </row>
    <row r="1828" spans="2:51" s="12" customFormat="1">
      <c r="B1828" s="149"/>
      <c r="D1828" s="150" t="s">
        <v>193</v>
      </c>
      <c r="E1828" s="151" t="s">
        <v>3</v>
      </c>
      <c r="F1828" s="152" t="s">
        <v>1671</v>
      </c>
      <c r="H1828" s="153">
        <v>65.534999999999997</v>
      </c>
      <c r="I1828" s="154"/>
      <c r="L1828" s="149"/>
      <c r="M1828" s="155"/>
      <c r="T1828" s="156"/>
      <c r="AT1828" s="151" t="s">
        <v>193</v>
      </c>
      <c r="AU1828" s="151" t="s">
        <v>81</v>
      </c>
      <c r="AV1828" s="12" t="s">
        <v>81</v>
      </c>
      <c r="AW1828" s="12" t="s">
        <v>34</v>
      </c>
      <c r="AX1828" s="12" t="s">
        <v>72</v>
      </c>
      <c r="AY1828" s="151" t="s">
        <v>182</v>
      </c>
    </row>
    <row r="1829" spans="2:51" s="12" customFormat="1">
      <c r="B1829" s="149"/>
      <c r="D1829" s="150" t="s">
        <v>193</v>
      </c>
      <c r="E1829" s="151" t="s">
        <v>3</v>
      </c>
      <c r="F1829" s="152" t="s">
        <v>945</v>
      </c>
      <c r="H1829" s="153">
        <v>-1.6</v>
      </c>
      <c r="I1829" s="154"/>
      <c r="L1829" s="149"/>
      <c r="M1829" s="155"/>
      <c r="T1829" s="156"/>
      <c r="AT1829" s="151" t="s">
        <v>193</v>
      </c>
      <c r="AU1829" s="151" t="s">
        <v>81</v>
      </c>
      <c r="AV1829" s="12" t="s">
        <v>81</v>
      </c>
      <c r="AW1829" s="12" t="s">
        <v>34</v>
      </c>
      <c r="AX1829" s="12" t="s">
        <v>72</v>
      </c>
      <c r="AY1829" s="151" t="s">
        <v>182</v>
      </c>
    </row>
    <row r="1830" spans="2:51" s="12" customFormat="1">
      <c r="B1830" s="149"/>
      <c r="D1830" s="150" t="s">
        <v>193</v>
      </c>
      <c r="E1830" s="151" t="s">
        <v>3</v>
      </c>
      <c r="F1830" s="152" t="s">
        <v>1650</v>
      </c>
      <c r="H1830" s="153">
        <v>-1.5</v>
      </c>
      <c r="I1830" s="154"/>
      <c r="L1830" s="149"/>
      <c r="M1830" s="155"/>
      <c r="T1830" s="156"/>
      <c r="AT1830" s="151" t="s">
        <v>193</v>
      </c>
      <c r="AU1830" s="151" t="s">
        <v>81</v>
      </c>
      <c r="AV1830" s="12" t="s">
        <v>81</v>
      </c>
      <c r="AW1830" s="12" t="s">
        <v>34</v>
      </c>
      <c r="AX1830" s="12" t="s">
        <v>72</v>
      </c>
      <c r="AY1830" s="151" t="s">
        <v>182</v>
      </c>
    </row>
    <row r="1831" spans="2:51" s="12" customFormat="1">
      <c r="B1831" s="149"/>
      <c r="D1831" s="150" t="s">
        <v>193</v>
      </c>
      <c r="E1831" s="151" t="s">
        <v>3</v>
      </c>
      <c r="F1831" s="152" t="s">
        <v>1672</v>
      </c>
      <c r="H1831" s="153">
        <v>38.505000000000003</v>
      </c>
      <c r="I1831" s="154"/>
      <c r="L1831" s="149"/>
      <c r="M1831" s="155"/>
      <c r="T1831" s="156"/>
      <c r="AT1831" s="151" t="s">
        <v>193</v>
      </c>
      <c r="AU1831" s="151" t="s">
        <v>81</v>
      </c>
      <c r="AV1831" s="12" t="s">
        <v>81</v>
      </c>
      <c r="AW1831" s="12" t="s">
        <v>34</v>
      </c>
      <c r="AX1831" s="12" t="s">
        <v>72</v>
      </c>
      <c r="AY1831" s="151" t="s">
        <v>182</v>
      </c>
    </row>
    <row r="1832" spans="2:51" s="12" customFormat="1">
      <c r="B1832" s="149"/>
      <c r="D1832" s="150" t="s">
        <v>193</v>
      </c>
      <c r="E1832" s="151" t="s">
        <v>3</v>
      </c>
      <c r="F1832" s="152" t="s">
        <v>1673</v>
      </c>
      <c r="H1832" s="153">
        <v>0.89500000000000002</v>
      </c>
      <c r="I1832" s="154"/>
      <c r="L1832" s="149"/>
      <c r="M1832" s="155"/>
      <c r="T1832" s="156"/>
      <c r="AT1832" s="151" t="s">
        <v>193</v>
      </c>
      <c r="AU1832" s="151" t="s">
        <v>81</v>
      </c>
      <c r="AV1832" s="12" t="s">
        <v>81</v>
      </c>
      <c r="AW1832" s="12" t="s">
        <v>34</v>
      </c>
      <c r="AX1832" s="12" t="s">
        <v>72</v>
      </c>
      <c r="AY1832" s="151" t="s">
        <v>182</v>
      </c>
    </row>
    <row r="1833" spans="2:51" s="12" customFormat="1">
      <c r="B1833" s="149"/>
      <c r="D1833" s="150" t="s">
        <v>193</v>
      </c>
      <c r="E1833" s="151" t="s">
        <v>3</v>
      </c>
      <c r="F1833" s="152" t="s">
        <v>1674</v>
      </c>
      <c r="H1833" s="153">
        <v>-0.5</v>
      </c>
      <c r="I1833" s="154"/>
      <c r="L1833" s="149"/>
      <c r="M1833" s="155"/>
      <c r="T1833" s="156"/>
      <c r="AT1833" s="151" t="s">
        <v>193</v>
      </c>
      <c r="AU1833" s="151" t="s">
        <v>81</v>
      </c>
      <c r="AV1833" s="12" t="s">
        <v>81</v>
      </c>
      <c r="AW1833" s="12" t="s">
        <v>34</v>
      </c>
      <c r="AX1833" s="12" t="s">
        <v>72</v>
      </c>
      <c r="AY1833" s="151" t="s">
        <v>182</v>
      </c>
    </row>
    <row r="1834" spans="2:51" s="14" customFormat="1">
      <c r="B1834" s="174"/>
      <c r="D1834" s="150" t="s">
        <v>193</v>
      </c>
      <c r="E1834" s="175" t="s">
        <v>3</v>
      </c>
      <c r="F1834" s="176" t="s">
        <v>605</v>
      </c>
      <c r="H1834" s="177">
        <v>2060.2039999999997</v>
      </c>
      <c r="I1834" s="178"/>
      <c r="L1834" s="174"/>
      <c r="M1834" s="179"/>
      <c r="T1834" s="180"/>
      <c r="AT1834" s="175" t="s">
        <v>193</v>
      </c>
      <c r="AU1834" s="175" t="s">
        <v>81</v>
      </c>
      <c r="AV1834" s="14" t="s">
        <v>202</v>
      </c>
      <c r="AW1834" s="14" t="s">
        <v>34</v>
      </c>
      <c r="AX1834" s="14" t="s">
        <v>72</v>
      </c>
      <c r="AY1834" s="175" t="s">
        <v>182</v>
      </c>
    </row>
    <row r="1835" spans="2:51" s="12" customFormat="1">
      <c r="B1835" s="149"/>
      <c r="D1835" s="150" t="s">
        <v>193</v>
      </c>
      <c r="E1835" s="151" t="s">
        <v>3</v>
      </c>
      <c r="F1835" s="152" t="s">
        <v>1675</v>
      </c>
      <c r="H1835" s="153">
        <v>45.814999999999998</v>
      </c>
      <c r="I1835" s="154"/>
      <c r="L1835" s="149"/>
      <c r="M1835" s="155"/>
      <c r="T1835" s="156"/>
      <c r="AT1835" s="151" t="s">
        <v>193</v>
      </c>
      <c r="AU1835" s="151" t="s">
        <v>81</v>
      </c>
      <c r="AV1835" s="12" t="s">
        <v>81</v>
      </c>
      <c r="AW1835" s="12" t="s">
        <v>34</v>
      </c>
      <c r="AX1835" s="12" t="s">
        <v>72</v>
      </c>
      <c r="AY1835" s="151" t="s">
        <v>182</v>
      </c>
    </row>
    <row r="1836" spans="2:51" s="12" customFormat="1">
      <c r="B1836" s="149"/>
      <c r="D1836" s="150" t="s">
        <v>193</v>
      </c>
      <c r="E1836" s="151" t="s">
        <v>3</v>
      </c>
      <c r="F1836" s="152" t="s">
        <v>932</v>
      </c>
      <c r="H1836" s="153">
        <v>-1.8</v>
      </c>
      <c r="I1836" s="154"/>
      <c r="L1836" s="149"/>
      <c r="M1836" s="155"/>
      <c r="T1836" s="156"/>
      <c r="AT1836" s="151" t="s">
        <v>193</v>
      </c>
      <c r="AU1836" s="151" t="s">
        <v>81</v>
      </c>
      <c r="AV1836" s="12" t="s">
        <v>81</v>
      </c>
      <c r="AW1836" s="12" t="s">
        <v>34</v>
      </c>
      <c r="AX1836" s="12" t="s">
        <v>72</v>
      </c>
      <c r="AY1836" s="151" t="s">
        <v>182</v>
      </c>
    </row>
    <row r="1837" spans="2:51" s="12" customFormat="1">
      <c r="B1837" s="149"/>
      <c r="D1837" s="150" t="s">
        <v>193</v>
      </c>
      <c r="E1837" s="151" t="s">
        <v>3</v>
      </c>
      <c r="F1837" s="152" t="s">
        <v>1620</v>
      </c>
      <c r="H1837" s="153">
        <v>-3.6960000000000002</v>
      </c>
      <c r="I1837" s="154"/>
      <c r="L1837" s="149"/>
      <c r="M1837" s="155"/>
      <c r="T1837" s="156"/>
      <c r="AT1837" s="151" t="s">
        <v>193</v>
      </c>
      <c r="AU1837" s="151" t="s">
        <v>81</v>
      </c>
      <c r="AV1837" s="12" t="s">
        <v>81</v>
      </c>
      <c r="AW1837" s="12" t="s">
        <v>34</v>
      </c>
      <c r="AX1837" s="12" t="s">
        <v>72</v>
      </c>
      <c r="AY1837" s="151" t="s">
        <v>182</v>
      </c>
    </row>
    <row r="1838" spans="2:51" s="12" customFormat="1">
      <c r="B1838" s="149"/>
      <c r="D1838" s="150" t="s">
        <v>193</v>
      </c>
      <c r="E1838" s="151" t="s">
        <v>3</v>
      </c>
      <c r="F1838" s="152" t="s">
        <v>1676</v>
      </c>
      <c r="H1838" s="153">
        <v>34.381</v>
      </c>
      <c r="I1838" s="154"/>
      <c r="L1838" s="149"/>
      <c r="M1838" s="155"/>
      <c r="T1838" s="156"/>
      <c r="AT1838" s="151" t="s">
        <v>193</v>
      </c>
      <c r="AU1838" s="151" t="s">
        <v>81</v>
      </c>
      <c r="AV1838" s="12" t="s">
        <v>81</v>
      </c>
      <c r="AW1838" s="12" t="s">
        <v>34</v>
      </c>
      <c r="AX1838" s="12" t="s">
        <v>72</v>
      </c>
      <c r="AY1838" s="151" t="s">
        <v>182</v>
      </c>
    </row>
    <row r="1839" spans="2:51" s="12" customFormat="1">
      <c r="B1839" s="149"/>
      <c r="D1839" s="150" t="s">
        <v>193</v>
      </c>
      <c r="E1839" s="151" t="s">
        <v>3</v>
      </c>
      <c r="F1839" s="152" t="s">
        <v>1622</v>
      </c>
      <c r="H1839" s="153">
        <v>1.1499999999999999</v>
      </c>
      <c r="I1839" s="154"/>
      <c r="L1839" s="149"/>
      <c r="M1839" s="155"/>
      <c r="T1839" s="156"/>
      <c r="AT1839" s="151" t="s">
        <v>193</v>
      </c>
      <c r="AU1839" s="151" t="s">
        <v>81</v>
      </c>
      <c r="AV1839" s="12" t="s">
        <v>81</v>
      </c>
      <c r="AW1839" s="12" t="s">
        <v>34</v>
      </c>
      <c r="AX1839" s="12" t="s">
        <v>72</v>
      </c>
      <c r="AY1839" s="151" t="s">
        <v>182</v>
      </c>
    </row>
    <row r="1840" spans="2:51" s="12" customFormat="1">
      <c r="B1840" s="149"/>
      <c r="D1840" s="150" t="s">
        <v>193</v>
      </c>
      <c r="E1840" s="151" t="s">
        <v>3</v>
      </c>
      <c r="F1840" s="152" t="s">
        <v>1677</v>
      </c>
      <c r="H1840" s="153">
        <v>85.509</v>
      </c>
      <c r="I1840" s="154"/>
      <c r="L1840" s="149"/>
      <c r="M1840" s="155"/>
      <c r="T1840" s="156"/>
      <c r="AT1840" s="151" t="s">
        <v>193</v>
      </c>
      <c r="AU1840" s="151" t="s">
        <v>81</v>
      </c>
      <c r="AV1840" s="12" t="s">
        <v>81</v>
      </c>
      <c r="AW1840" s="12" t="s">
        <v>34</v>
      </c>
      <c r="AX1840" s="12" t="s">
        <v>72</v>
      </c>
      <c r="AY1840" s="151" t="s">
        <v>182</v>
      </c>
    </row>
    <row r="1841" spans="2:51" s="12" customFormat="1">
      <c r="B1841" s="149"/>
      <c r="D1841" s="150" t="s">
        <v>193</v>
      </c>
      <c r="E1841" s="151" t="s">
        <v>3</v>
      </c>
      <c r="F1841" s="152" t="s">
        <v>932</v>
      </c>
      <c r="H1841" s="153">
        <v>-1.8</v>
      </c>
      <c r="I1841" s="154"/>
      <c r="L1841" s="149"/>
      <c r="M1841" s="155"/>
      <c r="T1841" s="156"/>
      <c r="AT1841" s="151" t="s">
        <v>193</v>
      </c>
      <c r="AU1841" s="151" t="s">
        <v>81</v>
      </c>
      <c r="AV1841" s="12" t="s">
        <v>81</v>
      </c>
      <c r="AW1841" s="12" t="s">
        <v>34</v>
      </c>
      <c r="AX1841" s="12" t="s">
        <v>72</v>
      </c>
      <c r="AY1841" s="151" t="s">
        <v>182</v>
      </c>
    </row>
    <row r="1842" spans="2:51" s="12" customFormat="1">
      <c r="B1842" s="149"/>
      <c r="D1842" s="150" t="s">
        <v>193</v>
      </c>
      <c r="E1842" s="151" t="s">
        <v>3</v>
      </c>
      <c r="F1842" s="152" t="s">
        <v>931</v>
      </c>
      <c r="H1842" s="153">
        <v>-2.2000000000000002</v>
      </c>
      <c r="I1842" s="154"/>
      <c r="L1842" s="149"/>
      <c r="M1842" s="155"/>
      <c r="T1842" s="156"/>
      <c r="AT1842" s="151" t="s">
        <v>193</v>
      </c>
      <c r="AU1842" s="151" t="s">
        <v>81</v>
      </c>
      <c r="AV1842" s="12" t="s">
        <v>81</v>
      </c>
      <c r="AW1842" s="12" t="s">
        <v>34</v>
      </c>
      <c r="AX1842" s="12" t="s">
        <v>72</v>
      </c>
      <c r="AY1842" s="151" t="s">
        <v>182</v>
      </c>
    </row>
    <row r="1843" spans="2:51" s="12" customFormat="1">
      <c r="B1843" s="149"/>
      <c r="D1843" s="150" t="s">
        <v>193</v>
      </c>
      <c r="E1843" s="151" t="s">
        <v>3</v>
      </c>
      <c r="F1843" s="152" t="s">
        <v>1620</v>
      </c>
      <c r="H1843" s="153">
        <v>-3.6960000000000002</v>
      </c>
      <c r="I1843" s="154"/>
      <c r="L1843" s="149"/>
      <c r="M1843" s="155"/>
      <c r="T1843" s="156"/>
      <c r="AT1843" s="151" t="s">
        <v>193</v>
      </c>
      <c r="AU1843" s="151" t="s">
        <v>81</v>
      </c>
      <c r="AV1843" s="12" t="s">
        <v>81</v>
      </c>
      <c r="AW1843" s="12" t="s">
        <v>34</v>
      </c>
      <c r="AX1843" s="12" t="s">
        <v>72</v>
      </c>
      <c r="AY1843" s="151" t="s">
        <v>182</v>
      </c>
    </row>
    <row r="1844" spans="2:51" s="12" customFormat="1">
      <c r="B1844" s="149"/>
      <c r="D1844" s="150" t="s">
        <v>193</v>
      </c>
      <c r="E1844" s="151" t="s">
        <v>3</v>
      </c>
      <c r="F1844" s="152" t="s">
        <v>1678</v>
      </c>
      <c r="H1844" s="153">
        <v>32.148000000000003</v>
      </c>
      <c r="I1844" s="154"/>
      <c r="L1844" s="149"/>
      <c r="M1844" s="155"/>
      <c r="T1844" s="156"/>
      <c r="AT1844" s="151" t="s">
        <v>193</v>
      </c>
      <c r="AU1844" s="151" t="s">
        <v>81</v>
      </c>
      <c r="AV1844" s="12" t="s">
        <v>81</v>
      </c>
      <c r="AW1844" s="12" t="s">
        <v>34</v>
      </c>
      <c r="AX1844" s="12" t="s">
        <v>72</v>
      </c>
      <c r="AY1844" s="151" t="s">
        <v>182</v>
      </c>
    </row>
    <row r="1845" spans="2:51" s="12" customFormat="1">
      <c r="B1845" s="149"/>
      <c r="D1845" s="150" t="s">
        <v>193</v>
      </c>
      <c r="E1845" s="151" t="s">
        <v>3</v>
      </c>
      <c r="F1845" s="152" t="s">
        <v>945</v>
      </c>
      <c r="H1845" s="153">
        <v>-1.6</v>
      </c>
      <c r="I1845" s="154"/>
      <c r="L1845" s="149"/>
      <c r="M1845" s="155"/>
      <c r="T1845" s="156"/>
      <c r="AT1845" s="151" t="s">
        <v>193</v>
      </c>
      <c r="AU1845" s="151" t="s">
        <v>81</v>
      </c>
      <c r="AV1845" s="12" t="s">
        <v>81</v>
      </c>
      <c r="AW1845" s="12" t="s">
        <v>34</v>
      </c>
      <c r="AX1845" s="12" t="s">
        <v>72</v>
      </c>
      <c r="AY1845" s="151" t="s">
        <v>182</v>
      </c>
    </row>
    <row r="1846" spans="2:51" s="12" customFormat="1">
      <c r="B1846" s="149"/>
      <c r="D1846" s="150" t="s">
        <v>193</v>
      </c>
      <c r="E1846" s="151" t="s">
        <v>3</v>
      </c>
      <c r="F1846" s="152" t="s">
        <v>1620</v>
      </c>
      <c r="H1846" s="153">
        <v>-3.6960000000000002</v>
      </c>
      <c r="I1846" s="154"/>
      <c r="L1846" s="149"/>
      <c r="M1846" s="155"/>
      <c r="T1846" s="156"/>
      <c r="AT1846" s="151" t="s">
        <v>193</v>
      </c>
      <c r="AU1846" s="151" t="s">
        <v>81</v>
      </c>
      <c r="AV1846" s="12" t="s">
        <v>81</v>
      </c>
      <c r="AW1846" s="12" t="s">
        <v>34</v>
      </c>
      <c r="AX1846" s="12" t="s">
        <v>72</v>
      </c>
      <c r="AY1846" s="151" t="s">
        <v>182</v>
      </c>
    </row>
    <row r="1847" spans="2:51" s="12" customFormat="1">
      <c r="B1847" s="149"/>
      <c r="D1847" s="150" t="s">
        <v>193</v>
      </c>
      <c r="E1847" s="151" t="s">
        <v>3</v>
      </c>
      <c r="F1847" s="152" t="s">
        <v>1679</v>
      </c>
      <c r="H1847" s="153">
        <v>27.143000000000001</v>
      </c>
      <c r="I1847" s="154"/>
      <c r="L1847" s="149"/>
      <c r="M1847" s="155"/>
      <c r="T1847" s="156"/>
      <c r="AT1847" s="151" t="s">
        <v>193</v>
      </c>
      <c r="AU1847" s="151" t="s">
        <v>81</v>
      </c>
      <c r="AV1847" s="12" t="s">
        <v>81</v>
      </c>
      <c r="AW1847" s="12" t="s">
        <v>34</v>
      </c>
      <c r="AX1847" s="12" t="s">
        <v>72</v>
      </c>
      <c r="AY1847" s="151" t="s">
        <v>182</v>
      </c>
    </row>
    <row r="1848" spans="2:51" s="12" customFormat="1">
      <c r="B1848" s="149"/>
      <c r="D1848" s="150" t="s">
        <v>193</v>
      </c>
      <c r="E1848" s="151" t="s">
        <v>3</v>
      </c>
      <c r="F1848" s="152" t="s">
        <v>945</v>
      </c>
      <c r="H1848" s="153">
        <v>-1.6</v>
      </c>
      <c r="I1848" s="154"/>
      <c r="L1848" s="149"/>
      <c r="M1848" s="155"/>
      <c r="T1848" s="156"/>
      <c r="AT1848" s="151" t="s">
        <v>193</v>
      </c>
      <c r="AU1848" s="151" t="s">
        <v>81</v>
      </c>
      <c r="AV1848" s="12" t="s">
        <v>81</v>
      </c>
      <c r="AW1848" s="12" t="s">
        <v>34</v>
      </c>
      <c r="AX1848" s="12" t="s">
        <v>72</v>
      </c>
      <c r="AY1848" s="151" t="s">
        <v>182</v>
      </c>
    </row>
    <row r="1849" spans="2:51" s="12" customFormat="1">
      <c r="B1849" s="149"/>
      <c r="D1849" s="150" t="s">
        <v>193</v>
      </c>
      <c r="E1849" s="151" t="s">
        <v>3</v>
      </c>
      <c r="F1849" s="152" t="s">
        <v>1680</v>
      </c>
      <c r="H1849" s="153">
        <v>43.158999999999999</v>
      </c>
      <c r="I1849" s="154"/>
      <c r="L1849" s="149"/>
      <c r="M1849" s="155"/>
      <c r="T1849" s="156"/>
      <c r="AT1849" s="151" t="s">
        <v>193</v>
      </c>
      <c r="AU1849" s="151" t="s">
        <v>81</v>
      </c>
      <c r="AV1849" s="12" t="s">
        <v>81</v>
      </c>
      <c r="AW1849" s="12" t="s">
        <v>34</v>
      </c>
      <c r="AX1849" s="12" t="s">
        <v>72</v>
      </c>
      <c r="AY1849" s="151" t="s">
        <v>182</v>
      </c>
    </row>
    <row r="1850" spans="2:51" s="12" customFormat="1">
      <c r="B1850" s="149"/>
      <c r="D1850" s="150" t="s">
        <v>193</v>
      </c>
      <c r="E1850" s="151" t="s">
        <v>3</v>
      </c>
      <c r="F1850" s="152" t="s">
        <v>945</v>
      </c>
      <c r="H1850" s="153">
        <v>-1.6</v>
      </c>
      <c r="I1850" s="154"/>
      <c r="L1850" s="149"/>
      <c r="M1850" s="155"/>
      <c r="T1850" s="156"/>
      <c r="AT1850" s="151" t="s">
        <v>193</v>
      </c>
      <c r="AU1850" s="151" t="s">
        <v>81</v>
      </c>
      <c r="AV1850" s="12" t="s">
        <v>81</v>
      </c>
      <c r="AW1850" s="12" t="s">
        <v>34</v>
      </c>
      <c r="AX1850" s="12" t="s">
        <v>72</v>
      </c>
      <c r="AY1850" s="151" t="s">
        <v>182</v>
      </c>
    </row>
    <row r="1851" spans="2:51" s="12" customFormat="1">
      <c r="B1851" s="149"/>
      <c r="D1851" s="150" t="s">
        <v>193</v>
      </c>
      <c r="E1851" s="151" t="s">
        <v>3</v>
      </c>
      <c r="F1851" s="152" t="s">
        <v>931</v>
      </c>
      <c r="H1851" s="153">
        <v>-2.2000000000000002</v>
      </c>
      <c r="I1851" s="154"/>
      <c r="L1851" s="149"/>
      <c r="M1851" s="155"/>
      <c r="T1851" s="156"/>
      <c r="AT1851" s="151" t="s">
        <v>193</v>
      </c>
      <c r="AU1851" s="151" t="s">
        <v>81</v>
      </c>
      <c r="AV1851" s="12" t="s">
        <v>81</v>
      </c>
      <c r="AW1851" s="12" t="s">
        <v>34</v>
      </c>
      <c r="AX1851" s="12" t="s">
        <v>72</v>
      </c>
      <c r="AY1851" s="151" t="s">
        <v>182</v>
      </c>
    </row>
    <row r="1852" spans="2:51" s="12" customFormat="1">
      <c r="B1852" s="149"/>
      <c r="D1852" s="150" t="s">
        <v>193</v>
      </c>
      <c r="E1852" s="151" t="s">
        <v>3</v>
      </c>
      <c r="F1852" s="152" t="s">
        <v>1681</v>
      </c>
      <c r="H1852" s="153">
        <v>71.956999999999994</v>
      </c>
      <c r="I1852" s="154"/>
      <c r="L1852" s="149"/>
      <c r="M1852" s="155"/>
      <c r="T1852" s="156"/>
      <c r="AT1852" s="151" t="s">
        <v>193</v>
      </c>
      <c r="AU1852" s="151" t="s">
        <v>81</v>
      </c>
      <c r="AV1852" s="12" t="s">
        <v>81</v>
      </c>
      <c r="AW1852" s="12" t="s">
        <v>34</v>
      </c>
      <c r="AX1852" s="12" t="s">
        <v>72</v>
      </c>
      <c r="AY1852" s="151" t="s">
        <v>182</v>
      </c>
    </row>
    <row r="1853" spans="2:51" s="12" customFormat="1">
      <c r="B1853" s="149"/>
      <c r="D1853" s="150" t="s">
        <v>193</v>
      </c>
      <c r="E1853" s="151" t="s">
        <v>3</v>
      </c>
      <c r="F1853" s="152" t="s">
        <v>621</v>
      </c>
      <c r="H1853" s="153">
        <v>-2.31</v>
      </c>
      <c r="I1853" s="154"/>
      <c r="L1853" s="149"/>
      <c r="M1853" s="155"/>
      <c r="T1853" s="156"/>
      <c r="AT1853" s="151" t="s">
        <v>193</v>
      </c>
      <c r="AU1853" s="151" t="s">
        <v>81</v>
      </c>
      <c r="AV1853" s="12" t="s">
        <v>81</v>
      </c>
      <c r="AW1853" s="12" t="s">
        <v>34</v>
      </c>
      <c r="AX1853" s="12" t="s">
        <v>72</v>
      </c>
      <c r="AY1853" s="151" t="s">
        <v>182</v>
      </c>
    </row>
    <row r="1854" spans="2:51" s="12" customFormat="1">
      <c r="B1854" s="149"/>
      <c r="D1854" s="150" t="s">
        <v>193</v>
      </c>
      <c r="E1854" s="151" t="s">
        <v>3</v>
      </c>
      <c r="F1854" s="152" t="s">
        <v>1628</v>
      </c>
      <c r="H1854" s="153">
        <v>-2.298</v>
      </c>
      <c r="I1854" s="154"/>
      <c r="L1854" s="149"/>
      <c r="M1854" s="155"/>
      <c r="T1854" s="156"/>
      <c r="AT1854" s="151" t="s">
        <v>193</v>
      </c>
      <c r="AU1854" s="151" t="s">
        <v>81</v>
      </c>
      <c r="AV1854" s="12" t="s">
        <v>81</v>
      </c>
      <c r="AW1854" s="12" t="s">
        <v>34</v>
      </c>
      <c r="AX1854" s="12" t="s">
        <v>72</v>
      </c>
      <c r="AY1854" s="151" t="s">
        <v>182</v>
      </c>
    </row>
    <row r="1855" spans="2:51" s="12" customFormat="1">
      <c r="B1855" s="149"/>
      <c r="D1855" s="150" t="s">
        <v>193</v>
      </c>
      <c r="E1855" s="151" t="s">
        <v>3</v>
      </c>
      <c r="F1855" s="152" t="s">
        <v>937</v>
      </c>
      <c r="H1855" s="153">
        <v>-1.4</v>
      </c>
      <c r="I1855" s="154"/>
      <c r="L1855" s="149"/>
      <c r="M1855" s="155"/>
      <c r="T1855" s="156"/>
      <c r="AT1855" s="151" t="s">
        <v>193</v>
      </c>
      <c r="AU1855" s="151" t="s">
        <v>81</v>
      </c>
      <c r="AV1855" s="12" t="s">
        <v>81</v>
      </c>
      <c r="AW1855" s="12" t="s">
        <v>34</v>
      </c>
      <c r="AX1855" s="12" t="s">
        <v>72</v>
      </c>
      <c r="AY1855" s="151" t="s">
        <v>182</v>
      </c>
    </row>
    <row r="1856" spans="2:51" s="12" customFormat="1">
      <c r="B1856" s="149"/>
      <c r="D1856" s="150" t="s">
        <v>193</v>
      </c>
      <c r="E1856" s="151" t="s">
        <v>3</v>
      </c>
      <c r="F1856" s="152" t="s">
        <v>1682</v>
      </c>
      <c r="H1856" s="153">
        <v>71.802999999999997</v>
      </c>
      <c r="I1856" s="154"/>
      <c r="L1856" s="149"/>
      <c r="M1856" s="155"/>
      <c r="T1856" s="156"/>
      <c r="AT1856" s="151" t="s">
        <v>193</v>
      </c>
      <c r="AU1856" s="151" t="s">
        <v>81</v>
      </c>
      <c r="AV1856" s="12" t="s">
        <v>81</v>
      </c>
      <c r="AW1856" s="12" t="s">
        <v>34</v>
      </c>
      <c r="AX1856" s="12" t="s">
        <v>72</v>
      </c>
      <c r="AY1856" s="151" t="s">
        <v>182</v>
      </c>
    </row>
    <row r="1857" spans="2:51" s="12" customFormat="1">
      <c r="B1857" s="149"/>
      <c r="D1857" s="150" t="s">
        <v>193</v>
      </c>
      <c r="E1857" s="151" t="s">
        <v>3</v>
      </c>
      <c r="F1857" s="152" t="s">
        <v>932</v>
      </c>
      <c r="H1857" s="153">
        <v>-1.8</v>
      </c>
      <c r="I1857" s="154"/>
      <c r="L1857" s="149"/>
      <c r="M1857" s="155"/>
      <c r="T1857" s="156"/>
      <c r="AT1857" s="151" t="s">
        <v>193</v>
      </c>
      <c r="AU1857" s="151" t="s">
        <v>81</v>
      </c>
      <c r="AV1857" s="12" t="s">
        <v>81</v>
      </c>
      <c r="AW1857" s="12" t="s">
        <v>34</v>
      </c>
      <c r="AX1857" s="12" t="s">
        <v>72</v>
      </c>
      <c r="AY1857" s="151" t="s">
        <v>182</v>
      </c>
    </row>
    <row r="1858" spans="2:51" s="12" customFormat="1">
      <c r="B1858" s="149"/>
      <c r="D1858" s="150" t="s">
        <v>193</v>
      </c>
      <c r="E1858" s="151" t="s">
        <v>3</v>
      </c>
      <c r="F1858" s="152" t="s">
        <v>931</v>
      </c>
      <c r="H1858" s="153">
        <v>-2.2000000000000002</v>
      </c>
      <c r="I1858" s="154"/>
      <c r="L1858" s="149"/>
      <c r="M1858" s="155"/>
      <c r="T1858" s="156"/>
      <c r="AT1858" s="151" t="s">
        <v>193</v>
      </c>
      <c r="AU1858" s="151" t="s">
        <v>81</v>
      </c>
      <c r="AV1858" s="12" t="s">
        <v>81</v>
      </c>
      <c r="AW1858" s="12" t="s">
        <v>34</v>
      </c>
      <c r="AX1858" s="12" t="s">
        <v>72</v>
      </c>
      <c r="AY1858" s="151" t="s">
        <v>182</v>
      </c>
    </row>
    <row r="1859" spans="2:51" s="12" customFormat="1">
      <c r="B1859" s="149"/>
      <c r="D1859" s="150" t="s">
        <v>193</v>
      </c>
      <c r="E1859" s="151" t="s">
        <v>3</v>
      </c>
      <c r="F1859" s="152" t="s">
        <v>1628</v>
      </c>
      <c r="H1859" s="153">
        <v>-2.298</v>
      </c>
      <c r="I1859" s="154"/>
      <c r="L1859" s="149"/>
      <c r="M1859" s="155"/>
      <c r="T1859" s="156"/>
      <c r="AT1859" s="151" t="s">
        <v>193</v>
      </c>
      <c r="AU1859" s="151" t="s">
        <v>81</v>
      </c>
      <c r="AV1859" s="12" t="s">
        <v>81</v>
      </c>
      <c r="AW1859" s="12" t="s">
        <v>34</v>
      </c>
      <c r="AX1859" s="12" t="s">
        <v>72</v>
      </c>
      <c r="AY1859" s="151" t="s">
        <v>182</v>
      </c>
    </row>
    <row r="1860" spans="2:51" s="12" customFormat="1">
      <c r="B1860" s="149"/>
      <c r="D1860" s="150" t="s">
        <v>193</v>
      </c>
      <c r="E1860" s="151" t="s">
        <v>3</v>
      </c>
      <c r="F1860" s="152" t="s">
        <v>1683</v>
      </c>
      <c r="H1860" s="153">
        <v>43.235999999999997</v>
      </c>
      <c r="I1860" s="154"/>
      <c r="L1860" s="149"/>
      <c r="M1860" s="155"/>
      <c r="T1860" s="156"/>
      <c r="AT1860" s="151" t="s">
        <v>193</v>
      </c>
      <c r="AU1860" s="151" t="s">
        <v>81</v>
      </c>
      <c r="AV1860" s="12" t="s">
        <v>81</v>
      </c>
      <c r="AW1860" s="12" t="s">
        <v>34</v>
      </c>
      <c r="AX1860" s="12" t="s">
        <v>72</v>
      </c>
      <c r="AY1860" s="151" t="s">
        <v>182</v>
      </c>
    </row>
    <row r="1861" spans="2:51" s="12" customFormat="1">
      <c r="B1861" s="149"/>
      <c r="D1861" s="150" t="s">
        <v>193</v>
      </c>
      <c r="E1861" s="151" t="s">
        <v>3</v>
      </c>
      <c r="F1861" s="152" t="s">
        <v>1512</v>
      </c>
      <c r="H1861" s="153">
        <v>-4.4000000000000004</v>
      </c>
      <c r="I1861" s="154"/>
      <c r="L1861" s="149"/>
      <c r="M1861" s="155"/>
      <c r="T1861" s="156"/>
      <c r="AT1861" s="151" t="s">
        <v>193</v>
      </c>
      <c r="AU1861" s="151" t="s">
        <v>81</v>
      </c>
      <c r="AV1861" s="12" t="s">
        <v>81</v>
      </c>
      <c r="AW1861" s="12" t="s">
        <v>34</v>
      </c>
      <c r="AX1861" s="12" t="s">
        <v>72</v>
      </c>
      <c r="AY1861" s="151" t="s">
        <v>182</v>
      </c>
    </row>
    <row r="1862" spans="2:51" s="12" customFormat="1">
      <c r="B1862" s="149"/>
      <c r="D1862" s="150" t="s">
        <v>193</v>
      </c>
      <c r="E1862" s="151" t="s">
        <v>3</v>
      </c>
      <c r="F1862" s="152" t="s">
        <v>1631</v>
      </c>
      <c r="H1862" s="153">
        <v>1.28</v>
      </c>
      <c r="I1862" s="154"/>
      <c r="L1862" s="149"/>
      <c r="M1862" s="155"/>
      <c r="T1862" s="156"/>
      <c r="AT1862" s="151" t="s">
        <v>193</v>
      </c>
      <c r="AU1862" s="151" t="s">
        <v>81</v>
      </c>
      <c r="AV1862" s="12" t="s">
        <v>81</v>
      </c>
      <c r="AW1862" s="12" t="s">
        <v>34</v>
      </c>
      <c r="AX1862" s="12" t="s">
        <v>72</v>
      </c>
      <c r="AY1862" s="151" t="s">
        <v>182</v>
      </c>
    </row>
    <row r="1863" spans="2:51" s="12" customFormat="1">
      <c r="B1863" s="149"/>
      <c r="D1863" s="150" t="s">
        <v>193</v>
      </c>
      <c r="E1863" s="151" t="s">
        <v>3</v>
      </c>
      <c r="F1863" s="152" t="s">
        <v>1684</v>
      </c>
      <c r="H1863" s="153">
        <v>43.082000000000001</v>
      </c>
      <c r="I1863" s="154"/>
      <c r="L1863" s="149"/>
      <c r="M1863" s="155"/>
      <c r="T1863" s="156"/>
      <c r="AT1863" s="151" t="s">
        <v>193</v>
      </c>
      <c r="AU1863" s="151" t="s">
        <v>81</v>
      </c>
      <c r="AV1863" s="12" t="s">
        <v>81</v>
      </c>
      <c r="AW1863" s="12" t="s">
        <v>34</v>
      </c>
      <c r="AX1863" s="12" t="s">
        <v>72</v>
      </c>
      <c r="AY1863" s="151" t="s">
        <v>182</v>
      </c>
    </row>
    <row r="1864" spans="2:51" s="12" customFormat="1">
      <c r="B1864" s="149"/>
      <c r="D1864" s="150" t="s">
        <v>193</v>
      </c>
      <c r="E1864" s="151" t="s">
        <v>3</v>
      </c>
      <c r="F1864" s="152" t="s">
        <v>932</v>
      </c>
      <c r="H1864" s="153">
        <v>-1.8</v>
      </c>
      <c r="I1864" s="154"/>
      <c r="L1864" s="149"/>
      <c r="M1864" s="155"/>
      <c r="T1864" s="156"/>
      <c r="AT1864" s="151" t="s">
        <v>193</v>
      </c>
      <c r="AU1864" s="151" t="s">
        <v>81</v>
      </c>
      <c r="AV1864" s="12" t="s">
        <v>81</v>
      </c>
      <c r="AW1864" s="12" t="s">
        <v>34</v>
      </c>
      <c r="AX1864" s="12" t="s">
        <v>72</v>
      </c>
      <c r="AY1864" s="151" t="s">
        <v>182</v>
      </c>
    </row>
    <row r="1865" spans="2:51" s="12" customFormat="1">
      <c r="B1865" s="149"/>
      <c r="D1865" s="150" t="s">
        <v>193</v>
      </c>
      <c r="E1865" s="151" t="s">
        <v>3</v>
      </c>
      <c r="F1865" s="152" t="s">
        <v>1685</v>
      </c>
      <c r="H1865" s="153">
        <v>34.997</v>
      </c>
      <c r="I1865" s="154"/>
      <c r="L1865" s="149"/>
      <c r="M1865" s="155"/>
      <c r="T1865" s="156"/>
      <c r="AT1865" s="151" t="s">
        <v>193</v>
      </c>
      <c r="AU1865" s="151" t="s">
        <v>81</v>
      </c>
      <c r="AV1865" s="12" t="s">
        <v>81</v>
      </c>
      <c r="AW1865" s="12" t="s">
        <v>34</v>
      </c>
      <c r="AX1865" s="12" t="s">
        <v>72</v>
      </c>
      <c r="AY1865" s="151" t="s">
        <v>182</v>
      </c>
    </row>
    <row r="1866" spans="2:51" s="12" customFormat="1">
      <c r="B1866" s="149"/>
      <c r="D1866" s="150" t="s">
        <v>193</v>
      </c>
      <c r="E1866" s="151" t="s">
        <v>3</v>
      </c>
      <c r="F1866" s="152" t="s">
        <v>1622</v>
      </c>
      <c r="H1866" s="153">
        <v>1.1499999999999999</v>
      </c>
      <c r="I1866" s="154"/>
      <c r="L1866" s="149"/>
      <c r="M1866" s="155"/>
      <c r="T1866" s="156"/>
      <c r="AT1866" s="151" t="s">
        <v>193</v>
      </c>
      <c r="AU1866" s="151" t="s">
        <v>81</v>
      </c>
      <c r="AV1866" s="12" t="s">
        <v>81</v>
      </c>
      <c r="AW1866" s="12" t="s">
        <v>34</v>
      </c>
      <c r="AX1866" s="12" t="s">
        <v>72</v>
      </c>
      <c r="AY1866" s="151" t="s">
        <v>182</v>
      </c>
    </row>
    <row r="1867" spans="2:51" s="12" customFormat="1">
      <c r="B1867" s="149"/>
      <c r="D1867" s="150" t="s">
        <v>193</v>
      </c>
      <c r="E1867" s="151" t="s">
        <v>3</v>
      </c>
      <c r="F1867" s="152" t="s">
        <v>1628</v>
      </c>
      <c r="H1867" s="153">
        <v>-2.298</v>
      </c>
      <c r="I1867" s="154"/>
      <c r="L1867" s="149"/>
      <c r="M1867" s="155"/>
      <c r="T1867" s="156"/>
      <c r="AT1867" s="151" t="s">
        <v>193</v>
      </c>
      <c r="AU1867" s="151" t="s">
        <v>81</v>
      </c>
      <c r="AV1867" s="12" t="s">
        <v>81</v>
      </c>
      <c r="AW1867" s="12" t="s">
        <v>34</v>
      </c>
      <c r="AX1867" s="12" t="s">
        <v>72</v>
      </c>
      <c r="AY1867" s="151" t="s">
        <v>182</v>
      </c>
    </row>
    <row r="1868" spans="2:51" s="12" customFormat="1">
      <c r="B1868" s="149"/>
      <c r="D1868" s="150" t="s">
        <v>193</v>
      </c>
      <c r="E1868" s="151" t="s">
        <v>3</v>
      </c>
      <c r="F1868" s="152" t="s">
        <v>1686</v>
      </c>
      <c r="H1868" s="153">
        <v>70.917000000000002</v>
      </c>
      <c r="I1868" s="154"/>
      <c r="L1868" s="149"/>
      <c r="M1868" s="155"/>
      <c r="T1868" s="156"/>
      <c r="AT1868" s="151" t="s">
        <v>193</v>
      </c>
      <c r="AU1868" s="151" t="s">
        <v>81</v>
      </c>
      <c r="AV1868" s="12" t="s">
        <v>81</v>
      </c>
      <c r="AW1868" s="12" t="s">
        <v>34</v>
      </c>
      <c r="AX1868" s="12" t="s">
        <v>72</v>
      </c>
      <c r="AY1868" s="151" t="s">
        <v>182</v>
      </c>
    </row>
    <row r="1869" spans="2:51" s="12" customFormat="1">
      <c r="B1869" s="149"/>
      <c r="D1869" s="150" t="s">
        <v>193</v>
      </c>
      <c r="E1869" s="151" t="s">
        <v>3</v>
      </c>
      <c r="F1869" s="152" t="s">
        <v>929</v>
      </c>
      <c r="H1869" s="153">
        <v>-6.6</v>
      </c>
      <c r="I1869" s="154"/>
      <c r="L1869" s="149"/>
      <c r="M1869" s="155"/>
      <c r="T1869" s="156"/>
      <c r="AT1869" s="151" t="s">
        <v>193</v>
      </c>
      <c r="AU1869" s="151" t="s">
        <v>81</v>
      </c>
      <c r="AV1869" s="12" t="s">
        <v>81</v>
      </c>
      <c r="AW1869" s="12" t="s">
        <v>34</v>
      </c>
      <c r="AX1869" s="12" t="s">
        <v>72</v>
      </c>
      <c r="AY1869" s="151" t="s">
        <v>182</v>
      </c>
    </row>
    <row r="1870" spans="2:51" s="12" customFormat="1">
      <c r="B1870" s="149"/>
      <c r="D1870" s="150" t="s">
        <v>193</v>
      </c>
      <c r="E1870" s="151" t="s">
        <v>3</v>
      </c>
      <c r="F1870" s="152" t="s">
        <v>1635</v>
      </c>
      <c r="H1870" s="153">
        <v>-0.49</v>
      </c>
      <c r="I1870" s="154"/>
      <c r="L1870" s="149"/>
      <c r="M1870" s="155"/>
      <c r="T1870" s="156"/>
      <c r="AT1870" s="151" t="s">
        <v>193</v>
      </c>
      <c r="AU1870" s="151" t="s">
        <v>81</v>
      </c>
      <c r="AV1870" s="12" t="s">
        <v>81</v>
      </c>
      <c r="AW1870" s="12" t="s">
        <v>34</v>
      </c>
      <c r="AX1870" s="12" t="s">
        <v>72</v>
      </c>
      <c r="AY1870" s="151" t="s">
        <v>182</v>
      </c>
    </row>
    <row r="1871" spans="2:51" s="12" customFormat="1">
      <c r="B1871" s="149"/>
      <c r="D1871" s="150" t="s">
        <v>193</v>
      </c>
      <c r="E1871" s="151" t="s">
        <v>3</v>
      </c>
      <c r="F1871" s="152" t="s">
        <v>1687</v>
      </c>
      <c r="H1871" s="153">
        <v>154.23099999999999</v>
      </c>
      <c r="I1871" s="154"/>
      <c r="L1871" s="149"/>
      <c r="M1871" s="155"/>
      <c r="T1871" s="156"/>
      <c r="AT1871" s="151" t="s">
        <v>193</v>
      </c>
      <c r="AU1871" s="151" t="s">
        <v>81</v>
      </c>
      <c r="AV1871" s="12" t="s">
        <v>81</v>
      </c>
      <c r="AW1871" s="12" t="s">
        <v>34</v>
      </c>
      <c r="AX1871" s="12" t="s">
        <v>72</v>
      </c>
      <c r="AY1871" s="151" t="s">
        <v>182</v>
      </c>
    </row>
    <row r="1872" spans="2:51" s="12" customFormat="1">
      <c r="B1872" s="149"/>
      <c r="D1872" s="150" t="s">
        <v>193</v>
      </c>
      <c r="E1872" s="151" t="s">
        <v>3</v>
      </c>
      <c r="F1872" s="152" t="s">
        <v>1637</v>
      </c>
      <c r="H1872" s="153">
        <v>-1.7030000000000001</v>
      </c>
      <c r="I1872" s="154"/>
      <c r="L1872" s="149"/>
      <c r="M1872" s="155"/>
      <c r="T1872" s="156"/>
      <c r="AT1872" s="151" t="s">
        <v>193</v>
      </c>
      <c r="AU1872" s="151" t="s">
        <v>81</v>
      </c>
      <c r="AV1872" s="12" t="s">
        <v>81</v>
      </c>
      <c r="AW1872" s="12" t="s">
        <v>34</v>
      </c>
      <c r="AX1872" s="12" t="s">
        <v>72</v>
      </c>
      <c r="AY1872" s="151" t="s">
        <v>182</v>
      </c>
    </row>
    <row r="1873" spans="2:51" s="12" customFormat="1">
      <c r="B1873" s="149"/>
      <c r="D1873" s="150" t="s">
        <v>193</v>
      </c>
      <c r="E1873" s="151" t="s">
        <v>3</v>
      </c>
      <c r="F1873" s="152" t="s">
        <v>1638</v>
      </c>
      <c r="H1873" s="153">
        <v>3.1E-2</v>
      </c>
      <c r="I1873" s="154"/>
      <c r="L1873" s="149"/>
      <c r="M1873" s="155"/>
      <c r="T1873" s="156"/>
      <c r="AT1873" s="151" t="s">
        <v>193</v>
      </c>
      <c r="AU1873" s="151" t="s">
        <v>81</v>
      </c>
      <c r="AV1873" s="12" t="s">
        <v>81</v>
      </c>
      <c r="AW1873" s="12" t="s">
        <v>34</v>
      </c>
      <c r="AX1873" s="12" t="s">
        <v>72</v>
      </c>
      <c r="AY1873" s="151" t="s">
        <v>182</v>
      </c>
    </row>
    <row r="1874" spans="2:51" s="12" customFormat="1">
      <c r="B1874" s="149"/>
      <c r="D1874" s="150" t="s">
        <v>193</v>
      </c>
      <c r="E1874" s="151" t="s">
        <v>3</v>
      </c>
      <c r="F1874" s="152" t="s">
        <v>1639</v>
      </c>
      <c r="H1874" s="153">
        <v>-0.27</v>
      </c>
      <c r="I1874" s="154"/>
      <c r="L1874" s="149"/>
      <c r="M1874" s="155"/>
      <c r="T1874" s="156"/>
      <c r="AT1874" s="151" t="s">
        <v>193</v>
      </c>
      <c r="AU1874" s="151" t="s">
        <v>81</v>
      </c>
      <c r="AV1874" s="12" t="s">
        <v>81</v>
      </c>
      <c r="AW1874" s="12" t="s">
        <v>34</v>
      </c>
      <c r="AX1874" s="12" t="s">
        <v>72</v>
      </c>
      <c r="AY1874" s="151" t="s">
        <v>182</v>
      </c>
    </row>
    <row r="1875" spans="2:51" s="12" customFormat="1">
      <c r="B1875" s="149"/>
      <c r="D1875" s="150" t="s">
        <v>193</v>
      </c>
      <c r="E1875" s="151" t="s">
        <v>3</v>
      </c>
      <c r="F1875" s="152" t="s">
        <v>1640</v>
      </c>
      <c r="H1875" s="153">
        <v>-5.7270000000000003</v>
      </c>
      <c r="I1875" s="154"/>
      <c r="L1875" s="149"/>
      <c r="M1875" s="155"/>
      <c r="T1875" s="156"/>
      <c r="AT1875" s="151" t="s">
        <v>193</v>
      </c>
      <c r="AU1875" s="151" t="s">
        <v>81</v>
      </c>
      <c r="AV1875" s="12" t="s">
        <v>81</v>
      </c>
      <c r="AW1875" s="12" t="s">
        <v>34</v>
      </c>
      <c r="AX1875" s="12" t="s">
        <v>72</v>
      </c>
      <c r="AY1875" s="151" t="s">
        <v>182</v>
      </c>
    </row>
    <row r="1876" spans="2:51" s="12" customFormat="1">
      <c r="B1876" s="149"/>
      <c r="D1876" s="150" t="s">
        <v>193</v>
      </c>
      <c r="E1876" s="151" t="s">
        <v>3</v>
      </c>
      <c r="F1876" s="152" t="s">
        <v>1512</v>
      </c>
      <c r="H1876" s="153">
        <v>-4.4000000000000004</v>
      </c>
      <c r="I1876" s="154"/>
      <c r="L1876" s="149"/>
      <c r="M1876" s="155"/>
      <c r="T1876" s="156"/>
      <c r="AT1876" s="151" t="s">
        <v>193</v>
      </c>
      <c r="AU1876" s="151" t="s">
        <v>81</v>
      </c>
      <c r="AV1876" s="12" t="s">
        <v>81</v>
      </c>
      <c r="AW1876" s="12" t="s">
        <v>34</v>
      </c>
      <c r="AX1876" s="12" t="s">
        <v>72</v>
      </c>
      <c r="AY1876" s="151" t="s">
        <v>182</v>
      </c>
    </row>
    <row r="1877" spans="2:51" s="12" customFormat="1">
      <c r="B1877" s="149"/>
      <c r="D1877" s="150" t="s">
        <v>193</v>
      </c>
      <c r="E1877" s="151" t="s">
        <v>3</v>
      </c>
      <c r="F1877" s="152" t="s">
        <v>1641</v>
      </c>
      <c r="H1877" s="153">
        <v>-6.3940000000000001</v>
      </c>
      <c r="I1877" s="154"/>
      <c r="L1877" s="149"/>
      <c r="M1877" s="155"/>
      <c r="T1877" s="156"/>
      <c r="AT1877" s="151" t="s">
        <v>193</v>
      </c>
      <c r="AU1877" s="151" t="s">
        <v>81</v>
      </c>
      <c r="AV1877" s="12" t="s">
        <v>81</v>
      </c>
      <c r="AW1877" s="12" t="s">
        <v>34</v>
      </c>
      <c r="AX1877" s="12" t="s">
        <v>72</v>
      </c>
      <c r="AY1877" s="151" t="s">
        <v>182</v>
      </c>
    </row>
    <row r="1878" spans="2:51" s="12" customFormat="1">
      <c r="B1878" s="149"/>
      <c r="D1878" s="150" t="s">
        <v>193</v>
      </c>
      <c r="E1878" s="151" t="s">
        <v>3</v>
      </c>
      <c r="F1878" s="152" t="s">
        <v>602</v>
      </c>
      <c r="H1878" s="153">
        <v>-3.68</v>
      </c>
      <c r="I1878" s="154"/>
      <c r="L1878" s="149"/>
      <c r="M1878" s="155"/>
      <c r="T1878" s="156"/>
      <c r="AT1878" s="151" t="s">
        <v>193</v>
      </c>
      <c r="AU1878" s="151" t="s">
        <v>81</v>
      </c>
      <c r="AV1878" s="12" t="s">
        <v>81</v>
      </c>
      <c r="AW1878" s="12" t="s">
        <v>34</v>
      </c>
      <c r="AX1878" s="12" t="s">
        <v>72</v>
      </c>
      <c r="AY1878" s="151" t="s">
        <v>182</v>
      </c>
    </row>
    <row r="1879" spans="2:51" s="12" customFormat="1">
      <c r="B1879" s="149"/>
      <c r="D1879" s="150" t="s">
        <v>193</v>
      </c>
      <c r="E1879" s="151" t="s">
        <v>3</v>
      </c>
      <c r="F1879" s="152" t="s">
        <v>1642</v>
      </c>
      <c r="H1879" s="153">
        <v>0.85099999999999998</v>
      </c>
      <c r="I1879" s="154"/>
      <c r="L1879" s="149"/>
      <c r="M1879" s="155"/>
      <c r="T1879" s="156"/>
      <c r="AT1879" s="151" t="s">
        <v>193</v>
      </c>
      <c r="AU1879" s="151" t="s">
        <v>81</v>
      </c>
      <c r="AV1879" s="12" t="s">
        <v>81</v>
      </c>
      <c r="AW1879" s="12" t="s">
        <v>34</v>
      </c>
      <c r="AX1879" s="12" t="s">
        <v>72</v>
      </c>
      <c r="AY1879" s="151" t="s">
        <v>182</v>
      </c>
    </row>
    <row r="1880" spans="2:51" s="12" customFormat="1">
      <c r="B1880" s="149"/>
      <c r="D1880" s="150" t="s">
        <v>193</v>
      </c>
      <c r="E1880" s="151" t="s">
        <v>3</v>
      </c>
      <c r="F1880" s="152" t="s">
        <v>1688</v>
      </c>
      <c r="H1880" s="153">
        <v>68.067999999999998</v>
      </c>
      <c r="I1880" s="154"/>
      <c r="L1880" s="149"/>
      <c r="M1880" s="155"/>
      <c r="T1880" s="156"/>
      <c r="AT1880" s="151" t="s">
        <v>193</v>
      </c>
      <c r="AU1880" s="151" t="s">
        <v>81</v>
      </c>
      <c r="AV1880" s="12" t="s">
        <v>81</v>
      </c>
      <c r="AW1880" s="12" t="s">
        <v>34</v>
      </c>
      <c r="AX1880" s="12" t="s">
        <v>72</v>
      </c>
      <c r="AY1880" s="151" t="s">
        <v>182</v>
      </c>
    </row>
    <row r="1881" spans="2:51" s="12" customFormat="1">
      <c r="B1881" s="149"/>
      <c r="D1881" s="150" t="s">
        <v>193</v>
      </c>
      <c r="E1881" s="151" t="s">
        <v>3</v>
      </c>
      <c r="F1881" s="152" t="s">
        <v>937</v>
      </c>
      <c r="H1881" s="153">
        <v>-1.4</v>
      </c>
      <c r="I1881" s="154"/>
      <c r="L1881" s="149"/>
      <c r="M1881" s="155"/>
      <c r="T1881" s="156"/>
      <c r="AT1881" s="151" t="s">
        <v>193</v>
      </c>
      <c r="AU1881" s="151" t="s">
        <v>81</v>
      </c>
      <c r="AV1881" s="12" t="s">
        <v>81</v>
      </c>
      <c r="AW1881" s="12" t="s">
        <v>34</v>
      </c>
      <c r="AX1881" s="12" t="s">
        <v>72</v>
      </c>
      <c r="AY1881" s="151" t="s">
        <v>182</v>
      </c>
    </row>
    <row r="1882" spans="2:51" s="12" customFormat="1">
      <c r="B1882" s="149"/>
      <c r="D1882" s="150" t="s">
        <v>193</v>
      </c>
      <c r="E1882" s="151" t="s">
        <v>3</v>
      </c>
      <c r="F1882" s="152" t="s">
        <v>1566</v>
      </c>
      <c r="H1882" s="153">
        <v>0.55000000000000004</v>
      </c>
      <c r="I1882" s="154"/>
      <c r="L1882" s="149"/>
      <c r="M1882" s="155"/>
      <c r="T1882" s="156"/>
      <c r="AT1882" s="151" t="s">
        <v>193</v>
      </c>
      <c r="AU1882" s="151" t="s">
        <v>81</v>
      </c>
      <c r="AV1882" s="12" t="s">
        <v>81</v>
      </c>
      <c r="AW1882" s="12" t="s">
        <v>34</v>
      </c>
      <c r="AX1882" s="12" t="s">
        <v>72</v>
      </c>
      <c r="AY1882" s="151" t="s">
        <v>182</v>
      </c>
    </row>
    <row r="1883" spans="2:51" s="12" customFormat="1">
      <c r="B1883" s="149"/>
      <c r="D1883" s="150" t="s">
        <v>193</v>
      </c>
      <c r="E1883" s="151" t="s">
        <v>3</v>
      </c>
      <c r="F1883" s="152" t="s">
        <v>1582</v>
      </c>
      <c r="H1883" s="153">
        <v>-0.69599999999999995</v>
      </c>
      <c r="I1883" s="154"/>
      <c r="L1883" s="149"/>
      <c r="M1883" s="155"/>
      <c r="T1883" s="156"/>
      <c r="AT1883" s="151" t="s">
        <v>193</v>
      </c>
      <c r="AU1883" s="151" t="s">
        <v>81</v>
      </c>
      <c r="AV1883" s="12" t="s">
        <v>81</v>
      </c>
      <c r="AW1883" s="12" t="s">
        <v>34</v>
      </c>
      <c r="AX1883" s="12" t="s">
        <v>72</v>
      </c>
      <c r="AY1883" s="151" t="s">
        <v>182</v>
      </c>
    </row>
    <row r="1884" spans="2:51" s="12" customFormat="1">
      <c r="B1884" s="149"/>
      <c r="D1884" s="150" t="s">
        <v>193</v>
      </c>
      <c r="E1884" s="151" t="s">
        <v>3</v>
      </c>
      <c r="F1884" s="152" t="s">
        <v>1689</v>
      </c>
      <c r="H1884" s="153">
        <v>69.222999999999999</v>
      </c>
      <c r="I1884" s="154"/>
      <c r="L1884" s="149"/>
      <c r="M1884" s="155"/>
      <c r="T1884" s="156"/>
      <c r="AT1884" s="151" t="s">
        <v>193</v>
      </c>
      <c r="AU1884" s="151" t="s">
        <v>81</v>
      </c>
      <c r="AV1884" s="12" t="s">
        <v>81</v>
      </c>
      <c r="AW1884" s="12" t="s">
        <v>34</v>
      </c>
      <c r="AX1884" s="12" t="s">
        <v>72</v>
      </c>
      <c r="AY1884" s="151" t="s">
        <v>182</v>
      </c>
    </row>
    <row r="1885" spans="2:51" s="12" customFormat="1">
      <c r="B1885" s="149"/>
      <c r="D1885" s="150" t="s">
        <v>193</v>
      </c>
      <c r="E1885" s="151" t="s">
        <v>3</v>
      </c>
      <c r="F1885" s="152" t="s">
        <v>937</v>
      </c>
      <c r="H1885" s="153">
        <v>-1.4</v>
      </c>
      <c r="I1885" s="154"/>
      <c r="L1885" s="149"/>
      <c r="M1885" s="155"/>
      <c r="T1885" s="156"/>
      <c r="AT1885" s="151" t="s">
        <v>193</v>
      </c>
      <c r="AU1885" s="151" t="s">
        <v>81</v>
      </c>
      <c r="AV1885" s="12" t="s">
        <v>81</v>
      </c>
      <c r="AW1885" s="12" t="s">
        <v>34</v>
      </c>
      <c r="AX1885" s="12" t="s">
        <v>72</v>
      </c>
      <c r="AY1885" s="151" t="s">
        <v>182</v>
      </c>
    </row>
    <row r="1886" spans="2:51" s="12" customFormat="1">
      <c r="B1886" s="149"/>
      <c r="D1886" s="150" t="s">
        <v>193</v>
      </c>
      <c r="E1886" s="151" t="s">
        <v>3</v>
      </c>
      <c r="F1886" s="152" t="s">
        <v>1566</v>
      </c>
      <c r="H1886" s="153">
        <v>0.55000000000000004</v>
      </c>
      <c r="I1886" s="154"/>
      <c r="L1886" s="149"/>
      <c r="M1886" s="155"/>
      <c r="T1886" s="156"/>
      <c r="AT1886" s="151" t="s">
        <v>193</v>
      </c>
      <c r="AU1886" s="151" t="s">
        <v>81</v>
      </c>
      <c r="AV1886" s="12" t="s">
        <v>81</v>
      </c>
      <c r="AW1886" s="12" t="s">
        <v>34</v>
      </c>
      <c r="AX1886" s="12" t="s">
        <v>72</v>
      </c>
      <c r="AY1886" s="151" t="s">
        <v>182</v>
      </c>
    </row>
    <row r="1887" spans="2:51" s="12" customFormat="1">
      <c r="B1887" s="149"/>
      <c r="D1887" s="150" t="s">
        <v>193</v>
      </c>
      <c r="E1887" s="151" t="s">
        <v>3</v>
      </c>
      <c r="F1887" s="152" t="s">
        <v>1585</v>
      </c>
      <c r="H1887" s="153">
        <v>-0.34799999999999998</v>
      </c>
      <c r="I1887" s="154"/>
      <c r="L1887" s="149"/>
      <c r="M1887" s="155"/>
      <c r="T1887" s="156"/>
      <c r="AT1887" s="151" t="s">
        <v>193</v>
      </c>
      <c r="AU1887" s="151" t="s">
        <v>81</v>
      </c>
      <c r="AV1887" s="12" t="s">
        <v>81</v>
      </c>
      <c r="AW1887" s="12" t="s">
        <v>34</v>
      </c>
      <c r="AX1887" s="12" t="s">
        <v>72</v>
      </c>
      <c r="AY1887" s="151" t="s">
        <v>182</v>
      </c>
    </row>
    <row r="1888" spans="2:51" s="12" customFormat="1">
      <c r="B1888" s="149"/>
      <c r="D1888" s="150" t="s">
        <v>193</v>
      </c>
      <c r="E1888" s="151" t="s">
        <v>3</v>
      </c>
      <c r="F1888" s="152" t="s">
        <v>1690</v>
      </c>
      <c r="H1888" s="153">
        <v>32.302</v>
      </c>
      <c r="I1888" s="154"/>
      <c r="L1888" s="149"/>
      <c r="M1888" s="155"/>
      <c r="T1888" s="156"/>
      <c r="AT1888" s="151" t="s">
        <v>193</v>
      </c>
      <c r="AU1888" s="151" t="s">
        <v>81</v>
      </c>
      <c r="AV1888" s="12" t="s">
        <v>81</v>
      </c>
      <c r="AW1888" s="12" t="s">
        <v>34</v>
      </c>
      <c r="AX1888" s="12" t="s">
        <v>72</v>
      </c>
      <c r="AY1888" s="151" t="s">
        <v>182</v>
      </c>
    </row>
    <row r="1889" spans="2:51" s="12" customFormat="1">
      <c r="B1889" s="149"/>
      <c r="D1889" s="150" t="s">
        <v>193</v>
      </c>
      <c r="E1889" s="151" t="s">
        <v>3</v>
      </c>
      <c r="F1889" s="152" t="s">
        <v>937</v>
      </c>
      <c r="H1889" s="153">
        <v>-1.4</v>
      </c>
      <c r="I1889" s="154"/>
      <c r="L1889" s="149"/>
      <c r="M1889" s="155"/>
      <c r="T1889" s="156"/>
      <c r="AT1889" s="151" t="s">
        <v>193</v>
      </c>
      <c r="AU1889" s="151" t="s">
        <v>81</v>
      </c>
      <c r="AV1889" s="12" t="s">
        <v>81</v>
      </c>
      <c r="AW1889" s="12" t="s">
        <v>34</v>
      </c>
      <c r="AX1889" s="12" t="s">
        <v>72</v>
      </c>
      <c r="AY1889" s="151" t="s">
        <v>182</v>
      </c>
    </row>
    <row r="1890" spans="2:51" s="12" customFormat="1">
      <c r="B1890" s="149"/>
      <c r="D1890" s="150" t="s">
        <v>193</v>
      </c>
      <c r="E1890" s="151" t="s">
        <v>3</v>
      </c>
      <c r="F1890" s="152" t="s">
        <v>1585</v>
      </c>
      <c r="H1890" s="153">
        <v>-0.34799999999999998</v>
      </c>
      <c r="I1890" s="154"/>
      <c r="L1890" s="149"/>
      <c r="M1890" s="155"/>
      <c r="T1890" s="156"/>
      <c r="AT1890" s="151" t="s">
        <v>193</v>
      </c>
      <c r="AU1890" s="151" t="s">
        <v>81</v>
      </c>
      <c r="AV1890" s="12" t="s">
        <v>81</v>
      </c>
      <c r="AW1890" s="12" t="s">
        <v>34</v>
      </c>
      <c r="AX1890" s="12" t="s">
        <v>72</v>
      </c>
      <c r="AY1890" s="151" t="s">
        <v>182</v>
      </c>
    </row>
    <row r="1891" spans="2:51" s="12" customFormat="1">
      <c r="B1891" s="149"/>
      <c r="D1891" s="150" t="s">
        <v>193</v>
      </c>
      <c r="E1891" s="151" t="s">
        <v>3</v>
      </c>
      <c r="F1891" s="152" t="s">
        <v>1691</v>
      </c>
      <c r="H1891" s="153">
        <v>32.302</v>
      </c>
      <c r="I1891" s="154"/>
      <c r="L1891" s="149"/>
      <c r="M1891" s="155"/>
      <c r="T1891" s="156"/>
      <c r="AT1891" s="151" t="s">
        <v>193</v>
      </c>
      <c r="AU1891" s="151" t="s">
        <v>81</v>
      </c>
      <c r="AV1891" s="12" t="s">
        <v>81</v>
      </c>
      <c r="AW1891" s="12" t="s">
        <v>34</v>
      </c>
      <c r="AX1891" s="12" t="s">
        <v>72</v>
      </c>
      <c r="AY1891" s="151" t="s">
        <v>182</v>
      </c>
    </row>
    <row r="1892" spans="2:51" s="12" customFormat="1">
      <c r="B1892" s="149"/>
      <c r="D1892" s="150" t="s">
        <v>193</v>
      </c>
      <c r="E1892" s="151" t="s">
        <v>3</v>
      </c>
      <c r="F1892" s="152" t="s">
        <v>937</v>
      </c>
      <c r="H1892" s="153">
        <v>-1.4</v>
      </c>
      <c r="I1892" s="154"/>
      <c r="L1892" s="149"/>
      <c r="M1892" s="155"/>
      <c r="T1892" s="156"/>
      <c r="AT1892" s="151" t="s">
        <v>193</v>
      </c>
      <c r="AU1892" s="151" t="s">
        <v>81</v>
      </c>
      <c r="AV1892" s="12" t="s">
        <v>81</v>
      </c>
      <c r="AW1892" s="12" t="s">
        <v>34</v>
      </c>
      <c r="AX1892" s="12" t="s">
        <v>72</v>
      </c>
      <c r="AY1892" s="151" t="s">
        <v>182</v>
      </c>
    </row>
    <row r="1893" spans="2:51" s="12" customFormat="1">
      <c r="B1893" s="149"/>
      <c r="D1893" s="150" t="s">
        <v>193</v>
      </c>
      <c r="E1893" s="151" t="s">
        <v>3</v>
      </c>
      <c r="F1893" s="152" t="s">
        <v>1692</v>
      </c>
      <c r="H1893" s="153">
        <v>69.054000000000002</v>
      </c>
      <c r="I1893" s="154"/>
      <c r="L1893" s="149"/>
      <c r="M1893" s="155"/>
      <c r="T1893" s="156"/>
      <c r="AT1893" s="151" t="s">
        <v>193</v>
      </c>
      <c r="AU1893" s="151" t="s">
        <v>81</v>
      </c>
      <c r="AV1893" s="12" t="s">
        <v>81</v>
      </c>
      <c r="AW1893" s="12" t="s">
        <v>34</v>
      </c>
      <c r="AX1893" s="12" t="s">
        <v>72</v>
      </c>
      <c r="AY1893" s="151" t="s">
        <v>182</v>
      </c>
    </row>
    <row r="1894" spans="2:51" s="12" customFormat="1">
      <c r="B1894" s="149"/>
      <c r="D1894" s="150" t="s">
        <v>193</v>
      </c>
      <c r="E1894" s="151" t="s">
        <v>3</v>
      </c>
      <c r="F1894" s="152" t="s">
        <v>937</v>
      </c>
      <c r="H1894" s="153">
        <v>-1.4</v>
      </c>
      <c r="I1894" s="154"/>
      <c r="L1894" s="149"/>
      <c r="M1894" s="155"/>
      <c r="T1894" s="156"/>
      <c r="AT1894" s="151" t="s">
        <v>193</v>
      </c>
      <c r="AU1894" s="151" t="s">
        <v>81</v>
      </c>
      <c r="AV1894" s="12" t="s">
        <v>81</v>
      </c>
      <c r="AW1894" s="12" t="s">
        <v>34</v>
      </c>
      <c r="AX1894" s="12" t="s">
        <v>72</v>
      </c>
      <c r="AY1894" s="151" t="s">
        <v>182</v>
      </c>
    </row>
    <row r="1895" spans="2:51" s="12" customFormat="1">
      <c r="B1895" s="149"/>
      <c r="D1895" s="150" t="s">
        <v>193</v>
      </c>
      <c r="E1895" s="151" t="s">
        <v>3</v>
      </c>
      <c r="F1895" s="152" t="s">
        <v>1566</v>
      </c>
      <c r="H1895" s="153">
        <v>0.55000000000000004</v>
      </c>
      <c r="I1895" s="154"/>
      <c r="L1895" s="149"/>
      <c r="M1895" s="155"/>
      <c r="T1895" s="156"/>
      <c r="AT1895" s="151" t="s">
        <v>193</v>
      </c>
      <c r="AU1895" s="151" t="s">
        <v>81</v>
      </c>
      <c r="AV1895" s="12" t="s">
        <v>81</v>
      </c>
      <c r="AW1895" s="12" t="s">
        <v>34</v>
      </c>
      <c r="AX1895" s="12" t="s">
        <v>72</v>
      </c>
      <c r="AY1895" s="151" t="s">
        <v>182</v>
      </c>
    </row>
    <row r="1896" spans="2:51" s="12" customFormat="1">
      <c r="B1896" s="149"/>
      <c r="D1896" s="150" t="s">
        <v>193</v>
      </c>
      <c r="E1896" s="151" t="s">
        <v>3</v>
      </c>
      <c r="F1896" s="152" t="s">
        <v>1693</v>
      </c>
      <c r="H1896" s="153">
        <v>68.275999999999996</v>
      </c>
      <c r="I1896" s="154"/>
      <c r="L1896" s="149"/>
      <c r="M1896" s="155"/>
      <c r="T1896" s="156"/>
      <c r="AT1896" s="151" t="s">
        <v>193</v>
      </c>
      <c r="AU1896" s="151" t="s">
        <v>81</v>
      </c>
      <c r="AV1896" s="12" t="s">
        <v>81</v>
      </c>
      <c r="AW1896" s="12" t="s">
        <v>34</v>
      </c>
      <c r="AX1896" s="12" t="s">
        <v>72</v>
      </c>
      <c r="AY1896" s="151" t="s">
        <v>182</v>
      </c>
    </row>
    <row r="1897" spans="2:51" s="12" customFormat="1">
      <c r="B1897" s="149"/>
      <c r="D1897" s="150" t="s">
        <v>193</v>
      </c>
      <c r="E1897" s="151" t="s">
        <v>3</v>
      </c>
      <c r="F1897" s="152" t="s">
        <v>1566</v>
      </c>
      <c r="H1897" s="153">
        <v>0.55000000000000004</v>
      </c>
      <c r="I1897" s="154"/>
      <c r="L1897" s="149"/>
      <c r="M1897" s="155"/>
      <c r="T1897" s="156"/>
      <c r="AT1897" s="151" t="s">
        <v>193</v>
      </c>
      <c r="AU1897" s="151" t="s">
        <v>81</v>
      </c>
      <c r="AV1897" s="12" t="s">
        <v>81</v>
      </c>
      <c r="AW1897" s="12" t="s">
        <v>34</v>
      </c>
      <c r="AX1897" s="12" t="s">
        <v>72</v>
      </c>
      <c r="AY1897" s="151" t="s">
        <v>182</v>
      </c>
    </row>
    <row r="1898" spans="2:51" s="12" customFormat="1">
      <c r="B1898" s="149"/>
      <c r="D1898" s="150" t="s">
        <v>193</v>
      </c>
      <c r="E1898" s="151" t="s">
        <v>3</v>
      </c>
      <c r="F1898" s="152" t="s">
        <v>1585</v>
      </c>
      <c r="H1898" s="153">
        <v>-0.34799999999999998</v>
      </c>
      <c r="I1898" s="154"/>
      <c r="L1898" s="149"/>
      <c r="M1898" s="155"/>
      <c r="T1898" s="156"/>
      <c r="AT1898" s="151" t="s">
        <v>193</v>
      </c>
      <c r="AU1898" s="151" t="s">
        <v>81</v>
      </c>
      <c r="AV1898" s="12" t="s">
        <v>81</v>
      </c>
      <c r="AW1898" s="12" t="s">
        <v>34</v>
      </c>
      <c r="AX1898" s="12" t="s">
        <v>72</v>
      </c>
      <c r="AY1898" s="151" t="s">
        <v>182</v>
      </c>
    </row>
    <row r="1899" spans="2:51" s="12" customFormat="1">
      <c r="B1899" s="149"/>
      <c r="D1899" s="150" t="s">
        <v>193</v>
      </c>
      <c r="E1899" s="151" t="s">
        <v>3</v>
      </c>
      <c r="F1899" s="152" t="s">
        <v>937</v>
      </c>
      <c r="H1899" s="153">
        <v>-1.4</v>
      </c>
      <c r="I1899" s="154"/>
      <c r="L1899" s="149"/>
      <c r="M1899" s="155"/>
      <c r="T1899" s="156"/>
      <c r="AT1899" s="151" t="s">
        <v>193</v>
      </c>
      <c r="AU1899" s="151" t="s">
        <v>81</v>
      </c>
      <c r="AV1899" s="12" t="s">
        <v>81</v>
      </c>
      <c r="AW1899" s="12" t="s">
        <v>34</v>
      </c>
      <c r="AX1899" s="12" t="s">
        <v>72</v>
      </c>
      <c r="AY1899" s="151" t="s">
        <v>182</v>
      </c>
    </row>
    <row r="1900" spans="2:51" s="12" customFormat="1">
      <c r="B1900" s="149"/>
      <c r="D1900" s="150" t="s">
        <v>193</v>
      </c>
      <c r="E1900" s="151" t="s">
        <v>3</v>
      </c>
      <c r="F1900" s="152" t="s">
        <v>1694</v>
      </c>
      <c r="H1900" s="153">
        <v>66.835999999999999</v>
      </c>
      <c r="I1900" s="154"/>
      <c r="L1900" s="149"/>
      <c r="M1900" s="155"/>
      <c r="T1900" s="156"/>
      <c r="AT1900" s="151" t="s">
        <v>193</v>
      </c>
      <c r="AU1900" s="151" t="s">
        <v>81</v>
      </c>
      <c r="AV1900" s="12" t="s">
        <v>81</v>
      </c>
      <c r="AW1900" s="12" t="s">
        <v>34</v>
      </c>
      <c r="AX1900" s="12" t="s">
        <v>72</v>
      </c>
      <c r="AY1900" s="151" t="s">
        <v>182</v>
      </c>
    </row>
    <row r="1901" spans="2:51" s="12" customFormat="1">
      <c r="B1901" s="149"/>
      <c r="D1901" s="150" t="s">
        <v>193</v>
      </c>
      <c r="E1901" s="151" t="s">
        <v>3</v>
      </c>
      <c r="F1901" s="152" t="s">
        <v>950</v>
      </c>
      <c r="H1901" s="153">
        <v>-2.4</v>
      </c>
      <c r="I1901" s="154"/>
      <c r="L1901" s="149"/>
      <c r="M1901" s="155"/>
      <c r="T1901" s="156"/>
      <c r="AT1901" s="151" t="s">
        <v>193</v>
      </c>
      <c r="AU1901" s="151" t="s">
        <v>81</v>
      </c>
      <c r="AV1901" s="12" t="s">
        <v>81</v>
      </c>
      <c r="AW1901" s="12" t="s">
        <v>34</v>
      </c>
      <c r="AX1901" s="12" t="s">
        <v>72</v>
      </c>
      <c r="AY1901" s="151" t="s">
        <v>182</v>
      </c>
    </row>
    <row r="1902" spans="2:51" s="12" customFormat="1">
      <c r="B1902" s="149"/>
      <c r="D1902" s="150" t="s">
        <v>193</v>
      </c>
      <c r="E1902" s="151" t="s">
        <v>3</v>
      </c>
      <c r="F1902" s="152" t="s">
        <v>1650</v>
      </c>
      <c r="H1902" s="153">
        <v>-1.5</v>
      </c>
      <c r="I1902" s="154"/>
      <c r="L1902" s="149"/>
      <c r="M1902" s="155"/>
      <c r="T1902" s="156"/>
      <c r="AT1902" s="151" t="s">
        <v>193</v>
      </c>
      <c r="AU1902" s="151" t="s">
        <v>81</v>
      </c>
      <c r="AV1902" s="12" t="s">
        <v>81</v>
      </c>
      <c r="AW1902" s="12" t="s">
        <v>34</v>
      </c>
      <c r="AX1902" s="12" t="s">
        <v>72</v>
      </c>
      <c r="AY1902" s="151" t="s">
        <v>182</v>
      </c>
    </row>
    <row r="1903" spans="2:51" s="12" customFormat="1">
      <c r="B1903" s="149"/>
      <c r="D1903" s="150" t="s">
        <v>193</v>
      </c>
      <c r="E1903" s="151" t="s">
        <v>3</v>
      </c>
      <c r="F1903" s="152" t="s">
        <v>1695</v>
      </c>
      <c r="H1903" s="153">
        <v>86.625</v>
      </c>
      <c r="I1903" s="154"/>
      <c r="L1903" s="149"/>
      <c r="M1903" s="155"/>
      <c r="T1903" s="156"/>
      <c r="AT1903" s="151" t="s">
        <v>193</v>
      </c>
      <c r="AU1903" s="151" t="s">
        <v>81</v>
      </c>
      <c r="AV1903" s="12" t="s">
        <v>81</v>
      </c>
      <c r="AW1903" s="12" t="s">
        <v>34</v>
      </c>
      <c r="AX1903" s="12" t="s">
        <v>72</v>
      </c>
      <c r="AY1903" s="151" t="s">
        <v>182</v>
      </c>
    </row>
    <row r="1904" spans="2:51" s="12" customFormat="1">
      <c r="B1904" s="149"/>
      <c r="D1904" s="150" t="s">
        <v>193</v>
      </c>
      <c r="E1904" s="151" t="s">
        <v>3</v>
      </c>
      <c r="F1904" s="152" t="s">
        <v>932</v>
      </c>
      <c r="H1904" s="153">
        <v>-1.8</v>
      </c>
      <c r="I1904" s="154"/>
      <c r="L1904" s="149"/>
      <c r="M1904" s="155"/>
      <c r="T1904" s="156"/>
      <c r="AT1904" s="151" t="s">
        <v>193</v>
      </c>
      <c r="AU1904" s="151" t="s">
        <v>81</v>
      </c>
      <c r="AV1904" s="12" t="s">
        <v>81</v>
      </c>
      <c r="AW1904" s="12" t="s">
        <v>34</v>
      </c>
      <c r="AX1904" s="12" t="s">
        <v>72</v>
      </c>
      <c r="AY1904" s="151" t="s">
        <v>182</v>
      </c>
    </row>
    <row r="1905" spans="2:51" s="12" customFormat="1">
      <c r="B1905" s="149"/>
      <c r="D1905" s="150" t="s">
        <v>193</v>
      </c>
      <c r="E1905" s="151" t="s">
        <v>3</v>
      </c>
      <c r="F1905" s="152" t="s">
        <v>1652</v>
      </c>
      <c r="H1905" s="153">
        <v>-2.5</v>
      </c>
      <c r="I1905" s="154"/>
      <c r="L1905" s="149"/>
      <c r="M1905" s="155"/>
      <c r="T1905" s="156"/>
      <c r="AT1905" s="151" t="s">
        <v>193</v>
      </c>
      <c r="AU1905" s="151" t="s">
        <v>81</v>
      </c>
      <c r="AV1905" s="12" t="s">
        <v>81</v>
      </c>
      <c r="AW1905" s="12" t="s">
        <v>34</v>
      </c>
      <c r="AX1905" s="12" t="s">
        <v>72</v>
      </c>
      <c r="AY1905" s="151" t="s">
        <v>182</v>
      </c>
    </row>
    <row r="1906" spans="2:51" s="12" customFormat="1">
      <c r="B1906" s="149"/>
      <c r="D1906" s="150" t="s">
        <v>193</v>
      </c>
      <c r="E1906" s="151" t="s">
        <v>3</v>
      </c>
      <c r="F1906" s="152" t="s">
        <v>1696</v>
      </c>
      <c r="H1906" s="153">
        <v>44.16</v>
      </c>
      <c r="I1906" s="154"/>
      <c r="L1906" s="149"/>
      <c r="M1906" s="155"/>
      <c r="T1906" s="156"/>
      <c r="AT1906" s="151" t="s">
        <v>193</v>
      </c>
      <c r="AU1906" s="151" t="s">
        <v>81</v>
      </c>
      <c r="AV1906" s="12" t="s">
        <v>81</v>
      </c>
      <c r="AW1906" s="12" t="s">
        <v>34</v>
      </c>
      <c r="AX1906" s="12" t="s">
        <v>72</v>
      </c>
      <c r="AY1906" s="151" t="s">
        <v>182</v>
      </c>
    </row>
    <row r="1907" spans="2:51" s="12" customFormat="1">
      <c r="B1907" s="149"/>
      <c r="D1907" s="150" t="s">
        <v>193</v>
      </c>
      <c r="E1907" s="151" t="s">
        <v>3</v>
      </c>
      <c r="F1907" s="152" t="s">
        <v>932</v>
      </c>
      <c r="H1907" s="153">
        <v>-1.8</v>
      </c>
      <c r="I1907" s="154"/>
      <c r="L1907" s="149"/>
      <c r="M1907" s="155"/>
      <c r="T1907" s="156"/>
      <c r="AT1907" s="151" t="s">
        <v>193</v>
      </c>
      <c r="AU1907" s="151" t="s">
        <v>81</v>
      </c>
      <c r="AV1907" s="12" t="s">
        <v>81</v>
      </c>
      <c r="AW1907" s="12" t="s">
        <v>34</v>
      </c>
      <c r="AX1907" s="12" t="s">
        <v>72</v>
      </c>
      <c r="AY1907" s="151" t="s">
        <v>182</v>
      </c>
    </row>
    <row r="1908" spans="2:51" s="12" customFormat="1">
      <c r="B1908" s="149"/>
      <c r="D1908" s="150" t="s">
        <v>193</v>
      </c>
      <c r="E1908" s="151" t="s">
        <v>3</v>
      </c>
      <c r="F1908" s="152" t="s">
        <v>1697</v>
      </c>
      <c r="H1908" s="153">
        <v>103.411</v>
      </c>
      <c r="I1908" s="154"/>
      <c r="L1908" s="149"/>
      <c r="M1908" s="155"/>
      <c r="T1908" s="156"/>
      <c r="AT1908" s="151" t="s">
        <v>193</v>
      </c>
      <c r="AU1908" s="151" t="s">
        <v>81</v>
      </c>
      <c r="AV1908" s="12" t="s">
        <v>81</v>
      </c>
      <c r="AW1908" s="12" t="s">
        <v>34</v>
      </c>
      <c r="AX1908" s="12" t="s">
        <v>72</v>
      </c>
      <c r="AY1908" s="151" t="s">
        <v>182</v>
      </c>
    </row>
    <row r="1909" spans="2:51" s="12" customFormat="1">
      <c r="B1909" s="149"/>
      <c r="D1909" s="150" t="s">
        <v>193</v>
      </c>
      <c r="E1909" s="151" t="s">
        <v>3</v>
      </c>
      <c r="F1909" s="152" t="s">
        <v>949</v>
      </c>
      <c r="H1909" s="153">
        <v>-5.4</v>
      </c>
      <c r="I1909" s="154"/>
      <c r="L1909" s="149"/>
      <c r="M1909" s="155"/>
      <c r="T1909" s="156"/>
      <c r="AT1909" s="151" t="s">
        <v>193</v>
      </c>
      <c r="AU1909" s="151" t="s">
        <v>81</v>
      </c>
      <c r="AV1909" s="12" t="s">
        <v>81</v>
      </c>
      <c r="AW1909" s="12" t="s">
        <v>34</v>
      </c>
      <c r="AX1909" s="12" t="s">
        <v>72</v>
      </c>
      <c r="AY1909" s="151" t="s">
        <v>182</v>
      </c>
    </row>
    <row r="1910" spans="2:51" s="12" customFormat="1">
      <c r="B1910" s="149"/>
      <c r="D1910" s="150" t="s">
        <v>193</v>
      </c>
      <c r="E1910" s="151" t="s">
        <v>3</v>
      </c>
      <c r="F1910" s="152" t="s">
        <v>1655</v>
      </c>
      <c r="H1910" s="153">
        <v>-9.7330000000000005</v>
      </c>
      <c r="I1910" s="154"/>
      <c r="L1910" s="149"/>
      <c r="M1910" s="155"/>
      <c r="T1910" s="156"/>
      <c r="AT1910" s="151" t="s">
        <v>193</v>
      </c>
      <c r="AU1910" s="151" t="s">
        <v>81</v>
      </c>
      <c r="AV1910" s="12" t="s">
        <v>81</v>
      </c>
      <c r="AW1910" s="12" t="s">
        <v>34</v>
      </c>
      <c r="AX1910" s="12" t="s">
        <v>72</v>
      </c>
      <c r="AY1910" s="151" t="s">
        <v>182</v>
      </c>
    </row>
    <row r="1911" spans="2:51" s="12" customFormat="1">
      <c r="B1911" s="149"/>
      <c r="D1911" s="150" t="s">
        <v>193</v>
      </c>
      <c r="E1911" s="151" t="s">
        <v>3</v>
      </c>
      <c r="F1911" s="152" t="s">
        <v>950</v>
      </c>
      <c r="H1911" s="153">
        <v>-2.4</v>
      </c>
      <c r="I1911" s="154"/>
      <c r="L1911" s="149"/>
      <c r="M1911" s="155"/>
      <c r="T1911" s="156"/>
      <c r="AT1911" s="151" t="s">
        <v>193</v>
      </c>
      <c r="AU1911" s="151" t="s">
        <v>81</v>
      </c>
      <c r="AV1911" s="12" t="s">
        <v>81</v>
      </c>
      <c r="AW1911" s="12" t="s">
        <v>34</v>
      </c>
      <c r="AX1911" s="12" t="s">
        <v>72</v>
      </c>
      <c r="AY1911" s="151" t="s">
        <v>182</v>
      </c>
    </row>
    <row r="1912" spans="2:51" s="12" customFormat="1">
      <c r="B1912" s="149"/>
      <c r="D1912" s="150" t="s">
        <v>193</v>
      </c>
      <c r="E1912" s="151" t="s">
        <v>3</v>
      </c>
      <c r="F1912" s="152" t="s">
        <v>931</v>
      </c>
      <c r="H1912" s="153">
        <v>-2.2000000000000002</v>
      </c>
      <c r="I1912" s="154"/>
      <c r="L1912" s="149"/>
      <c r="M1912" s="155"/>
      <c r="T1912" s="156"/>
      <c r="AT1912" s="151" t="s">
        <v>193</v>
      </c>
      <c r="AU1912" s="151" t="s">
        <v>81</v>
      </c>
      <c r="AV1912" s="12" t="s">
        <v>81</v>
      </c>
      <c r="AW1912" s="12" t="s">
        <v>34</v>
      </c>
      <c r="AX1912" s="12" t="s">
        <v>72</v>
      </c>
      <c r="AY1912" s="151" t="s">
        <v>182</v>
      </c>
    </row>
    <row r="1913" spans="2:51" s="12" customFormat="1">
      <c r="B1913" s="149"/>
      <c r="D1913" s="150" t="s">
        <v>193</v>
      </c>
      <c r="E1913" s="151" t="s">
        <v>3</v>
      </c>
      <c r="F1913" s="152" t="s">
        <v>1698</v>
      </c>
      <c r="H1913" s="153">
        <v>74.659000000000006</v>
      </c>
      <c r="I1913" s="154"/>
      <c r="L1913" s="149"/>
      <c r="M1913" s="155"/>
      <c r="T1913" s="156"/>
      <c r="AT1913" s="151" t="s">
        <v>193</v>
      </c>
      <c r="AU1913" s="151" t="s">
        <v>81</v>
      </c>
      <c r="AV1913" s="12" t="s">
        <v>81</v>
      </c>
      <c r="AW1913" s="12" t="s">
        <v>34</v>
      </c>
      <c r="AX1913" s="12" t="s">
        <v>72</v>
      </c>
      <c r="AY1913" s="151" t="s">
        <v>182</v>
      </c>
    </row>
    <row r="1914" spans="2:51" s="12" customFormat="1">
      <c r="B1914" s="149"/>
      <c r="D1914" s="150" t="s">
        <v>193</v>
      </c>
      <c r="E1914" s="151" t="s">
        <v>3</v>
      </c>
      <c r="F1914" s="152" t="s">
        <v>932</v>
      </c>
      <c r="H1914" s="153">
        <v>-1.8</v>
      </c>
      <c r="I1914" s="154"/>
      <c r="L1914" s="149"/>
      <c r="M1914" s="155"/>
      <c r="T1914" s="156"/>
      <c r="AT1914" s="151" t="s">
        <v>193</v>
      </c>
      <c r="AU1914" s="151" t="s">
        <v>81</v>
      </c>
      <c r="AV1914" s="12" t="s">
        <v>81</v>
      </c>
      <c r="AW1914" s="12" t="s">
        <v>34</v>
      </c>
      <c r="AX1914" s="12" t="s">
        <v>72</v>
      </c>
      <c r="AY1914" s="151" t="s">
        <v>182</v>
      </c>
    </row>
    <row r="1915" spans="2:51" s="12" customFormat="1">
      <c r="B1915" s="149"/>
      <c r="D1915" s="150" t="s">
        <v>193</v>
      </c>
      <c r="E1915" s="151" t="s">
        <v>3</v>
      </c>
      <c r="F1915" s="152" t="s">
        <v>1657</v>
      </c>
      <c r="H1915" s="153">
        <v>-1</v>
      </c>
      <c r="I1915" s="154"/>
      <c r="L1915" s="149"/>
      <c r="M1915" s="155"/>
      <c r="T1915" s="156"/>
      <c r="AT1915" s="151" t="s">
        <v>193</v>
      </c>
      <c r="AU1915" s="151" t="s">
        <v>81</v>
      </c>
      <c r="AV1915" s="12" t="s">
        <v>81</v>
      </c>
      <c r="AW1915" s="12" t="s">
        <v>34</v>
      </c>
      <c r="AX1915" s="12" t="s">
        <v>72</v>
      </c>
      <c r="AY1915" s="151" t="s">
        <v>182</v>
      </c>
    </row>
    <row r="1916" spans="2:51" s="12" customFormat="1">
      <c r="B1916" s="149"/>
      <c r="D1916" s="150" t="s">
        <v>193</v>
      </c>
      <c r="E1916" s="151" t="s">
        <v>3</v>
      </c>
      <c r="F1916" s="152" t="s">
        <v>1699</v>
      </c>
      <c r="H1916" s="153">
        <v>73.42</v>
      </c>
      <c r="I1916" s="154"/>
      <c r="L1916" s="149"/>
      <c r="M1916" s="155"/>
      <c r="T1916" s="156"/>
      <c r="AT1916" s="151" t="s">
        <v>193</v>
      </c>
      <c r="AU1916" s="151" t="s">
        <v>81</v>
      </c>
      <c r="AV1916" s="12" t="s">
        <v>81</v>
      </c>
      <c r="AW1916" s="12" t="s">
        <v>34</v>
      </c>
      <c r="AX1916" s="12" t="s">
        <v>72</v>
      </c>
      <c r="AY1916" s="151" t="s">
        <v>182</v>
      </c>
    </row>
    <row r="1917" spans="2:51" s="12" customFormat="1">
      <c r="B1917" s="149"/>
      <c r="D1917" s="150" t="s">
        <v>193</v>
      </c>
      <c r="E1917" s="151" t="s">
        <v>3</v>
      </c>
      <c r="F1917" s="152" t="s">
        <v>931</v>
      </c>
      <c r="H1917" s="153">
        <v>-2.2000000000000002</v>
      </c>
      <c r="I1917" s="154"/>
      <c r="L1917" s="149"/>
      <c r="M1917" s="155"/>
      <c r="T1917" s="156"/>
      <c r="AT1917" s="151" t="s">
        <v>193</v>
      </c>
      <c r="AU1917" s="151" t="s">
        <v>81</v>
      </c>
      <c r="AV1917" s="12" t="s">
        <v>81</v>
      </c>
      <c r="AW1917" s="12" t="s">
        <v>34</v>
      </c>
      <c r="AX1917" s="12" t="s">
        <v>72</v>
      </c>
      <c r="AY1917" s="151" t="s">
        <v>182</v>
      </c>
    </row>
    <row r="1918" spans="2:51" s="12" customFormat="1">
      <c r="B1918" s="149"/>
      <c r="D1918" s="150" t="s">
        <v>193</v>
      </c>
      <c r="E1918" s="151" t="s">
        <v>3</v>
      </c>
      <c r="F1918" s="152" t="s">
        <v>1657</v>
      </c>
      <c r="H1918" s="153">
        <v>-1</v>
      </c>
      <c r="I1918" s="154"/>
      <c r="L1918" s="149"/>
      <c r="M1918" s="155"/>
      <c r="T1918" s="156"/>
      <c r="AT1918" s="151" t="s">
        <v>193</v>
      </c>
      <c r="AU1918" s="151" t="s">
        <v>81</v>
      </c>
      <c r="AV1918" s="12" t="s">
        <v>81</v>
      </c>
      <c r="AW1918" s="12" t="s">
        <v>34</v>
      </c>
      <c r="AX1918" s="12" t="s">
        <v>72</v>
      </c>
      <c r="AY1918" s="151" t="s">
        <v>182</v>
      </c>
    </row>
    <row r="1919" spans="2:51" s="12" customFormat="1">
      <c r="B1919" s="149"/>
      <c r="D1919" s="150" t="s">
        <v>193</v>
      </c>
      <c r="E1919" s="151" t="s">
        <v>3</v>
      </c>
      <c r="F1919" s="152" t="s">
        <v>1700</v>
      </c>
      <c r="H1919" s="153">
        <v>27.451000000000001</v>
      </c>
      <c r="I1919" s="154"/>
      <c r="L1919" s="149"/>
      <c r="M1919" s="155"/>
      <c r="T1919" s="156"/>
      <c r="AT1919" s="151" t="s">
        <v>193</v>
      </c>
      <c r="AU1919" s="151" t="s">
        <v>81</v>
      </c>
      <c r="AV1919" s="12" t="s">
        <v>81</v>
      </c>
      <c r="AW1919" s="12" t="s">
        <v>34</v>
      </c>
      <c r="AX1919" s="12" t="s">
        <v>72</v>
      </c>
      <c r="AY1919" s="151" t="s">
        <v>182</v>
      </c>
    </row>
    <row r="1920" spans="2:51" s="12" customFormat="1">
      <c r="B1920" s="149"/>
      <c r="D1920" s="150" t="s">
        <v>193</v>
      </c>
      <c r="E1920" s="151" t="s">
        <v>3</v>
      </c>
      <c r="F1920" s="152" t="s">
        <v>937</v>
      </c>
      <c r="H1920" s="153">
        <v>-1.4</v>
      </c>
      <c r="I1920" s="154"/>
      <c r="L1920" s="149"/>
      <c r="M1920" s="155"/>
      <c r="T1920" s="156"/>
      <c r="AT1920" s="151" t="s">
        <v>193</v>
      </c>
      <c r="AU1920" s="151" t="s">
        <v>81</v>
      </c>
      <c r="AV1920" s="12" t="s">
        <v>81</v>
      </c>
      <c r="AW1920" s="12" t="s">
        <v>34</v>
      </c>
      <c r="AX1920" s="12" t="s">
        <v>72</v>
      </c>
      <c r="AY1920" s="151" t="s">
        <v>182</v>
      </c>
    </row>
    <row r="1921" spans="2:51" s="12" customFormat="1">
      <c r="B1921" s="149"/>
      <c r="D1921" s="150" t="s">
        <v>193</v>
      </c>
      <c r="E1921" s="151" t="s">
        <v>3</v>
      </c>
      <c r="F1921" s="152" t="s">
        <v>1701</v>
      </c>
      <c r="H1921" s="153">
        <v>16.748000000000001</v>
      </c>
      <c r="I1921" s="154"/>
      <c r="L1921" s="149"/>
      <c r="M1921" s="155"/>
      <c r="T1921" s="156"/>
      <c r="AT1921" s="151" t="s">
        <v>193</v>
      </c>
      <c r="AU1921" s="151" t="s">
        <v>81</v>
      </c>
      <c r="AV1921" s="12" t="s">
        <v>81</v>
      </c>
      <c r="AW1921" s="12" t="s">
        <v>34</v>
      </c>
      <c r="AX1921" s="12" t="s">
        <v>72</v>
      </c>
      <c r="AY1921" s="151" t="s">
        <v>182</v>
      </c>
    </row>
    <row r="1922" spans="2:51" s="12" customFormat="1">
      <c r="B1922" s="149"/>
      <c r="D1922" s="150" t="s">
        <v>193</v>
      </c>
      <c r="E1922" s="151" t="s">
        <v>3</v>
      </c>
      <c r="F1922" s="152" t="s">
        <v>938</v>
      </c>
      <c r="H1922" s="153">
        <v>-1.2</v>
      </c>
      <c r="I1922" s="154"/>
      <c r="L1922" s="149"/>
      <c r="M1922" s="155"/>
      <c r="T1922" s="156"/>
      <c r="AT1922" s="151" t="s">
        <v>193</v>
      </c>
      <c r="AU1922" s="151" t="s">
        <v>81</v>
      </c>
      <c r="AV1922" s="12" t="s">
        <v>81</v>
      </c>
      <c r="AW1922" s="12" t="s">
        <v>34</v>
      </c>
      <c r="AX1922" s="12" t="s">
        <v>72</v>
      </c>
      <c r="AY1922" s="151" t="s">
        <v>182</v>
      </c>
    </row>
    <row r="1923" spans="2:51" s="12" customFormat="1">
      <c r="B1923" s="149"/>
      <c r="D1923" s="150" t="s">
        <v>193</v>
      </c>
      <c r="E1923" s="151" t="s">
        <v>3</v>
      </c>
      <c r="F1923" s="152" t="s">
        <v>1702</v>
      </c>
      <c r="H1923" s="153">
        <v>16.902000000000001</v>
      </c>
      <c r="I1923" s="154"/>
      <c r="L1923" s="149"/>
      <c r="M1923" s="155"/>
      <c r="T1923" s="156"/>
      <c r="AT1923" s="151" t="s">
        <v>193</v>
      </c>
      <c r="AU1923" s="151" t="s">
        <v>81</v>
      </c>
      <c r="AV1923" s="12" t="s">
        <v>81</v>
      </c>
      <c r="AW1923" s="12" t="s">
        <v>34</v>
      </c>
      <c r="AX1923" s="12" t="s">
        <v>72</v>
      </c>
      <c r="AY1923" s="151" t="s">
        <v>182</v>
      </c>
    </row>
    <row r="1924" spans="2:51" s="12" customFormat="1">
      <c r="B1924" s="149"/>
      <c r="D1924" s="150" t="s">
        <v>193</v>
      </c>
      <c r="E1924" s="151" t="s">
        <v>3</v>
      </c>
      <c r="F1924" s="152" t="s">
        <v>938</v>
      </c>
      <c r="H1924" s="153">
        <v>-1.2</v>
      </c>
      <c r="I1924" s="154"/>
      <c r="L1924" s="149"/>
      <c r="M1924" s="155"/>
      <c r="T1924" s="156"/>
      <c r="AT1924" s="151" t="s">
        <v>193</v>
      </c>
      <c r="AU1924" s="151" t="s">
        <v>81</v>
      </c>
      <c r="AV1924" s="12" t="s">
        <v>81</v>
      </c>
      <c r="AW1924" s="12" t="s">
        <v>34</v>
      </c>
      <c r="AX1924" s="12" t="s">
        <v>72</v>
      </c>
      <c r="AY1924" s="151" t="s">
        <v>182</v>
      </c>
    </row>
    <row r="1925" spans="2:51" s="12" customFormat="1">
      <c r="B1925" s="149"/>
      <c r="D1925" s="150" t="s">
        <v>193</v>
      </c>
      <c r="E1925" s="151" t="s">
        <v>3</v>
      </c>
      <c r="F1925" s="152" t="s">
        <v>1703</v>
      </c>
      <c r="H1925" s="153">
        <v>21.213999999999999</v>
      </c>
      <c r="I1925" s="154"/>
      <c r="L1925" s="149"/>
      <c r="M1925" s="155"/>
      <c r="T1925" s="156"/>
      <c r="AT1925" s="151" t="s">
        <v>193</v>
      </c>
      <c r="AU1925" s="151" t="s">
        <v>81</v>
      </c>
      <c r="AV1925" s="12" t="s">
        <v>81</v>
      </c>
      <c r="AW1925" s="12" t="s">
        <v>34</v>
      </c>
      <c r="AX1925" s="12" t="s">
        <v>72</v>
      </c>
      <c r="AY1925" s="151" t="s">
        <v>182</v>
      </c>
    </row>
    <row r="1926" spans="2:51" s="12" customFormat="1">
      <c r="B1926" s="149"/>
      <c r="D1926" s="150" t="s">
        <v>193</v>
      </c>
      <c r="E1926" s="151" t="s">
        <v>3</v>
      </c>
      <c r="F1926" s="152" t="s">
        <v>937</v>
      </c>
      <c r="H1926" s="153">
        <v>-1.4</v>
      </c>
      <c r="I1926" s="154"/>
      <c r="L1926" s="149"/>
      <c r="M1926" s="155"/>
      <c r="T1926" s="156"/>
      <c r="AT1926" s="151" t="s">
        <v>193</v>
      </c>
      <c r="AU1926" s="151" t="s">
        <v>81</v>
      </c>
      <c r="AV1926" s="12" t="s">
        <v>81</v>
      </c>
      <c r="AW1926" s="12" t="s">
        <v>34</v>
      </c>
      <c r="AX1926" s="12" t="s">
        <v>72</v>
      </c>
      <c r="AY1926" s="151" t="s">
        <v>182</v>
      </c>
    </row>
    <row r="1927" spans="2:51" s="12" customFormat="1">
      <c r="B1927" s="149"/>
      <c r="D1927" s="150" t="s">
        <v>193</v>
      </c>
      <c r="E1927" s="151" t="s">
        <v>3</v>
      </c>
      <c r="F1927" s="152" t="s">
        <v>938</v>
      </c>
      <c r="H1927" s="153">
        <v>-1.2</v>
      </c>
      <c r="I1927" s="154"/>
      <c r="L1927" s="149"/>
      <c r="M1927" s="155"/>
      <c r="T1927" s="156"/>
      <c r="AT1927" s="151" t="s">
        <v>193</v>
      </c>
      <c r="AU1927" s="151" t="s">
        <v>81</v>
      </c>
      <c r="AV1927" s="12" t="s">
        <v>81</v>
      </c>
      <c r="AW1927" s="12" t="s">
        <v>34</v>
      </c>
      <c r="AX1927" s="12" t="s">
        <v>72</v>
      </c>
      <c r="AY1927" s="151" t="s">
        <v>182</v>
      </c>
    </row>
    <row r="1928" spans="2:51" s="12" customFormat="1">
      <c r="B1928" s="149"/>
      <c r="D1928" s="150" t="s">
        <v>193</v>
      </c>
      <c r="E1928" s="151" t="s">
        <v>3</v>
      </c>
      <c r="F1928" s="152" t="s">
        <v>1704</v>
      </c>
      <c r="H1928" s="153">
        <v>21.06</v>
      </c>
      <c r="I1928" s="154"/>
      <c r="L1928" s="149"/>
      <c r="M1928" s="155"/>
      <c r="T1928" s="156"/>
      <c r="AT1928" s="151" t="s">
        <v>193</v>
      </c>
      <c r="AU1928" s="151" t="s">
        <v>81</v>
      </c>
      <c r="AV1928" s="12" t="s">
        <v>81</v>
      </c>
      <c r="AW1928" s="12" t="s">
        <v>34</v>
      </c>
      <c r="AX1928" s="12" t="s">
        <v>72</v>
      </c>
      <c r="AY1928" s="151" t="s">
        <v>182</v>
      </c>
    </row>
    <row r="1929" spans="2:51" s="12" customFormat="1">
      <c r="B1929" s="149"/>
      <c r="D1929" s="150" t="s">
        <v>193</v>
      </c>
      <c r="E1929" s="151" t="s">
        <v>3</v>
      </c>
      <c r="F1929" s="152" t="s">
        <v>937</v>
      </c>
      <c r="H1929" s="153">
        <v>-1.4</v>
      </c>
      <c r="I1929" s="154"/>
      <c r="L1929" s="149"/>
      <c r="M1929" s="155"/>
      <c r="T1929" s="156"/>
      <c r="AT1929" s="151" t="s">
        <v>193</v>
      </c>
      <c r="AU1929" s="151" t="s">
        <v>81</v>
      </c>
      <c r="AV1929" s="12" t="s">
        <v>81</v>
      </c>
      <c r="AW1929" s="12" t="s">
        <v>34</v>
      </c>
      <c r="AX1929" s="12" t="s">
        <v>72</v>
      </c>
      <c r="AY1929" s="151" t="s">
        <v>182</v>
      </c>
    </row>
    <row r="1930" spans="2:51" s="12" customFormat="1">
      <c r="B1930" s="149"/>
      <c r="D1930" s="150" t="s">
        <v>193</v>
      </c>
      <c r="E1930" s="151" t="s">
        <v>3</v>
      </c>
      <c r="F1930" s="152" t="s">
        <v>938</v>
      </c>
      <c r="H1930" s="153">
        <v>-1.2</v>
      </c>
      <c r="I1930" s="154"/>
      <c r="L1930" s="149"/>
      <c r="M1930" s="155"/>
      <c r="T1930" s="156"/>
      <c r="AT1930" s="151" t="s">
        <v>193</v>
      </c>
      <c r="AU1930" s="151" t="s">
        <v>81</v>
      </c>
      <c r="AV1930" s="12" t="s">
        <v>81</v>
      </c>
      <c r="AW1930" s="12" t="s">
        <v>34</v>
      </c>
      <c r="AX1930" s="12" t="s">
        <v>72</v>
      </c>
      <c r="AY1930" s="151" t="s">
        <v>182</v>
      </c>
    </row>
    <row r="1931" spans="2:51" s="12" customFormat="1">
      <c r="B1931" s="149"/>
      <c r="D1931" s="150" t="s">
        <v>193</v>
      </c>
      <c r="E1931" s="151" t="s">
        <v>3</v>
      </c>
      <c r="F1931" s="152" t="s">
        <v>1705</v>
      </c>
      <c r="H1931" s="153">
        <v>38.192</v>
      </c>
      <c r="I1931" s="154"/>
      <c r="L1931" s="149"/>
      <c r="M1931" s="155"/>
      <c r="T1931" s="156"/>
      <c r="AT1931" s="151" t="s">
        <v>193</v>
      </c>
      <c r="AU1931" s="151" t="s">
        <v>81</v>
      </c>
      <c r="AV1931" s="12" t="s">
        <v>81</v>
      </c>
      <c r="AW1931" s="12" t="s">
        <v>34</v>
      </c>
      <c r="AX1931" s="12" t="s">
        <v>72</v>
      </c>
      <c r="AY1931" s="151" t="s">
        <v>182</v>
      </c>
    </row>
    <row r="1932" spans="2:51" s="12" customFormat="1">
      <c r="B1932" s="149"/>
      <c r="D1932" s="150" t="s">
        <v>193</v>
      </c>
      <c r="E1932" s="151" t="s">
        <v>3</v>
      </c>
      <c r="F1932" s="152" t="s">
        <v>921</v>
      </c>
      <c r="H1932" s="153">
        <v>-2.8</v>
      </c>
      <c r="I1932" s="154"/>
      <c r="L1932" s="149"/>
      <c r="M1932" s="155"/>
      <c r="T1932" s="156"/>
      <c r="AT1932" s="151" t="s">
        <v>193</v>
      </c>
      <c r="AU1932" s="151" t="s">
        <v>81</v>
      </c>
      <c r="AV1932" s="12" t="s">
        <v>81</v>
      </c>
      <c r="AW1932" s="12" t="s">
        <v>34</v>
      </c>
      <c r="AX1932" s="12" t="s">
        <v>72</v>
      </c>
      <c r="AY1932" s="151" t="s">
        <v>182</v>
      </c>
    </row>
    <row r="1933" spans="2:51" s="12" customFormat="1">
      <c r="B1933" s="149"/>
      <c r="D1933" s="150" t="s">
        <v>193</v>
      </c>
      <c r="E1933" s="151" t="s">
        <v>3</v>
      </c>
      <c r="F1933" s="152" t="s">
        <v>602</v>
      </c>
      <c r="H1933" s="153">
        <v>-3.68</v>
      </c>
      <c r="I1933" s="154"/>
      <c r="L1933" s="149"/>
      <c r="M1933" s="155"/>
      <c r="T1933" s="156"/>
      <c r="AT1933" s="151" t="s">
        <v>193</v>
      </c>
      <c r="AU1933" s="151" t="s">
        <v>81</v>
      </c>
      <c r="AV1933" s="12" t="s">
        <v>81</v>
      </c>
      <c r="AW1933" s="12" t="s">
        <v>34</v>
      </c>
      <c r="AX1933" s="12" t="s">
        <v>72</v>
      </c>
      <c r="AY1933" s="151" t="s">
        <v>182</v>
      </c>
    </row>
    <row r="1934" spans="2:51" s="12" customFormat="1">
      <c r="B1934" s="149"/>
      <c r="D1934" s="150" t="s">
        <v>193</v>
      </c>
      <c r="E1934" s="151" t="s">
        <v>3</v>
      </c>
      <c r="F1934" s="152" t="s">
        <v>1665</v>
      </c>
      <c r="H1934" s="153">
        <v>-1.4450000000000001</v>
      </c>
      <c r="I1934" s="154"/>
      <c r="L1934" s="149"/>
      <c r="M1934" s="155"/>
      <c r="T1934" s="156"/>
      <c r="AT1934" s="151" t="s">
        <v>193</v>
      </c>
      <c r="AU1934" s="151" t="s">
        <v>81</v>
      </c>
      <c r="AV1934" s="12" t="s">
        <v>81</v>
      </c>
      <c r="AW1934" s="12" t="s">
        <v>34</v>
      </c>
      <c r="AX1934" s="12" t="s">
        <v>72</v>
      </c>
      <c r="AY1934" s="151" t="s">
        <v>182</v>
      </c>
    </row>
    <row r="1935" spans="2:51" s="12" customFormat="1">
      <c r="B1935" s="149"/>
      <c r="D1935" s="150" t="s">
        <v>193</v>
      </c>
      <c r="E1935" s="151" t="s">
        <v>3</v>
      </c>
      <c r="F1935" s="152" t="s">
        <v>1706</v>
      </c>
      <c r="H1935" s="153">
        <v>124.20099999999999</v>
      </c>
      <c r="I1935" s="154"/>
      <c r="L1935" s="149"/>
      <c r="M1935" s="155"/>
      <c r="T1935" s="156"/>
      <c r="AT1935" s="151" t="s">
        <v>193</v>
      </c>
      <c r="AU1935" s="151" t="s">
        <v>81</v>
      </c>
      <c r="AV1935" s="12" t="s">
        <v>81</v>
      </c>
      <c r="AW1935" s="12" t="s">
        <v>34</v>
      </c>
      <c r="AX1935" s="12" t="s">
        <v>72</v>
      </c>
      <c r="AY1935" s="151" t="s">
        <v>182</v>
      </c>
    </row>
    <row r="1936" spans="2:51" s="12" customFormat="1">
      <c r="B1936" s="149"/>
      <c r="D1936" s="150" t="s">
        <v>193</v>
      </c>
      <c r="E1936" s="151" t="s">
        <v>3</v>
      </c>
      <c r="F1936" s="152" t="s">
        <v>1667</v>
      </c>
      <c r="H1936" s="153">
        <v>-1.82</v>
      </c>
      <c r="I1936" s="154"/>
      <c r="L1936" s="149"/>
      <c r="M1936" s="155"/>
      <c r="T1936" s="156"/>
      <c r="AT1936" s="151" t="s">
        <v>193</v>
      </c>
      <c r="AU1936" s="151" t="s">
        <v>81</v>
      </c>
      <c r="AV1936" s="12" t="s">
        <v>81</v>
      </c>
      <c r="AW1936" s="12" t="s">
        <v>34</v>
      </c>
      <c r="AX1936" s="12" t="s">
        <v>72</v>
      </c>
      <c r="AY1936" s="151" t="s">
        <v>182</v>
      </c>
    </row>
    <row r="1937" spans="2:51" s="12" customFormat="1">
      <c r="B1937" s="149"/>
      <c r="D1937" s="150" t="s">
        <v>193</v>
      </c>
      <c r="E1937" s="151" t="s">
        <v>3</v>
      </c>
      <c r="F1937" s="152" t="s">
        <v>1668</v>
      </c>
      <c r="H1937" s="153">
        <v>-3</v>
      </c>
      <c r="I1937" s="154"/>
      <c r="L1937" s="149"/>
      <c r="M1937" s="155"/>
      <c r="T1937" s="156"/>
      <c r="AT1937" s="151" t="s">
        <v>193</v>
      </c>
      <c r="AU1937" s="151" t="s">
        <v>81</v>
      </c>
      <c r="AV1937" s="12" t="s">
        <v>81</v>
      </c>
      <c r="AW1937" s="12" t="s">
        <v>34</v>
      </c>
      <c r="AX1937" s="12" t="s">
        <v>72</v>
      </c>
      <c r="AY1937" s="151" t="s">
        <v>182</v>
      </c>
    </row>
    <row r="1938" spans="2:51" s="12" customFormat="1">
      <c r="B1938" s="149"/>
      <c r="D1938" s="150" t="s">
        <v>193</v>
      </c>
      <c r="E1938" s="151" t="s">
        <v>3</v>
      </c>
      <c r="F1938" s="152" t="s">
        <v>1707</v>
      </c>
      <c r="H1938" s="153">
        <v>87.241</v>
      </c>
      <c r="I1938" s="154"/>
      <c r="L1938" s="149"/>
      <c r="M1938" s="155"/>
      <c r="T1938" s="156"/>
      <c r="AT1938" s="151" t="s">
        <v>193</v>
      </c>
      <c r="AU1938" s="151" t="s">
        <v>81</v>
      </c>
      <c r="AV1938" s="12" t="s">
        <v>81</v>
      </c>
      <c r="AW1938" s="12" t="s">
        <v>34</v>
      </c>
      <c r="AX1938" s="12" t="s">
        <v>72</v>
      </c>
      <c r="AY1938" s="151" t="s">
        <v>182</v>
      </c>
    </row>
    <row r="1939" spans="2:51" s="12" customFormat="1">
      <c r="B1939" s="149"/>
      <c r="D1939" s="150" t="s">
        <v>193</v>
      </c>
      <c r="E1939" s="151" t="s">
        <v>3</v>
      </c>
      <c r="F1939" s="152" t="s">
        <v>1670</v>
      </c>
      <c r="H1939" s="153">
        <v>-1.8280000000000001</v>
      </c>
      <c r="I1939" s="154"/>
      <c r="L1939" s="149"/>
      <c r="M1939" s="155"/>
      <c r="T1939" s="156"/>
      <c r="AT1939" s="151" t="s">
        <v>193</v>
      </c>
      <c r="AU1939" s="151" t="s">
        <v>81</v>
      </c>
      <c r="AV1939" s="12" t="s">
        <v>81</v>
      </c>
      <c r="AW1939" s="12" t="s">
        <v>34</v>
      </c>
      <c r="AX1939" s="12" t="s">
        <v>72</v>
      </c>
      <c r="AY1939" s="151" t="s">
        <v>182</v>
      </c>
    </row>
    <row r="1940" spans="2:51" s="12" customFormat="1">
      <c r="B1940" s="149"/>
      <c r="D1940" s="150" t="s">
        <v>193</v>
      </c>
      <c r="E1940" s="151" t="s">
        <v>3</v>
      </c>
      <c r="F1940" s="152" t="s">
        <v>945</v>
      </c>
      <c r="H1940" s="153">
        <v>-1.6</v>
      </c>
      <c r="I1940" s="154"/>
      <c r="L1940" s="149"/>
      <c r="M1940" s="155"/>
      <c r="T1940" s="156"/>
      <c r="AT1940" s="151" t="s">
        <v>193</v>
      </c>
      <c r="AU1940" s="151" t="s">
        <v>81</v>
      </c>
      <c r="AV1940" s="12" t="s">
        <v>81</v>
      </c>
      <c r="AW1940" s="12" t="s">
        <v>34</v>
      </c>
      <c r="AX1940" s="12" t="s">
        <v>72</v>
      </c>
      <c r="AY1940" s="151" t="s">
        <v>182</v>
      </c>
    </row>
    <row r="1941" spans="2:51" s="12" customFormat="1">
      <c r="B1941" s="149"/>
      <c r="D1941" s="150" t="s">
        <v>193</v>
      </c>
      <c r="E1941" s="151" t="s">
        <v>3</v>
      </c>
      <c r="F1941" s="152" t="s">
        <v>1650</v>
      </c>
      <c r="H1941" s="153">
        <v>-1.5</v>
      </c>
      <c r="I1941" s="154"/>
      <c r="L1941" s="149"/>
      <c r="M1941" s="155"/>
      <c r="T1941" s="156"/>
      <c r="AT1941" s="151" t="s">
        <v>193</v>
      </c>
      <c r="AU1941" s="151" t="s">
        <v>81</v>
      </c>
      <c r="AV1941" s="12" t="s">
        <v>81</v>
      </c>
      <c r="AW1941" s="12" t="s">
        <v>34</v>
      </c>
      <c r="AX1941" s="12" t="s">
        <v>72</v>
      </c>
      <c r="AY1941" s="151" t="s">
        <v>182</v>
      </c>
    </row>
    <row r="1942" spans="2:51" s="12" customFormat="1">
      <c r="B1942" s="149"/>
      <c r="D1942" s="150" t="s">
        <v>193</v>
      </c>
      <c r="E1942" s="151" t="s">
        <v>3</v>
      </c>
      <c r="F1942" s="152" t="s">
        <v>1708</v>
      </c>
      <c r="H1942" s="153">
        <v>59.366999999999997</v>
      </c>
      <c r="I1942" s="154"/>
      <c r="L1942" s="149"/>
      <c r="M1942" s="155"/>
      <c r="T1942" s="156"/>
      <c r="AT1942" s="151" t="s">
        <v>193</v>
      </c>
      <c r="AU1942" s="151" t="s">
        <v>81</v>
      </c>
      <c r="AV1942" s="12" t="s">
        <v>81</v>
      </c>
      <c r="AW1942" s="12" t="s">
        <v>34</v>
      </c>
      <c r="AX1942" s="12" t="s">
        <v>72</v>
      </c>
      <c r="AY1942" s="151" t="s">
        <v>182</v>
      </c>
    </row>
    <row r="1943" spans="2:51" s="12" customFormat="1">
      <c r="B1943" s="149"/>
      <c r="D1943" s="150" t="s">
        <v>193</v>
      </c>
      <c r="E1943" s="151" t="s">
        <v>3</v>
      </c>
      <c r="F1943" s="152" t="s">
        <v>945</v>
      </c>
      <c r="H1943" s="153">
        <v>-1.6</v>
      </c>
      <c r="I1943" s="154"/>
      <c r="L1943" s="149"/>
      <c r="M1943" s="155"/>
      <c r="T1943" s="156"/>
      <c r="AT1943" s="151" t="s">
        <v>193</v>
      </c>
      <c r="AU1943" s="151" t="s">
        <v>81</v>
      </c>
      <c r="AV1943" s="12" t="s">
        <v>81</v>
      </c>
      <c r="AW1943" s="12" t="s">
        <v>34</v>
      </c>
      <c r="AX1943" s="12" t="s">
        <v>72</v>
      </c>
      <c r="AY1943" s="151" t="s">
        <v>182</v>
      </c>
    </row>
    <row r="1944" spans="2:51" s="12" customFormat="1">
      <c r="B1944" s="149"/>
      <c r="D1944" s="150" t="s">
        <v>193</v>
      </c>
      <c r="E1944" s="151" t="s">
        <v>3</v>
      </c>
      <c r="F1944" s="152" t="s">
        <v>1650</v>
      </c>
      <c r="H1944" s="153">
        <v>-1.5</v>
      </c>
      <c r="I1944" s="154"/>
      <c r="L1944" s="149"/>
      <c r="M1944" s="155"/>
      <c r="T1944" s="156"/>
      <c r="AT1944" s="151" t="s">
        <v>193</v>
      </c>
      <c r="AU1944" s="151" t="s">
        <v>81</v>
      </c>
      <c r="AV1944" s="12" t="s">
        <v>81</v>
      </c>
      <c r="AW1944" s="12" t="s">
        <v>34</v>
      </c>
      <c r="AX1944" s="12" t="s">
        <v>72</v>
      </c>
      <c r="AY1944" s="151" t="s">
        <v>182</v>
      </c>
    </row>
    <row r="1945" spans="2:51" s="12" customFormat="1">
      <c r="B1945" s="149"/>
      <c r="D1945" s="150" t="s">
        <v>193</v>
      </c>
      <c r="E1945" s="151" t="s">
        <v>3</v>
      </c>
      <c r="F1945" s="152" t="s">
        <v>1709</v>
      </c>
      <c r="H1945" s="153">
        <v>34.881</v>
      </c>
      <c r="I1945" s="154"/>
      <c r="L1945" s="149"/>
      <c r="M1945" s="155"/>
      <c r="T1945" s="156"/>
      <c r="AT1945" s="151" t="s">
        <v>193</v>
      </c>
      <c r="AU1945" s="151" t="s">
        <v>81</v>
      </c>
      <c r="AV1945" s="12" t="s">
        <v>81</v>
      </c>
      <c r="AW1945" s="12" t="s">
        <v>34</v>
      </c>
      <c r="AX1945" s="12" t="s">
        <v>72</v>
      </c>
      <c r="AY1945" s="151" t="s">
        <v>182</v>
      </c>
    </row>
    <row r="1946" spans="2:51" s="12" customFormat="1">
      <c r="B1946" s="149"/>
      <c r="D1946" s="150" t="s">
        <v>193</v>
      </c>
      <c r="E1946" s="151" t="s">
        <v>3</v>
      </c>
      <c r="F1946" s="152" t="s">
        <v>1673</v>
      </c>
      <c r="H1946" s="153">
        <v>0.89500000000000002</v>
      </c>
      <c r="I1946" s="154"/>
      <c r="L1946" s="149"/>
      <c r="M1946" s="155"/>
      <c r="T1946" s="156"/>
      <c r="AT1946" s="151" t="s">
        <v>193</v>
      </c>
      <c r="AU1946" s="151" t="s">
        <v>81</v>
      </c>
      <c r="AV1946" s="12" t="s">
        <v>81</v>
      </c>
      <c r="AW1946" s="12" t="s">
        <v>34</v>
      </c>
      <c r="AX1946" s="12" t="s">
        <v>72</v>
      </c>
      <c r="AY1946" s="151" t="s">
        <v>182</v>
      </c>
    </row>
    <row r="1947" spans="2:51" s="12" customFormat="1">
      <c r="B1947" s="149"/>
      <c r="D1947" s="150" t="s">
        <v>193</v>
      </c>
      <c r="E1947" s="151" t="s">
        <v>3</v>
      </c>
      <c r="F1947" s="152" t="s">
        <v>1674</v>
      </c>
      <c r="H1947" s="153">
        <v>-0.5</v>
      </c>
      <c r="I1947" s="154"/>
      <c r="L1947" s="149"/>
      <c r="M1947" s="155"/>
      <c r="T1947" s="156"/>
      <c r="AT1947" s="151" t="s">
        <v>193</v>
      </c>
      <c r="AU1947" s="151" t="s">
        <v>81</v>
      </c>
      <c r="AV1947" s="12" t="s">
        <v>81</v>
      </c>
      <c r="AW1947" s="12" t="s">
        <v>34</v>
      </c>
      <c r="AX1947" s="12" t="s">
        <v>72</v>
      </c>
      <c r="AY1947" s="151" t="s">
        <v>182</v>
      </c>
    </row>
    <row r="1948" spans="2:51" s="14" customFormat="1">
      <c r="B1948" s="174"/>
      <c r="D1948" s="150" t="s">
        <v>193</v>
      </c>
      <c r="E1948" s="175" t="s">
        <v>3</v>
      </c>
      <c r="F1948" s="176" t="s">
        <v>610</v>
      </c>
      <c r="H1948" s="177">
        <v>1851.4259999999999</v>
      </c>
      <c r="I1948" s="178"/>
      <c r="L1948" s="174"/>
      <c r="M1948" s="179"/>
      <c r="T1948" s="180"/>
      <c r="AT1948" s="175" t="s">
        <v>193</v>
      </c>
      <c r="AU1948" s="175" t="s">
        <v>81</v>
      </c>
      <c r="AV1948" s="14" t="s">
        <v>202</v>
      </c>
      <c r="AW1948" s="14" t="s">
        <v>34</v>
      </c>
      <c r="AX1948" s="14" t="s">
        <v>72</v>
      </c>
      <c r="AY1948" s="175" t="s">
        <v>182</v>
      </c>
    </row>
    <row r="1949" spans="2:51" s="12" customFormat="1">
      <c r="B1949" s="149"/>
      <c r="D1949" s="150" t="s">
        <v>193</v>
      </c>
      <c r="E1949" s="151" t="s">
        <v>3</v>
      </c>
      <c r="F1949" s="152" t="s">
        <v>1710</v>
      </c>
      <c r="H1949" s="153">
        <v>64.89</v>
      </c>
      <c r="I1949" s="154"/>
      <c r="L1949" s="149"/>
      <c r="M1949" s="155"/>
      <c r="T1949" s="156"/>
      <c r="AT1949" s="151" t="s">
        <v>193</v>
      </c>
      <c r="AU1949" s="151" t="s">
        <v>81</v>
      </c>
      <c r="AV1949" s="12" t="s">
        <v>81</v>
      </c>
      <c r="AW1949" s="12" t="s">
        <v>34</v>
      </c>
      <c r="AX1949" s="12" t="s">
        <v>72</v>
      </c>
      <c r="AY1949" s="151" t="s">
        <v>182</v>
      </c>
    </row>
    <row r="1950" spans="2:51" s="12" customFormat="1">
      <c r="B1950" s="149"/>
      <c r="D1950" s="150" t="s">
        <v>193</v>
      </c>
      <c r="E1950" s="151" t="s">
        <v>3</v>
      </c>
      <c r="F1950" s="152" t="s">
        <v>945</v>
      </c>
      <c r="H1950" s="153">
        <v>-1.6</v>
      </c>
      <c r="I1950" s="154"/>
      <c r="L1950" s="149"/>
      <c r="M1950" s="155"/>
      <c r="T1950" s="156"/>
      <c r="AT1950" s="151" t="s">
        <v>193</v>
      </c>
      <c r="AU1950" s="151" t="s">
        <v>81</v>
      </c>
      <c r="AV1950" s="12" t="s">
        <v>81</v>
      </c>
      <c r="AW1950" s="12" t="s">
        <v>34</v>
      </c>
      <c r="AX1950" s="12" t="s">
        <v>72</v>
      </c>
      <c r="AY1950" s="151" t="s">
        <v>182</v>
      </c>
    </row>
    <row r="1951" spans="2:51" s="12" customFormat="1">
      <c r="B1951" s="149"/>
      <c r="D1951" s="150" t="s">
        <v>193</v>
      </c>
      <c r="E1951" s="151" t="s">
        <v>3</v>
      </c>
      <c r="F1951" s="152" t="s">
        <v>1711</v>
      </c>
      <c r="H1951" s="153">
        <v>64.44</v>
      </c>
      <c r="I1951" s="154"/>
      <c r="L1951" s="149"/>
      <c r="M1951" s="155"/>
      <c r="T1951" s="156"/>
      <c r="AT1951" s="151" t="s">
        <v>193</v>
      </c>
      <c r="AU1951" s="151" t="s">
        <v>81</v>
      </c>
      <c r="AV1951" s="12" t="s">
        <v>81</v>
      </c>
      <c r="AW1951" s="12" t="s">
        <v>34</v>
      </c>
      <c r="AX1951" s="12" t="s">
        <v>72</v>
      </c>
      <c r="AY1951" s="151" t="s">
        <v>182</v>
      </c>
    </row>
    <row r="1952" spans="2:51" s="12" customFormat="1">
      <c r="B1952" s="149"/>
      <c r="D1952" s="150" t="s">
        <v>193</v>
      </c>
      <c r="E1952" s="151" t="s">
        <v>3</v>
      </c>
      <c r="F1952" s="152" t="s">
        <v>1712</v>
      </c>
      <c r="H1952" s="153">
        <v>4.6360000000000001</v>
      </c>
      <c r="I1952" s="154"/>
      <c r="L1952" s="149"/>
      <c r="M1952" s="155"/>
      <c r="T1952" s="156"/>
      <c r="AT1952" s="151" t="s">
        <v>193</v>
      </c>
      <c r="AU1952" s="151" t="s">
        <v>81</v>
      </c>
      <c r="AV1952" s="12" t="s">
        <v>81</v>
      </c>
      <c r="AW1952" s="12" t="s">
        <v>34</v>
      </c>
      <c r="AX1952" s="12" t="s">
        <v>72</v>
      </c>
      <c r="AY1952" s="151" t="s">
        <v>182</v>
      </c>
    </row>
    <row r="1953" spans="2:51" s="12" customFormat="1">
      <c r="B1953" s="149"/>
      <c r="D1953" s="150" t="s">
        <v>193</v>
      </c>
      <c r="E1953" s="151" t="s">
        <v>3</v>
      </c>
      <c r="F1953" s="152" t="s">
        <v>1713</v>
      </c>
      <c r="H1953" s="153">
        <v>-8</v>
      </c>
      <c r="I1953" s="154"/>
      <c r="L1953" s="149"/>
      <c r="M1953" s="155"/>
      <c r="T1953" s="156"/>
      <c r="AT1953" s="151" t="s">
        <v>193</v>
      </c>
      <c r="AU1953" s="151" t="s">
        <v>81</v>
      </c>
      <c r="AV1953" s="12" t="s">
        <v>81</v>
      </c>
      <c r="AW1953" s="12" t="s">
        <v>34</v>
      </c>
      <c r="AX1953" s="12" t="s">
        <v>72</v>
      </c>
      <c r="AY1953" s="151" t="s">
        <v>182</v>
      </c>
    </row>
    <row r="1954" spans="2:51" s="12" customFormat="1">
      <c r="B1954" s="149"/>
      <c r="D1954" s="150" t="s">
        <v>193</v>
      </c>
      <c r="E1954" s="151" t="s">
        <v>3</v>
      </c>
      <c r="F1954" s="152" t="s">
        <v>1714</v>
      </c>
      <c r="H1954" s="153">
        <v>3.09</v>
      </c>
      <c r="I1954" s="154"/>
      <c r="L1954" s="149"/>
      <c r="M1954" s="155"/>
      <c r="T1954" s="156"/>
      <c r="AT1954" s="151" t="s">
        <v>193</v>
      </c>
      <c r="AU1954" s="151" t="s">
        <v>81</v>
      </c>
      <c r="AV1954" s="12" t="s">
        <v>81</v>
      </c>
      <c r="AW1954" s="12" t="s">
        <v>34</v>
      </c>
      <c r="AX1954" s="12" t="s">
        <v>72</v>
      </c>
      <c r="AY1954" s="151" t="s">
        <v>182</v>
      </c>
    </row>
    <row r="1955" spans="2:51" s="12" customFormat="1">
      <c r="B1955" s="149"/>
      <c r="D1955" s="150" t="s">
        <v>193</v>
      </c>
      <c r="E1955" s="151" t="s">
        <v>3</v>
      </c>
      <c r="F1955" s="152" t="s">
        <v>1715</v>
      </c>
      <c r="H1955" s="153">
        <v>68.010000000000005</v>
      </c>
      <c r="I1955" s="154"/>
      <c r="L1955" s="149"/>
      <c r="M1955" s="155"/>
      <c r="T1955" s="156"/>
      <c r="AT1955" s="151" t="s">
        <v>193</v>
      </c>
      <c r="AU1955" s="151" t="s">
        <v>81</v>
      </c>
      <c r="AV1955" s="12" t="s">
        <v>81</v>
      </c>
      <c r="AW1955" s="12" t="s">
        <v>34</v>
      </c>
      <c r="AX1955" s="12" t="s">
        <v>72</v>
      </c>
      <c r="AY1955" s="151" t="s">
        <v>182</v>
      </c>
    </row>
    <row r="1956" spans="2:51" s="12" customFormat="1">
      <c r="B1956" s="149"/>
      <c r="D1956" s="150" t="s">
        <v>193</v>
      </c>
      <c r="E1956" s="151" t="s">
        <v>3</v>
      </c>
      <c r="F1956" s="152" t="s">
        <v>945</v>
      </c>
      <c r="H1956" s="153">
        <v>-1.6</v>
      </c>
      <c r="I1956" s="154"/>
      <c r="L1956" s="149"/>
      <c r="M1956" s="155"/>
      <c r="T1956" s="156"/>
      <c r="AT1956" s="151" t="s">
        <v>193</v>
      </c>
      <c r="AU1956" s="151" t="s">
        <v>81</v>
      </c>
      <c r="AV1956" s="12" t="s">
        <v>81</v>
      </c>
      <c r="AW1956" s="12" t="s">
        <v>34</v>
      </c>
      <c r="AX1956" s="12" t="s">
        <v>72</v>
      </c>
      <c r="AY1956" s="151" t="s">
        <v>182</v>
      </c>
    </row>
    <row r="1957" spans="2:51" s="12" customFormat="1">
      <c r="B1957" s="149"/>
      <c r="D1957" s="150" t="s">
        <v>193</v>
      </c>
      <c r="E1957" s="151" t="s">
        <v>3</v>
      </c>
      <c r="F1957" s="152" t="s">
        <v>1716</v>
      </c>
      <c r="H1957" s="153">
        <v>1.4999999999999999E-2</v>
      </c>
      <c r="I1957" s="154"/>
      <c r="L1957" s="149"/>
      <c r="M1957" s="155"/>
      <c r="T1957" s="156"/>
      <c r="AT1957" s="151" t="s">
        <v>193</v>
      </c>
      <c r="AU1957" s="151" t="s">
        <v>81</v>
      </c>
      <c r="AV1957" s="12" t="s">
        <v>81</v>
      </c>
      <c r="AW1957" s="12" t="s">
        <v>34</v>
      </c>
      <c r="AX1957" s="12" t="s">
        <v>72</v>
      </c>
      <c r="AY1957" s="151" t="s">
        <v>182</v>
      </c>
    </row>
    <row r="1958" spans="2:51" s="12" customFormat="1">
      <c r="B1958" s="149"/>
      <c r="D1958" s="150" t="s">
        <v>193</v>
      </c>
      <c r="E1958" s="151" t="s">
        <v>3</v>
      </c>
      <c r="F1958" s="152" t="s">
        <v>1715</v>
      </c>
      <c r="H1958" s="153">
        <v>68.010000000000005</v>
      </c>
      <c r="I1958" s="154"/>
      <c r="L1958" s="149"/>
      <c r="M1958" s="155"/>
      <c r="T1958" s="156"/>
      <c r="AT1958" s="151" t="s">
        <v>193</v>
      </c>
      <c r="AU1958" s="151" t="s">
        <v>81</v>
      </c>
      <c r="AV1958" s="12" t="s">
        <v>81</v>
      </c>
      <c r="AW1958" s="12" t="s">
        <v>34</v>
      </c>
      <c r="AX1958" s="12" t="s">
        <v>72</v>
      </c>
      <c r="AY1958" s="151" t="s">
        <v>182</v>
      </c>
    </row>
    <row r="1959" spans="2:51" s="12" customFormat="1">
      <c r="B1959" s="149"/>
      <c r="D1959" s="150" t="s">
        <v>193</v>
      </c>
      <c r="E1959" s="151" t="s">
        <v>3</v>
      </c>
      <c r="F1959" s="152" t="s">
        <v>945</v>
      </c>
      <c r="H1959" s="153">
        <v>-1.6</v>
      </c>
      <c r="I1959" s="154"/>
      <c r="L1959" s="149"/>
      <c r="M1959" s="155"/>
      <c r="T1959" s="156"/>
      <c r="AT1959" s="151" t="s">
        <v>193</v>
      </c>
      <c r="AU1959" s="151" t="s">
        <v>81</v>
      </c>
      <c r="AV1959" s="12" t="s">
        <v>81</v>
      </c>
      <c r="AW1959" s="12" t="s">
        <v>34</v>
      </c>
      <c r="AX1959" s="12" t="s">
        <v>72</v>
      </c>
      <c r="AY1959" s="151" t="s">
        <v>182</v>
      </c>
    </row>
    <row r="1960" spans="2:51" s="12" customFormat="1">
      <c r="B1960" s="149"/>
      <c r="D1960" s="150" t="s">
        <v>193</v>
      </c>
      <c r="E1960" s="151" t="s">
        <v>3</v>
      </c>
      <c r="F1960" s="152" t="s">
        <v>1716</v>
      </c>
      <c r="H1960" s="153">
        <v>1.4999999999999999E-2</v>
      </c>
      <c r="I1960" s="154"/>
      <c r="L1960" s="149"/>
      <c r="M1960" s="155"/>
      <c r="T1960" s="156"/>
      <c r="AT1960" s="151" t="s">
        <v>193</v>
      </c>
      <c r="AU1960" s="151" t="s">
        <v>81</v>
      </c>
      <c r="AV1960" s="12" t="s">
        <v>81</v>
      </c>
      <c r="AW1960" s="12" t="s">
        <v>34</v>
      </c>
      <c r="AX1960" s="12" t="s">
        <v>72</v>
      </c>
      <c r="AY1960" s="151" t="s">
        <v>182</v>
      </c>
    </row>
    <row r="1961" spans="2:51" s="12" customFormat="1">
      <c r="B1961" s="149"/>
      <c r="D1961" s="150" t="s">
        <v>193</v>
      </c>
      <c r="E1961" s="151" t="s">
        <v>3</v>
      </c>
      <c r="F1961" s="152" t="s">
        <v>1717</v>
      </c>
      <c r="H1961" s="153">
        <v>25.2</v>
      </c>
      <c r="I1961" s="154"/>
      <c r="L1961" s="149"/>
      <c r="M1961" s="155"/>
      <c r="T1961" s="156"/>
      <c r="AT1961" s="151" t="s">
        <v>193</v>
      </c>
      <c r="AU1961" s="151" t="s">
        <v>81</v>
      </c>
      <c r="AV1961" s="12" t="s">
        <v>81</v>
      </c>
      <c r="AW1961" s="12" t="s">
        <v>34</v>
      </c>
      <c r="AX1961" s="12" t="s">
        <v>72</v>
      </c>
      <c r="AY1961" s="151" t="s">
        <v>182</v>
      </c>
    </row>
    <row r="1962" spans="2:51" s="12" customFormat="1">
      <c r="B1962" s="149"/>
      <c r="D1962" s="150" t="s">
        <v>193</v>
      </c>
      <c r="E1962" s="151" t="s">
        <v>3</v>
      </c>
      <c r="F1962" s="152" t="s">
        <v>1717</v>
      </c>
      <c r="H1962" s="153">
        <v>25.2</v>
      </c>
      <c r="I1962" s="154"/>
      <c r="L1962" s="149"/>
      <c r="M1962" s="155"/>
      <c r="T1962" s="156"/>
      <c r="AT1962" s="151" t="s">
        <v>193</v>
      </c>
      <c r="AU1962" s="151" t="s">
        <v>81</v>
      </c>
      <c r="AV1962" s="12" t="s">
        <v>81</v>
      </c>
      <c r="AW1962" s="12" t="s">
        <v>34</v>
      </c>
      <c r="AX1962" s="12" t="s">
        <v>72</v>
      </c>
      <c r="AY1962" s="151" t="s">
        <v>182</v>
      </c>
    </row>
    <row r="1963" spans="2:51" s="12" customFormat="1">
      <c r="B1963" s="149"/>
      <c r="D1963" s="150" t="s">
        <v>193</v>
      </c>
      <c r="E1963" s="151" t="s">
        <v>3</v>
      </c>
      <c r="F1963" s="152" t="s">
        <v>937</v>
      </c>
      <c r="H1963" s="153">
        <v>-1.4</v>
      </c>
      <c r="I1963" s="154"/>
      <c r="L1963" s="149"/>
      <c r="M1963" s="155"/>
      <c r="T1963" s="156"/>
      <c r="AT1963" s="151" t="s">
        <v>193</v>
      </c>
      <c r="AU1963" s="151" t="s">
        <v>81</v>
      </c>
      <c r="AV1963" s="12" t="s">
        <v>81</v>
      </c>
      <c r="AW1963" s="12" t="s">
        <v>34</v>
      </c>
      <c r="AX1963" s="12" t="s">
        <v>72</v>
      </c>
      <c r="AY1963" s="151" t="s">
        <v>182</v>
      </c>
    </row>
    <row r="1964" spans="2:51" s="12" customFormat="1">
      <c r="B1964" s="149"/>
      <c r="D1964" s="150" t="s">
        <v>193</v>
      </c>
      <c r="E1964" s="151" t="s">
        <v>3</v>
      </c>
      <c r="F1964" s="152" t="s">
        <v>937</v>
      </c>
      <c r="H1964" s="153">
        <v>-1.4</v>
      </c>
      <c r="I1964" s="154"/>
      <c r="L1964" s="149"/>
      <c r="M1964" s="155"/>
      <c r="T1964" s="156"/>
      <c r="AT1964" s="151" t="s">
        <v>193</v>
      </c>
      <c r="AU1964" s="151" t="s">
        <v>81</v>
      </c>
      <c r="AV1964" s="12" t="s">
        <v>81</v>
      </c>
      <c r="AW1964" s="12" t="s">
        <v>34</v>
      </c>
      <c r="AX1964" s="12" t="s">
        <v>72</v>
      </c>
      <c r="AY1964" s="151" t="s">
        <v>182</v>
      </c>
    </row>
    <row r="1965" spans="2:51" s="12" customFormat="1">
      <c r="B1965" s="149"/>
      <c r="D1965" s="150" t="s">
        <v>193</v>
      </c>
      <c r="E1965" s="151" t="s">
        <v>3</v>
      </c>
      <c r="F1965" s="152" t="s">
        <v>1718</v>
      </c>
      <c r="H1965" s="153">
        <v>26.28</v>
      </c>
      <c r="I1965" s="154"/>
      <c r="L1965" s="149"/>
      <c r="M1965" s="155"/>
      <c r="T1965" s="156"/>
      <c r="AT1965" s="151" t="s">
        <v>193</v>
      </c>
      <c r="AU1965" s="151" t="s">
        <v>81</v>
      </c>
      <c r="AV1965" s="12" t="s">
        <v>81</v>
      </c>
      <c r="AW1965" s="12" t="s">
        <v>34</v>
      </c>
      <c r="AX1965" s="12" t="s">
        <v>72</v>
      </c>
      <c r="AY1965" s="151" t="s">
        <v>182</v>
      </c>
    </row>
    <row r="1966" spans="2:51" s="12" customFormat="1">
      <c r="B1966" s="149"/>
      <c r="D1966" s="150" t="s">
        <v>193</v>
      </c>
      <c r="E1966" s="151" t="s">
        <v>3</v>
      </c>
      <c r="F1966" s="152" t="s">
        <v>937</v>
      </c>
      <c r="H1966" s="153">
        <v>-1.4</v>
      </c>
      <c r="I1966" s="154"/>
      <c r="L1966" s="149"/>
      <c r="M1966" s="155"/>
      <c r="T1966" s="156"/>
      <c r="AT1966" s="151" t="s">
        <v>193</v>
      </c>
      <c r="AU1966" s="151" t="s">
        <v>81</v>
      </c>
      <c r="AV1966" s="12" t="s">
        <v>81</v>
      </c>
      <c r="AW1966" s="12" t="s">
        <v>34</v>
      </c>
      <c r="AX1966" s="12" t="s">
        <v>72</v>
      </c>
      <c r="AY1966" s="151" t="s">
        <v>182</v>
      </c>
    </row>
    <row r="1967" spans="2:51" s="12" customFormat="1">
      <c r="B1967" s="149"/>
      <c r="D1967" s="150" t="s">
        <v>193</v>
      </c>
      <c r="E1967" s="151" t="s">
        <v>3</v>
      </c>
      <c r="F1967" s="152" t="s">
        <v>1549</v>
      </c>
      <c r="H1967" s="153">
        <v>-3.2</v>
      </c>
      <c r="I1967" s="154"/>
      <c r="L1967" s="149"/>
      <c r="M1967" s="155"/>
      <c r="T1967" s="156"/>
      <c r="AT1967" s="151" t="s">
        <v>193</v>
      </c>
      <c r="AU1967" s="151" t="s">
        <v>81</v>
      </c>
      <c r="AV1967" s="12" t="s">
        <v>81</v>
      </c>
      <c r="AW1967" s="12" t="s">
        <v>34</v>
      </c>
      <c r="AX1967" s="12" t="s">
        <v>72</v>
      </c>
      <c r="AY1967" s="151" t="s">
        <v>182</v>
      </c>
    </row>
    <row r="1968" spans="2:51" s="12" customFormat="1">
      <c r="B1968" s="149"/>
      <c r="D1968" s="150" t="s">
        <v>193</v>
      </c>
      <c r="E1968" s="151" t="s">
        <v>3</v>
      </c>
      <c r="F1968" s="152" t="s">
        <v>1719</v>
      </c>
      <c r="H1968" s="153">
        <v>0.78</v>
      </c>
      <c r="I1968" s="154"/>
      <c r="L1968" s="149"/>
      <c r="M1968" s="155"/>
      <c r="T1968" s="156"/>
      <c r="AT1968" s="151" t="s">
        <v>193</v>
      </c>
      <c r="AU1968" s="151" t="s">
        <v>81</v>
      </c>
      <c r="AV1968" s="12" t="s">
        <v>81</v>
      </c>
      <c r="AW1968" s="12" t="s">
        <v>34</v>
      </c>
      <c r="AX1968" s="12" t="s">
        <v>72</v>
      </c>
      <c r="AY1968" s="151" t="s">
        <v>182</v>
      </c>
    </row>
    <row r="1969" spans="2:65" s="12" customFormat="1">
      <c r="B1969" s="149"/>
      <c r="D1969" s="150" t="s">
        <v>193</v>
      </c>
      <c r="E1969" s="151" t="s">
        <v>3</v>
      </c>
      <c r="F1969" s="152" t="s">
        <v>1718</v>
      </c>
      <c r="H1969" s="153">
        <v>26.28</v>
      </c>
      <c r="I1969" s="154"/>
      <c r="L1969" s="149"/>
      <c r="M1969" s="155"/>
      <c r="T1969" s="156"/>
      <c r="AT1969" s="151" t="s">
        <v>193</v>
      </c>
      <c r="AU1969" s="151" t="s">
        <v>81</v>
      </c>
      <c r="AV1969" s="12" t="s">
        <v>81</v>
      </c>
      <c r="AW1969" s="12" t="s">
        <v>34</v>
      </c>
      <c r="AX1969" s="12" t="s">
        <v>72</v>
      </c>
      <c r="AY1969" s="151" t="s">
        <v>182</v>
      </c>
    </row>
    <row r="1970" spans="2:65" s="12" customFormat="1">
      <c r="B1970" s="149"/>
      <c r="D1970" s="150" t="s">
        <v>193</v>
      </c>
      <c r="E1970" s="151" t="s">
        <v>3</v>
      </c>
      <c r="F1970" s="152" t="s">
        <v>937</v>
      </c>
      <c r="H1970" s="153">
        <v>-1.4</v>
      </c>
      <c r="I1970" s="154"/>
      <c r="L1970" s="149"/>
      <c r="M1970" s="155"/>
      <c r="T1970" s="156"/>
      <c r="AT1970" s="151" t="s">
        <v>193</v>
      </c>
      <c r="AU1970" s="151" t="s">
        <v>81</v>
      </c>
      <c r="AV1970" s="12" t="s">
        <v>81</v>
      </c>
      <c r="AW1970" s="12" t="s">
        <v>34</v>
      </c>
      <c r="AX1970" s="12" t="s">
        <v>72</v>
      </c>
      <c r="AY1970" s="151" t="s">
        <v>182</v>
      </c>
    </row>
    <row r="1971" spans="2:65" s="12" customFormat="1">
      <c r="B1971" s="149"/>
      <c r="D1971" s="150" t="s">
        <v>193</v>
      </c>
      <c r="E1971" s="151" t="s">
        <v>3</v>
      </c>
      <c r="F1971" s="152" t="s">
        <v>1549</v>
      </c>
      <c r="H1971" s="153">
        <v>-3.2</v>
      </c>
      <c r="I1971" s="154"/>
      <c r="L1971" s="149"/>
      <c r="M1971" s="155"/>
      <c r="T1971" s="156"/>
      <c r="AT1971" s="151" t="s">
        <v>193</v>
      </c>
      <c r="AU1971" s="151" t="s">
        <v>81</v>
      </c>
      <c r="AV1971" s="12" t="s">
        <v>81</v>
      </c>
      <c r="AW1971" s="12" t="s">
        <v>34</v>
      </c>
      <c r="AX1971" s="12" t="s">
        <v>72</v>
      </c>
      <c r="AY1971" s="151" t="s">
        <v>182</v>
      </c>
    </row>
    <row r="1972" spans="2:65" s="12" customFormat="1">
      <c r="B1972" s="149"/>
      <c r="D1972" s="150" t="s">
        <v>193</v>
      </c>
      <c r="E1972" s="151" t="s">
        <v>3</v>
      </c>
      <c r="F1972" s="152" t="s">
        <v>1720</v>
      </c>
      <c r="H1972" s="153">
        <v>4.5750000000000002</v>
      </c>
      <c r="I1972" s="154"/>
      <c r="L1972" s="149"/>
      <c r="M1972" s="155"/>
      <c r="T1972" s="156"/>
      <c r="AT1972" s="151" t="s">
        <v>193</v>
      </c>
      <c r="AU1972" s="151" t="s">
        <v>81</v>
      </c>
      <c r="AV1972" s="12" t="s">
        <v>81</v>
      </c>
      <c r="AW1972" s="12" t="s">
        <v>34</v>
      </c>
      <c r="AX1972" s="12" t="s">
        <v>72</v>
      </c>
      <c r="AY1972" s="151" t="s">
        <v>182</v>
      </c>
    </row>
    <row r="1973" spans="2:65" s="14" customFormat="1">
      <c r="B1973" s="174"/>
      <c r="D1973" s="150" t="s">
        <v>193</v>
      </c>
      <c r="E1973" s="175" t="s">
        <v>3</v>
      </c>
      <c r="F1973" s="176" t="s">
        <v>910</v>
      </c>
      <c r="H1973" s="177">
        <v>356.62100000000009</v>
      </c>
      <c r="I1973" s="178"/>
      <c r="L1973" s="174"/>
      <c r="M1973" s="179"/>
      <c r="T1973" s="180"/>
      <c r="AT1973" s="175" t="s">
        <v>193</v>
      </c>
      <c r="AU1973" s="175" t="s">
        <v>81</v>
      </c>
      <c r="AV1973" s="14" t="s">
        <v>202</v>
      </c>
      <c r="AW1973" s="14" t="s">
        <v>34</v>
      </c>
      <c r="AX1973" s="14" t="s">
        <v>72</v>
      </c>
      <c r="AY1973" s="175" t="s">
        <v>182</v>
      </c>
    </row>
    <row r="1974" spans="2:65" s="13" customFormat="1">
      <c r="B1974" s="157"/>
      <c r="D1974" s="150" t="s">
        <v>193</v>
      </c>
      <c r="E1974" s="158" t="s">
        <v>3</v>
      </c>
      <c r="F1974" s="159" t="s">
        <v>201</v>
      </c>
      <c r="H1974" s="160">
        <v>7799.0380000000096</v>
      </c>
      <c r="I1974" s="161"/>
      <c r="L1974" s="157"/>
      <c r="M1974" s="162"/>
      <c r="T1974" s="163"/>
      <c r="AT1974" s="158" t="s">
        <v>193</v>
      </c>
      <c r="AU1974" s="158" t="s">
        <v>81</v>
      </c>
      <c r="AV1974" s="13" t="s">
        <v>189</v>
      </c>
      <c r="AW1974" s="13" t="s">
        <v>34</v>
      </c>
      <c r="AX1974" s="13" t="s">
        <v>79</v>
      </c>
      <c r="AY1974" s="158" t="s">
        <v>182</v>
      </c>
    </row>
    <row r="1975" spans="2:65" s="1" customFormat="1" ht="37.9" customHeight="1">
      <c r="B1975" s="131"/>
      <c r="C1975" s="132" t="s">
        <v>1721</v>
      </c>
      <c r="D1975" s="132" t="s">
        <v>184</v>
      </c>
      <c r="E1975" s="133" t="s">
        <v>1722</v>
      </c>
      <c r="F1975" s="134" t="s">
        <v>1723</v>
      </c>
      <c r="G1975" s="135" t="s">
        <v>292</v>
      </c>
      <c r="H1975" s="136">
        <v>350</v>
      </c>
      <c r="I1975" s="137"/>
      <c r="J1975" s="138">
        <f>ROUND(I1975*H1975,2)</f>
        <v>0</v>
      </c>
      <c r="K1975" s="134" t="s">
        <v>188</v>
      </c>
      <c r="L1975" s="32"/>
      <c r="M1975" s="139" t="s">
        <v>3</v>
      </c>
      <c r="N1975" s="140" t="s">
        <v>43</v>
      </c>
      <c r="P1975" s="141">
        <f>O1975*H1975</f>
        <v>0</v>
      </c>
      <c r="Q1975" s="141">
        <v>4.3800000000000002E-3</v>
      </c>
      <c r="R1975" s="141">
        <f>Q1975*H1975</f>
        <v>1.5330000000000001</v>
      </c>
      <c r="S1975" s="141">
        <v>0</v>
      </c>
      <c r="T1975" s="142">
        <f>S1975*H1975</f>
        <v>0</v>
      </c>
      <c r="AR1975" s="143" t="s">
        <v>189</v>
      </c>
      <c r="AT1975" s="143" t="s">
        <v>184</v>
      </c>
      <c r="AU1975" s="143" t="s">
        <v>81</v>
      </c>
      <c r="AY1975" s="17" t="s">
        <v>182</v>
      </c>
      <c r="BE1975" s="144">
        <f>IF(N1975="základní",J1975,0)</f>
        <v>0</v>
      </c>
      <c r="BF1975" s="144">
        <f>IF(N1975="snížená",J1975,0)</f>
        <v>0</v>
      </c>
      <c r="BG1975" s="144">
        <f>IF(N1975="zákl. přenesená",J1975,0)</f>
        <v>0</v>
      </c>
      <c r="BH1975" s="144">
        <f>IF(N1975="sníž. přenesená",J1975,0)</f>
        <v>0</v>
      </c>
      <c r="BI1975" s="144">
        <f>IF(N1975="nulová",J1975,0)</f>
        <v>0</v>
      </c>
      <c r="BJ1975" s="17" t="s">
        <v>79</v>
      </c>
      <c r="BK1975" s="144">
        <f>ROUND(I1975*H1975,2)</f>
        <v>0</v>
      </c>
      <c r="BL1975" s="17" t="s">
        <v>189</v>
      </c>
      <c r="BM1975" s="143" t="s">
        <v>1724</v>
      </c>
    </row>
    <row r="1976" spans="2:65" s="1" customFormat="1">
      <c r="B1976" s="32"/>
      <c r="D1976" s="145" t="s">
        <v>191</v>
      </c>
      <c r="F1976" s="146" t="s">
        <v>1725</v>
      </c>
      <c r="I1976" s="147"/>
      <c r="L1976" s="32"/>
      <c r="M1976" s="148"/>
      <c r="T1976" s="52"/>
      <c r="AT1976" s="17" t="s">
        <v>191</v>
      </c>
      <c r="AU1976" s="17" t="s">
        <v>81</v>
      </c>
    </row>
    <row r="1977" spans="2:65" s="12" customFormat="1">
      <c r="B1977" s="149"/>
      <c r="D1977" s="150" t="s">
        <v>193</v>
      </c>
      <c r="E1977" s="151" t="s">
        <v>3</v>
      </c>
      <c r="F1977" s="152" t="s">
        <v>1496</v>
      </c>
      <c r="H1977" s="153">
        <v>350</v>
      </c>
      <c r="I1977" s="154"/>
      <c r="L1977" s="149"/>
      <c r="M1977" s="155"/>
      <c r="T1977" s="156"/>
      <c r="AT1977" s="151" t="s">
        <v>193</v>
      </c>
      <c r="AU1977" s="151" t="s">
        <v>81</v>
      </c>
      <c r="AV1977" s="12" t="s">
        <v>81</v>
      </c>
      <c r="AW1977" s="12" t="s">
        <v>34</v>
      </c>
      <c r="AX1977" s="12" t="s">
        <v>79</v>
      </c>
      <c r="AY1977" s="151" t="s">
        <v>182</v>
      </c>
    </row>
    <row r="1978" spans="2:65" s="1" customFormat="1" ht="33" customHeight="1">
      <c r="B1978" s="131"/>
      <c r="C1978" s="132" t="s">
        <v>1726</v>
      </c>
      <c r="D1978" s="132" t="s">
        <v>184</v>
      </c>
      <c r="E1978" s="133" t="s">
        <v>1727</v>
      </c>
      <c r="F1978" s="134" t="s">
        <v>1728</v>
      </c>
      <c r="G1978" s="135" t="s">
        <v>292</v>
      </c>
      <c r="H1978" s="136">
        <v>136.084</v>
      </c>
      <c r="I1978" s="137"/>
      <c r="J1978" s="138">
        <f>ROUND(I1978*H1978,2)</f>
        <v>0</v>
      </c>
      <c r="K1978" s="134" t="s">
        <v>188</v>
      </c>
      <c r="L1978" s="32"/>
      <c r="M1978" s="139" t="s">
        <v>3</v>
      </c>
      <c r="N1978" s="140" t="s">
        <v>43</v>
      </c>
      <c r="P1978" s="141">
        <f>O1978*H1978</f>
        <v>0</v>
      </c>
      <c r="Q1978" s="141">
        <v>3.0000000000000001E-3</v>
      </c>
      <c r="R1978" s="141">
        <f>Q1978*H1978</f>
        <v>0.408252</v>
      </c>
      <c r="S1978" s="141">
        <v>0</v>
      </c>
      <c r="T1978" s="142">
        <f>S1978*H1978</f>
        <v>0</v>
      </c>
      <c r="AR1978" s="143" t="s">
        <v>189</v>
      </c>
      <c r="AT1978" s="143" t="s">
        <v>184</v>
      </c>
      <c r="AU1978" s="143" t="s">
        <v>81</v>
      </c>
      <c r="AY1978" s="17" t="s">
        <v>182</v>
      </c>
      <c r="BE1978" s="144">
        <f>IF(N1978="základní",J1978,0)</f>
        <v>0</v>
      </c>
      <c r="BF1978" s="144">
        <f>IF(N1978="snížená",J1978,0)</f>
        <v>0</v>
      </c>
      <c r="BG1978" s="144">
        <f>IF(N1978="zákl. přenesená",J1978,0)</f>
        <v>0</v>
      </c>
      <c r="BH1978" s="144">
        <f>IF(N1978="sníž. přenesená",J1978,0)</f>
        <v>0</v>
      </c>
      <c r="BI1978" s="144">
        <f>IF(N1978="nulová",J1978,0)</f>
        <v>0</v>
      </c>
      <c r="BJ1978" s="17" t="s">
        <v>79</v>
      </c>
      <c r="BK1978" s="144">
        <f>ROUND(I1978*H1978,2)</f>
        <v>0</v>
      </c>
      <c r="BL1978" s="17" t="s">
        <v>189</v>
      </c>
      <c r="BM1978" s="143" t="s">
        <v>1729</v>
      </c>
    </row>
    <row r="1979" spans="2:65" s="1" customFormat="1">
      <c r="B1979" s="32"/>
      <c r="D1979" s="145" t="s">
        <v>191</v>
      </c>
      <c r="F1979" s="146" t="s">
        <v>1730</v>
      </c>
      <c r="I1979" s="147"/>
      <c r="L1979" s="32"/>
      <c r="M1979" s="148"/>
      <c r="T1979" s="52"/>
      <c r="AT1979" s="17" t="s">
        <v>191</v>
      </c>
      <c r="AU1979" s="17" t="s">
        <v>81</v>
      </c>
    </row>
    <row r="1980" spans="2:65" s="12" customFormat="1" ht="22.5">
      <c r="B1980" s="149"/>
      <c r="D1980" s="150" t="s">
        <v>193</v>
      </c>
      <c r="E1980" s="151" t="s">
        <v>3</v>
      </c>
      <c r="F1980" s="152" t="s">
        <v>1731</v>
      </c>
      <c r="H1980" s="153">
        <v>141.78399999999999</v>
      </c>
      <c r="I1980" s="154"/>
      <c r="L1980" s="149"/>
      <c r="M1980" s="155"/>
      <c r="T1980" s="156"/>
      <c r="AT1980" s="151" t="s">
        <v>193</v>
      </c>
      <c r="AU1980" s="151" t="s">
        <v>81</v>
      </c>
      <c r="AV1980" s="12" t="s">
        <v>81</v>
      </c>
      <c r="AW1980" s="12" t="s">
        <v>34</v>
      </c>
      <c r="AX1980" s="12" t="s">
        <v>72</v>
      </c>
      <c r="AY1980" s="151" t="s">
        <v>182</v>
      </c>
    </row>
    <row r="1981" spans="2:65" s="12" customFormat="1">
      <c r="B1981" s="149"/>
      <c r="D1981" s="150" t="s">
        <v>193</v>
      </c>
      <c r="E1981" s="151" t="s">
        <v>3</v>
      </c>
      <c r="F1981" s="152" t="s">
        <v>1732</v>
      </c>
      <c r="H1981" s="153">
        <v>-5.7</v>
      </c>
      <c r="I1981" s="154"/>
      <c r="L1981" s="149"/>
      <c r="M1981" s="155"/>
      <c r="T1981" s="156"/>
      <c r="AT1981" s="151" t="s">
        <v>193</v>
      </c>
      <c r="AU1981" s="151" t="s">
        <v>81</v>
      </c>
      <c r="AV1981" s="12" t="s">
        <v>81</v>
      </c>
      <c r="AW1981" s="12" t="s">
        <v>34</v>
      </c>
      <c r="AX1981" s="12" t="s">
        <v>72</v>
      </c>
      <c r="AY1981" s="151" t="s">
        <v>182</v>
      </c>
    </row>
    <row r="1982" spans="2:65" s="13" customFormat="1">
      <c r="B1982" s="157"/>
      <c r="D1982" s="150" t="s">
        <v>193</v>
      </c>
      <c r="E1982" s="158" t="s">
        <v>3</v>
      </c>
      <c r="F1982" s="159" t="s">
        <v>1733</v>
      </c>
      <c r="H1982" s="160">
        <v>136.084</v>
      </c>
      <c r="I1982" s="161"/>
      <c r="L1982" s="157"/>
      <c r="M1982" s="162"/>
      <c r="T1982" s="163"/>
      <c r="AT1982" s="158" t="s">
        <v>193</v>
      </c>
      <c r="AU1982" s="158" t="s">
        <v>81</v>
      </c>
      <c r="AV1982" s="13" t="s">
        <v>189</v>
      </c>
      <c r="AW1982" s="13" t="s">
        <v>34</v>
      </c>
      <c r="AX1982" s="13" t="s">
        <v>79</v>
      </c>
      <c r="AY1982" s="158" t="s">
        <v>182</v>
      </c>
    </row>
    <row r="1983" spans="2:65" s="1" customFormat="1" ht="37.9" customHeight="1">
      <c r="B1983" s="131"/>
      <c r="C1983" s="132" t="s">
        <v>1734</v>
      </c>
      <c r="D1983" s="132" t="s">
        <v>184</v>
      </c>
      <c r="E1983" s="133" t="s">
        <v>1735</v>
      </c>
      <c r="F1983" s="134" t="s">
        <v>1736</v>
      </c>
      <c r="G1983" s="135" t="s">
        <v>292</v>
      </c>
      <c r="H1983" s="136">
        <v>700.75</v>
      </c>
      <c r="I1983" s="137"/>
      <c r="J1983" s="138">
        <f>ROUND(I1983*H1983,2)</f>
        <v>0</v>
      </c>
      <c r="K1983" s="134" t="s">
        <v>188</v>
      </c>
      <c r="L1983" s="32"/>
      <c r="M1983" s="139" t="s">
        <v>3</v>
      </c>
      <c r="N1983" s="140" t="s">
        <v>43</v>
      </c>
      <c r="P1983" s="141">
        <f>O1983*H1983</f>
        <v>0</v>
      </c>
      <c r="Q1983" s="141">
        <v>1.3599999999999999E-2</v>
      </c>
      <c r="R1983" s="141">
        <f>Q1983*H1983</f>
        <v>9.5301999999999989</v>
      </c>
      <c r="S1983" s="141">
        <v>0</v>
      </c>
      <c r="T1983" s="142">
        <f>S1983*H1983</f>
        <v>0</v>
      </c>
      <c r="AR1983" s="143" t="s">
        <v>189</v>
      </c>
      <c r="AT1983" s="143" t="s">
        <v>184</v>
      </c>
      <c r="AU1983" s="143" t="s">
        <v>81</v>
      </c>
      <c r="AY1983" s="17" t="s">
        <v>182</v>
      </c>
      <c r="BE1983" s="144">
        <f>IF(N1983="základní",J1983,0)</f>
        <v>0</v>
      </c>
      <c r="BF1983" s="144">
        <f>IF(N1983="snížená",J1983,0)</f>
        <v>0</v>
      </c>
      <c r="BG1983" s="144">
        <f>IF(N1983="zákl. přenesená",J1983,0)</f>
        <v>0</v>
      </c>
      <c r="BH1983" s="144">
        <f>IF(N1983="sníž. přenesená",J1983,0)</f>
        <v>0</v>
      </c>
      <c r="BI1983" s="144">
        <f>IF(N1983="nulová",J1983,0)</f>
        <v>0</v>
      </c>
      <c r="BJ1983" s="17" t="s">
        <v>79</v>
      </c>
      <c r="BK1983" s="144">
        <f>ROUND(I1983*H1983,2)</f>
        <v>0</v>
      </c>
      <c r="BL1983" s="17" t="s">
        <v>189</v>
      </c>
      <c r="BM1983" s="143" t="s">
        <v>1737</v>
      </c>
    </row>
    <row r="1984" spans="2:65" s="1" customFormat="1">
      <c r="B1984" s="32"/>
      <c r="D1984" s="145" t="s">
        <v>191</v>
      </c>
      <c r="F1984" s="146" t="s">
        <v>1738</v>
      </c>
      <c r="I1984" s="147"/>
      <c r="L1984" s="32"/>
      <c r="M1984" s="148"/>
      <c r="T1984" s="52"/>
      <c r="AT1984" s="17" t="s">
        <v>191</v>
      </c>
      <c r="AU1984" s="17" t="s">
        <v>81</v>
      </c>
    </row>
    <row r="1985" spans="2:51" s="12" customFormat="1">
      <c r="B1985" s="149"/>
      <c r="D1985" s="150" t="s">
        <v>193</v>
      </c>
      <c r="E1985" s="151" t="s">
        <v>3</v>
      </c>
      <c r="F1985" s="152" t="s">
        <v>1739</v>
      </c>
      <c r="H1985" s="153">
        <v>9.1</v>
      </c>
      <c r="I1985" s="154"/>
      <c r="L1985" s="149"/>
      <c r="M1985" s="155"/>
      <c r="T1985" s="156"/>
      <c r="AT1985" s="151" t="s">
        <v>193</v>
      </c>
      <c r="AU1985" s="151" t="s">
        <v>81</v>
      </c>
      <c r="AV1985" s="12" t="s">
        <v>81</v>
      </c>
      <c r="AW1985" s="12" t="s">
        <v>34</v>
      </c>
      <c r="AX1985" s="12" t="s">
        <v>72</v>
      </c>
      <c r="AY1985" s="151" t="s">
        <v>182</v>
      </c>
    </row>
    <row r="1986" spans="2:51" s="12" customFormat="1">
      <c r="B1986" s="149"/>
      <c r="D1986" s="150" t="s">
        <v>193</v>
      </c>
      <c r="E1986" s="151" t="s">
        <v>3</v>
      </c>
      <c r="F1986" s="152" t="s">
        <v>1740</v>
      </c>
      <c r="H1986" s="153">
        <v>8.4</v>
      </c>
      <c r="I1986" s="154"/>
      <c r="L1986" s="149"/>
      <c r="M1986" s="155"/>
      <c r="T1986" s="156"/>
      <c r="AT1986" s="151" t="s">
        <v>193</v>
      </c>
      <c r="AU1986" s="151" t="s">
        <v>81</v>
      </c>
      <c r="AV1986" s="12" t="s">
        <v>81</v>
      </c>
      <c r="AW1986" s="12" t="s">
        <v>34</v>
      </c>
      <c r="AX1986" s="12" t="s">
        <v>72</v>
      </c>
      <c r="AY1986" s="151" t="s">
        <v>182</v>
      </c>
    </row>
    <row r="1987" spans="2:51" s="12" customFormat="1">
      <c r="B1987" s="149"/>
      <c r="D1987" s="150" t="s">
        <v>193</v>
      </c>
      <c r="E1987" s="151" t="s">
        <v>3</v>
      </c>
      <c r="F1987" s="152" t="s">
        <v>1741</v>
      </c>
      <c r="H1987" s="153">
        <v>9.1999999999999993</v>
      </c>
      <c r="I1987" s="154"/>
      <c r="L1987" s="149"/>
      <c r="M1987" s="155"/>
      <c r="T1987" s="156"/>
      <c r="AT1987" s="151" t="s">
        <v>193</v>
      </c>
      <c r="AU1987" s="151" t="s">
        <v>81</v>
      </c>
      <c r="AV1987" s="12" t="s">
        <v>81</v>
      </c>
      <c r="AW1987" s="12" t="s">
        <v>34</v>
      </c>
      <c r="AX1987" s="12" t="s">
        <v>72</v>
      </c>
      <c r="AY1987" s="151" t="s">
        <v>182</v>
      </c>
    </row>
    <row r="1988" spans="2:51" s="12" customFormat="1">
      <c r="B1988" s="149"/>
      <c r="D1988" s="150" t="s">
        <v>193</v>
      </c>
      <c r="E1988" s="151" t="s">
        <v>3</v>
      </c>
      <c r="F1988" s="152" t="s">
        <v>1742</v>
      </c>
      <c r="H1988" s="153">
        <v>9.1999999999999993</v>
      </c>
      <c r="I1988" s="154"/>
      <c r="L1988" s="149"/>
      <c r="M1988" s="155"/>
      <c r="T1988" s="156"/>
      <c r="AT1988" s="151" t="s">
        <v>193</v>
      </c>
      <c r="AU1988" s="151" t="s">
        <v>81</v>
      </c>
      <c r="AV1988" s="12" t="s">
        <v>81</v>
      </c>
      <c r="AW1988" s="12" t="s">
        <v>34</v>
      </c>
      <c r="AX1988" s="12" t="s">
        <v>72</v>
      </c>
      <c r="AY1988" s="151" t="s">
        <v>182</v>
      </c>
    </row>
    <row r="1989" spans="2:51" s="12" customFormat="1">
      <c r="B1989" s="149"/>
      <c r="D1989" s="150" t="s">
        <v>193</v>
      </c>
      <c r="E1989" s="151" t="s">
        <v>3</v>
      </c>
      <c r="F1989" s="152" t="s">
        <v>1743</v>
      </c>
      <c r="H1989" s="153">
        <v>16.559999999999999</v>
      </c>
      <c r="I1989" s="154"/>
      <c r="L1989" s="149"/>
      <c r="M1989" s="155"/>
      <c r="T1989" s="156"/>
      <c r="AT1989" s="151" t="s">
        <v>193</v>
      </c>
      <c r="AU1989" s="151" t="s">
        <v>81</v>
      </c>
      <c r="AV1989" s="12" t="s">
        <v>81</v>
      </c>
      <c r="AW1989" s="12" t="s">
        <v>34</v>
      </c>
      <c r="AX1989" s="12" t="s">
        <v>72</v>
      </c>
      <c r="AY1989" s="151" t="s">
        <v>182</v>
      </c>
    </row>
    <row r="1990" spans="2:51" s="12" customFormat="1">
      <c r="B1990" s="149"/>
      <c r="D1990" s="150" t="s">
        <v>193</v>
      </c>
      <c r="E1990" s="151" t="s">
        <v>3</v>
      </c>
      <c r="F1990" s="152" t="s">
        <v>1744</v>
      </c>
      <c r="H1990" s="153">
        <v>10.96</v>
      </c>
      <c r="I1990" s="154"/>
      <c r="L1990" s="149"/>
      <c r="M1990" s="155"/>
      <c r="T1990" s="156"/>
      <c r="AT1990" s="151" t="s">
        <v>193</v>
      </c>
      <c r="AU1990" s="151" t="s">
        <v>81</v>
      </c>
      <c r="AV1990" s="12" t="s">
        <v>81</v>
      </c>
      <c r="AW1990" s="12" t="s">
        <v>34</v>
      </c>
      <c r="AX1990" s="12" t="s">
        <v>72</v>
      </c>
      <c r="AY1990" s="151" t="s">
        <v>182</v>
      </c>
    </row>
    <row r="1991" spans="2:51" s="12" customFormat="1">
      <c r="B1991" s="149"/>
      <c r="D1991" s="150" t="s">
        <v>193</v>
      </c>
      <c r="E1991" s="151" t="s">
        <v>3</v>
      </c>
      <c r="F1991" s="152" t="s">
        <v>1745</v>
      </c>
      <c r="H1991" s="153">
        <v>15.18</v>
      </c>
      <c r="I1991" s="154"/>
      <c r="L1991" s="149"/>
      <c r="M1991" s="155"/>
      <c r="T1991" s="156"/>
      <c r="AT1991" s="151" t="s">
        <v>193</v>
      </c>
      <c r="AU1991" s="151" t="s">
        <v>81</v>
      </c>
      <c r="AV1991" s="12" t="s">
        <v>81</v>
      </c>
      <c r="AW1991" s="12" t="s">
        <v>34</v>
      </c>
      <c r="AX1991" s="12" t="s">
        <v>72</v>
      </c>
      <c r="AY1991" s="151" t="s">
        <v>182</v>
      </c>
    </row>
    <row r="1992" spans="2:51" s="12" customFormat="1">
      <c r="B1992" s="149"/>
      <c r="D1992" s="150" t="s">
        <v>193</v>
      </c>
      <c r="E1992" s="151" t="s">
        <v>3</v>
      </c>
      <c r="F1992" s="152" t="s">
        <v>1746</v>
      </c>
      <c r="H1992" s="153">
        <v>14.1</v>
      </c>
      <c r="I1992" s="154"/>
      <c r="L1992" s="149"/>
      <c r="M1992" s="155"/>
      <c r="T1992" s="156"/>
      <c r="AT1992" s="151" t="s">
        <v>193</v>
      </c>
      <c r="AU1992" s="151" t="s">
        <v>81</v>
      </c>
      <c r="AV1992" s="12" t="s">
        <v>81</v>
      </c>
      <c r="AW1992" s="12" t="s">
        <v>34</v>
      </c>
      <c r="AX1992" s="12" t="s">
        <v>72</v>
      </c>
      <c r="AY1992" s="151" t="s">
        <v>182</v>
      </c>
    </row>
    <row r="1993" spans="2:51" s="14" customFormat="1">
      <c r="B1993" s="174"/>
      <c r="D1993" s="150" t="s">
        <v>193</v>
      </c>
      <c r="E1993" s="175" t="s">
        <v>3</v>
      </c>
      <c r="F1993" s="176" t="s">
        <v>590</v>
      </c>
      <c r="H1993" s="177">
        <v>92.699999999999989</v>
      </c>
      <c r="I1993" s="178"/>
      <c r="L1993" s="174"/>
      <c r="M1993" s="179"/>
      <c r="T1993" s="180"/>
      <c r="AT1993" s="175" t="s">
        <v>193</v>
      </c>
      <c r="AU1993" s="175" t="s">
        <v>81</v>
      </c>
      <c r="AV1993" s="14" t="s">
        <v>202</v>
      </c>
      <c r="AW1993" s="14" t="s">
        <v>34</v>
      </c>
      <c r="AX1993" s="14" t="s">
        <v>72</v>
      </c>
      <c r="AY1993" s="175" t="s">
        <v>182</v>
      </c>
    </row>
    <row r="1994" spans="2:51" s="12" customFormat="1">
      <c r="B1994" s="149"/>
      <c r="D1994" s="150" t="s">
        <v>193</v>
      </c>
      <c r="E1994" s="151" t="s">
        <v>3</v>
      </c>
      <c r="F1994" s="152" t="s">
        <v>1747</v>
      </c>
      <c r="H1994" s="153">
        <v>12.62</v>
      </c>
      <c r="I1994" s="154"/>
      <c r="L1994" s="149"/>
      <c r="M1994" s="155"/>
      <c r="T1994" s="156"/>
      <c r="AT1994" s="151" t="s">
        <v>193</v>
      </c>
      <c r="AU1994" s="151" t="s">
        <v>81</v>
      </c>
      <c r="AV1994" s="12" t="s">
        <v>81</v>
      </c>
      <c r="AW1994" s="12" t="s">
        <v>34</v>
      </c>
      <c r="AX1994" s="12" t="s">
        <v>72</v>
      </c>
      <c r="AY1994" s="151" t="s">
        <v>182</v>
      </c>
    </row>
    <row r="1995" spans="2:51" s="12" customFormat="1">
      <c r="B1995" s="149"/>
      <c r="D1995" s="150" t="s">
        <v>193</v>
      </c>
      <c r="E1995" s="151" t="s">
        <v>3</v>
      </c>
      <c r="F1995" s="152" t="s">
        <v>1748</v>
      </c>
      <c r="H1995" s="153">
        <v>17.62</v>
      </c>
      <c r="I1995" s="154"/>
      <c r="L1995" s="149"/>
      <c r="M1995" s="155"/>
      <c r="T1995" s="156"/>
      <c r="AT1995" s="151" t="s">
        <v>193</v>
      </c>
      <c r="AU1995" s="151" t="s">
        <v>81</v>
      </c>
      <c r="AV1995" s="12" t="s">
        <v>81</v>
      </c>
      <c r="AW1995" s="12" t="s">
        <v>34</v>
      </c>
      <c r="AX1995" s="12" t="s">
        <v>72</v>
      </c>
      <c r="AY1995" s="151" t="s">
        <v>182</v>
      </c>
    </row>
    <row r="1996" spans="2:51" s="12" customFormat="1">
      <c r="B1996" s="149"/>
      <c r="D1996" s="150" t="s">
        <v>193</v>
      </c>
      <c r="E1996" s="151" t="s">
        <v>3</v>
      </c>
      <c r="F1996" s="152" t="s">
        <v>1749</v>
      </c>
      <c r="H1996" s="153">
        <v>8.9600000000000009</v>
      </c>
      <c r="I1996" s="154"/>
      <c r="L1996" s="149"/>
      <c r="M1996" s="155"/>
      <c r="T1996" s="156"/>
      <c r="AT1996" s="151" t="s">
        <v>193</v>
      </c>
      <c r="AU1996" s="151" t="s">
        <v>81</v>
      </c>
      <c r="AV1996" s="12" t="s">
        <v>81</v>
      </c>
      <c r="AW1996" s="12" t="s">
        <v>34</v>
      </c>
      <c r="AX1996" s="12" t="s">
        <v>72</v>
      </c>
      <c r="AY1996" s="151" t="s">
        <v>182</v>
      </c>
    </row>
    <row r="1997" spans="2:51" s="12" customFormat="1">
      <c r="B1997" s="149"/>
      <c r="D1997" s="150" t="s">
        <v>193</v>
      </c>
      <c r="E1997" s="151" t="s">
        <v>3</v>
      </c>
      <c r="F1997" s="152" t="s">
        <v>1749</v>
      </c>
      <c r="H1997" s="153">
        <v>8.9600000000000009</v>
      </c>
      <c r="I1997" s="154"/>
      <c r="L1997" s="149"/>
      <c r="M1997" s="155"/>
      <c r="T1997" s="156"/>
      <c r="AT1997" s="151" t="s">
        <v>193</v>
      </c>
      <c r="AU1997" s="151" t="s">
        <v>81</v>
      </c>
      <c r="AV1997" s="12" t="s">
        <v>81</v>
      </c>
      <c r="AW1997" s="12" t="s">
        <v>34</v>
      </c>
      <c r="AX1997" s="12" t="s">
        <v>72</v>
      </c>
      <c r="AY1997" s="151" t="s">
        <v>182</v>
      </c>
    </row>
    <row r="1998" spans="2:51" s="12" customFormat="1">
      <c r="B1998" s="149"/>
      <c r="D1998" s="150" t="s">
        <v>193</v>
      </c>
      <c r="E1998" s="151" t="s">
        <v>3</v>
      </c>
      <c r="F1998" s="152" t="s">
        <v>1750</v>
      </c>
      <c r="H1998" s="153">
        <v>11.02</v>
      </c>
      <c r="I1998" s="154"/>
      <c r="L1998" s="149"/>
      <c r="M1998" s="155"/>
      <c r="T1998" s="156"/>
      <c r="AT1998" s="151" t="s">
        <v>193</v>
      </c>
      <c r="AU1998" s="151" t="s">
        <v>81</v>
      </c>
      <c r="AV1998" s="12" t="s">
        <v>81</v>
      </c>
      <c r="AW1998" s="12" t="s">
        <v>34</v>
      </c>
      <c r="AX1998" s="12" t="s">
        <v>72</v>
      </c>
      <c r="AY1998" s="151" t="s">
        <v>182</v>
      </c>
    </row>
    <row r="1999" spans="2:51" s="12" customFormat="1">
      <c r="B1999" s="149"/>
      <c r="D1999" s="150" t="s">
        <v>193</v>
      </c>
      <c r="E1999" s="151" t="s">
        <v>3</v>
      </c>
      <c r="F1999" s="152" t="s">
        <v>1751</v>
      </c>
      <c r="H1999" s="153">
        <v>8.3800000000000008</v>
      </c>
      <c r="I1999" s="154"/>
      <c r="L1999" s="149"/>
      <c r="M1999" s="155"/>
      <c r="T1999" s="156"/>
      <c r="AT1999" s="151" t="s">
        <v>193</v>
      </c>
      <c r="AU1999" s="151" t="s">
        <v>81</v>
      </c>
      <c r="AV1999" s="12" t="s">
        <v>81</v>
      </c>
      <c r="AW1999" s="12" t="s">
        <v>34</v>
      </c>
      <c r="AX1999" s="12" t="s">
        <v>72</v>
      </c>
      <c r="AY1999" s="151" t="s">
        <v>182</v>
      </c>
    </row>
    <row r="2000" spans="2:51" s="12" customFormat="1">
      <c r="B2000" s="149"/>
      <c r="D2000" s="150" t="s">
        <v>193</v>
      </c>
      <c r="E2000" s="151" t="s">
        <v>3</v>
      </c>
      <c r="F2000" s="152" t="s">
        <v>1752</v>
      </c>
      <c r="H2000" s="153">
        <v>9.1999999999999993</v>
      </c>
      <c r="I2000" s="154"/>
      <c r="L2000" s="149"/>
      <c r="M2000" s="155"/>
      <c r="T2000" s="156"/>
      <c r="AT2000" s="151" t="s">
        <v>193</v>
      </c>
      <c r="AU2000" s="151" t="s">
        <v>81</v>
      </c>
      <c r="AV2000" s="12" t="s">
        <v>81</v>
      </c>
      <c r="AW2000" s="12" t="s">
        <v>34</v>
      </c>
      <c r="AX2000" s="12" t="s">
        <v>72</v>
      </c>
      <c r="AY2000" s="151" t="s">
        <v>182</v>
      </c>
    </row>
    <row r="2001" spans="2:51" s="12" customFormat="1">
      <c r="B2001" s="149"/>
      <c r="D2001" s="150" t="s">
        <v>193</v>
      </c>
      <c r="E2001" s="151" t="s">
        <v>3</v>
      </c>
      <c r="F2001" s="152" t="s">
        <v>1753</v>
      </c>
      <c r="H2001" s="153">
        <v>12.96</v>
      </c>
      <c r="I2001" s="154"/>
      <c r="L2001" s="149"/>
      <c r="M2001" s="155"/>
      <c r="T2001" s="156"/>
      <c r="AT2001" s="151" t="s">
        <v>193</v>
      </c>
      <c r="AU2001" s="151" t="s">
        <v>81</v>
      </c>
      <c r="AV2001" s="12" t="s">
        <v>81</v>
      </c>
      <c r="AW2001" s="12" t="s">
        <v>34</v>
      </c>
      <c r="AX2001" s="12" t="s">
        <v>72</v>
      </c>
      <c r="AY2001" s="151" t="s">
        <v>182</v>
      </c>
    </row>
    <row r="2002" spans="2:51" s="12" customFormat="1">
      <c r="B2002" s="149"/>
      <c r="D2002" s="150" t="s">
        <v>193</v>
      </c>
      <c r="E2002" s="151" t="s">
        <v>3</v>
      </c>
      <c r="F2002" s="152" t="s">
        <v>1754</v>
      </c>
      <c r="H2002" s="153">
        <v>10.4</v>
      </c>
      <c r="I2002" s="154"/>
      <c r="L2002" s="149"/>
      <c r="M2002" s="155"/>
      <c r="T2002" s="156"/>
      <c r="AT2002" s="151" t="s">
        <v>193</v>
      </c>
      <c r="AU2002" s="151" t="s">
        <v>81</v>
      </c>
      <c r="AV2002" s="12" t="s">
        <v>81</v>
      </c>
      <c r="AW2002" s="12" t="s">
        <v>34</v>
      </c>
      <c r="AX2002" s="12" t="s">
        <v>72</v>
      </c>
      <c r="AY2002" s="151" t="s">
        <v>182</v>
      </c>
    </row>
    <row r="2003" spans="2:51" s="12" customFormat="1">
      <c r="B2003" s="149"/>
      <c r="D2003" s="150" t="s">
        <v>193</v>
      </c>
      <c r="E2003" s="151" t="s">
        <v>3</v>
      </c>
      <c r="F2003" s="152" t="s">
        <v>1755</v>
      </c>
      <c r="H2003" s="153">
        <v>8.42</v>
      </c>
      <c r="I2003" s="154"/>
      <c r="L2003" s="149"/>
      <c r="M2003" s="155"/>
      <c r="T2003" s="156"/>
      <c r="AT2003" s="151" t="s">
        <v>193</v>
      </c>
      <c r="AU2003" s="151" t="s">
        <v>81</v>
      </c>
      <c r="AV2003" s="12" t="s">
        <v>81</v>
      </c>
      <c r="AW2003" s="12" t="s">
        <v>34</v>
      </c>
      <c r="AX2003" s="12" t="s">
        <v>72</v>
      </c>
      <c r="AY2003" s="151" t="s">
        <v>182</v>
      </c>
    </row>
    <row r="2004" spans="2:51" s="12" customFormat="1">
      <c r="B2004" s="149"/>
      <c r="D2004" s="150" t="s">
        <v>193</v>
      </c>
      <c r="E2004" s="151" t="s">
        <v>3</v>
      </c>
      <c r="F2004" s="152" t="s">
        <v>1755</v>
      </c>
      <c r="H2004" s="153">
        <v>8.42</v>
      </c>
      <c r="I2004" s="154"/>
      <c r="L2004" s="149"/>
      <c r="M2004" s="155"/>
      <c r="T2004" s="156"/>
      <c r="AT2004" s="151" t="s">
        <v>193</v>
      </c>
      <c r="AU2004" s="151" t="s">
        <v>81</v>
      </c>
      <c r="AV2004" s="12" t="s">
        <v>81</v>
      </c>
      <c r="AW2004" s="12" t="s">
        <v>34</v>
      </c>
      <c r="AX2004" s="12" t="s">
        <v>72</v>
      </c>
      <c r="AY2004" s="151" t="s">
        <v>182</v>
      </c>
    </row>
    <row r="2005" spans="2:51" s="12" customFormat="1">
      <c r="B2005" s="149"/>
      <c r="D2005" s="150" t="s">
        <v>193</v>
      </c>
      <c r="E2005" s="151" t="s">
        <v>3</v>
      </c>
      <c r="F2005" s="152" t="s">
        <v>1756</v>
      </c>
      <c r="H2005" s="153">
        <v>7.58</v>
      </c>
      <c r="I2005" s="154"/>
      <c r="L2005" s="149"/>
      <c r="M2005" s="155"/>
      <c r="T2005" s="156"/>
      <c r="AT2005" s="151" t="s">
        <v>193</v>
      </c>
      <c r="AU2005" s="151" t="s">
        <v>81</v>
      </c>
      <c r="AV2005" s="12" t="s">
        <v>81</v>
      </c>
      <c r="AW2005" s="12" t="s">
        <v>34</v>
      </c>
      <c r="AX2005" s="12" t="s">
        <v>72</v>
      </c>
      <c r="AY2005" s="151" t="s">
        <v>182</v>
      </c>
    </row>
    <row r="2006" spans="2:51" s="12" customFormat="1">
      <c r="B2006" s="149"/>
      <c r="D2006" s="150" t="s">
        <v>193</v>
      </c>
      <c r="E2006" s="151" t="s">
        <v>3</v>
      </c>
      <c r="F2006" s="152" t="s">
        <v>1756</v>
      </c>
      <c r="H2006" s="153">
        <v>7.58</v>
      </c>
      <c r="I2006" s="154"/>
      <c r="L2006" s="149"/>
      <c r="M2006" s="155"/>
      <c r="T2006" s="156"/>
      <c r="AT2006" s="151" t="s">
        <v>193</v>
      </c>
      <c r="AU2006" s="151" t="s">
        <v>81</v>
      </c>
      <c r="AV2006" s="12" t="s">
        <v>81</v>
      </c>
      <c r="AW2006" s="12" t="s">
        <v>34</v>
      </c>
      <c r="AX2006" s="12" t="s">
        <v>72</v>
      </c>
      <c r="AY2006" s="151" t="s">
        <v>182</v>
      </c>
    </row>
    <row r="2007" spans="2:51" s="14" customFormat="1">
      <c r="B2007" s="174"/>
      <c r="D2007" s="150" t="s">
        <v>193</v>
      </c>
      <c r="E2007" s="175" t="s">
        <v>3</v>
      </c>
      <c r="F2007" s="176" t="s">
        <v>596</v>
      </c>
      <c r="H2007" s="177">
        <v>132.12</v>
      </c>
      <c r="I2007" s="178"/>
      <c r="L2007" s="174"/>
      <c r="M2007" s="179"/>
      <c r="T2007" s="180"/>
      <c r="AT2007" s="175" t="s">
        <v>193</v>
      </c>
      <c r="AU2007" s="175" t="s">
        <v>81</v>
      </c>
      <c r="AV2007" s="14" t="s">
        <v>202</v>
      </c>
      <c r="AW2007" s="14" t="s">
        <v>34</v>
      </c>
      <c r="AX2007" s="14" t="s">
        <v>72</v>
      </c>
      <c r="AY2007" s="175" t="s">
        <v>182</v>
      </c>
    </row>
    <row r="2008" spans="2:51" s="12" customFormat="1">
      <c r="B2008" s="149"/>
      <c r="D2008" s="150" t="s">
        <v>193</v>
      </c>
      <c r="E2008" s="151" t="s">
        <v>3</v>
      </c>
      <c r="F2008" s="152" t="s">
        <v>1757</v>
      </c>
      <c r="H2008" s="153">
        <v>15.1</v>
      </c>
      <c r="I2008" s="154"/>
      <c r="L2008" s="149"/>
      <c r="M2008" s="155"/>
      <c r="T2008" s="156"/>
      <c r="AT2008" s="151" t="s">
        <v>193</v>
      </c>
      <c r="AU2008" s="151" t="s">
        <v>81</v>
      </c>
      <c r="AV2008" s="12" t="s">
        <v>81</v>
      </c>
      <c r="AW2008" s="12" t="s">
        <v>34</v>
      </c>
      <c r="AX2008" s="12" t="s">
        <v>72</v>
      </c>
      <c r="AY2008" s="151" t="s">
        <v>182</v>
      </c>
    </row>
    <row r="2009" spans="2:51" s="12" customFormat="1">
      <c r="B2009" s="149"/>
      <c r="D2009" s="150" t="s">
        <v>193</v>
      </c>
      <c r="E2009" s="151" t="s">
        <v>3</v>
      </c>
      <c r="F2009" s="152" t="s">
        <v>1758</v>
      </c>
      <c r="H2009" s="153">
        <v>20.58</v>
      </c>
      <c r="I2009" s="154"/>
      <c r="L2009" s="149"/>
      <c r="M2009" s="155"/>
      <c r="T2009" s="156"/>
      <c r="AT2009" s="151" t="s">
        <v>193</v>
      </c>
      <c r="AU2009" s="151" t="s">
        <v>81</v>
      </c>
      <c r="AV2009" s="12" t="s">
        <v>81</v>
      </c>
      <c r="AW2009" s="12" t="s">
        <v>34</v>
      </c>
      <c r="AX2009" s="12" t="s">
        <v>72</v>
      </c>
      <c r="AY2009" s="151" t="s">
        <v>182</v>
      </c>
    </row>
    <row r="2010" spans="2:51" s="12" customFormat="1">
      <c r="B2010" s="149"/>
      <c r="D2010" s="150" t="s">
        <v>193</v>
      </c>
      <c r="E2010" s="151" t="s">
        <v>3</v>
      </c>
      <c r="F2010" s="152" t="s">
        <v>1759</v>
      </c>
      <c r="H2010" s="153">
        <v>18.98</v>
      </c>
      <c r="I2010" s="154"/>
      <c r="L2010" s="149"/>
      <c r="M2010" s="155"/>
      <c r="T2010" s="156"/>
      <c r="AT2010" s="151" t="s">
        <v>193</v>
      </c>
      <c r="AU2010" s="151" t="s">
        <v>81</v>
      </c>
      <c r="AV2010" s="12" t="s">
        <v>81</v>
      </c>
      <c r="AW2010" s="12" t="s">
        <v>34</v>
      </c>
      <c r="AX2010" s="12" t="s">
        <v>72</v>
      </c>
      <c r="AY2010" s="151" t="s">
        <v>182</v>
      </c>
    </row>
    <row r="2011" spans="2:51" s="12" customFormat="1">
      <c r="B2011" s="149"/>
      <c r="D2011" s="150" t="s">
        <v>193</v>
      </c>
      <c r="E2011" s="151" t="s">
        <v>3</v>
      </c>
      <c r="F2011" s="152" t="s">
        <v>1760</v>
      </c>
      <c r="H2011" s="153">
        <v>15.38</v>
      </c>
      <c r="I2011" s="154"/>
      <c r="L2011" s="149"/>
      <c r="M2011" s="155"/>
      <c r="T2011" s="156"/>
      <c r="AT2011" s="151" t="s">
        <v>193</v>
      </c>
      <c r="AU2011" s="151" t="s">
        <v>81</v>
      </c>
      <c r="AV2011" s="12" t="s">
        <v>81</v>
      </c>
      <c r="AW2011" s="12" t="s">
        <v>34</v>
      </c>
      <c r="AX2011" s="12" t="s">
        <v>72</v>
      </c>
      <c r="AY2011" s="151" t="s">
        <v>182</v>
      </c>
    </row>
    <row r="2012" spans="2:51" s="12" customFormat="1">
      <c r="B2012" s="149"/>
      <c r="D2012" s="150" t="s">
        <v>193</v>
      </c>
      <c r="E2012" s="151" t="s">
        <v>3</v>
      </c>
      <c r="F2012" s="152" t="s">
        <v>1760</v>
      </c>
      <c r="H2012" s="153">
        <v>15.38</v>
      </c>
      <c r="I2012" s="154"/>
      <c r="L2012" s="149"/>
      <c r="M2012" s="155"/>
      <c r="T2012" s="156"/>
      <c r="AT2012" s="151" t="s">
        <v>193</v>
      </c>
      <c r="AU2012" s="151" t="s">
        <v>81</v>
      </c>
      <c r="AV2012" s="12" t="s">
        <v>81</v>
      </c>
      <c r="AW2012" s="12" t="s">
        <v>34</v>
      </c>
      <c r="AX2012" s="12" t="s">
        <v>72</v>
      </c>
      <c r="AY2012" s="151" t="s">
        <v>182</v>
      </c>
    </row>
    <row r="2013" spans="2:51" s="12" customFormat="1">
      <c r="B2013" s="149"/>
      <c r="D2013" s="150" t="s">
        <v>193</v>
      </c>
      <c r="E2013" s="151" t="s">
        <v>3</v>
      </c>
      <c r="F2013" s="152" t="s">
        <v>1761</v>
      </c>
      <c r="H2013" s="153">
        <v>18.52</v>
      </c>
      <c r="I2013" s="154"/>
      <c r="L2013" s="149"/>
      <c r="M2013" s="155"/>
      <c r="T2013" s="156"/>
      <c r="AT2013" s="151" t="s">
        <v>193</v>
      </c>
      <c r="AU2013" s="151" t="s">
        <v>81</v>
      </c>
      <c r="AV2013" s="12" t="s">
        <v>81</v>
      </c>
      <c r="AW2013" s="12" t="s">
        <v>34</v>
      </c>
      <c r="AX2013" s="12" t="s">
        <v>72</v>
      </c>
      <c r="AY2013" s="151" t="s">
        <v>182</v>
      </c>
    </row>
    <row r="2014" spans="2:51" s="12" customFormat="1">
      <c r="B2014" s="149"/>
      <c r="D2014" s="150" t="s">
        <v>193</v>
      </c>
      <c r="E2014" s="151" t="s">
        <v>3</v>
      </c>
      <c r="F2014" s="152" t="s">
        <v>1762</v>
      </c>
      <c r="H2014" s="153">
        <v>7.5</v>
      </c>
      <c r="I2014" s="154"/>
      <c r="L2014" s="149"/>
      <c r="M2014" s="155"/>
      <c r="T2014" s="156"/>
      <c r="AT2014" s="151" t="s">
        <v>193</v>
      </c>
      <c r="AU2014" s="151" t="s">
        <v>81</v>
      </c>
      <c r="AV2014" s="12" t="s">
        <v>81</v>
      </c>
      <c r="AW2014" s="12" t="s">
        <v>34</v>
      </c>
      <c r="AX2014" s="12" t="s">
        <v>72</v>
      </c>
      <c r="AY2014" s="151" t="s">
        <v>182</v>
      </c>
    </row>
    <row r="2015" spans="2:51" s="12" customFormat="1">
      <c r="B2015" s="149"/>
      <c r="D2015" s="150" t="s">
        <v>193</v>
      </c>
      <c r="E2015" s="151" t="s">
        <v>3</v>
      </c>
      <c r="F2015" s="152" t="s">
        <v>1763</v>
      </c>
      <c r="H2015" s="153">
        <v>8.34</v>
      </c>
      <c r="I2015" s="154"/>
      <c r="L2015" s="149"/>
      <c r="M2015" s="155"/>
      <c r="T2015" s="156"/>
      <c r="AT2015" s="151" t="s">
        <v>193</v>
      </c>
      <c r="AU2015" s="151" t="s">
        <v>81</v>
      </c>
      <c r="AV2015" s="12" t="s">
        <v>81</v>
      </c>
      <c r="AW2015" s="12" t="s">
        <v>34</v>
      </c>
      <c r="AX2015" s="12" t="s">
        <v>72</v>
      </c>
      <c r="AY2015" s="151" t="s">
        <v>182</v>
      </c>
    </row>
    <row r="2016" spans="2:51" s="12" customFormat="1">
      <c r="B2016" s="149"/>
      <c r="D2016" s="150" t="s">
        <v>193</v>
      </c>
      <c r="E2016" s="151" t="s">
        <v>3</v>
      </c>
      <c r="F2016" s="152" t="s">
        <v>1756</v>
      </c>
      <c r="H2016" s="153">
        <v>7.58</v>
      </c>
      <c r="I2016" s="154"/>
      <c r="L2016" s="149"/>
      <c r="M2016" s="155"/>
      <c r="T2016" s="156"/>
      <c r="AT2016" s="151" t="s">
        <v>193</v>
      </c>
      <c r="AU2016" s="151" t="s">
        <v>81</v>
      </c>
      <c r="AV2016" s="12" t="s">
        <v>81</v>
      </c>
      <c r="AW2016" s="12" t="s">
        <v>34</v>
      </c>
      <c r="AX2016" s="12" t="s">
        <v>72</v>
      </c>
      <c r="AY2016" s="151" t="s">
        <v>182</v>
      </c>
    </row>
    <row r="2017" spans="2:51" s="12" customFormat="1">
      <c r="B2017" s="149"/>
      <c r="D2017" s="150" t="s">
        <v>193</v>
      </c>
      <c r="E2017" s="151" t="s">
        <v>3</v>
      </c>
      <c r="F2017" s="152" t="s">
        <v>1764</v>
      </c>
      <c r="H2017" s="153">
        <v>8.42</v>
      </c>
      <c r="I2017" s="154"/>
      <c r="L2017" s="149"/>
      <c r="M2017" s="155"/>
      <c r="T2017" s="156"/>
      <c r="AT2017" s="151" t="s">
        <v>193</v>
      </c>
      <c r="AU2017" s="151" t="s">
        <v>81</v>
      </c>
      <c r="AV2017" s="12" t="s">
        <v>81</v>
      </c>
      <c r="AW2017" s="12" t="s">
        <v>34</v>
      </c>
      <c r="AX2017" s="12" t="s">
        <v>72</v>
      </c>
      <c r="AY2017" s="151" t="s">
        <v>182</v>
      </c>
    </row>
    <row r="2018" spans="2:51" s="12" customFormat="1">
      <c r="B2018" s="149"/>
      <c r="D2018" s="150" t="s">
        <v>193</v>
      </c>
      <c r="E2018" s="151" t="s">
        <v>3</v>
      </c>
      <c r="F2018" s="152" t="s">
        <v>1765</v>
      </c>
      <c r="H2018" s="153">
        <v>12.86</v>
      </c>
      <c r="I2018" s="154"/>
      <c r="L2018" s="149"/>
      <c r="M2018" s="155"/>
      <c r="T2018" s="156"/>
      <c r="AT2018" s="151" t="s">
        <v>193</v>
      </c>
      <c r="AU2018" s="151" t="s">
        <v>81</v>
      </c>
      <c r="AV2018" s="12" t="s">
        <v>81</v>
      </c>
      <c r="AW2018" s="12" t="s">
        <v>34</v>
      </c>
      <c r="AX2018" s="12" t="s">
        <v>72</v>
      </c>
      <c r="AY2018" s="151" t="s">
        <v>182</v>
      </c>
    </row>
    <row r="2019" spans="2:51" s="12" customFormat="1">
      <c r="B2019" s="149"/>
      <c r="D2019" s="150" t="s">
        <v>193</v>
      </c>
      <c r="E2019" s="151" t="s">
        <v>3</v>
      </c>
      <c r="F2019" s="152" t="s">
        <v>1766</v>
      </c>
      <c r="H2019" s="153">
        <v>22.34</v>
      </c>
      <c r="I2019" s="154"/>
      <c r="L2019" s="149"/>
      <c r="M2019" s="155"/>
      <c r="T2019" s="156"/>
      <c r="AT2019" s="151" t="s">
        <v>193</v>
      </c>
      <c r="AU2019" s="151" t="s">
        <v>81</v>
      </c>
      <c r="AV2019" s="12" t="s">
        <v>81</v>
      </c>
      <c r="AW2019" s="12" t="s">
        <v>34</v>
      </c>
      <c r="AX2019" s="12" t="s">
        <v>72</v>
      </c>
      <c r="AY2019" s="151" t="s">
        <v>182</v>
      </c>
    </row>
    <row r="2020" spans="2:51" s="12" customFormat="1">
      <c r="B2020" s="149"/>
      <c r="D2020" s="150" t="s">
        <v>193</v>
      </c>
      <c r="E2020" s="151" t="s">
        <v>3</v>
      </c>
      <c r="F2020" s="152" t="s">
        <v>1767</v>
      </c>
      <c r="H2020" s="153">
        <v>30.486000000000001</v>
      </c>
      <c r="I2020" s="154"/>
      <c r="L2020" s="149"/>
      <c r="M2020" s="155"/>
      <c r="T2020" s="156"/>
      <c r="AT2020" s="151" t="s">
        <v>193</v>
      </c>
      <c r="AU2020" s="151" t="s">
        <v>81</v>
      </c>
      <c r="AV2020" s="12" t="s">
        <v>81</v>
      </c>
      <c r="AW2020" s="12" t="s">
        <v>34</v>
      </c>
      <c r="AX2020" s="12" t="s">
        <v>72</v>
      </c>
      <c r="AY2020" s="151" t="s">
        <v>182</v>
      </c>
    </row>
    <row r="2021" spans="2:51" s="12" customFormat="1">
      <c r="B2021" s="149"/>
      <c r="D2021" s="150" t="s">
        <v>193</v>
      </c>
      <c r="E2021" s="151" t="s">
        <v>3</v>
      </c>
      <c r="F2021" s="152" t="s">
        <v>1768</v>
      </c>
      <c r="H2021" s="153">
        <v>12.24</v>
      </c>
      <c r="I2021" s="154"/>
      <c r="L2021" s="149"/>
      <c r="M2021" s="155"/>
      <c r="T2021" s="156"/>
      <c r="AT2021" s="151" t="s">
        <v>193</v>
      </c>
      <c r="AU2021" s="151" t="s">
        <v>81</v>
      </c>
      <c r="AV2021" s="12" t="s">
        <v>81</v>
      </c>
      <c r="AW2021" s="12" t="s">
        <v>34</v>
      </c>
      <c r="AX2021" s="12" t="s">
        <v>72</v>
      </c>
      <c r="AY2021" s="151" t="s">
        <v>182</v>
      </c>
    </row>
    <row r="2022" spans="2:51" s="14" customFormat="1">
      <c r="B2022" s="174"/>
      <c r="D2022" s="150" t="s">
        <v>193</v>
      </c>
      <c r="E2022" s="175" t="s">
        <v>3</v>
      </c>
      <c r="F2022" s="176" t="s">
        <v>605</v>
      </c>
      <c r="H2022" s="177">
        <v>213.70599999999999</v>
      </c>
      <c r="I2022" s="178"/>
      <c r="L2022" s="174"/>
      <c r="M2022" s="179"/>
      <c r="T2022" s="180"/>
      <c r="AT2022" s="175" t="s">
        <v>193</v>
      </c>
      <c r="AU2022" s="175" t="s">
        <v>81</v>
      </c>
      <c r="AV2022" s="14" t="s">
        <v>202</v>
      </c>
      <c r="AW2022" s="14" t="s">
        <v>34</v>
      </c>
      <c r="AX2022" s="14" t="s">
        <v>72</v>
      </c>
      <c r="AY2022" s="175" t="s">
        <v>182</v>
      </c>
    </row>
    <row r="2023" spans="2:51" s="12" customFormat="1">
      <c r="B2023" s="149"/>
      <c r="D2023" s="150" t="s">
        <v>193</v>
      </c>
      <c r="E2023" s="151" t="s">
        <v>3</v>
      </c>
      <c r="F2023" s="152" t="s">
        <v>1757</v>
      </c>
      <c r="H2023" s="153">
        <v>15.1</v>
      </c>
      <c r="I2023" s="154"/>
      <c r="L2023" s="149"/>
      <c r="M2023" s="155"/>
      <c r="T2023" s="156"/>
      <c r="AT2023" s="151" t="s">
        <v>193</v>
      </c>
      <c r="AU2023" s="151" t="s">
        <v>81</v>
      </c>
      <c r="AV2023" s="12" t="s">
        <v>81</v>
      </c>
      <c r="AW2023" s="12" t="s">
        <v>34</v>
      </c>
      <c r="AX2023" s="12" t="s">
        <v>72</v>
      </c>
      <c r="AY2023" s="151" t="s">
        <v>182</v>
      </c>
    </row>
    <row r="2024" spans="2:51" s="12" customFormat="1">
      <c r="B2024" s="149"/>
      <c r="D2024" s="150" t="s">
        <v>193</v>
      </c>
      <c r="E2024" s="151" t="s">
        <v>3</v>
      </c>
      <c r="F2024" s="152" t="s">
        <v>1758</v>
      </c>
      <c r="H2024" s="153">
        <v>20.58</v>
      </c>
      <c r="I2024" s="154"/>
      <c r="L2024" s="149"/>
      <c r="M2024" s="155"/>
      <c r="T2024" s="156"/>
      <c r="AT2024" s="151" t="s">
        <v>193</v>
      </c>
      <c r="AU2024" s="151" t="s">
        <v>81</v>
      </c>
      <c r="AV2024" s="12" t="s">
        <v>81</v>
      </c>
      <c r="AW2024" s="12" t="s">
        <v>34</v>
      </c>
      <c r="AX2024" s="12" t="s">
        <v>72</v>
      </c>
      <c r="AY2024" s="151" t="s">
        <v>182</v>
      </c>
    </row>
    <row r="2025" spans="2:51" s="12" customFormat="1">
      <c r="B2025" s="149"/>
      <c r="D2025" s="150" t="s">
        <v>193</v>
      </c>
      <c r="E2025" s="151" t="s">
        <v>3</v>
      </c>
      <c r="F2025" s="152" t="s">
        <v>1759</v>
      </c>
      <c r="H2025" s="153">
        <v>18.98</v>
      </c>
      <c r="I2025" s="154"/>
      <c r="L2025" s="149"/>
      <c r="M2025" s="155"/>
      <c r="T2025" s="156"/>
      <c r="AT2025" s="151" t="s">
        <v>193</v>
      </c>
      <c r="AU2025" s="151" t="s">
        <v>81</v>
      </c>
      <c r="AV2025" s="12" t="s">
        <v>81</v>
      </c>
      <c r="AW2025" s="12" t="s">
        <v>34</v>
      </c>
      <c r="AX2025" s="12" t="s">
        <v>72</v>
      </c>
      <c r="AY2025" s="151" t="s">
        <v>182</v>
      </c>
    </row>
    <row r="2026" spans="2:51" s="12" customFormat="1">
      <c r="B2026" s="149"/>
      <c r="D2026" s="150" t="s">
        <v>193</v>
      </c>
      <c r="E2026" s="151" t="s">
        <v>3</v>
      </c>
      <c r="F2026" s="152" t="s">
        <v>1760</v>
      </c>
      <c r="H2026" s="153">
        <v>15.38</v>
      </c>
      <c r="I2026" s="154"/>
      <c r="L2026" s="149"/>
      <c r="M2026" s="155"/>
      <c r="T2026" s="156"/>
      <c r="AT2026" s="151" t="s">
        <v>193</v>
      </c>
      <c r="AU2026" s="151" t="s">
        <v>81</v>
      </c>
      <c r="AV2026" s="12" t="s">
        <v>81</v>
      </c>
      <c r="AW2026" s="12" t="s">
        <v>34</v>
      </c>
      <c r="AX2026" s="12" t="s">
        <v>72</v>
      </c>
      <c r="AY2026" s="151" t="s">
        <v>182</v>
      </c>
    </row>
    <row r="2027" spans="2:51" s="12" customFormat="1">
      <c r="B2027" s="149"/>
      <c r="D2027" s="150" t="s">
        <v>193</v>
      </c>
      <c r="E2027" s="151" t="s">
        <v>3</v>
      </c>
      <c r="F2027" s="152" t="s">
        <v>1760</v>
      </c>
      <c r="H2027" s="153">
        <v>15.38</v>
      </c>
      <c r="I2027" s="154"/>
      <c r="L2027" s="149"/>
      <c r="M2027" s="155"/>
      <c r="T2027" s="156"/>
      <c r="AT2027" s="151" t="s">
        <v>193</v>
      </c>
      <c r="AU2027" s="151" t="s">
        <v>81</v>
      </c>
      <c r="AV2027" s="12" t="s">
        <v>81</v>
      </c>
      <c r="AW2027" s="12" t="s">
        <v>34</v>
      </c>
      <c r="AX2027" s="12" t="s">
        <v>72</v>
      </c>
      <c r="AY2027" s="151" t="s">
        <v>182</v>
      </c>
    </row>
    <row r="2028" spans="2:51" s="12" customFormat="1">
      <c r="B2028" s="149"/>
      <c r="D2028" s="150" t="s">
        <v>193</v>
      </c>
      <c r="E2028" s="151" t="s">
        <v>3</v>
      </c>
      <c r="F2028" s="152" t="s">
        <v>1761</v>
      </c>
      <c r="H2028" s="153">
        <v>18.52</v>
      </c>
      <c r="I2028" s="154"/>
      <c r="L2028" s="149"/>
      <c r="M2028" s="155"/>
      <c r="T2028" s="156"/>
      <c r="AT2028" s="151" t="s">
        <v>193</v>
      </c>
      <c r="AU2028" s="151" t="s">
        <v>81</v>
      </c>
      <c r="AV2028" s="12" t="s">
        <v>81</v>
      </c>
      <c r="AW2028" s="12" t="s">
        <v>34</v>
      </c>
      <c r="AX2028" s="12" t="s">
        <v>72</v>
      </c>
      <c r="AY2028" s="151" t="s">
        <v>182</v>
      </c>
    </row>
    <row r="2029" spans="2:51" s="12" customFormat="1">
      <c r="B2029" s="149"/>
      <c r="D2029" s="150" t="s">
        <v>193</v>
      </c>
      <c r="E2029" s="151" t="s">
        <v>3</v>
      </c>
      <c r="F2029" s="152" t="s">
        <v>1762</v>
      </c>
      <c r="H2029" s="153">
        <v>7.5</v>
      </c>
      <c r="I2029" s="154"/>
      <c r="L2029" s="149"/>
      <c r="M2029" s="155"/>
      <c r="T2029" s="156"/>
      <c r="AT2029" s="151" t="s">
        <v>193</v>
      </c>
      <c r="AU2029" s="151" t="s">
        <v>81</v>
      </c>
      <c r="AV2029" s="12" t="s">
        <v>81</v>
      </c>
      <c r="AW2029" s="12" t="s">
        <v>34</v>
      </c>
      <c r="AX2029" s="12" t="s">
        <v>72</v>
      </c>
      <c r="AY2029" s="151" t="s">
        <v>182</v>
      </c>
    </row>
    <row r="2030" spans="2:51" s="12" customFormat="1">
      <c r="B2030" s="149"/>
      <c r="D2030" s="150" t="s">
        <v>193</v>
      </c>
      <c r="E2030" s="151" t="s">
        <v>3</v>
      </c>
      <c r="F2030" s="152" t="s">
        <v>1763</v>
      </c>
      <c r="H2030" s="153">
        <v>8.34</v>
      </c>
      <c r="I2030" s="154"/>
      <c r="L2030" s="149"/>
      <c r="M2030" s="155"/>
      <c r="T2030" s="156"/>
      <c r="AT2030" s="151" t="s">
        <v>193</v>
      </c>
      <c r="AU2030" s="151" t="s">
        <v>81</v>
      </c>
      <c r="AV2030" s="12" t="s">
        <v>81</v>
      </c>
      <c r="AW2030" s="12" t="s">
        <v>34</v>
      </c>
      <c r="AX2030" s="12" t="s">
        <v>72</v>
      </c>
      <c r="AY2030" s="151" t="s">
        <v>182</v>
      </c>
    </row>
    <row r="2031" spans="2:51" s="12" customFormat="1">
      <c r="B2031" s="149"/>
      <c r="D2031" s="150" t="s">
        <v>193</v>
      </c>
      <c r="E2031" s="151" t="s">
        <v>3</v>
      </c>
      <c r="F2031" s="152" t="s">
        <v>1756</v>
      </c>
      <c r="H2031" s="153">
        <v>7.58</v>
      </c>
      <c r="I2031" s="154"/>
      <c r="L2031" s="149"/>
      <c r="M2031" s="155"/>
      <c r="T2031" s="156"/>
      <c r="AT2031" s="151" t="s">
        <v>193</v>
      </c>
      <c r="AU2031" s="151" t="s">
        <v>81</v>
      </c>
      <c r="AV2031" s="12" t="s">
        <v>81</v>
      </c>
      <c r="AW2031" s="12" t="s">
        <v>34</v>
      </c>
      <c r="AX2031" s="12" t="s">
        <v>72</v>
      </c>
      <c r="AY2031" s="151" t="s">
        <v>182</v>
      </c>
    </row>
    <row r="2032" spans="2:51" s="12" customFormat="1">
      <c r="B2032" s="149"/>
      <c r="D2032" s="150" t="s">
        <v>193</v>
      </c>
      <c r="E2032" s="151" t="s">
        <v>3</v>
      </c>
      <c r="F2032" s="152" t="s">
        <v>1764</v>
      </c>
      <c r="H2032" s="153">
        <v>8.42</v>
      </c>
      <c r="I2032" s="154"/>
      <c r="L2032" s="149"/>
      <c r="M2032" s="155"/>
      <c r="T2032" s="156"/>
      <c r="AT2032" s="151" t="s">
        <v>193</v>
      </c>
      <c r="AU2032" s="151" t="s">
        <v>81</v>
      </c>
      <c r="AV2032" s="12" t="s">
        <v>81</v>
      </c>
      <c r="AW2032" s="12" t="s">
        <v>34</v>
      </c>
      <c r="AX2032" s="12" t="s">
        <v>72</v>
      </c>
      <c r="AY2032" s="151" t="s">
        <v>182</v>
      </c>
    </row>
    <row r="2033" spans="2:65" s="12" customFormat="1">
      <c r="B2033" s="149"/>
      <c r="D2033" s="150" t="s">
        <v>193</v>
      </c>
      <c r="E2033" s="151" t="s">
        <v>3</v>
      </c>
      <c r="F2033" s="152" t="s">
        <v>1765</v>
      </c>
      <c r="H2033" s="153">
        <v>12.86</v>
      </c>
      <c r="I2033" s="154"/>
      <c r="L2033" s="149"/>
      <c r="M2033" s="155"/>
      <c r="T2033" s="156"/>
      <c r="AT2033" s="151" t="s">
        <v>193</v>
      </c>
      <c r="AU2033" s="151" t="s">
        <v>81</v>
      </c>
      <c r="AV2033" s="12" t="s">
        <v>81</v>
      </c>
      <c r="AW2033" s="12" t="s">
        <v>34</v>
      </c>
      <c r="AX2033" s="12" t="s">
        <v>72</v>
      </c>
      <c r="AY2033" s="151" t="s">
        <v>182</v>
      </c>
    </row>
    <row r="2034" spans="2:65" s="12" customFormat="1">
      <c r="B2034" s="149"/>
      <c r="D2034" s="150" t="s">
        <v>193</v>
      </c>
      <c r="E2034" s="151" t="s">
        <v>3</v>
      </c>
      <c r="F2034" s="152" t="s">
        <v>1766</v>
      </c>
      <c r="H2034" s="153">
        <v>22.34</v>
      </c>
      <c r="I2034" s="154"/>
      <c r="L2034" s="149"/>
      <c r="M2034" s="155"/>
      <c r="T2034" s="156"/>
      <c r="AT2034" s="151" t="s">
        <v>193</v>
      </c>
      <c r="AU2034" s="151" t="s">
        <v>81</v>
      </c>
      <c r="AV2034" s="12" t="s">
        <v>81</v>
      </c>
      <c r="AW2034" s="12" t="s">
        <v>34</v>
      </c>
      <c r="AX2034" s="12" t="s">
        <v>72</v>
      </c>
      <c r="AY2034" s="151" t="s">
        <v>182</v>
      </c>
    </row>
    <row r="2035" spans="2:65" s="12" customFormat="1">
      <c r="B2035" s="149"/>
      <c r="D2035" s="150" t="s">
        <v>193</v>
      </c>
      <c r="E2035" s="151" t="s">
        <v>3</v>
      </c>
      <c r="F2035" s="152" t="s">
        <v>1767</v>
      </c>
      <c r="H2035" s="153">
        <v>30.486000000000001</v>
      </c>
      <c r="I2035" s="154"/>
      <c r="L2035" s="149"/>
      <c r="M2035" s="155"/>
      <c r="T2035" s="156"/>
      <c r="AT2035" s="151" t="s">
        <v>193</v>
      </c>
      <c r="AU2035" s="151" t="s">
        <v>81</v>
      </c>
      <c r="AV2035" s="12" t="s">
        <v>81</v>
      </c>
      <c r="AW2035" s="12" t="s">
        <v>34</v>
      </c>
      <c r="AX2035" s="12" t="s">
        <v>72</v>
      </c>
      <c r="AY2035" s="151" t="s">
        <v>182</v>
      </c>
    </row>
    <row r="2036" spans="2:65" s="12" customFormat="1">
      <c r="B2036" s="149"/>
      <c r="D2036" s="150" t="s">
        <v>193</v>
      </c>
      <c r="E2036" s="151" t="s">
        <v>3</v>
      </c>
      <c r="F2036" s="152" t="s">
        <v>1768</v>
      </c>
      <c r="H2036" s="153">
        <v>12.24</v>
      </c>
      <c r="I2036" s="154"/>
      <c r="L2036" s="149"/>
      <c r="M2036" s="155"/>
      <c r="T2036" s="156"/>
      <c r="AT2036" s="151" t="s">
        <v>193</v>
      </c>
      <c r="AU2036" s="151" t="s">
        <v>81</v>
      </c>
      <c r="AV2036" s="12" t="s">
        <v>81</v>
      </c>
      <c r="AW2036" s="12" t="s">
        <v>34</v>
      </c>
      <c r="AX2036" s="12" t="s">
        <v>72</v>
      </c>
      <c r="AY2036" s="151" t="s">
        <v>182</v>
      </c>
    </row>
    <row r="2037" spans="2:65" s="14" customFormat="1">
      <c r="B2037" s="174"/>
      <c r="D2037" s="150" t="s">
        <v>193</v>
      </c>
      <c r="E2037" s="175" t="s">
        <v>3</v>
      </c>
      <c r="F2037" s="176" t="s">
        <v>610</v>
      </c>
      <c r="H2037" s="177">
        <v>213.70599999999999</v>
      </c>
      <c r="I2037" s="178"/>
      <c r="L2037" s="174"/>
      <c r="M2037" s="179"/>
      <c r="T2037" s="180"/>
      <c r="AT2037" s="175" t="s">
        <v>193</v>
      </c>
      <c r="AU2037" s="175" t="s">
        <v>81</v>
      </c>
      <c r="AV2037" s="14" t="s">
        <v>202</v>
      </c>
      <c r="AW2037" s="14" t="s">
        <v>34</v>
      </c>
      <c r="AX2037" s="14" t="s">
        <v>72</v>
      </c>
      <c r="AY2037" s="175" t="s">
        <v>182</v>
      </c>
    </row>
    <row r="2038" spans="2:65" s="12" customFormat="1">
      <c r="B2038" s="149"/>
      <c r="D2038" s="150" t="s">
        <v>193</v>
      </c>
      <c r="E2038" s="151" t="s">
        <v>3</v>
      </c>
      <c r="F2038" s="152" t="s">
        <v>1769</v>
      </c>
      <c r="H2038" s="153">
        <v>15.4</v>
      </c>
      <c r="I2038" s="154"/>
      <c r="L2038" s="149"/>
      <c r="M2038" s="155"/>
      <c r="T2038" s="156"/>
      <c r="AT2038" s="151" t="s">
        <v>193</v>
      </c>
      <c r="AU2038" s="151" t="s">
        <v>81</v>
      </c>
      <c r="AV2038" s="12" t="s">
        <v>81</v>
      </c>
      <c r="AW2038" s="12" t="s">
        <v>34</v>
      </c>
      <c r="AX2038" s="12" t="s">
        <v>72</v>
      </c>
      <c r="AY2038" s="151" t="s">
        <v>182</v>
      </c>
    </row>
    <row r="2039" spans="2:65" s="12" customFormat="1">
      <c r="B2039" s="149"/>
      <c r="D2039" s="150" t="s">
        <v>193</v>
      </c>
      <c r="E2039" s="151" t="s">
        <v>3</v>
      </c>
      <c r="F2039" s="152" t="s">
        <v>1769</v>
      </c>
      <c r="H2039" s="153">
        <v>15.4</v>
      </c>
      <c r="I2039" s="154"/>
      <c r="L2039" s="149"/>
      <c r="M2039" s="155"/>
      <c r="T2039" s="156"/>
      <c r="AT2039" s="151" t="s">
        <v>193</v>
      </c>
      <c r="AU2039" s="151" t="s">
        <v>81</v>
      </c>
      <c r="AV2039" s="12" t="s">
        <v>81</v>
      </c>
      <c r="AW2039" s="12" t="s">
        <v>34</v>
      </c>
      <c r="AX2039" s="12" t="s">
        <v>72</v>
      </c>
      <c r="AY2039" s="151" t="s">
        <v>182</v>
      </c>
    </row>
    <row r="2040" spans="2:65" s="14" customFormat="1">
      <c r="B2040" s="174"/>
      <c r="D2040" s="150" t="s">
        <v>193</v>
      </c>
      <c r="E2040" s="175" t="s">
        <v>3</v>
      </c>
      <c r="F2040" s="176" t="s">
        <v>910</v>
      </c>
      <c r="H2040" s="177">
        <v>30.8</v>
      </c>
      <c r="I2040" s="178"/>
      <c r="L2040" s="174"/>
      <c r="M2040" s="179"/>
      <c r="T2040" s="180"/>
      <c r="AT2040" s="175" t="s">
        <v>193</v>
      </c>
      <c r="AU2040" s="175" t="s">
        <v>81</v>
      </c>
      <c r="AV2040" s="14" t="s">
        <v>202</v>
      </c>
      <c r="AW2040" s="14" t="s">
        <v>34</v>
      </c>
      <c r="AX2040" s="14" t="s">
        <v>72</v>
      </c>
      <c r="AY2040" s="175" t="s">
        <v>182</v>
      </c>
    </row>
    <row r="2041" spans="2:65" s="12" customFormat="1">
      <c r="B2041" s="149"/>
      <c r="D2041" s="150" t="s">
        <v>193</v>
      </c>
      <c r="E2041" s="151" t="s">
        <v>3</v>
      </c>
      <c r="F2041" s="152" t="s">
        <v>1770</v>
      </c>
      <c r="H2041" s="153">
        <v>17.718</v>
      </c>
      <c r="I2041" s="154"/>
      <c r="L2041" s="149"/>
      <c r="M2041" s="155"/>
      <c r="T2041" s="156"/>
      <c r="AT2041" s="151" t="s">
        <v>193</v>
      </c>
      <c r="AU2041" s="151" t="s">
        <v>81</v>
      </c>
      <c r="AV2041" s="12" t="s">
        <v>81</v>
      </c>
      <c r="AW2041" s="12" t="s">
        <v>34</v>
      </c>
      <c r="AX2041" s="12" t="s">
        <v>72</v>
      </c>
      <c r="AY2041" s="151" t="s">
        <v>182</v>
      </c>
    </row>
    <row r="2042" spans="2:65" s="14" customFormat="1">
      <c r="B2042" s="174"/>
      <c r="D2042" s="150" t="s">
        <v>193</v>
      </c>
      <c r="E2042" s="175" t="s">
        <v>3</v>
      </c>
      <c r="F2042" s="176" t="s">
        <v>1771</v>
      </c>
      <c r="H2042" s="177">
        <v>17.718</v>
      </c>
      <c r="I2042" s="178"/>
      <c r="L2042" s="174"/>
      <c r="M2042" s="179"/>
      <c r="T2042" s="180"/>
      <c r="AT2042" s="175" t="s">
        <v>193</v>
      </c>
      <c r="AU2042" s="175" t="s">
        <v>81</v>
      </c>
      <c r="AV2042" s="14" t="s">
        <v>202</v>
      </c>
      <c r="AW2042" s="14" t="s">
        <v>34</v>
      </c>
      <c r="AX2042" s="14" t="s">
        <v>72</v>
      </c>
      <c r="AY2042" s="175" t="s">
        <v>182</v>
      </c>
    </row>
    <row r="2043" spans="2:65" s="13" customFormat="1">
      <c r="B2043" s="157"/>
      <c r="D2043" s="150" t="s">
        <v>193</v>
      </c>
      <c r="E2043" s="158" t="s">
        <v>3</v>
      </c>
      <c r="F2043" s="159" t="s">
        <v>201</v>
      </c>
      <c r="H2043" s="160">
        <v>700.75</v>
      </c>
      <c r="I2043" s="161"/>
      <c r="L2043" s="157"/>
      <c r="M2043" s="162"/>
      <c r="T2043" s="163"/>
      <c r="AT2043" s="158" t="s">
        <v>193</v>
      </c>
      <c r="AU2043" s="158" t="s">
        <v>81</v>
      </c>
      <c r="AV2043" s="13" t="s">
        <v>189</v>
      </c>
      <c r="AW2043" s="13" t="s">
        <v>34</v>
      </c>
      <c r="AX2043" s="13" t="s">
        <v>79</v>
      </c>
      <c r="AY2043" s="158" t="s">
        <v>182</v>
      </c>
    </row>
    <row r="2044" spans="2:65" s="1" customFormat="1" ht="44.25" customHeight="1">
      <c r="B2044" s="131"/>
      <c r="C2044" s="132" t="s">
        <v>1772</v>
      </c>
      <c r="D2044" s="132" t="s">
        <v>184</v>
      </c>
      <c r="E2044" s="133" t="s">
        <v>1773</v>
      </c>
      <c r="F2044" s="134" t="s">
        <v>1774</v>
      </c>
      <c r="G2044" s="135" t="s">
        <v>292</v>
      </c>
      <c r="H2044" s="136">
        <v>6686.15</v>
      </c>
      <c r="I2044" s="137"/>
      <c r="J2044" s="138">
        <f>ROUND(I2044*H2044,2)</f>
        <v>0</v>
      </c>
      <c r="K2044" s="134" t="s">
        <v>188</v>
      </c>
      <c r="L2044" s="32"/>
      <c r="M2044" s="139" t="s">
        <v>3</v>
      </c>
      <c r="N2044" s="140" t="s">
        <v>43</v>
      </c>
      <c r="P2044" s="141">
        <f>O2044*H2044</f>
        <v>0</v>
      </c>
      <c r="Q2044" s="141">
        <v>1.6279999999999999E-2</v>
      </c>
      <c r="R2044" s="141">
        <f>Q2044*H2044</f>
        <v>108.85052199999998</v>
      </c>
      <c r="S2044" s="141">
        <v>0</v>
      </c>
      <c r="T2044" s="142">
        <f>S2044*H2044</f>
        <v>0</v>
      </c>
      <c r="AR2044" s="143" t="s">
        <v>189</v>
      </c>
      <c r="AT2044" s="143" t="s">
        <v>184</v>
      </c>
      <c r="AU2044" s="143" t="s">
        <v>81</v>
      </c>
      <c r="AY2044" s="17" t="s">
        <v>182</v>
      </c>
      <c r="BE2044" s="144">
        <f>IF(N2044="základní",J2044,0)</f>
        <v>0</v>
      </c>
      <c r="BF2044" s="144">
        <f>IF(N2044="snížená",J2044,0)</f>
        <v>0</v>
      </c>
      <c r="BG2044" s="144">
        <f>IF(N2044="zákl. přenesená",J2044,0)</f>
        <v>0</v>
      </c>
      <c r="BH2044" s="144">
        <f>IF(N2044="sníž. přenesená",J2044,0)</f>
        <v>0</v>
      </c>
      <c r="BI2044" s="144">
        <f>IF(N2044="nulová",J2044,0)</f>
        <v>0</v>
      </c>
      <c r="BJ2044" s="17" t="s">
        <v>79</v>
      </c>
      <c r="BK2044" s="144">
        <f>ROUND(I2044*H2044,2)</f>
        <v>0</v>
      </c>
      <c r="BL2044" s="17" t="s">
        <v>189</v>
      </c>
      <c r="BM2044" s="143" t="s">
        <v>1775</v>
      </c>
    </row>
    <row r="2045" spans="2:65" s="1" customFormat="1">
      <c r="B2045" s="32"/>
      <c r="D2045" s="145" t="s">
        <v>191</v>
      </c>
      <c r="F2045" s="146" t="s">
        <v>1776</v>
      </c>
      <c r="I2045" s="147"/>
      <c r="L2045" s="32"/>
      <c r="M2045" s="148"/>
      <c r="T2045" s="52"/>
      <c r="AT2045" s="17" t="s">
        <v>191</v>
      </c>
      <c r="AU2045" s="17" t="s">
        <v>81</v>
      </c>
    </row>
    <row r="2046" spans="2:65" s="12" customFormat="1">
      <c r="B2046" s="149"/>
      <c r="D2046" s="150" t="s">
        <v>193</v>
      </c>
      <c r="E2046" s="151" t="s">
        <v>3</v>
      </c>
      <c r="F2046" s="152" t="s">
        <v>1502</v>
      </c>
      <c r="H2046" s="153">
        <v>41.875</v>
      </c>
      <c r="I2046" s="154"/>
      <c r="L2046" s="149"/>
      <c r="M2046" s="155"/>
      <c r="T2046" s="156"/>
      <c r="AT2046" s="151" t="s">
        <v>193</v>
      </c>
      <c r="AU2046" s="151" t="s">
        <v>81</v>
      </c>
      <c r="AV2046" s="12" t="s">
        <v>81</v>
      </c>
      <c r="AW2046" s="12" t="s">
        <v>34</v>
      </c>
      <c r="AX2046" s="12" t="s">
        <v>72</v>
      </c>
      <c r="AY2046" s="151" t="s">
        <v>182</v>
      </c>
    </row>
    <row r="2047" spans="2:65" s="12" customFormat="1">
      <c r="B2047" s="149"/>
      <c r="D2047" s="150" t="s">
        <v>193</v>
      </c>
      <c r="E2047" s="151" t="s">
        <v>3</v>
      </c>
      <c r="F2047" s="152" t="s">
        <v>1503</v>
      </c>
      <c r="H2047" s="153">
        <v>0.5</v>
      </c>
      <c r="I2047" s="154"/>
      <c r="L2047" s="149"/>
      <c r="M2047" s="155"/>
      <c r="T2047" s="156"/>
      <c r="AT2047" s="151" t="s">
        <v>193</v>
      </c>
      <c r="AU2047" s="151" t="s">
        <v>81</v>
      </c>
      <c r="AV2047" s="12" t="s">
        <v>81</v>
      </c>
      <c r="AW2047" s="12" t="s">
        <v>34</v>
      </c>
      <c r="AX2047" s="12" t="s">
        <v>72</v>
      </c>
      <c r="AY2047" s="151" t="s">
        <v>182</v>
      </c>
    </row>
    <row r="2048" spans="2:65" s="12" customFormat="1">
      <c r="B2048" s="149"/>
      <c r="D2048" s="150" t="s">
        <v>193</v>
      </c>
      <c r="E2048" s="151" t="s">
        <v>3</v>
      </c>
      <c r="F2048" s="152" t="s">
        <v>1504</v>
      </c>
      <c r="H2048" s="153">
        <v>38.19</v>
      </c>
      <c r="I2048" s="154"/>
      <c r="L2048" s="149"/>
      <c r="M2048" s="155"/>
      <c r="T2048" s="156"/>
      <c r="AT2048" s="151" t="s">
        <v>193</v>
      </c>
      <c r="AU2048" s="151" t="s">
        <v>81</v>
      </c>
      <c r="AV2048" s="12" t="s">
        <v>81</v>
      </c>
      <c r="AW2048" s="12" t="s">
        <v>34</v>
      </c>
      <c r="AX2048" s="12" t="s">
        <v>72</v>
      </c>
      <c r="AY2048" s="151" t="s">
        <v>182</v>
      </c>
    </row>
    <row r="2049" spans="2:51" s="12" customFormat="1">
      <c r="B2049" s="149"/>
      <c r="D2049" s="150" t="s">
        <v>193</v>
      </c>
      <c r="E2049" s="151" t="s">
        <v>3</v>
      </c>
      <c r="F2049" s="152" t="s">
        <v>937</v>
      </c>
      <c r="H2049" s="153">
        <v>-1.4</v>
      </c>
      <c r="I2049" s="154"/>
      <c r="L2049" s="149"/>
      <c r="M2049" s="155"/>
      <c r="T2049" s="156"/>
      <c r="AT2049" s="151" t="s">
        <v>193</v>
      </c>
      <c r="AU2049" s="151" t="s">
        <v>81</v>
      </c>
      <c r="AV2049" s="12" t="s">
        <v>81</v>
      </c>
      <c r="AW2049" s="12" t="s">
        <v>34</v>
      </c>
      <c r="AX2049" s="12" t="s">
        <v>72</v>
      </c>
      <c r="AY2049" s="151" t="s">
        <v>182</v>
      </c>
    </row>
    <row r="2050" spans="2:51" s="12" customFormat="1">
      <c r="B2050" s="149"/>
      <c r="D2050" s="150" t="s">
        <v>193</v>
      </c>
      <c r="E2050" s="151" t="s">
        <v>3</v>
      </c>
      <c r="F2050" s="152" t="s">
        <v>1505</v>
      </c>
      <c r="H2050" s="153">
        <v>3.9380000000000002</v>
      </c>
      <c r="I2050" s="154"/>
      <c r="L2050" s="149"/>
      <c r="M2050" s="155"/>
      <c r="T2050" s="156"/>
      <c r="AT2050" s="151" t="s">
        <v>193</v>
      </c>
      <c r="AU2050" s="151" t="s">
        <v>81</v>
      </c>
      <c r="AV2050" s="12" t="s">
        <v>81</v>
      </c>
      <c r="AW2050" s="12" t="s">
        <v>34</v>
      </c>
      <c r="AX2050" s="12" t="s">
        <v>72</v>
      </c>
      <c r="AY2050" s="151" t="s">
        <v>182</v>
      </c>
    </row>
    <row r="2051" spans="2:51" s="12" customFormat="1">
      <c r="B2051" s="149"/>
      <c r="D2051" s="150" t="s">
        <v>193</v>
      </c>
      <c r="E2051" s="151" t="s">
        <v>3</v>
      </c>
      <c r="F2051" s="152" t="s">
        <v>1506</v>
      </c>
      <c r="H2051" s="153">
        <v>73.632999999999996</v>
      </c>
      <c r="I2051" s="154"/>
      <c r="L2051" s="149"/>
      <c r="M2051" s="155"/>
      <c r="T2051" s="156"/>
      <c r="AT2051" s="151" t="s">
        <v>193</v>
      </c>
      <c r="AU2051" s="151" t="s">
        <v>81</v>
      </c>
      <c r="AV2051" s="12" t="s">
        <v>81</v>
      </c>
      <c r="AW2051" s="12" t="s">
        <v>34</v>
      </c>
      <c r="AX2051" s="12" t="s">
        <v>72</v>
      </c>
      <c r="AY2051" s="151" t="s">
        <v>182</v>
      </c>
    </row>
    <row r="2052" spans="2:51" s="12" customFormat="1">
      <c r="B2052" s="149"/>
      <c r="D2052" s="150" t="s">
        <v>193</v>
      </c>
      <c r="E2052" s="151" t="s">
        <v>3</v>
      </c>
      <c r="F2052" s="152" t="s">
        <v>937</v>
      </c>
      <c r="H2052" s="153">
        <v>-1.4</v>
      </c>
      <c r="I2052" s="154"/>
      <c r="L2052" s="149"/>
      <c r="M2052" s="155"/>
      <c r="T2052" s="156"/>
      <c r="AT2052" s="151" t="s">
        <v>193</v>
      </c>
      <c r="AU2052" s="151" t="s">
        <v>81</v>
      </c>
      <c r="AV2052" s="12" t="s">
        <v>81</v>
      </c>
      <c r="AW2052" s="12" t="s">
        <v>34</v>
      </c>
      <c r="AX2052" s="12" t="s">
        <v>72</v>
      </c>
      <c r="AY2052" s="151" t="s">
        <v>182</v>
      </c>
    </row>
    <row r="2053" spans="2:51" s="12" customFormat="1">
      <c r="B2053" s="149"/>
      <c r="D2053" s="150" t="s">
        <v>193</v>
      </c>
      <c r="E2053" s="151" t="s">
        <v>3</v>
      </c>
      <c r="F2053" s="152" t="s">
        <v>1507</v>
      </c>
      <c r="H2053" s="153">
        <v>50.987000000000002</v>
      </c>
      <c r="I2053" s="154"/>
      <c r="L2053" s="149"/>
      <c r="M2053" s="155"/>
      <c r="T2053" s="156"/>
      <c r="AT2053" s="151" t="s">
        <v>193</v>
      </c>
      <c r="AU2053" s="151" t="s">
        <v>81</v>
      </c>
      <c r="AV2053" s="12" t="s">
        <v>81</v>
      </c>
      <c r="AW2053" s="12" t="s">
        <v>34</v>
      </c>
      <c r="AX2053" s="12" t="s">
        <v>72</v>
      </c>
      <c r="AY2053" s="151" t="s">
        <v>182</v>
      </c>
    </row>
    <row r="2054" spans="2:51" s="12" customFormat="1">
      <c r="B2054" s="149"/>
      <c r="D2054" s="150" t="s">
        <v>193</v>
      </c>
      <c r="E2054" s="151" t="s">
        <v>3</v>
      </c>
      <c r="F2054" s="152" t="s">
        <v>937</v>
      </c>
      <c r="H2054" s="153">
        <v>-1.4</v>
      </c>
      <c r="I2054" s="154"/>
      <c r="L2054" s="149"/>
      <c r="M2054" s="155"/>
      <c r="T2054" s="156"/>
      <c r="AT2054" s="151" t="s">
        <v>193</v>
      </c>
      <c r="AU2054" s="151" t="s">
        <v>81</v>
      </c>
      <c r="AV2054" s="12" t="s">
        <v>81</v>
      </c>
      <c r="AW2054" s="12" t="s">
        <v>34</v>
      </c>
      <c r="AX2054" s="12" t="s">
        <v>72</v>
      </c>
      <c r="AY2054" s="151" t="s">
        <v>182</v>
      </c>
    </row>
    <row r="2055" spans="2:51" s="12" customFormat="1">
      <c r="B2055" s="149"/>
      <c r="D2055" s="150" t="s">
        <v>193</v>
      </c>
      <c r="E2055" s="151" t="s">
        <v>3</v>
      </c>
      <c r="F2055" s="152" t="s">
        <v>932</v>
      </c>
      <c r="H2055" s="153">
        <v>-1.8</v>
      </c>
      <c r="I2055" s="154"/>
      <c r="L2055" s="149"/>
      <c r="M2055" s="155"/>
      <c r="T2055" s="156"/>
      <c r="AT2055" s="151" t="s">
        <v>193</v>
      </c>
      <c r="AU2055" s="151" t="s">
        <v>81</v>
      </c>
      <c r="AV2055" s="12" t="s">
        <v>81</v>
      </c>
      <c r="AW2055" s="12" t="s">
        <v>34</v>
      </c>
      <c r="AX2055" s="12" t="s">
        <v>72</v>
      </c>
      <c r="AY2055" s="151" t="s">
        <v>182</v>
      </c>
    </row>
    <row r="2056" spans="2:51" s="12" customFormat="1">
      <c r="B2056" s="149"/>
      <c r="D2056" s="150" t="s">
        <v>193</v>
      </c>
      <c r="E2056" s="151" t="s">
        <v>3</v>
      </c>
      <c r="F2056" s="152" t="s">
        <v>1508</v>
      </c>
      <c r="H2056" s="153">
        <v>50.25</v>
      </c>
      <c r="I2056" s="154"/>
      <c r="L2056" s="149"/>
      <c r="M2056" s="155"/>
      <c r="T2056" s="156"/>
      <c r="AT2056" s="151" t="s">
        <v>193</v>
      </c>
      <c r="AU2056" s="151" t="s">
        <v>81</v>
      </c>
      <c r="AV2056" s="12" t="s">
        <v>81</v>
      </c>
      <c r="AW2056" s="12" t="s">
        <v>34</v>
      </c>
      <c r="AX2056" s="12" t="s">
        <v>72</v>
      </c>
      <c r="AY2056" s="151" t="s">
        <v>182</v>
      </c>
    </row>
    <row r="2057" spans="2:51" s="12" customFormat="1">
      <c r="B2057" s="149"/>
      <c r="D2057" s="150" t="s">
        <v>193</v>
      </c>
      <c r="E2057" s="151" t="s">
        <v>3</v>
      </c>
      <c r="F2057" s="152" t="s">
        <v>932</v>
      </c>
      <c r="H2057" s="153">
        <v>-1.8</v>
      </c>
      <c r="I2057" s="154"/>
      <c r="L2057" s="149"/>
      <c r="M2057" s="155"/>
      <c r="T2057" s="156"/>
      <c r="AT2057" s="151" t="s">
        <v>193</v>
      </c>
      <c r="AU2057" s="151" t="s">
        <v>81</v>
      </c>
      <c r="AV2057" s="12" t="s">
        <v>81</v>
      </c>
      <c r="AW2057" s="12" t="s">
        <v>34</v>
      </c>
      <c r="AX2057" s="12" t="s">
        <v>72</v>
      </c>
      <c r="AY2057" s="151" t="s">
        <v>182</v>
      </c>
    </row>
    <row r="2058" spans="2:51" s="12" customFormat="1">
      <c r="B2058" s="149"/>
      <c r="D2058" s="150" t="s">
        <v>193</v>
      </c>
      <c r="E2058" s="151" t="s">
        <v>3</v>
      </c>
      <c r="F2058" s="152" t="s">
        <v>1509</v>
      </c>
      <c r="H2058" s="153">
        <v>2.5499999999999998</v>
      </c>
      <c r="I2058" s="154"/>
      <c r="L2058" s="149"/>
      <c r="M2058" s="155"/>
      <c r="T2058" s="156"/>
      <c r="AT2058" s="151" t="s">
        <v>193</v>
      </c>
      <c r="AU2058" s="151" t="s">
        <v>81</v>
      </c>
      <c r="AV2058" s="12" t="s">
        <v>81</v>
      </c>
      <c r="AW2058" s="12" t="s">
        <v>34</v>
      </c>
      <c r="AX2058" s="12" t="s">
        <v>72</v>
      </c>
      <c r="AY2058" s="151" t="s">
        <v>182</v>
      </c>
    </row>
    <row r="2059" spans="2:51" s="12" customFormat="1">
      <c r="B2059" s="149"/>
      <c r="D2059" s="150" t="s">
        <v>193</v>
      </c>
      <c r="E2059" s="151" t="s">
        <v>3</v>
      </c>
      <c r="F2059" s="152" t="s">
        <v>1510</v>
      </c>
      <c r="H2059" s="153">
        <v>55.174999999999997</v>
      </c>
      <c r="I2059" s="154"/>
      <c r="L2059" s="149"/>
      <c r="M2059" s="155"/>
      <c r="T2059" s="156"/>
      <c r="AT2059" s="151" t="s">
        <v>193</v>
      </c>
      <c r="AU2059" s="151" t="s">
        <v>81</v>
      </c>
      <c r="AV2059" s="12" t="s">
        <v>81</v>
      </c>
      <c r="AW2059" s="12" t="s">
        <v>34</v>
      </c>
      <c r="AX2059" s="12" t="s">
        <v>72</v>
      </c>
      <c r="AY2059" s="151" t="s">
        <v>182</v>
      </c>
    </row>
    <row r="2060" spans="2:51" s="12" customFormat="1">
      <c r="B2060" s="149"/>
      <c r="D2060" s="150" t="s">
        <v>193</v>
      </c>
      <c r="E2060" s="151" t="s">
        <v>3</v>
      </c>
      <c r="F2060" s="152" t="s">
        <v>931</v>
      </c>
      <c r="H2060" s="153">
        <v>-2.2000000000000002</v>
      </c>
      <c r="I2060" s="154"/>
      <c r="L2060" s="149"/>
      <c r="M2060" s="155"/>
      <c r="T2060" s="156"/>
      <c r="AT2060" s="151" t="s">
        <v>193</v>
      </c>
      <c r="AU2060" s="151" t="s">
        <v>81</v>
      </c>
      <c r="AV2060" s="12" t="s">
        <v>81</v>
      </c>
      <c r="AW2060" s="12" t="s">
        <v>34</v>
      </c>
      <c r="AX2060" s="12" t="s">
        <v>72</v>
      </c>
      <c r="AY2060" s="151" t="s">
        <v>182</v>
      </c>
    </row>
    <row r="2061" spans="2:51" s="12" customFormat="1">
      <c r="B2061" s="149"/>
      <c r="D2061" s="150" t="s">
        <v>193</v>
      </c>
      <c r="E2061" s="151" t="s">
        <v>3</v>
      </c>
      <c r="F2061" s="152" t="s">
        <v>1511</v>
      </c>
      <c r="H2061" s="153">
        <v>40.133000000000003</v>
      </c>
      <c r="I2061" s="154"/>
      <c r="L2061" s="149"/>
      <c r="M2061" s="155"/>
      <c r="T2061" s="156"/>
      <c r="AT2061" s="151" t="s">
        <v>193</v>
      </c>
      <c r="AU2061" s="151" t="s">
        <v>81</v>
      </c>
      <c r="AV2061" s="12" t="s">
        <v>81</v>
      </c>
      <c r="AW2061" s="12" t="s">
        <v>34</v>
      </c>
      <c r="AX2061" s="12" t="s">
        <v>72</v>
      </c>
      <c r="AY2061" s="151" t="s">
        <v>182</v>
      </c>
    </row>
    <row r="2062" spans="2:51" s="12" customFormat="1">
      <c r="B2062" s="149"/>
      <c r="D2062" s="150" t="s">
        <v>193</v>
      </c>
      <c r="E2062" s="151" t="s">
        <v>3</v>
      </c>
      <c r="F2062" s="152" t="s">
        <v>1512</v>
      </c>
      <c r="H2062" s="153">
        <v>-4.4000000000000004</v>
      </c>
      <c r="I2062" s="154"/>
      <c r="L2062" s="149"/>
      <c r="M2062" s="155"/>
      <c r="T2062" s="156"/>
      <c r="AT2062" s="151" t="s">
        <v>193</v>
      </c>
      <c r="AU2062" s="151" t="s">
        <v>81</v>
      </c>
      <c r="AV2062" s="12" t="s">
        <v>81</v>
      </c>
      <c r="AW2062" s="12" t="s">
        <v>34</v>
      </c>
      <c r="AX2062" s="12" t="s">
        <v>72</v>
      </c>
      <c r="AY2062" s="151" t="s">
        <v>182</v>
      </c>
    </row>
    <row r="2063" spans="2:51" s="12" customFormat="1">
      <c r="B2063" s="149"/>
      <c r="D2063" s="150" t="s">
        <v>193</v>
      </c>
      <c r="E2063" s="151" t="s">
        <v>3</v>
      </c>
      <c r="F2063" s="152" t="s">
        <v>932</v>
      </c>
      <c r="H2063" s="153">
        <v>-1.8</v>
      </c>
      <c r="I2063" s="154"/>
      <c r="L2063" s="149"/>
      <c r="M2063" s="155"/>
      <c r="T2063" s="156"/>
      <c r="AT2063" s="151" t="s">
        <v>193</v>
      </c>
      <c r="AU2063" s="151" t="s">
        <v>81</v>
      </c>
      <c r="AV2063" s="12" t="s">
        <v>81</v>
      </c>
      <c r="AW2063" s="12" t="s">
        <v>34</v>
      </c>
      <c r="AX2063" s="12" t="s">
        <v>72</v>
      </c>
      <c r="AY2063" s="151" t="s">
        <v>182</v>
      </c>
    </row>
    <row r="2064" spans="2:51" s="12" customFormat="1">
      <c r="B2064" s="149"/>
      <c r="D2064" s="150" t="s">
        <v>193</v>
      </c>
      <c r="E2064" s="151" t="s">
        <v>3</v>
      </c>
      <c r="F2064" s="152" t="s">
        <v>1513</v>
      </c>
      <c r="H2064" s="153">
        <v>33.198999999999998</v>
      </c>
      <c r="I2064" s="154"/>
      <c r="L2064" s="149"/>
      <c r="M2064" s="155"/>
      <c r="T2064" s="156"/>
      <c r="AT2064" s="151" t="s">
        <v>193</v>
      </c>
      <c r="AU2064" s="151" t="s">
        <v>81</v>
      </c>
      <c r="AV2064" s="12" t="s">
        <v>81</v>
      </c>
      <c r="AW2064" s="12" t="s">
        <v>34</v>
      </c>
      <c r="AX2064" s="12" t="s">
        <v>72</v>
      </c>
      <c r="AY2064" s="151" t="s">
        <v>182</v>
      </c>
    </row>
    <row r="2065" spans="2:51" s="12" customFormat="1">
      <c r="B2065" s="149"/>
      <c r="D2065" s="150" t="s">
        <v>193</v>
      </c>
      <c r="E2065" s="151" t="s">
        <v>3</v>
      </c>
      <c r="F2065" s="152" t="s">
        <v>932</v>
      </c>
      <c r="H2065" s="153">
        <v>-1.8</v>
      </c>
      <c r="I2065" s="154"/>
      <c r="L2065" s="149"/>
      <c r="M2065" s="155"/>
      <c r="T2065" s="156"/>
      <c r="AT2065" s="151" t="s">
        <v>193</v>
      </c>
      <c r="AU2065" s="151" t="s">
        <v>81</v>
      </c>
      <c r="AV2065" s="12" t="s">
        <v>81</v>
      </c>
      <c r="AW2065" s="12" t="s">
        <v>34</v>
      </c>
      <c r="AX2065" s="12" t="s">
        <v>72</v>
      </c>
      <c r="AY2065" s="151" t="s">
        <v>182</v>
      </c>
    </row>
    <row r="2066" spans="2:51" s="12" customFormat="1">
      <c r="B2066" s="149"/>
      <c r="D2066" s="150" t="s">
        <v>193</v>
      </c>
      <c r="E2066" s="151" t="s">
        <v>3</v>
      </c>
      <c r="F2066" s="152" t="s">
        <v>1514</v>
      </c>
      <c r="H2066" s="153">
        <v>78.759</v>
      </c>
      <c r="I2066" s="154"/>
      <c r="L2066" s="149"/>
      <c r="M2066" s="155"/>
      <c r="T2066" s="156"/>
      <c r="AT2066" s="151" t="s">
        <v>193</v>
      </c>
      <c r="AU2066" s="151" t="s">
        <v>81</v>
      </c>
      <c r="AV2066" s="12" t="s">
        <v>81</v>
      </c>
      <c r="AW2066" s="12" t="s">
        <v>34</v>
      </c>
      <c r="AX2066" s="12" t="s">
        <v>72</v>
      </c>
      <c r="AY2066" s="151" t="s">
        <v>182</v>
      </c>
    </row>
    <row r="2067" spans="2:51" s="12" customFormat="1">
      <c r="B2067" s="149"/>
      <c r="D2067" s="150" t="s">
        <v>193</v>
      </c>
      <c r="E2067" s="151" t="s">
        <v>3</v>
      </c>
      <c r="F2067" s="152" t="s">
        <v>931</v>
      </c>
      <c r="H2067" s="153">
        <v>-2.2000000000000002</v>
      </c>
      <c r="I2067" s="154"/>
      <c r="L2067" s="149"/>
      <c r="M2067" s="155"/>
      <c r="T2067" s="156"/>
      <c r="AT2067" s="151" t="s">
        <v>193</v>
      </c>
      <c r="AU2067" s="151" t="s">
        <v>81</v>
      </c>
      <c r="AV2067" s="12" t="s">
        <v>81</v>
      </c>
      <c r="AW2067" s="12" t="s">
        <v>34</v>
      </c>
      <c r="AX2067" s="12" t="s">
        <v>72</v>
      </c>
      <c r="AY2067" s="151" t="s">
        <v>182</v>
      </c>
    </row>
    <row r="2068" spans="2:51" s="12" customFormat="1">
      <c r="B2068" s="149"/>
      <c r="D2068" s="150" t="s">
        <v>193</v>
      </c>
      <c r="E2068" s="151" t="s">
        <v>3</v>
      </c>
      <c r="F2068" s="152" t="s">
        <v>949</v>
      </c>
      <c r="H2068" s="153">
        <v>-5.4</v>
      </c>
      <c r="I2068" s="154"/>
      <c r="L2068" s="149"/>
      <c r="M2068" s="155"/>
      <c r="T2068" s="156"/>
      <c r="AT2068" s="151" t="s">
        <v>193</v>
      </c>
      <c r="AU2068" s="151" t="s">
        <v>81</v>
      </c>
      <c r="AV2068" s="12" t="s">
        <v>81</v>
      </c>
      <c r="AW2068" s="12" t="s">
        <v>34</v>
      </c>
      <c r="AX2068" s="12" t="s">
        <v>72</v>
      </c>
      <c r="AY2068" s="151" t="s">
        <v>182</v>
      </c>
    </row>
    <row r="2069" spans="2:51" s="12" customFormat="1">
      <c r="B2069" s="149"/>
      <c r="D2069" s="150" t="s">
        <v>193</v>
      </c>
      <c r="E2069" s="151" t="s">
        <v>3</v>
      </c>
      <c r="F2069" s="152" t="s">
        <v>1515</v>
      </c>
      <c r="H2069" s="153">
        <v>5.2279999999999998</v>
      </c>
      <c r="I2069" s="154"/>
      <c r="L2069" s="149"/>
      <c r="M2069" s="155"/>
      <c r="T2069" s="156"/>
      <c r="AT2069" s="151" t="s">
        <v>193</v>
      </c>
      <c r="AU2069" s="151" t="s">
        <v>81</v>
      </c>
      <c r="AV2069" s="12" t="s">
        <v>81</v>
      </c>
      <c r="AW2069" s="12" t="s">
        <v>34</v>
      </c>
      <c r="AX2069" s="12" t="s">
        <v>72</v>
      </c>
      <c r="AY2069" s="151" t="s">
        <v>182</v>
      </c>
    </row>
    <row r="2070" spans="2:51" s="12" customFormat="1">
      <c r="B2070" s="149"/>
      <c r="D2070" s="150" t="s">
        <v>193</v>
      </c>
      <c r="E2070" s="151" t="s">
        <v>3</v>
      </c>
      <c r="F2070" s="152" t="s">
        <v>1516</v>
      </c>
      <c r="H2070" s="153">
        <v>2.996</v>
      </c>
      <c r="I2070" s="154"/>
      <c r="L2070" s="149"/>
      <c r="M2070" s="155"/>
      <c r="T2070" s="156"/>
      <c r="AT2070" s="151" t="s">
        <v>193</v>
      </c>
      <c r="AU2070" s="151" t="s">
        <v>81</v>
      </c>
      <c r="AV2070" s="12" t="s">
        <v>81</v>
      </c>
      <c r="AW2070" s="12" t="s">
        <v>34</v>
      </c>
      <c r="AX2070" s="12" t="s">
        <v>72</v>
      </c>
      <c r="AY2070" s="151" t="s">
        <v>182</v>
      </c>
    </row>
    <row r="2071" spans="2:51" s="12" customFormat="1">
      <c r="B2071" s="149"/>
      <c r="D2071" s="150" t="s">
        <v>193</v>
      </c>
      <c r="E2071" s="151" t="s">
        <v>3</v>
      </c>
      <c r="F2071" s="152" t="s">
        <v>1517</v>
      </c>
      <c r="H2071" s="153">
        <v>3.1139999999999999</v>
      </c>
      <c r="I2071" s="154"/>
      <c r="L2071" s="149"/>
      <c r="M2071" s="155"/>
      <c r="T2071" s="156"/>
      <c r="AT2071" s="151" t="s">
        <v>193</v>
      </c>
      <c r="AU2071" s="151" t="s">
        <v>81</v>
      </c>
      <c r="AV2071" s="12" t="s">
        <v>81</v>
      </c>
      <c r="AW2071" s="12" t="s">
        <v>34</v>
      </c>
      <c r="AX2071" s="12" t="s">
        <v>72</v>
      </c>
      <c r="AY2071" s="151" t="s">
        <v>182</v>
      </c>
    </row>
    <row r="2072" spans="2:51" s="12" customFormat="1">
      <c r="B2072" s="149"/>
      <c r="D2072" s="150" t="s">
        <v>193</v>
      </c>
      <c r="E2072" s="151" t="s">
        <v>3</v>
      </c>
      <c r="F2072" s="152" t="s">
        <v>1518</v>
      </c>
      <c r="H2072" s="153">
        <v>0.75</v>
      </c>
      <c r="I2072" s="154"/>
      <c r="L2072" s="149"/>
      <c r="M2072" s="155"/>
      <c r="T2072" s="156"/>
      <c r="AT2072" s="151" t="s">
        <v>193</v>
      </c>
      <c r="AU2072" s="151" t="s">
        <v>81</v>
      </c>
      <c r="AV2072" s="12" t="s">
        <v>81</v>
      </c>
      <c r="AW2072" s="12" t="s">
        <v>34</v>
      </c>
      <c r="AX2072" s="12" t="s">
        <v>72</v>
      </c>
      <c r="AY2072" s="151" t="s">
        <v>182</v>
      </c>
    </row>
    <row r="2073" spans="2:51" s="12" customFormat="1">
      <c r="B2073" s="149"/>
      <c r="D2073" s="150" t="s">
        <v>193</v>
      </c>
      <c r="E2073" s="151" t="s">
        <v>3</v>
      </c>
      <c r="F2073" s="152" t="s">
        <v>1519</v>
      </c>
      <c r="H2073" s="153">
        <v>3.0449999999999999</v>
      </c>
      <c r="I2073" s="154"/>
      <c r="L2073" s="149"/>
      <c r="M2073" s="155"/>
      <c r="T2073" s="156"/>
      <c r="AT2073" s="151" t="s">
        <v>193</v>
      </c>
      <c r="AU2073" s="151" t="s">
        <v>81</v>
      </c>
      <c r="AV2073" s="12" t="s">
        <v>81</v>
      </c>
      <c r="AW2073" s="12" t="s">
        <v>34</v>
      </c>
      <c r="AX2073" s="12" t="s">
        <v>72</v>
      </c>
      <c r="AY2073" s="151" t="s">
        <v>182</v>
      </c>
    </row>
    <row r="2074" spans="2:51" s="12" customFormat="1">
      <c r="B2074" s="149"/>
      <c r="D2074" s="150" t="s">
        <v>193</v>
      </c>
      <c r="E2074" s="151" t="s">
        <v>3</v>
      </c>
      <c r="F2074" s="152" t="s">
        <v>1520</v>
      </c>
      <c r="H2074" s="153">
        <v>1.0569999999999999</v>
      </c>
      <c r="I2074" s="154"/>
      <c r="L2074" s="149"/>
      <c r="M2074" s="155"/>
      <c r="T2074" s="156"/>
      <c r="AT2074" s="151" t="s">
        <v>193</v>
      </c>
      <c r="AU2074" s="151" t="s">
        <v>81</v>
      </c>
      <c r="AV2074" s="12" t="s">
        <v>81</v>
      </c>
      <c r="AW2074" s="12" t="s">
        <v>34</v>
      </c>
      <c r="AX2074" s="12" t="s">
        <v>72</v>
      </c>
      <c r="AY2074" s="151" t="s">
        <v>182</v>
      </c>
    </row>
    <row r="2075" spans="2:51" s="12" customFormat="1">
      <c r="B2075" s="149"/>
      <c r="D2075" s="150" t="s">
        <v>193</v>
      </c>
      <c r="E2075" s="151" t="s">
        <v>3</v>
      </c>
      <c r="F2075" s="152" t="s">
        <v>1521</v>
      </c>
      <c r="H2075" s="153">
        <v>91.421999999999997</v>
      </c>
      <c r="I2075" s="154"/>
      <c r="L2075" s="149"/>
      <c r="M2075" s="155"/>
      <c r="T2075" s="156"/>
      <c r="AT2075" s="151" t="s">
        <v>193</v>
      </c>
      <c r="AU2075" s="151" t="s">
        <v>81</v>
      </c>
      <c r="AV2075" s="12" t="s">
        <v>81</v>
      </c>
      <c r="AW2075" s="12" t="s">
        <v>34</v>
      </c>
      <c r="AX2075" s="12" t="s">
        <v>72</v>
      </c>
      <c r="AY2075" s="151" t="s">
        <v>182</v>
      </c>
    </row>
    <row r="2076" spans="2:51" s="12" customFormat="1">
      <c r="B2076" s="149"/>
      <c r="D2076" s="150" t="s">
        <v>193</v>
      </c>
      <c r="E2076" s="151" t="s">
        <v>3</v>
      </c>
      <c r="F2076" s="152" t="s">
        <v>932</v>
      </c>
      <c r="H2076" s="153">
        <v>-1.8</v>
      </c>
      <c r="I2076" s="154"/>
      <c r="L2076" s="149"/>
      <c r="M2076" s="155"/>
      <c r="T2076" s="156"/>
      <c r="AT2076" s="151" t="s">
        <v>193</v>
      </c>
      <c r="AU2076" s="151" t="s">
        <v>81</v>
      </c>
      <c r="AV2076" s="12" t="s">
        <v>81</v>
      </c>
      <c r="AW2076" s="12" t="s">
        <v>34</v>
      </c>
      <c r="AX2076" s="12" t="s">
        <v>72</v>
      </c>
      <c r="AY2076" s="151" t="s">
        <v>182</v>
      </c>
    </row>
    <row r="2077" spans="2:51" s="12" customFormat="1">
      <c r="B2077" s="149"/>
      <c r="D2077" s="150" t="s">
        <v>193</v>
      </c>
      <c r="E2077" s="151" t="s">
        <v>3</v>
      </c>
      <c r="F2077" s="152" t="s">
        <v>1522</v>
      </c>
      <c r="H2077" s="153">
        <v>3.484</v>
      </c>
      <c r="I2077" s="154"/>
      <c r="L2077" s="149"/>
      <c r="M2077" s="155"/>
      <c r="T2077" s="156"/>
      <c r="AT2077" s="151" t="s">
        <v>193</v>
      </c>
      <c r="AU2077" s="151" t="s">
        <v>81</v>
      </c>
      <c r="AV2077" s="12" t="s">
        <v>81</v>
      </c>
      <c r="AW2077" s="12" t="s">
        <v>34</v>
      </c>
      <c r="AX2077" s="12" t="s">
        <v>72</v>
      </c>
      <c r="AY2077" s="151" t="s">
        <v>182</v>
      </c>
    </row>
    <row r="2078" spans="2:51" s="12" customFormat="1">
      <c r="B2078" s="149"/>
      <c r="D2078" s="150" t="s">
        <v>193</v>
      </c>
      <c r="E2078" s="151" t="s">
        <v>3</v>
      </c>
      <c r="F2078" s="152" t="s">
        <v>1523</v>
      </c>
      <c r="H2078" s="153">
        <v>3.2629999999999999</v>
      </c>
      <c r="I2078" s="154"/>
      <c r="L2078" s="149"/>
      <c r="M2078" s="155"/>
      <c r="T2078" s="156"/>
      <c r="AT2078" s="151" t="s">
        <v>193</v>
      </c>
      <c r="AU2078" s="151" t="s">
        <v>81</v>
      </c>
      <c r="AV2078" s="12" t="s">
        <v>81</v>
      </c>
      <c r="AW2078" s="12" t="s">
        <v>34</v>
      </c>
      <c r="AX2078" s="12" t="s">
        <v>72</v>
      </c>
      <c r="AY2078" s="151" t="s">
        <v>182</v>
      </c>
    </row>
    <row r="2079" spans="2:51" s="12" customFormat="1">
      <c r="B2079" s="149"/>
      <c r="D2079" s="150" t="s">
        <v>193</v>
      </c>
      <c r="E2079" s="151" t="s">
        <v>3</v>
      </c>
      <c r="F2079" s="152" t="s">
        <v>1524</v>
      </c>
      <c r="H2079" s="153">
        <v>5.58</v>
      </c>
      <c r="I2079" s="154"/>
      <c r="L2079" s="149"/>
      <c r="M2079" s="155"/>
      <c r="T2079" s="156"/>
      <c r="AT2079" s="151" t="s">
        <v>193</v>
      </c>
      <c r="AU2079" s="151" t="s">
        <v>81</v>
      </c>
      <c r="AV2079" s="12" t="s">
        <v>81</v>
      </c>
      <c r="AW2079" s="12" t="s">
        <v>34</v>
      </c>
      <c r="AX2079" s="12" t="s">
        <v>72</v>
      </c>
      <c r="AY2079" s="151" t="s">
        <v>182</v>
      </c>
    </row>
    <row r="2080" spans="2:51" s="12" customFormat="1">
      <c r="B2080" s="149"/>
      <c r="D2080" s="150" t="s">
        <v>193</v>
      </c>
      <c r="E2080" s="151" t="s">
        <v>3</v>
      </c>
      <c r="F2080" s="152" t="s">
        <v>1525</v>
      </c>
      <c r="H2080" s="153">
        <v>56.481000000000002</v>
      </c>
      <c r="I2080" s="154"/>
      <c r="L2080" s="149"/>
      <c r="M2080" s="155"/>
      <c r="T2080" s="156"/>
      <c r="AT2080" s="151" t="s">
        <v>193</v>
      </c>
      <c r="AU2080" s="151" t="s">
        <v>81</v>
      </c>
      <c r="AV2080" s="12" t="s">
        <v>81</v>
      </c>
      <c r="AW2080" s="12" t="s">
        <v>34</v>
      </c>
      <c r="AX2080" s="12" t="s">
        <v>72</v>
      </c>
      <c r="AY2080" s="151" t="s">
        <v>182</v>
      </c>
    </row>
    <row r="2081" spans="2:51" s="12" customFormat="1">
      <c r="B2081" s="149"/>
      <c r="D2081" s="150" t="s">
        <v>193</v>
      </c>
      <c r="E2081" s="151" t="s">
        <v>3</v>
      </c>
      <c r="F2081" s="152" t="s">
        <v>932</v>
      </c>
      <c r="H2081" s="153">
        <v>-1.8</v>
      </c>
      <c r="I2081" s="154"/>
      <c r="L2081" s="149"/>
      <c r="M2081" s="155"/>
      <c r="T2081" s="156"/>
      <c r="AT2081" s="151" t="s">
        <v>193</v>
      </c>
      <c r="AU2081" s="151" t="s">
        <v>81</v>
      </c>
      <c r="AV2081" s="12" t="s">
        <v>81</v>
      </c>
      <c r="AW2081" s="12" t="s">
        <v>34</v>
      </c>
      <c r="AX2081" s="12" t="s">
        <v>72</v>
      </c>
      <c r="AY2081" s="151" t="s">
        <v>182</v>
      </c>
    </row>
    <row r="2082" spans="2:51" s="12" customFormat="1">
      <c r="B2082" s="149"/>
      <c r="D2082" s="150" t="s">
        <v>193</v>
      </c>
      <c r="E2082" s="151" t="s">
        <v>3</v>
      </c>
      <c r="F2082" s="152" t="s">
        <v>1526</v>
      </c>
      <c r="H2082" s="153">
        <v>3.4449999999999998</v>
      </c>
      <c r="I2082" s="154"/>
      <c r="L2082" s="149"/>
      <c r="M2082" s="155"/>
      <c r="T2082" s="156"/>
      <c r="AT2082" s="151" t="s">
        <v>193</v>
      </c>
      <c r="AU2082" s="151" t="s">
        <v>81</v>
      </c>
      <c r="AV2082" s="12" t="s">
        <v>81</v>
      </c>
      <c r="AW2082" s="12" t="s">
        <v>34</v>
      </c>
      <c r="AX2082" s="12" t="s">
        <v>72</v>
      </c>
      <c r="AY2082" s="151" t="s">
        <v>182</v>
      </c>
    </row>
    <row r="2083" spans="2:51" s="12" customFormat="1">
      <c r="B2083" s="149"/>
      <c r="D2083" s="150" t="s">
        <v>193</v>
      </c>
      <c r="E2083" s="151" t="s">
        <v>3</v>
      </c>
      <c r="F2083" s="152" t="s">
        <v>937</v>
      </c>
      <c r="H2083" s="153">
        <v>-1.4</v>
      </c>
      <c r="I2083" s="154"/>
      <c r="L2083" s="149"/>
      <c r="M2083" s="155"/>
      <c r="T2083" s="156"/>
      <c r="AT2083" s="151" t="s">
        <v>193</v>
      </c>
      <c r="AU2083" s="151" t="s">
        <v>81</v>
      </c>
      <c r="AV2083" s="12" t="s">
        <v>81</v>
      </c>
      <c r="AW2083" s="12" t="s">
        <v>34</v>
      </c>
      <c r="AX2083" s="12" t="s">
        <v>72</v>
      </c>
      <c r="AY2083" s="151" t="s">
        <v>182</v>
      </c>
    </row>
    <row r="2084" spans="2:51" s="12" customFormat="1">
      <c r="B2084" s="149"/>
      <c r="D2084" s="150" t="s">
        <v>193</v>
      </c>
      <c r="E2084" s="151" t="s">
        <v>3</v>
      </c>
      <c r="F2084" s="152" t="s">
        <v>1518</v>
      </c>
      <c r="H2084" s="153">
        <v>0.75</v>
      </c>
      <c r="I2084" s="154"/>
      <c r="L2084" s="149"/>
      <c r="M2084" s="155"/>
      <c r="T2084" s="156"/>
      <c r="AT2084" s="151" t="s">
        <v>193</v>
      </c>
      <c r="AU2084" s="151" t="s">
        <v>81</v>
      </c>
      <c r="AV2084" s="12" t="s">
        <v>81</v>
      </c>
      <c r="AW2084" s="12" t="s">
        <v>34</v>
      </c>
      <c r="AX2084" s="12" t="s">
        <v>72</v>
      </c>
      <c r="AY2084" s="151" t="s">
        <v>182</v>
      </c>
    </row>
    <row r="2085" spans="2:51" s="12" customFormat="1">
      <c r="B2085" s="149"/>
      <c r="D2085" s="150" t="s">
        <v>193</v>
      </c>
      <c r="E2085" s="151" t="s">
        <v>3</v>
      </c>
      <c r="F2085" s="152" t="s">
        <v>1527</v>
      </c>
      <c r="H2085" s="153">
        <v>43.985999999999997</v>
      </c>
      <c r="I2085" s="154"/>
      <c r="L2085" s="149"/>
      <c r="M2085" s="155"/>
      <c r="T2085" s="156"/>
      <c r="AT2085" s="151" t="s">
        <v>193</v>
      </c>
      <c r="AU2085" s="151" t="s">
        <v>81</v>
      </c>
      <c r="AV2085" s="12" t="s">
        <v>81</v>
      </c>
      <c r="AW2085" s="12" t="s">
        <v>34</v>
      </c>
      <c r="AX2085" s="12" t="s">
        <v>72</v>
      </c>
      <c r="AY2085" s="151" t="s">
        <v>182</v>
      </c>
    </row>
    <row r="2086" spans="2:51" s="12" customFormat="1">
      <c r="B2086" s="149"/>
      <c r="D2086" s="150" t="s">
        <v>193</v>
      </c>
      <c r="E2086" s="151" t="s">
        <v>3</v>
      </c>
      <c r="F2086" s="152" t="s">
        <v>1518</v>
      </c>
      <c r="H2086" s="153">
        <v>0.75</v>
      </c>
      <c r="I2086" s="154"/>
      <c r="L2086" s="149"/>
      <c r="M2086" s="155"/>
      <c r="T2086" s="156"/>
      <c r="AT2086" s="151" t="s">
        <v>193</v>
      </c>
      <c r="AU2086" s="151" t="s">
        <v>81</v>
      </c>
      <c r="AV2086" s="12" t="s">
        <v>81</v>
      </c>
      <c r="AW2086" s="12" t="s">
        <v>34</v>
      </c>
      <c r="AX2086" s="12" t="s">
        <v>72</v>
      </c>
      <c r="AY2086" s="151" t="s">
        <v>182</v>
      </c>
    </row>
    <row r="2087" spans="2:51" s="12" customFormat="1">
      <c r="B2087" s="149"/>
      <c r="D2087" s="150" t="s">
        <v>193</v>
      </c>
      <c r="E2087" s="151" t="s">
        <v>3</v>
      </c>
      <c r="F2087" s="152" t="s">
        <v>1528</v>
      </c>
      <c r="H2087" s="153">
        <v>2.12</v>
      </c>
      <c r="I2087" s="154"/>
      <c r="L2087" s="149"/>
      <c r="M2087" s="155"/>
      <c r="T2087" s="156"/>
      <c r="AT2087" s="151" t="s">
        <v>193</v>
      </c>
      <c r="AU2087" s="151" t="s">
        <v>81</v>
      </c>
      <c r="AV2087" s="12" t="s">
        <v>81</v>
      </c>
      <c r="AW2087" s="12" t="s">
        <v>34</v>
      </c>
      <c r="AX2087" s="12" t="s">
        <v>72</v>
      </c>
      <c r="AY2087" s="151" t="s">
        <v>182</v>
      </c>
    </row>
    <row r="2088" spans="2:51" s="12" customFormat="1">
      <c r="B2088" s="149"/>
      <c r="D2088" s="150" t="s">
        <v>193</v>
      </c>
      <c r="E2088" s="151" t="s">
        <v>3</v>
      </c>
      <c r="F2088" s="152" t="s">
        <v>1529</v>
      </c>
      <c r="H2088" s="153">
        <v>17.286000000000001</v>
      </c>
      <c r="I2088" s="154"/>
      <c r="L2088" s="149"/>
      <c r="M2088" s="155"/>
      <c r="T2088" s="156"/>
      <c r="AT2088" s="151" t="s">
        <v>193</v>
      </c>
      <c r="AU2088" s="151" t="s">
        <v>81</v>
      </c>
      <c r="AV2088" s="12" t="s">
        <v>81</v>
      </c>
      <c r="AW2088" s="12" t="s">
        <v>34</v>
      </c>
      <c r="AX2088" s="12" t="s">
        <v>72</v>
      </c>
      <c r="AY2088" s="151" t="s">
        <v>182</v>
      </c>
    </row>
    <row r="2089" spans="2:51" s="12" customFormat="1">
      <c r="B2089" s="149"/>
      <c r="D2089" s="150" t="s">
        <v>193</v>
      </c>
      <c r="E2089" s="151" t="s">
        <v>3</v>
      </c>
      <c r="F2089" s="152" t="s">
        <v>938</v>
      </c>
      <c r="H2089" s="153">
        <v>-1.2</v>
      </c>
      <c r="I2089" s="154"/>
      <c r="L2089" s="149"/>
      <c r="M2089" s="155"/>
      <c r="T2089" s="156"/>
      <c r="AT2089" s="151" t="s">
        <v>193</v>
      </c>
      <c r="AU2089" s="151" t="s">
        <v>81</v>
      </c>
      <c r="AV2089" s="12" t="s">
        <v>81</v>
      </c>
      <c r="AW2089" s="12" t="s">
        <v>34</v>
      </c>
      <c r="AX2089" s="12" t="s">
        <v>72</v>
      </c>
      <c r="AY2089" s="151" t="s">
        <v>182</v>
      </c>
    </row>
    <row r="2090" spans="2:51" s="12" customFormat="1">
      <c r="B2090" s="149"/>
      <c r="D2090" s="150" t="s">
        <v>193</v>
      </c>
      <c r="E2090" s="151" t="s">
        <v>3</v>
      </c>
      <c r="F2090" s="152" t="s">
        <v>1518</v>
      </c>
      <c r="H2090" s="153">
        <v>0.75</v>
      </c>
      <c r="I2090" s="154"/>
      <c r="L2090" s="149"/>
      <c r="M2090" s="155"/>
      <c r="T2090" s="156"/>
      <c r="AT2090" s="151" t="s">
        <v>193</v>
      </c>
      <c r="AU2090" s="151" t="s">
        <v>81</v>
      </c>
      <c r="AV2090" s="12" t="s">
        <v>81</v>
      </c>
      <c r="AW2090" s="12" t="s">
        <v>34</v>
      </c>
      <c r="AX2090" s="12" t="s">
        <v>72</v>
      </c>
      <c r="AY2090" s="151" t="s">
        <v>182</v>
      </c>
    </row>
    <row r="2091" spans="2:51" s="12" customFormat="1">
      <c r="B2091" s="149"/>
      <c r="D2091" s="150" t="s">
        <v>193</v>
      </c>
      <c r="E2091" s="151" t="s">
        <v>3</v>
      </c>
      <c r="F2091" s="152" t="s">
        <v>1530</v>
      </c>
      <c r="H2091" s="153">
        <v>30.887</v>
      </c>
      <c r="I2091" s="154"/>
      <c r="L2091" s="149"/>
      <c r="M2091" s="155"/>
      <c r="T2091" s="156"/>
      <c r="AT2091" s="151" t="s">
        <v>193</v>
      </c>
      <c r="AU2091" s="151" t="s">
        <v>81</v>
      </c>
      <c r="AV2091" s="12" t="s">
        <v>81</v>
      </c>
      <c r="AW2091" s="12" t="s">
        <v>34</v>
      </c>
      <c r="AX2091" s="12" t="s">
        <v>72</v>
      </c>
      <c r="AY2091" s="151" t="s">
        <v>182</v>
      </c>
    </row>
    <row r="2092" spans="2:51" s="12" customFormat="1">
      <c r="B2092" s="149"/>
      <c r="D2092" s="150" t="s">
        <v>193</v>
      </c>
      <c r="E2092" s="151" t="s">
        <v>3</v>
      </c>
      <c r="F2092" s="152" t="s">
        <v>938</v>
      </c>
      <c r="H2092" s="153">
        <v>-1.2</v>
      </c>
      <c r="I2092" s="154"/>
      <c r="L2092" s="149"/>
      <c r="M2092" s="155"/>
      <c r="T2092" s="156"/>
      <c r="AT2092" s="151" t="s">
        <v>193</v>
      </c>
      <c r="AU2092" s="151" t="s">
        <v>81</v>
      </c>
      <c r="AV2092" s="12" t="s">
        <v>81</v>
      </c>
      <c r="AW2092" s="12" t="s">
        <v>34</v>
      </c>
      <c r="AX2092" s="12" t="s">
        <v>72</v>
      </c>
      <c r="AY2092" s="151" t="s">
        <v>182</v>
      </c>
    </row>
    <row r="2093" spans="2:51" s="12" customFormat="1">
      <c r="B2093" s="149"/>
      <c r="D2093" s="150" t="s">
        <v>193</v>
      </c>
      <c r="E2093" s="151" t="s">
        <v>3</v>
      </c>
      <c r="F2093" s="152" t="s">
        <v>937</v>
      </c>
      <c r="H2093" s="153">
        <v>-1.4</v>
      </c>
      <c r="I2093" s="154"/>
      <c r="L2093" s="149"/>
      <c r="M2093" s="155"/>
      <c r="T2093" s="156"/>
      <c r="AT2093" s="151" t="s">
        <v>193</v>
      </c>
      <c r="AU2093" s="151" t="s">
        <v>81</v>
      </c>
      <c r="AV2093" s="12" t="s">
        <v>81</v>
      </c>
      <c r="AW2093" s="12" t="s">
        <v>34</v>
      </c>
      <c r="AX2093" s="12" t="s">
        <v>72</v>
      </c>
      <c r="AY2093" s="151" t="s">
        <v>182</v>
      </c>
    </row>
    <row r="2094" spans="2:51" s="12" customFormat="1">
      <c r="B2094" s="149"/>
      <c r="D2094" s="150" t="s">
        <v>193</v>
      </c>
      <c r="E2094" s="151" t="s">
        <v>3</v>
      </c>
      <c r="F2094" s="152" t="s">
        <v>1531</v>
      </c>
      <c r="H2094" s="153">
        <v>36.817</v>
      </c>
      <c r="I2094" s="154"/>
      <c r="L2094" s="149"/>
      <c r="M2094" s="155"/>
      <c r="T2094" s="156"/>
      <c r="AT2094" s="151" t="s">
        <v>193</v>
      </c>
      <c r="AU2094" s="151" t="s">
        <v>81</v>
      </c>
      <c r="AV2094" s="12" t="s">
        <v>81</v>
      </c>
      <c r="AW2094" s="12" t="s">
        <v>34</v>
      </c>
      <c r="AX2094" s="12" t="s">
        <v>72</v>
      </c>
      <c r="AY2094" s="151" t="s">
        <v>182</v>
      </c>
    </row>
    <row r="2095" spans="2:51" s="12" customFormat="1">
      <c r="B2095" s="149"/>
      <c r="D2095" s="150" t="s">
        <v>193</v>
      </c>
      <c r="E2095" s="151" t="s">
        <v>3</v>
      </c>
      <c r="F2095" s="152" t="s">
        <v>1532</v>
      </c>
      <c r="H2095" s="153">
        <v>-3.6</v>
      </c>
      <c r="I2095" s="154"/>
      <c r="L2095" s="149"/>
      <c r="M2095" s="155"/>
      <c r="T2095" s="156"/>
      <c r="AT2095" s="151" t="s">
        <v>193</v>
      </c>
      <c r="AU2095" s="151" t="s">
        <v>81</v>
      </c>
      <c r="AV2095" s="12" t="s">
        <v>81</v>
      </c>
      <c r="AW2095" s="12" t="s">
        <v>34</v>
      </c>
      <c r="AX2095" s="12" t="s">
        <v>72</v>
      </c>
      <c r="AY2095" s="151" t="s">
        <v>182</v>
      </c>
    </row>
    <row r="2096" spans="2:51" s="12" customFormat="1">
      <c r="B2096" s="149"/>
      <c r="D2096" s="150" t="s">
        <v>193</v>
      </c>
      <c r="E2096" s="151" t="s">
        <v>3</v>
      </c>
      <c r="F2096" s="152" t="s">
        <v>1533</v>
      </c>
      <c r="H2096" s="153">
        <v>-2.4380000000000002</v>
      </c>
      <c r="I2096" s="154"/>
      <c r="L2096" s="149"/>
      <c r="M2096" s="155"/>
      <c r="T2096" s="156"/>
      <c r="AT2096" s="151" t="s">
        <v>193</v>
      </c>
      <c r="AU2096" s="151" t="s">
        <v>81</v>
      </c>
      <c r="AV2096" s="12" t="s">
        <v>81</v>
      </c>
      <c r="AW2096" s="12" t="s">
        <v>34</v>
      </c>
      <c r="AX2096" s="12" t="s">
        <v>72</v>
      </c>
      <c r="AY2096" s="151" t="s">
        <v>182</v>
      </c>
    </row>
    <row r="2097" spans="2:51" s="12" customFormat="1">
      <c r="B2097" s="149"/>
      <c r="D2097" s="150" t="s">
        <v>193</v>
      </c>
      <c r="E2097" s="151" t="s">
        <v>3</v>
      </c>
      <c r="F2097" s="152" t="s">
        <v>1534</v>
      </c>
      <c r="H2097" s="153">
        <v>46.162999999999997</v>
      </c>
      <c r="I2097" s="154"/>
      <c r="L2097" s="149"/>
      <c r="M2097" s="155"/>
      <c r="T2097" s="156"/>
      <c r="AT2097" s="151" t="s">
        <v>193</v>
      </c>
      <c r="AU2097" s="151" t="s">
        <v>81</v>
      </c>
      <c r="AV2097" s="12" t="s">
        <v>81</v>
      </c>
      <c r="AW2097" s="12" t="s">
        <v>34</v>
      </c>
      <c r="AX2097" s="12" t="s">
        <v>72</v>
      </c>
      <c r="AY2097" s="151" t="s">
        <v>182</v>
      </c>
    </row>
    <row r="2098" spans="2:51" s="12" customFormat="1">
      <c r="B2098" s="149"/>
      <c r="D2098" s="150" t="s">
        <v>193</v>
      </c>
      <c r="E2098" s="151" t="s">
        <v>3</v>
      </c>
      <c r="F2098" s="152" t="s">
        <v>932</v>
      </c>
      <c r="H2098" s="153">
        <v>-1.8</v>
      </c>
      <c r="I2098" s="154"/>
      <c r="L2098" s="149"/>
      <c r="M2098" s="155"/>
      <c r="T2098" s="156"/>
      <c r="AT2098" s="151" t="s">
        <v>193</v>
      </c>
      <c r="AU2098" s="151" t="s">
        <v>81</v>
      </c>
      <c r="AV2098" s="12" t="s">
        <v>81</v>
      </c>
      <c r="AW2098" s="12" t="s">
        <v>34</v>
      </c>
      <c r="AX2098" s="12" t="s">
        <v>72</v>
      </c>
      <c r="AY2098" s="151" t="s">
        <v>182</v>
      </c>
    </row>
    <row r="2099" spans="2:51" s="12" customFormat="1">
      <c r="B2099" s="149"/>
      <c r="D2099" s="150" t="s">
        <v>193</v>
      </c>
      <c r="E2099" s="151" t="s">
        <v>3</v>
      </c>
      <c r="F2099" s="152" t="s">
        <v>1535</v>
      </c>
      <c r="H2099" s="153">
        <v>0.46</v>
      </c>
      <c r="I2099" s="154"/>
      <c r="L2099" s="149"/>
      <c r="M2099" s="155"/>
      <c r="T2099" s="156"/>
      <c r="AT2099" s="151" t="s">
        <v>193</v>
      </c>
      <c r="AU2099" s="151" t="s">
        <v>81</v>
      </c>
      <c r="AV2099" s="12" t="s">
        <v>81</v>
      </c>
      <c r="AW2099" s="12" t="s">
        <v>34</v>
      </c>
      <c r="AX2099" s="12" t="s">
        <v>72</v>
      </c>
      <c r="AY2099" s="151" t="s">
        <v>182</v>
      </c>
    </row>
    <row r="2100" spans="2:51" s="12" customFormat="1">
      <c r="B2100" s="149"/>
      <c r="D2100" s="150" t="s">
        <v>193</v>
      </c>
      <c r="E2100" s="151" t="s">
        <v>3</v>
      </c>
      <c r="F2100" s="152" t="s">
        <v>1536</v>
      </c>
      <c r="H2100" s="153">
        <v>-4.7839999999999998</v>
      </c>
      <c r="I2100" s="154"/>
      <c r="L2100" s="149"/>
      <c r="M2100" s="155"/>
      <c r="T2100" s="156"/>
      <c r="AT2100" s="151" t="s">
        <v>193</v>
      </c>
      <c r="AU2100" s="151" t="s">
        <v>81</v>
      </c>
      <c r="AV2100" s="12" t="s">
        <v>81</v>
      </c>
      <c r="AW2100" s="12" t="s">
        <v>34</v>
      </c>
      <c r="AX2100" s="12" t="s">
        <v>72</v>
      </c>
      <c r="AY2100" s="151" t="s">
        <v>182</v>
      </c>
    </row>
    <row r="2101" spans="2:51" s="12" customFormat="1">
      <c r="B2101" s="149"/>
      <c r="D2101" s="150" t="s">
        <v>193</v>
      </c>
      <c r="E2101" s="151" t="s">
        <v>3</v>
      </c>
      <c r="F2101" s="152" t="s">
        <v>1537</v>
      </c>
      <c r="H2101" s="153">
        <v>2.8479999999999999</v>
      </c>
      <c r="I2101" s="154"/>
      <c r="L2101" s="149"/>
      <c r="M2101" s="155"/>
      <c r="T2101" s="156"/>
      <c r="AT2101" s="151" t="s">
        <v>193</v>
      </c>
      <c r="AU2101" s="151" t="s">
        <v>81</v>
      </c>
      <c r="AV2101" s="12" t="s">
        <v>81</v>
      </c>
      <c r="AW2101" s="12" t="s">
        <v>34</v>
      </c>
      <c r="AX2101" s="12" t="s">
        <v>72</v>
      </c>
      <c r="AY2101" s="151" t="s">
        <v>182</v>
      </c>
    </row>
    <row r="2102" spans="2:51" s="12" customFormat="1">
      <c r="B2102" s="149"/>
      <c r="D2102" s="150" t="s">
        <v>193</v>
      </c>
      <c r="E2102" s="151" t="s">
        <v>3</v>
      </c>
      <c r="F2102" s="152" t="s">
        <v>1538</v>
      </c>
      <c r="H2102" s="153">
        <v>102.711</v>
      </c>
      <c r="I2102" s="154"/>
      <c r="L2102" s="149"/>
      <c r="M2102" s="155"/>
      <c r="T2102" s="156"/>
      <c r="AT2102" s="151" t="s">
        <v>193</v>
      </c>
      <c r="AU2102" s="151" t="s">
        <v>81</v>
      </c>
      <c r="AV2102" s="12" t="s">
        <v>81</v>
      </c>
      <c r="AW2102" s="12" t="s">
        <v>34</v>
      </c>
      <c r="AX2102" s="12" t="s">
        <v>72</v>
      </c>
      <c r="AY2102" s="151" t="s">
        <v>182</v>
      </c>
    </row>
    <row r="2103" spans="2:51" s="12" customFormat="1">
      <c r="B2103" s="149"/>
      <c r="D2103" s="150" t="s">
        <v>193</v>
      </c>
      <c r="E2103" s="151" t="s">
        <v>3</v>
      </c>
      <c r="F2103" s="152" t="s">
        <v>1539</v>
      </c>
      <c r="H2103" s="153">
        <v>-2.3919999999999999</v>
      </c>
      <c r="I2103" s="154"/>
      <c r="L2103" s="149"/>
      <c r="M2103" s="155"/>
      <c r="T2103" s="156"/>
      <c r="AT2103" s="151" t="s">
        <v>193</v>
      </c>
      <c r="AU2103" s="151" t="s">
        <v>81</v>
      </c>
      <c r="AV2103" s="12" t="s">
        <v>81</v>
      </c>
      <c r="AW2103" s="12" t="s">
        <v>34</v>
      </c>
      <c r="AX2103" s="12" t="s">
        <v>72</v>
      </c>
      <c r="AY2103" s="151" t="s">
        <v>182</v>
      </c>
    </row>
    <row r="2104" spans="2:51" s="12" customFormat="1">
      <c r="B2104" s="149"/>
      <c r="D2104" s="150" t="s">
        <v>193</v>
      </c>
      <c r="E2104" s="151" t="s">
        <v>3</v>
      </c>
      <c r="F2104" s="152" t="s">
        <v>1540</v>
      </c>
      <c r="H2104" s="153">
        <v>0.92</v>
      </c>
      <c r="I2104" s="154"/>
      <c r="L2104" s="149"/>
      <c r="M2104" s="155"/>
      <c r="T2104" s="156"/>
      <c r="AT2104" s="151" t="s">
        <v>193</v>
      </c>
      <c r="AU2104" s="151" t="s">
        <v>81</v>
      </c>
      <c r="AV2104" s="12" t="s">
        <v>81</v>
      </c>
      <c r="AW2104" s="12" t="s">
        <v>34</v>
      </c>
      <c r="AX2104" s="12" t="s">
        <v>72</v>
      </c>
      <c r="AY2104" s="151" t="s">
        <v>182</v>
      </c>
    </row>
    <row r="2105" spans="2:51" s="12" customFormat="1">
      <c r="B2105" s="149"/>
      <c r="D2105" s="150" t="s">
        <v>193</v>
      </c>
      <c r="E2105" s="151" t="s">
        <v>3</v>
      </c>
      <c r="F2105" s="152" t="s">
        <v>932</v>
      </c>
      <c r="H2105" s="153">
        <v>-1.8</v>
      </c>
      <c r="I2105" s="154"/>
      <c r="L2105" s="149"/>
      <c r="M2105" s="155"/>
      <c r="T2105" s="156"/>
      <c r="AT2105" s="151" t="s">
        <v>193</v>
      </c>
      <c r="AU2105" s="151" t="s">
        <v>81</v>
      </c>
      <c r="AV2105" s="12" t="s">
        <v>81</v>
      </c>
      <c r="AW2105" s="12" t="s">
        <v>34</v>
      </c>
      <c r="AX2105" s="12" t="s">
        <v>72</v>
      </c>
      <c r="AY2105" s="151" t="s">
        <v>182</v>
      </c>
    </row>
    <row r="2106" spans="2:51" s="12" customFormat="1">
      <c r="B2106" s="149"/>
      <c r="D2106" s="150" t="s">
        <v>193</v>
      </c>
      <c r="E2106" s="151" t="s">
        <v>3</v>
      </c>
      <c r="F2106" s="152" t="s">
        <v>1541</v>
      </c>
      <c r="H2106" s="153">
        <v>-4.2</v>
      </c>
      <c r="I2106" s="154"/>
      <c r="L2106" s="149"/>
      <c r="M2106" s="155"/>
      <c r="T2106" s="156"/>
      <c r="AT2106" s="151" t="s">
        <v>193</v>
      </c>
      <c r="AU2106" s="151" t="s">
        <v>81</v>
      </c>
      <c r="AV2106" s="12" t="s">
        <v>81</v>
      </c>
      <c r="AW2106" s="12" t="s">
        <v>34</v>
      </c>
      <c r="AX2106" s="12" t="s">
        <v>72</v>
      </c>
      <c r="AY2106" s="151" t="s">
        <v>182</v>
      </c>
    </row>
    <row r="2107" spans="2:51" s="12" customFormat="1">
      <c r="B2107" s="149"/>
      <c r="D2107" s="150" t="s">
        <v>193</v>
      </c>
      <c r="E2107" s="151" t="s">
        <v>3</v>
      </c>
      <c r="F2107" s="152" t="s">
        <v>1542</v>
      </c>
      <c r="H2107" s="153">
        <v>21.608000000000001</v>
      </c>
      <c r="I2107" s="154"/>
      <c r="L2107" s="149"/>
      <c r="M2107" s="155"/>
      <c r="T2107" s="156"/>
      <c r="AT2107" s="151" t="s">
        <v>193</v>
      </c>
      <c r="AU2107" s="151" t="s">
        <v>81</v>
      </c>
      <c r="AV2107" s="12" t="s">
        <v>81</v>
      </c>
      <c r="AW2107" s="12" t="s">
        <v>34</v>
      </c>
      <c r="AX2107" s="12" t="s">
        <v>72</v>
      </c>
      <c r="AY2107" s="151" t="s">
        <v>182</v>
      </c>
    </row>
    <row r="2108" spans="2:51" s="12" customFormat="1">
      <c r="B2108" s="149"/>
      <c r="D2108" s="150" t="s">
        <v>193</v>
      </c>
      <c r="E2108" s="151" t="s">
        <v>3</v>
      </c>
      <c r="F2108" s="152" t="s">
        <v>920</v>
      </c>
      <c r="H2108" s="153">
        <v>-2.4</v>
      </c>
      <c r="I2108" s="154"/>
      <c r="L2108" s="149"/>
      <c r="M2108" s="155"/>
      <c r="T2108" s="156"/>
      <c r="AT2108" s="151" t="s">
        <v>193</v>
      </c>
      <c r="AU2108" s="151" t="s">
        <v>81</v>
      </c>
      <c r="AV2108" s="12" t="s">
        <v>81</v>
      </c>
      <c r="AW2108" s="12" t="s">
        <v>34</v>
      </c>
      <c r="AX2108" s="12" t="s">
        <v>72</v>
      </c>
      <c r="AY2108" s="151" t="s">
        <v>182</v>
      </c>
    </row>
    <row r="2109" spans="2:51" s="12" customFormat="1">
      <c r="B2109" s="149"/>
      <c r="D2109" s="150" t="s">
        <v>193</v>
      </c>
      <c r="E2109" s="151" t="s">
        <v>3</v>
      </c>
      <c r="F2109" s="152" t="s">
        <v>937</v>
      </c>
      <c r="H2109" s="153">
        <v>-1.4</v>
      </c>
      <c r="I2109" s="154"/>
      <c r="L2109" s="149"/>
      <c r="M2109" s="155"/>
      <c r="T2109" s="156"/>
      <c r="AT2109" s="151" t="s">
        <v>193</v>
      </c>
      <c r="AU2109" s="151" t="s">
        <v>81</v>
      </c>
      <c r="AV2109" s="12" t="s">
        <v>81</v>
      </c>
      <c r="AW2109" s="12" t="s">
        <v>34</v>
      </c>
      <c r="AX2109" s="12" t="s">
        <v>72</v>
      </c>
      <c r="AY2109" s="151" t="s">
        <v>182</v>
      </c>
    </row>
    <row r="2110" spans="2:51" s="12" customFormat="1">
      <c r="B2110" s="149"/>
      <c r="D2110" s="150" t="s">
        <v>193</v>
      </c>
      <c r="E2110" s="151" t="s">
        <v>3</v>
      </c>
      <c r="F2110" s="152" t="s">
        <v>1543</v>
      </c>
      <c r="H2110" s="153">
        <v>17.420000000000002</v>
      </c>
      <c r="I2110" s="154"/>
      <c r="L2110" s="149"/>
      <c r="M2110" s="155"/>
      <c r="T2110" s="156"/>
      <c r="AT2110" s="151" t="s">
        <v>193</v>
      </c>
      <c r="AU2110" s="151" t="s">
        <v>81</v>
      </c>
      <c r="AV2110" s="12" t="s">
        <v>81</v>
      </c>
      <c r="AW2110" s="12" t="s">
        <v>34</v>
      </c>
      <c r="AX2110" s="12" t="s">
        <v>72</v>
      </c>
      <c r="AY2110" s="151" t="s">
        <v>182</v>
      </c>
    </row>
    <row r="2111" spans="2:51" s="12" customFormat="1">
      <c r="B2111" s="149"/>
      <c r="D2111" s="150" t="s">
        <v>193</v>
      </c>
      <c r="E2111" s="151" t="s">
        <v>3</v>
      </c>
      <c r="F2111" s="152" t="s">
        <v>938</v>
      </c>
      <c r="H2111" s="153">
        <v>-1.2</v>
      </c>
      <c r="I2111" s="154"/>
      <c r="L2111" s="149"/>
      <c r="M2111" s="155"/>
      <c r="T2111" s="156"/>
      <c r="AT2111" s="151" t="s">
        <v>193</v>
      </c>
      <c r="AU2111" s="151" t="s">
        <v>81</v>
      </c>
      <c r="AV2111" s="12" t="s">
        <v>81</v>
      </c>
      <c r="AW2111" s="12" t="s">
        <v>34</v>
      </c>
      <c r="AX2111" s="12" t="s">
        <v>72</v>
      </c>
      <c r="AY2111" s="151" t="s">
        <v>182</v>
      </c>
    </row>
    <row r="2112" spans="2:51" s="12" customFormat="1">
      <c r="B2112" s="149"/>
      <c r="D2112" s="150" t="s">
        <v>193</v>
      </c>
      <c r="E2112" s="151" t="s">
        <v>3</v>
      </c>
      <c r="F2112" s="152" t="s">
        <v>1543</v>
      </c>
      <c r="H2112" s="153">
        <v>17.420000000000002</v>
      </c>
      <c r="I2112" s="154"/>
      <c r="L2112" s="149"/>
      <c r="M2112" s="155"/>
      <c r="T2112" s="156"/>
      <c r="AT2112" s="151" t="s">
        <v>193</v>
      </c>
      <c r="AU2112" s="151" t="s">
        <v>81</v>
      </c>
      <c r="AV2112" s="12" t="s">
        <v>81</v>
      </c>
      <c r="AW2112" s="12" t="s">
        <v>34</v>
      </c>
      <c r="AX2112" s="12" t="s">
        <v>72</v>
      </c>
      <c r="AY2112" s="151" t="s">
        <v>182</v>
      </c>
    </row>
    <row r="2113" spans="2:51" s="12" customFormat="1">
      <c r="B2113" s="149"/>
      <c r="D2113" s="150" t="s">
        <v>193</v>
      </c>
      <c r="E2113" s="151" t="s">
        <v>3</v>
      </c>
      <c r="F2113" s="152" t="s">
        <v>938</v>
      </c>
      <c r="H2113" s="153">
        <v>-1.2</v>
      </c>
      <c r="I2113" s="154"/>
      <c r="L2113" s="149"/>
      <c r="M2113" s="155"/>
      <c r="T2113" s="156"/>
      <c r="AT2113" s="151" t="s">
        <v>193</v>
      </c>
      <c r="AU2113" s="151" t="s">
        <v>81</v>
      </c>
      <c r="AV2113" s="12" t="s">
        <v>81</v>
      </c>
      <c r="AW2113" s="12" t="s">
        <v>34</v>
      </c>
      <c r="AX2113" s="12" t="s">
        <v>72</v>
      </c>
      <c r="AY2113" s="151" t="s">
        <v>182</v>
      </c>
    </row>
    <row r="2114" spans="2:51" s="12" customFormat="1">
      <c r="B2114" s="149"/>
      <c r="D2114" s="150" t="s">
        <v>193</v>
      </c>
      <c r="E2114" s="151" t="s">
        <v>3</v>
      </c>
      <c r="F2114" s="152" t="s">
        <v>1544</v>
      </c>
      <c r="H2114" s="153">
        <v>16.079999999999998</v>
      </c>
      <c r="I2114" s="154"/>
      <c r="L2114" s="149"/>
      <c r="M2114" s="155"/>
      <c r="T2114" s="156"/>
      <c r="AT2114" s="151" t="s">
        <v>193</v>
      </c>
      <c r="AU2114" s="151" t="s">
        <v>81</v>
      </c>
      <c r="AV2114" s="12" t="s">
        <v>81</v>
      </c>
      <c r="AW2114" s="12" t="s">
        <v>34</v>
      </c>
      <c r="AX2114" s="12" t="s">
        <v>72</v>
      </c>
      <c r="AY2114" s="151" t="s">
        <v>182</v>
      </c>
    </row>
    <row r="2115" spans="2:51" s="12" customFormat="1">
      <c r="B2115" s="149"/>
      <c r="D2115" s="150" t="s">
        <v>193</v>
      </c>
      <c r="E2115" s="151" t="s">
        <v>3</v>
      </c>
      <c r="F2115" s="152" t="s">
        <v>938</v>
      </c>
      <c r="H2115" s="153">
        <v>-1.2</v>
      </c>
      <c r="I2115" s="154"/>
      <c r="L2115" s="149"/>
      <c r="M2115" s="155"/>
      <c r="T2115" s="156"/>
      <c r="AT2115" s="151" t="s">
        <v>193</v>
      </c>
      <c r="AU2115" s="151" t="s">
        <v>81</v>
      </c>
      <c r="AV2115" s="12" t="s">
        <v>81</v>
      </c>
      <c r="AW2115" s="12" t="s">
        <v>34</v>
      </c>
      <c r="AX2115" s="12" t="s">
        <v>72</v>
      </c>
      <c r="AY2115" s="151" t="s">
        <v>182</v>
      </c>
    </row>
    <row r="2116" spans="2:51" s="12" customFormat="1">
      <c r="B2116" s="149"/>
      <c r="D2116" s="150" t="s">
        <v>193</v>
      </c>
      <c r="E2116" s="151" t="s">
        <v>3</v>
      </c>
      <c r="F2116" s="152" t="s">
        <v>1544</v>
      </c>
      <c r="H2116" s="153">
        <v>16.079999999999998</v>
      </c>
      <c r="I2116" s="154"/>
      <c r="L2116" s="149"/>
      <c r="M2116" s="155"/>
      <c r="T2116" s="156"/>
      <c r="AT2116" s="151" t="s">
        <v>193</v>
      </c>
      <c r="AU2116" s="151" t="s">
        <v>81</v>
      </c>
      <c r="AV2116" s="12" t="s">
        <v>81</v>
      </c>
      <c r="AW2116" s="12" t="s">
        <v>34</v>
      </c>
      <c r="AX2116" s="12" t="s">
        <v>72</v>
      </c>
      <c r="AY2116" s="151" t="s">
        <v>182</v>
      </c>
    </row>
    <row r="2117" spans="2:51" s="12" customFormat="1">
      <c r="B2117" s="149"/>
      <c r="D2117" s="150" t="s">
        <v>193</v>
      </c>
      <c r="E2117" s="151" t="s">
        <v>3</v>
      </c>
      <c r="F2117" s="152" t="s">
        <v>938</v>
      </c>
      <c r="H2117" s="153">
        <v>-1.2</v>
      </c>
      <c r="I2117" s="154"/>
      <c r="L2117" s="149"/>
      <c r="M2117" s="155"/>
      <c r="T2117" s="156"/>
      <c r="AT2117" s="151" t="s">
        <v>193</v>
      </c>
      <c r="AU2117" s="151" t="s">
        <v>81</v>
      </c>
      <c r="AV2117" s="12" t="s">
        <v>81</v>
      </c>
      <c r="AW2117" s="12" t="s">
        <v>34</v>
      </c>
      <c r="AX2117" s="12" t="s">
        <v>72</v>
      </c>
      <c r="AY2117" s="151" t="s">
        <v>182</v>
      </c>
    </row>
    <row r="2118" spans="2:51" s="12" customFormat="1">
      <c r="B2118" s="149"/>
      <c r="D2118" s="150" t="s">
        <v>193</v>
      </c>
      <c r="E2118" s="151" t="s">
        <v>3</v>
      </c>
      <c r="F2118" s="152" t="s">
        <v>1545</v>
      </c>
      <c r="H2118" s="153">
        <v>21.206</v>
      </c>
      <c r="I2118" s="154"/>
      <c r="L2118" s="149"/>
      <c r="M2118" s="155"/>
      <c r="T2118" s="156"/>
      <c r="AT2118" s="151" t="s">
        <v>193</v>
      </c>
      <c r="AU2118" s="151" t="s">
        <v>81</v>
      </c>
      <c r="AV2118" s="12" t="s">
        <v>81</v>
      </c>
      <c r="AW2118" s="12" t="s">
        <v>34</v>
      </c>
      <c r="AX2118" s="12" t="s">
        <v>72</v>
      </c>
      <c r="AY2118" s="151" t="s">
        <v>182</v>
      </c>
    </row>
    <row r="2119" spans="2:51" s="12" customFormat="1">
      <c r="B2119" s="149"/>
      <c r="D2119" s="150" t="s">
        <v>193</v>
      </c>
      <c r="E2119" s="151" t="s">
        <v>3</v>
      </c>
      <c r="F2119" s="152" t="s">
        <v>920</v>
      </c>
      <c r="H2119" s="153">
        <v>-2.4</v>
      </c>
      <c r="I2119" s="154"/>
      <c r="L2119" s="149"/>
      <c r="M2119" s="155"/>
      <c r="T2119" s="156"/>
      <c r="AT2119" s="151" t="s">
        <v>193</v>
      </c>
      <c r="AU2119" s="151" t="s">
        <v>81</v>
      </c>
      <c r="AV2119" s="12" t="s">
        <v>81</v>
      </c>
      <c r="AW2119" s="12" t="s">
        <v>34</v>
      </c>
      <c r="AX2119" s="12" t="s">
        <v>72</v>
      </c>
      <c r="AY2119" s="151" t="s">
        <v>182</v>
      </c>
    </row>
    <row r="2120" spans="2:51" s="12" customFormat="1">
      <c r="B2120" s="149"/>
      <c r="D2120" s="150" t="s">
        <v>193</v>
      </c>
      <c r="E2120" s="151" t="s">
        <v>3</v>
      </c>
      <c r="F2120" s="152" t="s">
        <v>937</v>
      </c>
      <c r="H2120" s="153">
        <v>-1.4</v>
      </c>
      <c r="I2120" s="154"/>
      <c r="L2120" s="149"/>
      <c r="M2120" s="155"/>
      <c r="T2120" s="156"/>
      <c r="AT2120" s="151" t="s">
        <v>193</v>
      </c>
      <c r="AU2120" s="151" t="s">
        <v>81</v>
      </c>
      <c r="AV2120" s="12" t="s">
        <v>81</v>
      </c>
      <c r="AW2120" s="12" t="s">
        <v>34</v>
      </c>
      <c r="AX2120" s="12" t="s">
        <v>72</v>
      </c>
      <c r="AY2120" s="151" t="s">
        <v>182</v>
      </c>
    </row>
    <row r="2121" spans="2:51" s="12" customFormat="1">
      <c r="B2121" s="149"/>
      <c r="D2121" s="150" t="s">
        <v>193</v>
      </c>
      <c r="E2121" s="151" t="s">
        <v>3</v>
      </c>
      <c r="F2121" s="152" t="s">
        <v>1546</v>
      </c>
      <c r="H2121" s="153">
        <v>26.297999999999998</v>
      </c>
      <c r="I2121" s="154"/>
      <c r="L2121" s="149"/>
      <c r="M2121" s="155"/>
      <c r="T2121" s="156"/>
      <c r="AT2121" s="151" t="s">
        <v>193</v>
      </c>
      <c r="AU2121" s="151" t="s">
        <v>81</v>
      </c>
      <c r="AV2121" s="12" t="s">
        <v>81</v>
      </c>
      <c r="AW2121" s="12" t="s">
        <v>34</v>
      </c>
      <c r="AX2121" s="12" t="s">
        <v>72</v>
      </c>
      <c r="AY2121" s="151" t="s">
        <v>182</v>
      </c>
    </row>
    <row r="2122" spans="2:51" s="12" customFormat="1">
      <c r="B2122" s="149"/>
      <c r="D2122" s="150" t="s">
        <v>193</v>
      </c>
      <c r="E2122" s="151" t="s">
        <v>3</v>
      </c>
      <c r="F2122" s="152" t="s">
        <v>945</v>
      </c>
      <c r="H2122" s="153">
        <v>-1.6</v>
      </c>
      <c r="I2122" s="154"/>
      <c r="L2122" s="149"/>
      <c r="M2122" s="155"/>
      <c r="T2122" s="156"/>
      <c r="AT2122" s="151" t="s">
        <v>193</v>
      </c>
      <c r="AU2122" s="151" t="s">
        <v>81</v>
      </c>
      <c r="AV2122" s="12" t="s">
        <v>81</v>
      </c>
      <c r="AW2122" s="12" t="s">
        <v>34</v>
      </c>
      <c r="AX2122" s="12" t="s">
        <v>72</v>
      </c>
      <c r="AY2122" s="151" t="s">
        <v>182</v>
      </c>
    </row>
    <row r="2123" spans="2:51" s="12" customFormat="1">
      <c r="B2123" s="149"/>
      <c r="D2123" s="150" t="s">
        <v>193</v>
      </c>
      <c r="E2123" s="151" t="s">
        <v>3</v>
      </c>
      <c r="F2123" s="152" t="s">
        <v>1546</v>
      </c>
      <c r="H2123" s="153">
        <v>26.297999999999998</v>
      </c>
      <c r="I2123" s="154"/>
      <c r="L2123" s="149"/>
      <c r="M2123" s="155"/>
      <c r="T2123" s="156"/>
      <c r="AT2123" s="151" t="s">
        <v>193</v>
      </c>
      <c r="AU2123" s="151" t="s">
        <v>81</v>
      </c>
      <c r="AV2123" s="12" t="s">
        <v>81</v>
      </c>
      <c r="AW2123" s="12" t="s">
        <v>34</v>
      </c>
      <c r="AX2123" s="12" t="s">
        <v>72</v>
      </c>
      <c r="AY2123" s="151" t="s">
        <v>182</v>
      </c>
    </row>
    <row r="2124" spans="2:51" s="12" customFormat="1">
      <c r="B2124" s="149"/>
      <c r="D2124" s="150" t="s">
        <v>193</v>
      </c>
      <c r="E2124" s="151" t="s">
        <v>3</v>
      </c>
      <c r="F2124" s="152" t="s">
        <v>945</v>
      </c>
      <c r="H2124" s="153">
        <v>-1.6</v>
      </c>
      <c r="I2124" s="154"/>
      <c r="L2124" s="149"/>
      <c r="M2124" s="155"/>
      <c r="T2124" s="156"/>
      <c r="AT2124" s="151" t="s">
        <v>193</v>
      </c>
      <c r="AU2124" s="151" t="s">
        <v>81</v>
      </c>
      <c r="AV2124" s="12" t="s">
        <v>81</v>
      </c>
      <c r="AW2124" s="12" t="s">
        <v>34</v>
      </c>
      <c r="AX2124" s="12" t="s">
        <v>72</v>
      </c>
      <c r="AY2124" s="151" t="s">
        <v>182</v>
      </c>
    </row>
    <row r="2125" spans="2:51" s="12" customFormat="1">
      <c r="B2125" s="149"/>
      <c r="D2125" s="150" t="s">
        <v>193</v>
      </c>
      <c r="E2125" s="151" t="s">
        <v>3</v>
      </c>
      <c r="F2125" s="152" t="s">
        <v>1547</v>
      </c>
      <c r="H2125" s="153">
        <v>165.24799999999999</v>
      </c>
      <c r="I2125" s="154"/>
      <c r="L2125" s="149"/>
      <c r="M2125" s="155"/>
      <c r="T2125" s="156"/>
      <c r="AT2125" s="151" t="s">
        <v>193</v>
      </c>
      <c r="AU2125" s="151" t="s">
        <v>81</v>
      </c>
      <c r="AV2125" s="12" t="s">
        <v>81</v>
      </c>
      <c r="AW2125" s="12" t="s">
        <v>34</v>
      </c>
      <c r="AX2125" s="12" t="s">
        <v>72</v>
      </c>
      <c r="AY2125" s="151" t="s">
        <v>182</v>
      </c>
    </row>
    <row r="2126" spans="2:51" s="12" customFormat="1">
      <c r="B2126" s="149"/>
      <c r="D2126" s="150" t="s">
        <v>193</v>
      </c>
      <c r="E2126" s="151" t="s">
        <v>3</v>
      </c>
      <c r="F2126" s="152" t="s">
        <v>1548</v>
      </c>
      <c r="H2126" s="153">
        <v>-4.8390000000000004</v>
      </c>
      <c r="I2126" s="154"/>
      <c r="L2126" s="149"/>
      <c r="M2126" s="155"/>
      <c r="T2126" s="156"/>
      <c r="AT2126" s="151" t="s">
        <v>193</v>
      </c>
      <c r="AU2126" s="151" t="s">
        <v>81</v>
      </c>
      <c r="AV2126" s="12" t="s">
        <v>81</v>
      </c>
      <c r="AW2126" s="12" t="s">
        <v>34</v>
      </c>
      <c r="AX2126" s="12" t="s">
        <v>72</v>
      </c>
      <c r="AY2126" s="151" t="s">
        <v>182</v>
      </c>
    </row>
    <row r="2127" spans="2:51" s="12" customFormat="1">
      <c r="B2127" s="149"/>
      <c r="D2127" s="150" t="s">
        <v>193</v>
      </c>
      <c r="E2127" s="151" t="s">
        <v>3</v>
      </c>
      <c r="F2127" s="152" t="s">
        <v>1549</v>
      </c>
      <c r="H2127" s="153">
        <v>-3.2</v>
      </c>
      <c r="I2127" s="154"/>
      <c r="L2127" s="149"/>
      <c r="M2127" s="155"/>
      <c r="T2127" s="156"/>
      <c r="AT2127" s="151" t="s">
        <v>193</v>
      </c>
      <c r="AU2127" s="151" t="s">
        <v>81</v>
      </c>
      <c r="AV2127" s="12" t="s">
        <v>81</v>
      </c>
      <c r="AW2127" s="12" t="s">
        <v>34</v>
      </c>
      <c r="AX2127" s="12" t="s">
        <v>72</v>
      </c>
      <c r="AY2127" s="151" t="s">
        <v>182</v>
      </c>
    </row>
    <row r="2128" spans="2:51" s="12" customFormat="1">
      <c r="B2128" s="149"/>
      <c r="D2128" s="150" t="s">
        <v>193</v>
      </c>
      <c r="E2128" s="151" t="s">
        <v>3</v>
      </c>
      <c r="F2128" s="152" t="s">
        <v>932</v>
      </c>
      <c r="H2128" s="153">
        <v>-1.8</v>
      </c>
      <c r="I2128" s="154"/>
      <c r="L2128" s="149"/>
      <c r="M2128" s="155"/>
      <c r="T2128" s="156"/>
      <c r="AT2128" s="151" t="s">
        <v>193</v>
      </c>
      <c r="AU2128" s="151" t="s">
        <v>81</v>
      </c>
      <c r="AV2128" s="12" t="s">
        <v>81</v>
      </c>
      <c r="AW2128" s="12" t="s">
        <v>34</v>
      </c>
      <c r="AX2128" s="12" t="s">
        <v>72</v>
      </c>
      <c r="AY2128" s="151" t="s">
        <v>182</v>
      </c>
    </row>
    <row r="2129" spans="2:51" s="12" customFormat="1">
      <c r="B2129" s="149"/>
      <c r="D2129" s="150" t="s">
        <v>193</v>
      </c>
      <c r="E2129" s="151" t="s">
        <v>3</v>
      </c>
      <c r="F2129" s="152" t="s">
        <v>1550</v>
      </c>
      <c r="H2129" s="153">
        <v>-1.05</v>
      </c>
      <c r="I2129" s="154"/>
      <c r="L2129" s="149"/>
      <c r="M2129" s="155"/>
      <c r="T2129" s="156"/>
      <c r="AT2129" s="151" t="s">
        <v>193</v>
      </c>
      <c r="AU2129" s="151" t="s">
        <v>81</v>
      </c>
      <c r="AV2129" s="12" t="s">
        <v>81</v>
      </c>
      <c r="AW2129" s="12" t="s">
        <v>34</v>
      </c>
      <c r="AX2129" s="12" t="s">
        <v>72</v>
      </c>
      <c r="AY2129" s="151" t="s">
        <v>182</v>
      </c>
    </row>
    <row r="2130" spans="2:51" s="12" customFormat="1">
      <c r="B2130" s="149"/>
      <c r="D2130" s="150" t="s">
        <v>193</v>
      </c>
      <c r="E2130" s="151" t="s">
        <v>3</v>
      </c>
      <c r="F2130" s="152" t="s">
        <v>1551</v>
      </c>
      <c r="H2130" s="153">
        <v>-3.15</v>
      </c>
      <c r="I2130" s="154"/>
      <c r="L2130" s="149"/>
      <c r="M2130" s="155"/>
      <c r="T2130" s="156"/>
      <c r="AT2130" s="151" t="s">
        <v>193</v>
      </c>
      <c r="AU2130" s="151" t="s">
        <v>81</v>
      </c>
      <c r="AV2130" s="12" t="s">
        <v>81</v>
      </c>
      <c r="AW2130" s="12" t="s">
        <v>34</v>
      </c>
      <c r="AX2130" s="12" t="s">
        <v>72</v>
      </c>
      <c r="AY2130" s="151" t="s">
        <v>182</v>
      </c>
    </row>
    <row r="2131" spans="2:51" s="12" customFormat="1">
      <c r="B2131" s="149"/>
      <c r="D2131" s="150" t="s">
        <v>193</v>
      </c>
      <c r="E2131" s="151" t="s">
        <v>3</v>
      </c>
      <c r="F2131" s="152" t="s">
        <v>1552</v>
      </c>
      <c r="H2131" s="153">
        <v>61.35</v>
      </c>
      <c r="I2131" s="154"/>
      <c r="L2131" s="149"/>
      <c r="M2131" s="155"/>
      <c r="T2131" s="156"/>
      <c r="AT2131" s="151" t="s">
        <v>193</v>
      </c>
      <c r="AU2131" s="151" t="s">
        <v>81</v>
      </c>
      <c r="AV2131" s="12" t="s">
        <v>81</v>
      </c>
      <c r="AW2131" s="12" t="s">
        <v>34</v>
      </c>
      <c r="AX2131" s="12" t="s">
        <v>72</v>
      </c>
      <c r="AY2131" s="151" t="s">
        <v>182</v>
      </c>
    </row>
    <row r="2132" spans="2:51" s="12" customFormat="1">
      <c r="B2132" s="149"/>
      <c r="D2132" s="150" t="s">
        <v>193</v>
      </c>
      <c r="E2132" s="151" t="s">
        <v>3</v>
      </c>
      <c r="F2132" s="152" t="s">
        <v>931</v>
      </c>
      <c r="H2132" s="153">
        <v>-2.2000000000000002</v>
      </c>
      <c r="I2132" s="154"/>
      <c r="L2132" s="149"/>
      <c r="M2132" s="155"/>
      <c r="T2132" s="156"/>
      <c r="AT2132" s="151" t="s">
        <v>193</v>
      </c>
      <c r="AU2132" s="151" t="s">
        <v>81</v>
      </c>
      <c r="AV2132" s="12" t="s">
        <v>81</v>
      </c>
      <c r="AW2132" s="12" t="s">
        <v>34</v>
      </c>
      <c r="AX2132" s="12" t="s">
        <v>72</v>
      </c>
      <c r="AY2132" s="151" t="s">
        <v>182</v>
      </c>
    </row>
    <row r="2133" spans="2:51" s="12" customFormat="1">
      <c r="B2133" s="149"/>
      <c r="D2133" s="150" t="s">
        <v>193</v>
      </c>
      <c r="E2133" s="151" t="s">
        <v>3</v>
      </c>
      <c r="F2133" s="152" t="s">
        <v>1553</v>
      </c>
      <c r="H2133" s="153">
        <v>-1.25</v>
      </c>
      <c r="I2133" s="154"/>
      <c r="L2133" s="149"/>
      <c r="M2133" s="155"/>
      <c r="T2133" s="156"/>
      <c r="AT2133" s="151" t="s">
        <v>193</v>
      </c>
      <c r="AU2133" s="151" t="s">
        <v>81</v>
      </c>
      <c r="AV2133" s="12" t="s">
        <v>81</v>
      </c>
      <c r="AW2133" s="12" t="s">
        <v>34</v>
      </c>
      <c r="AX2133" s="12" t="s">
        <v>72</v>
      </c>
      <c r="AY2133" s="151" t="s">
        <v>182</v>
      </c>
    </row>
    <row r="2134" spans="2:51" s="12" customFormat="1">
      <c r="B2134" s="149"/>
      <c r="D2134" s="150" t="s">
        <v>193</v>
      </c>
      <c r="E2134" s="151" t="s">
        <v>3</v>
      </c>
      <c r="F2134" s="152" t="s">
        <v>1554</v>
      </c>
      <c r="H2134" s="153">
        <v>49.17</v>
      </c>
      <c r="I2134" s="154"/>
      <c r="L2134" s="149"/>
      <c r="M2134" s="155"/>
      <c r="T2134" s="156"/>
      <c r="AT2134" s="151" t="s">
        <v>193</v>
      </c>
      <c r="AU2134" s="151" t="s">
        <v>81</v>
      </c>
      <c r="AV2134" s="12" t="s">
        <v>81</v>
      </c>
      <c r="AW2134" s="12" t="s">
        <v>34</v>
      </c>
      <c r="AX2134" s="12" t="s">
        <v>72</v>
      </c>
      <c r="AY2134" s="151" t="s">
        <v>182</v>
      </c>
    </row>
    <row r="2135" spans="2:51" s="12" customFormat="1">
      <c r="B2135" s="149"/>
      <c r="D2135" s="150" t="s">
        <v>193</v>
      </c>
      <c r="E2135" s="151" t="s">
        <v>3</v>
      </c>
      <c r="F2135" s="152" t="s">
        <v>931</v>
      </c>
      <c r="H2135" s="153">
        <v>-2.2000000000000002</v>
      </c>
      <c r="I2135" s="154"/>
      <c r="L2135" s="149"/>
      <c r="M2135" s="155"/>
      <c r="T2135" s="156"/>
      <c r="AT2135" s="151" t="s">
        <v>193</v>
      </c>
      <c r="AU2135" s="151" t="s">
        <v>81</v>
      </c>
      <c r="AV2135" s="12" t="s">
        <v>81</v>
      </c>
      <c r="AW2135" s="12" t="s">
        <v>34</v>
      </c>
      <c r="AX2135" s="12" t="s">
        <v>72</v>
      </c>
      <c r="AY2135" s="151" t="s">
        <v>182</v>
      </c>
    </row>
    <row r="2136" spans="2:51" s="12" customFormat="1">
      <c r="B2136" s="149"/>
      <c r="D2136" s="150" t="s">
        <v>193</v>
      </c>
      <c r="E2136" s="151" t="s">
        <v>3</v>
      </c>
      <c r="F2136" s="152" t="s">
        <v>1555</v>
      </c>
      <c r="H2136" s="153">
        <v>-0.5</v>
      </c>
      <c r="I2136" s="154"/>
      <c r="L2136" s="149"/>
      <c r="M2136" s="155"/>
      <c r="T2136" s="156"/>
      <c r="AT2136" s="151" t="s">
        <v>193</v>
      </c>
      <c r="AU2136" s="151" t="s">
        <v>81</v>
      </c>
      <c r="AV2136" s="12" t="s">
        <v>81</v>
      </c>
      <c r="AW2136" s="12" t="s">
        <v>34</v>
      </c>
      <c r="AX2136" s="12" t="s">
        <v>72</v>
      </c>
      <c r="AY2136" s="151" t="s">
        <v>182</v>
      </c>
    </row>
    <row r="2137" spans="2:51" s="12" customFormat="1">
      <c r="B2137" s="149"/>
      <c r="D2137" s="150" t="s">
        <v>193</v>
      </c>
      <c r="E2137" s="151" t="s">
        <v>3</v>
      </c>
      <c r="F2137" s="152" t="s">
        <v>1556</v>
      </c>
      <c r="H2137" s="153">
        <v>48.21</v>
      </c>
      <c r="I2137" s="154"/>
      <c r="L2137" s="149"/>
      <c r="M2137" s="155"/>
      <c r="T2137" s="156"/>
      <c r="AT2137" s="151" t="s">
        <v>193</v>
      </c>
      <c r="AU2137" s="151" t="s">
        <v>81</v>
      </c>
      <c r="AV2137" s="12" t="s">
        <v>81</v>
      </c>
      <c r="AW2137" s="12" t="s">
        <v>34</v>
      </c>
      <c r="AX2137" s="12" t="s">
        <v>72</v>
      </c>
      <c r="AY2137" s="151" t="s">
        <v>182</v>
      </c>
    </row>
    <row r="2138" spans="2:51" s="12" customFormat="1">
      <c r="B2138" s="149"/>
      <c r="D2138" s="150" t="s">
        <v>193</v>
      </c>
      <c r="E2138" s="151" t="s">
        <v>3</v>
      </c>
      <c r="F2138" s="152" t="s">
        <v>931</v>
      </c>
      <c r="H2138" s="153">
        <v>-2.2000000000000002</v>
      </c>
      <c r="I2138" s="154"/>
      <c r="L2138" s="149"/>
      <c r="M2138" s="155"/>
      <c r="T2138" s="156"/>
      <c r="AT2138" s="151" t="s">
        <v>193</v>
      </c>
      <c r="AU2138" s="151" t="s">
        <v>81</v>
      </c>
      <c r="AV2138" s="12" t="s">
        <v>81</v>
      </c>
      <c r="AW2138" s="12" t="s">
        <v>34</v>
      </c>
      <c r="AX2138" s="12" t="s">
        <v>72</v>
      </c>
      <c r="AY2138" s="151" t="s">
        <v>182</v>
      </c>
    </row>
    <row r="2139" spans="2:51" s="12" customFormat="1">
      <c r="B2139" s="149"/>
      <c r="D2139" s="150" t="s">
        <v>193</v>
      </c>
      <c r="E2139" s="151" t="s">
        <v>3</v>
      </c>
      <c r="F2139" s="152" t="s">
        <v>1555</v>
      </c>
      <c r="H2139" s="153">
        <v>-0.5</v>
      </c>
      <c r="I2139" s="154"/>
      <c r="L2139" s="149"/>
      <c r="M2139" s="155"/>
      <c r="T2139" s="156"/>
      <c r="AT2139" s="151" t="s">
        <v>193</v>
      </c>
      <c r="AU2139" s="151" t="s">
        <v>81</v>
      </c>
      <c r="AV2139" s="12" t="s">
        <v>81</v>
      </c>
      <c r="AW2139" s="12" t="s">
        <v>34</v>
      </c>
      <c r="AX2139" s="12" t="s">
        <v>72</v>
      </c>
      <c r="AY2139" s="151" t="s">
        <v>182</v>
      </c>
    </row>
    <row r="2140" spans="2:51" s="12" customFormat="1">
      <c r="B2140" s="149"/>
      <c r="D2140" s="150" t="s">
        <v>193</v>
      </c>
      <c r="E2140" s="151" t="s">
        <v>3</v>
      </c>
      <c r="F2140" s="152" t="s">
        <v>1557</v>
      </c>
      <c r="H2140" s="153">
        <v>48</v>
      </c>
      <c r="I2140" s="154"/>
      <c r="L2140" s="149"/>
      <c r="M2140" s="155"/>
      <c r="T2140" s="156"/>
      <c r="AT2140" s="151" t="s">
        <v>193</v>
      </c>
      <c r="AU2140" s="151" t="s">
        <v>81</v>
      </c>
      <c r="AV2140" s="12" t="s">
        <v>81</v>
      </c>
      <c r="AW2140" s="12" t="s">
        <v>34</v>
      </c>
      <c r="AX2140" s="12" t="s">
        <v>72</v>
      </c>
      <c r="AY2140" s="151" t="s">
        <v>182</v>
      </c>
    </row>
    <row r="2141" spans="2:51" s="12" customFormat="1">
      <c r="B2141" s="149"/>
      <c r="D2141" s="150" t="s">
        <v>193</v>
      </c>
      <c r="E2141" s="151" t="s">
        <v>3</v>
      </c>
      <c r="F2141" s="152" t="s">
        <v>941</v>
      </c>
      <c r="H2141" s="153">
        <v>-8.8000000000000007</v>
      </c>
      <c r="I2141" s="154"/>
      <c r="L2141" s="149"/>
      <c r="M2141" s="155"/>
      <c r="T2141" s="156"/>
      <c r="AT2141" s="151" t="s">
        <v>193</v>
      </c>
      <c r="AU2141" s="151" t="s">
        <v>81</v>
      </c>
      <c r="AV2141" s="12" t="s">
        <v>81</v>
      </c>
      <c r="AW2141" s="12" t="s">
        <v>34</v>
      </c>
      <c r="AX2141" s="12" t="s">
        <v>72</v>
      </c>
      <c r="AY2141" s="151" t="s">
        <v>182</v>
      </c>
    </row>
    <row r="2142" spans="2:51" s="12" customFormat="1">
      <c r="B2142" s="149"/>
      <c r="D2142" s="150" t="s">
        <v>193</v>
      </c>
      <c r="E2142" s="151" t="s">
        <v>3</v>
      </c>
      <c r="F2142" s="152" t="s">
        <v>1558</v>
      </c>
      <c r="H2142" s="153">
        <v>1.71</v>
      </c>
      <c r="I2142" s="154"/>
      <c r="L2142" s="149"/>
      <c r="M2142" s="155"/>
      <c r="T2142" s="156"/>
      <c r="AT2142" s="151" t="s">
        <v>193</v>
      </c>
      <c r="AU2142" s="151" t="s">
        <v>81</v>
      </c>
      <c r="AV2142" s="12" t="s">
        <v>81</v>
      </c>
      <c r="AW2142" s="12" t="s">
        <v>34</v>
      </c>
      <c r="AX2142" s="12" t="s">
        <v>72</v>
      </c>
      <c r="AY2142" s="151" t="s">
        <v>182</v>
      </c>
    </row>
    <row r="2143" spans="2:51" s="14" customFormat="1">
      <c r="B2143" s="174"/>
      <c r="D2143" s="150" t="s">
        <v>193</v>
      </c>
      <c r="E2143" s="175" t="s">
        <v>3</v>
      </c>
      <c r="F2143" s="176" t="s">
        <v>590</v>
      </c>
      <c r="H2143" s="177">
        <v>1368.8969999999999</v>
      </c>
      <c r="I2143" s="178"/>
      <c r="L2143" s="174"/>
      <c r="M2143" s="179"/>
      <c r="T2143" s="180"/>
      <c r="AT2143" s="175" t="s">
        <v>193</v>
      </c>
      <c r="AU2143" s="175" t="s">
        <v>81</v>
      </c>
      <c r="AV2143" s="14" t="s">
        <v>202</v>
      </c>
      <c r="AW2143" s="14" t="s">
        <v>34</v>
      </c>
      <c r="AX2143" s="14" t="s">
        <v>72</v>
      </c>
      <c r="AY2143" s="175" t="s">
        <v>182</v>
      </c>
    </row>
    <row r="2144" spans="2:51" s="12" customFormat="1">
      <c r="B2144" s="149"/>
      <c r="D2144" s="150" t="s">
        <v>193</v>
      </c>
      <c r="E2144" s="151" t="s">
        <v>3</v>
      </c>
      <c r="F2144" s="152" t="s">
        <v>1559</v>
      </c>
      <c r="H2144" s="153">
        <v>97.007999999999996</v>
      </c>
      <c r="I2144" s="154"/>
      <c r="L2144" s="149"/>
      <c r="M2144" s="155"/>
      <c r="T2144" s="156"/>
      <c r="AT2144" s="151" t="s">
        <v>193</v>
      </c>
      <c r="AU2144" s="151" t="s">
        <v>81</v>
      </c>
      <c r="AV2144" s="12" t="s">
        <v>81</v>
      </c>
      <c r="AW2144" s="12" t="s">
        <v>34</v>
      </c>
      <c r="AX2144" s="12" t="s">
        <v>72</v>
      </c>
      <c r="AY2144" s="151" t="s">
        <v>182</v>
      </c>
    </row>
    <row r="2145" spans="2:51" s="12" customFormat="1">
      <c r="B2145" s="149"/>
      <c r="D2145" s="150" t="s">
        <v>193</v>
      </c>
      <c r="E2145" s="151" t="s">
        <v>3</v>
      </c>
      <c r="F2145" s="152" t="s">
        <v>931</v>
      </c>
      <c r="H2145" s="153">
        <v>-2.2000000000000002</v>
      </c>
      <c r="I2145" s="154"/>
      <c r="L2145" s="149"/>
      <c r="M2145" s="155"/>
      <c r="T2145" s="156"/>
      <c r="AT2145" s="151" t="s">
        <v>193</v>
      </c>
      <c r="AU2145" s="151" t="s">
        <v>81</v>
      </c>
      <c r="AV2145" s="12" t="s">
        <v>81</v>
      </c>
      <c r="AW2145" s="12" t="s">
        <v>34</v>
      </c>
      <c r="AX2145" s="12" t="s">
        <v>72</v>
      </c>
      <c r="AY2145" s="151" t="s">
        <v>182</v>
      </c>
    </row>
    <row r="2146" spans="2:51" s="12" customFormat="1">
      <c r="B2146" s="149"/>
      <c r="D2146" s="150" t="s">
        <v>193</v>
      </c>
      <c r="E2146" s="151" t="s">
        <v>3</v>
      </c>
      <c r="F2146" s="152" t="s">
        <v>1560</v>
      </c>
      <c r="H2146" s="153">
        <v>-5.8440000000000003</v>
      </c>
      <c r="I2146" s="154"/>
      <c r="L2146" s="149"/>
      <c r="M2146" s="155"/>
      <c r="T2146" s="156"/>
      <c r="AT2146" s="151" t="s">
        <v>193</v>
      </c>
      <c r="AU2146" s="151" t="s">
        <v>81</v>
      </c>
      <c r="AV2146" s="12" t="s">
        <v>81</v>
      </c>
      <c r="AW2146" s="12" t="s">
        <v>34</v>
      </c>
      <c r="AX2146" s="12" t="s">
        <v>72</v>
      </c>
      <c r="AY2146" s="151" t="s">
        <v>182</v>
      </c>
    </row>
    <row r="2147" spans="2:51" s="12" customFormat="1">
      <c r="B2147" s="149"/>
      <c r="D2147" s="150" t="s">
        <v>193</v>
      </c>
      <c r="E2147" s="151" t="s">
        <v>3</v>
      </c>
      <c r="F2147" s="152" t="s">
        <v>1561</v>
      </c>
      <c r="H2147" s="153">
        <v>106.941</v>
      </c>
      <c r="I2147" s="154"/>
      <c r="L2147" s="149"/>
      <c r="M2147" s="155"/>
      <c r="T2147" s="156"/>
      <c r="AT2147" s="151" t="s">
        <v>193</v>
      </c>
      <c r="AU2147" s="151" t="s">
        <v>81</v>
      </c>
      <c r="AV2147" s="12" t="s">
        <v>81</v>
      </c>
      <c r="AW2147" s="12" t="s">
        <v>34</v>
      </c>
      <c r="AX2147" s="12" t="s">
        <v>72</v>
      </c>
      <c r="AY2147" s="151" t="s">
        <v>182</v>
      </c>
    </row>
    <row r="2148" spans="2:51" s="12" customFormat="1">
      <c r="B2148" s="149"/>
      <c r="D2148" s="150" t="s">
        <v>193</v>
      </c>
      <c r="E2148" s="151" t="s">
        <v>3</v>
      </c>
      <c r="F2148" s="152" t="s">
        <v>1562</v>
      </c>
      <c r="H2148" s="153">
        <v>0.89400000000000002</v>
      </c>
      <c r="I2148" s="154"/>
      <c r="L2148" s="149"/>
      <c r="M2148" s="155"/>
      <c r="T2148" s="156"/>
      <c r="AT2148" s="151" t="s">
        <v>193</v>
      </c>
      <c r="AU2148" s="151" t="s">
        <v>81</v>
      </c>
      <c r="AV2148" s="12" t="s">
        <v>81</v>
      </c>
      <c r="AW2148" s="12" t="s">
        <v>34</v>
      </c>
      <c r="AX2148" s="12" t="s">
        <v>72</v>
      </c>
      <c r="AY2148" s="151" t="s">
        <v>182</v>
      </c>
    </row>
    <row r="2149" spans="2:51" s="12" customFormat="1">
      <c r="B2149" s="149"/>
      <c r="D2149" s="150" t="s">
        <v>193</v>
      </c>
      <c r="E2149" s="151" t="s">
        <v>3</v>
      </c>
      <c r="F2149" s="152" t="s">
        <v>1512</v>
      </c>
      <c r="H2149" s="153">
        <v>-4.4000000000000004</v>
      </c>
      <c r="I2149" s="154"/>
      <c r="L2149" s="149"/>
      <c r="M2149" s="155"/>
      <c r="T2149" s="156"/>
      <c r="AT2149" s="151" t="s">
        <v>193</v>
      </c>
      <c r="AU2149" s="151" t="s">
        <v>81</v>
      </c>
      <c r="AV2149" s="12" t="s">
        <v>81</v>
      </c>
      <c r="AW2149" s="12" t="s">
        <v>34</v>
      </c>
      <c r="AX2149" s="12" t="s">
        <v>72</v>
      </c>
      <c r="AY2149" s="151" t="s">
        <v>182</v>
      </c>
    </row>
    <row r="2150" spans="2:51" s="12" customFormat="1">
      <c r="B2150" s="149"/>
      <c r="D2150" s="150" t="s">
        <v>193</v>
      </c>
      <c r="E2150" s="151" t="s">
        <v>3</v>
      </c>
      <c r="F2150" s="152" t="s">
        <v>1563</v>
      </c>
      <c r="H2150" s="153">
        <v>-3.8959999999999999</v>
      </c>
      <c r="I2150" s="154"/>
      <c r="L2150" s="149"/>
      <c r="M2150" s="155"/>
      <c r="T2150" s="156"/>
      <c r="AT2150" s="151" t="s">
        <v>193</v>
      </c>
      <c r="AU2150" s="151" t="s">
        <v>81</v>
      </c>
      <c r="AV2150" s="12" t="s">
        <v>81</v>
      </c>
      <c r="AW2150" s="12" t="s">
        <v>34</v>
      </c>
      <c r="AX2150" s="12" t="s">
        <v>72</v>
      </c>
      <c r="AY2150" s="151" t="s">
        <v>182</v>
      </c>
    </row>
    <row r="2151" spans="2:51" s="12" customFormat="1">
      <c r="B2151" s="149"/>
      <c r="D2151" s="150" t="s">
        <v>193</v>
      </c>
      <c r="E2151" s="151" t="s">
        <v>3</v>
      </c>
      <c r="F2151" s="152" t="s">
        <v>1564</v>
      </c>
      <c r="H2151" s="153">
        <v>184.857</v>
      </c>
      <c r="I2151" s="154"/>
      <c r="L2151" s="149"/>
      <c r="M2151" s="155"/>
      <c r="T2151" s="156"/>
      <c r="AT2151" s="151" t="s">
        <v>193</v>
      </c>
      <c r="AU2151" s="151" t="s">
        <v>81</v>
      </c>
      <c r="AV2151" s="12" t="s">
        <v>81</v>
      </c>
      <c r="AW2151" s="12" t="s">
        <v>34</v>
      </c>
      <c r="AX2151" s="12" t="s">
        <v>72</v>
      </c>
      <c r="AY2151" s="151" t="s">
        <v>182</v>
      </c>
    </row>
    <row r="2152" spans="2:51" s="12" customFormat="1">
      <c r="B2152" s="149"/>
      <c r="D2152" s="150" t="s">
        <v>193</v>
      </c>
      <c r="E2152" s="151" t="s">
        <v>3</v>
      </c>
      <c r="F2152" s="152" t="s">
        <v>1565</v>
      </c>
      <c r="H2152" s="153">
        <v>0.24099999999999999</v>
      </c>
      <c r="I2152" s="154"/>
      <c r="L2152" s="149"/>
      <c r="M2152" s="155"/>
      <c r="T2152" s="156"/>
      <c r="AT2152" s="151" t="s">
        <v>193</v>
      </c>
      <c r="AU2152" s="151" t="s">
        <v>81</v>
      </c>
      <c r="AV2152" s="12" t="s">
        <v>81</v>
      </c>
      <c r="AW2152" s="12" t="s">
        <v>34</v>
      </c>
      <c r="AX2152" s="12" t="s">
        <v>72</v>
      </c>
      <c r="AY2152" s="151" t="s">
        <v>182</v>
      </c>
    </row>
    <row r="2153" spans="2:51" s="12" customFormat="1">
      <c r="B2153" s="149"/>
      <c r="D2153" s="150" t="s">
        <v>193</v>
      </c>
      <c r="E2153" s="151" t="s">
        <v>3</v>
      </c>
      <c r="F2153" s="152" t="s">
        <v>1566</v>
      </c>
      <c r="H2153" s="153">
        <v>0.55000000000000004</v>
      </c>
      <c r="I2153" s="154"/>
      <c r="L2153" s="149"/>
      <c r="M2153" s="155"/>
      <c r="T2153" s="156"/>
      <c r="AT2153" s="151" t="s">
        <v>193</v>
      </c>
      <c r="AU2153" s="151" t="s">
        <v>81</v>
      </c>
      <c r="AV2153" s="12" t="s">
        <v>81</v>
      </c>
      <c r="AW2153" s="12" t="s">
        <v>34</v>
      </c>
      <c r="AX2153" s="12" t="s">
        <v>72</v>
      </c>
      <c r="AY2153" s="151" t="s">
        <v>182</v>
      </c>
    </row>
    <row r="2154" spans="2:51" s="12" customFormat="1">
      <c r="B2154" s="149"/>
      <c r="D2154" s="150" t="s">
        <v>193</v>
      </c>
      <c r="E2154" s="151" t="s">
        <v>3</v>
      </c>
      <c r="F2154" s="152" t="s">
        <v>949</v>
      </c>
      <c r="H2154" s="153">
        <v>-5.4</v>
      </c>
      <c r="I2154" s="154"/>
      <c r="L2154" s="149"/>
      <c r="M2154" s="155"/>
      <c r="T2154" s="156"/>
      <c r="AT2154" s="151" t="s">
        <v>193</v>
      </c>
      <c r="AU2154" s="151" t="s">
        <v>81</v>
      </c>
      <c r="AV2154" s="12" t="s">
        <v>81</v>
      </c>
      <c r="AW2154" s="12" t="s">
        <v>34</v>
      </c>
      <c r="AX2154" s="12" t="s">
        <v>72</v>
      </c>
      <c r="AY2154" s="151" t="s">
        <v>182</v>
      </c>
    </row>
    <row r="2155" spans="2:51" s="12" customFormat="1">
      <c r="B2155" s="149"/>
      <c r="D2155" s="150" t="s">
        <v>193</v>
      </c>
      <c r="E2155" s="151" t="s">
        <v>3</v>
      </c>
      <c r="F2155" s="152" t="s">
        <v>1567</v>
      </c>
      <c r="H2155" s="153">
        <v>-4.1449999999999996</v>
      </c>
      <c r="I2155" s="154"/>
      <c r="L2155" s="149"/>
      <c r="M2155" s="155"/>
      <c r="T2155" s="156"/>
      <c r="AT2155" s="151" t="s">
        <v>193</v>
      </c>
      <c r="AU2155" s="151" t="s">
        <v>81</v>
      </c>
      <c r="AV2155" s="12" t="s">
        <v>81</v>
      </c>
      <c r="AW2155" s="12" t="s">
        <v>34</v>
      </c>
      <c r="AX2155" s="12" t="s">
        <v>72</v>
      </c>
      <c r="AY2155" s="151" t="s">
        <v>182</v>
      </c>
    </row>
    <row r="2156" spans="2:51" s="12" customFormat="1">
      <c r="B2156" s="149"/>
      <c r="D2156" s="150" t="s">
        <v>193</v>
      </c>
      <c r="E2156" s="151" t="s">
        <v>3</v>
      </c>
      <c r="F2156" s="152" t="s">
        <v>1568</v>
      </c>
      <c r="H2156" s="153">
        <v>0.53600000000000003</v>
      </c>
      <c r="I2156" s="154"/>
      <c r="L2156" s="149"/>
      <c r="M2156" s="155"/>
      <c r="T2156" s="156"/>
      <c r="AT2156" s="151" t="s">
        <v>193</v>
      </c>
      <c r="AU2156" s="151" t="s">
        <v>81</v>
      </c>
      <c r="AV2156" s="12" t="s">
        <v>81</v>
      </c>
      <c r="AW2156" s="12" t="s">
        <v>34</v>
      </c>
      <c r="AX2156" s="12" t="s">
        <v>72</v>
      </c>
      <c r="AY2156" s="151" t="s">
        <v>182</v>
      </c>
    </row>
    <row r="2157" spans="2:51" s="12" customFormat="1">
      <c r="B2157" s="149"/>
      <c r="D2157" s="150" t="s">
        <v>193</v>
      </c>
      <c r="E2157" s="151" t="s">
        <v>3</v>
      </c>
      <c r="F2157" s="152" t="s">
        <v>1569</v>
      </c>
      <c r="H2157" s="153">
        <v>1.377</v>
      </c>
      <c r="I2157" s="154"/>
      <c r="L2157" s="149"/>
      <c r="M2157" s="155"/>
      <c r="T2157" s="156"/>
      <c r="AT2157" s="151" t="s">
        <v>193</v>
      </c>
      <c r="AU2157" s="151" t="s">
        <v>81</v>
      </c>
      <c r="AV2157" s="12" t="s">
        <v>81</v>
      </c>
      <c r="AW2157" s="12" t="s">
        <v>34</v>
      </c>
      <c r="AX2157" s="12" t="s">
        <v>72</v>
      </c>
      <c r="AY2157" s="151" t="s">
        <v>182</v>
      </c>
    </row>
    <row r="2158" spans="2:51" s="12" customFormat="1">
      <c r="B2158" s="149"/>
      <c r="D2158" s="150" t="s">
        <v>193</v>
      </c>
      <c r="E2158" s="151" t="s">
        <v>3</v>
      </c>
      <c r="F2158" s="152" t="s">
        <v>1570</v>
      </c>
      <c r="H2158" s="153">
        <v>28.853000000000002</v>
      </c>
      <c r="I2158" s="154"/>
      <c r="L2158" s="149"/>
      <c r="M2158" s="155"/>
      <c r="T2158" s="156"/>
      <c r="AT2158" s="151" t="s">
        <v>193</v>
      </c>
      <c r="AU2158" s="151" t="s">
        <v>81</v>
      </c>
      <c r="AV2158" s="12" t="s">
        <v>81</v>
      </c>
      <c r="AW2158" s="12" t="s">
        <v>34</v>
      </c>
      <c r="AX2158" s="12" t="s">
        <v>72</v>
      </c>
      <c r="AY2158" s="151" t="s">
        <v>182</v>
      </c>
    </row>
    <row r="2159" spans="2:51" s="12" customFormat="1">
      <c r="B2159" s="149"/>
      <c r="D2159" s="150" t="s">
        <v>193</v>
      </c>
      <c r="E2159" s="151" t="s">
        <v>3</v>
      </c>
      <c r="F2159" s="152" t="s">
        <v>937</v>
      </c>
      <c r="H2159" s="153">
        <v>-1.4</v>
      </c>
      <c r="I2159" s="154"/>
      <c r="L2159" s="149"/>
      <c r="M2159" s="155"/>
      <c r="T2159" s="156"/>
      <c r="AT2159" s="151" t="s">
        <v>193</v>
      </c>
      <c r="AU2159" s="151" t="s">
        <v>81</v>
      </c>
      <c r="AV2159" s="12" t="s">
        <v>81</v>
      </c>
      <c r="AW2159" s="12" t="s">
        <v>34</v>
      </c>
      <c r="AX2159" s="12" t="s">
        <v>72</v>
      </c>
      <c r="AY2159" s="151" t="s">
        <v>182</v>
      </c>
    </row>
    <row r="2160" spans="2:51" s="12" customFormat="1">
      <c r="B2160" s="149"/>
      <c r="D2160" s="150" t="s">
        <v>193</v>
      </c>
      <c r="E2160" s="151" t="s">
        <v>3</v>
      </c>
      <c r="F2160" s="152" t="s">
        <v>1571</v>
      </c>
      <c r="H2160" s="153">
        <v>-2.0499999999999998</v>
      </c>
      <c r="I2160" s="154"/>
      <c r="L2160" s="149"/>
      <c r="M2160" s="155"/>
      <c r="T2160" s="156"/>
      <c r="AT2160" s="151" t="s">
        <v>193</v>
      </c>
      <c r="AU2160" s="151" t="s">
        <v>81</v>
      </c>
      <c r="AV2160" s="12" t="s">
        <v>81</v>
      </c>
      <c r="AW2160" s="12" t="s">
        <v>34</v>
      </c>
      <c r="AX2160" s="12" t="s">
        <v>72</v>
      </c>
      <c r="AY2160" s="151" t="s">
        <v>182</v>
      </c>
    </row>
    <row r="2161" spans="2:51" s="12" customFormat="1">
      <c r="B2161" s="149"/>
      <c r="D2161" s="150" t="s">
        <v>193</v>
      </c>
      <c r="E2161" s="151" t="s">
        <v>3</v>
      </c>
      <c r="F2161" s="152" t="s">
        <v>1572</v>
      </c>
      <c r="H2161" s="153">
        <v>38.743000000000002</v>
      </c>
      <c r="I2161" s="154"/>
      <c r="L2161" s="149"/>
      <c r="M2161" s="155"/>
      <c r="T2161" s="156"/>
      <c r="AT2161" s="151" t="s">
        <v>193</v>
      </c>
      <c r="AU2161" s="151" t="s">
        <v>81</v>
      </c>
      <c r="AV2161" s="12" t="s">
        <v>81</v>
      </c>
      <c r="AW2161" s="12" t="s">
        <v>34</v>
      </c>
      <c r="AX2161" s="12" t="s">
        <v>72</v>
      </c>
      <c r="AY2161" s="151" t="s">
        <v>182</v>
      </c>
    </row>
    <row r="2162" spans="2:51" s="12" customFormat="1">
      <c r="B2162" s="149"/>
      <c r="D2162" s="150" t="s">
        <v>193</v>
      </c>
      <c r="E2162" s="151" t="s">
        <v>3</v>
      </c>
      <c r="F2162" s="152" t="s">
        <v>921</v>
      </c>
      <c r="H2162" s="153">
        <v>-2.8</v>
      </c>
      <c r="I2162" s="154"/>
      <c r="L2162" s="149"/>
      <c r="M2162" s="155"/>
      <c r="T2162" s="156"/>
      <c r="AT2162" s="151" t="s">
        <v>193</v>
      </c>
      <c r="AU2162" s="151" t="s">
        <v>81</v>
      </c>
      <c r="AV2162" s="12" t="s">
        <v>81</v>
      </c>
      <c r="AW2162" s="12" t="s">
        <v>34</v>
      </c>
      <c r="AX2162" s="12" t="s">
        <v>72</v>
      </c>
      <c r="AY2162" s="151" t="s">
        <v>182</v>
      </c>
    </row>
    <row r="2163" spans="2:51" s="12" customFormat="1">
      <c r="B2163" s="149"/>
      <c r="D2163" s="150" t="s">
        <v>193</v>
      </c>
      <c r="E2163" s="151" t="s">
        <v>3</v>
      </c>
      <c r="F2163" s="152" t="s">
        <v>1573</v>
      </c>
      <c r="H2163" s="153">
        <v>43.472999999999999</v>
      </c>
      <c r="I2163" s="154"/>
      <c r="L2163" s="149"/>
      <c r="M2163" s="155"/>
      <c r="T2163" s="156"/>
      <c r="AT2163" s="151" t="s">
        <v>193</v>
      </c>
      <c r="AU2163" s="151" t="s">
        <v>81</v>
      </c>
      <c r="AV2163" s="12" t="s">
        <v>81</v>
      </c>
      <c r="AW2163" s="12" t="s">
        <v>34</v>
      </c>
      <c r="AX2163" s="12" t="s">
        <v>72</v>
      </c>
      <c r="AY2163" s="151" t="s">
        <v>182</v>
      </c>
    </row>
    <row r="2164" spans="2:51" s="12" customFormat="1">
      <c r="B2164" s="149"/>
      <c r="D2164" s="150" t="s">
        <v>193</v>
      </c>
      <c r="E2164" s="151" t="s">
        <v>3</v>
      </c>
      <c r="F2164" s="152" t="s">
        <v>921</v>
      </c>
      <c r="H2164" s="153">
        <v>-2.8</v>
      </c>
      <c r="I2164" s="154"/>
      <c r="L2164" s="149"/>
      <c r="M2164" s="155"/>
      <c r="T2164" s="156"/>
      <c r="AT2164" s="151" t="s">
        <v>193</v>
      </c>
      <c r="AU2164" s="151" t="s">
        <v>81</v>
      </c>
      <c r="AV2164" s="12" t="s">
        <v>81</v>
      </c>
      <c r="AW2164" s="12" t="s">
        <v>34</v>
      </c>
      <c r="AX2164" s="12" t="s">
        <v>72</v>
      </c>
      <c r="AY2164" s="151" t="s">
        <v>182</v>
      </c>
    </row>
    <row r="2165" spans="2:51" s="12" customFormat="1">
      <c r="B2165" s="149"/>
      <c r="D2165" s="150" t="s">
        <v>193</v>
      </c>
      <c r="E2165" s="151" t="s">
        <v>3</v>
      </c>
      <c r="F2165" s="152" t="s">
        <v>1574</v>
      </c>
      <c r="H2165" s="153">
        <v>-2.76</v>
      </c>
      <c r="I2165" s="154"/>
      <c r="L2165" s="149"/>
      <c r="M2165" s="155"/>
      <c r="T2165" s="156"/>
      <c r="AT2165" s="151" t="s">
        <v>193</v>
      </c>
      <c r="AU2165" s="151" t="s">
        <v>81</v>
      </c>
      <c r="AV2165" s="12" t="s">
        <v>81</v>
      </c>
      <c r="AW2165" s="12" t="s">
        <v>34</v>
      </c>
      <c r="AX2165" s="12" t="s">
        <v>72</v>
      </c>
      <c r="AY2165" s="151" t="s">
        <v>182</v>
      </c>
    </row>
    <row r="2166" spans="2:51" s="12" customFormat="1">
      <c r="B2166" s="149"/>
      <c r="D2166" s="150" t="s">
        <v>193</v>
      </c>
      <c r="E2166" s="151" t="s">
        <v>3</v>
      </c>
      <c r="F2166" s="152" t="s">
        <v>1575</v>
      </c>
      <c r="H2166" s="153">
        <v>32.722999999999999</v>
      </c>
      <c r="I2166" s="154"/>
      <c r="L2166" s="149"/>
      <c r="M2166" s="155"/>
      <c r="T2166" s="156"/>
      <c r="AT2166" s="151" t="s">
        <v>193</v>
      </c>
      <c r="AU2166" s="151" t="s">
        <v>81</v>
      </c>
      <c r="AV2166" s="12" t="s">
        <v>81</v>
      </c>
      <c r="AW2166" s="12" t="s">
        <v>34</v>
      </c>
      <c r="AX2166" s="12" t="s">
        <v>72</v>
      </c>
      <c r="AY2166" s="151" t="s">
        <v>182</v>
      </c>
    </row>
    <row r="2167" spans="2:51" s="12" customFormat="1">
      <c r="B2167" s="149"/>
      <c r="D2167" s="150" t="s">
        <v>193</v>
      </c>
      <c r="E2167" s="151" t="s">
        <v>3</v>
      </c>
      <c r="F2167" s="152" t="s">
        <v>1541</v>
      </c>
      <c r="H2167" s="153">
        <v>-4.2</v>
      </c>
      <c r="I2167" s="154"/>
      <c r="L2167" s="149"/>
      <c r="M2167" s="155"/>
      <c r="T2167" s="156"/>
      <c r="AT2167" s="151" t="s">
        <v>193</v>
      </c>
      <c r="AU2167" s="151" t="s">
        <v>81</v>
      </c>
      <c r="AV2167" s="12" t="s">
        <v>81</v>
      </c>
      <c r="AW2167" s="12" t="s">
        <v>34</v>
      </c>
      <c r="AX2167" s="12" t="s">
        <v>72</v>
      </c>
      <c r="AY2167" s="151" t="s">
        <v>182</v>
      </c>
    </row>
    <row r="2168" spans="2:51" s="12" customFormat="1">
      <c r="B2168" s="149"/>
      <c r="D2168" s="150" t="s">
        <v>193</v>
      </c>
      <c r="E2168" s="151" t="s">
        <v>3</v>
      </c>
      <c r="F2168" s="152" t="s">
        <v>1576</v>
      </c>
      <c r="H2168" s="153">
        <v>22.274000000000001</v>
      </c>
      <c r="I2168" s="154"/>
      <c r="L2168" s="149"/>
      <c r="M2168" s="155"/>
      <c r="T2168" s="156"/>
      <c r="AT2168" s="151" t="s">
        <v>193</v>
      </c>
      <c r="AU2168" s="151" t="s">
        <v>81</v>
      </c>
      <c r="AV2168" s="12" t="s">
        <v>81</v>
      </c>
      <c r="AW2168" s="12" t="s">
        <v>34</v>
      </c>
      <c r="AX2168" s="12" t="s">
        <v>72</v>
      </c>
      <c r="AY2168" s="151" t="s">
        <v>182</v>
      </c>
    </row>
    <row r="2169" spans="2:51" s="12" customFormat="1">
      <c r="B2169" s="149"/>
      <c r="D2169" s="150" t="s">
        <v>193</v>
      </c>
      <c r="E2169" s="151" t="s">
        <v>3</v>
      </c>
      <c r="F2169" s="152" t="s">
        <v>937</v>
      </c>
      <c r="H2169" s="153">
        <v>-1.4</v>
      </c>
      <c r="I2169" s="154"/>
      <c r="L2169" s="149"/>
      <c r="M2169" s="155"/>
      <c r="T2169" s="156"/>
      <c r="AT2169" s="151" t="s">
        <v>193</v>
      </c>
      <c r="AU2169" s="151" t="s">
        <v>81</v>
      </c>
      <c r="AV2169" s="12" t="s">
        <v>81</v>
      </c>
      <c r="AW2169" s="12" t="s">
        <v>34</v>
      </c>
      <c r="AX2169" s="12" t="s">
        <v>72</v>
      </c>
      <c r="AY2169" s="151" t="s">
        <v>182</v>
      </c>
    </row>
    <row r="2170" spans="2:51" s="12" customFormat="1">
      <c r="B2170" s="149"/>
      <c r="D2170" s="150" t="s">
        <v>193</v>
      </c>
      <c r="E2170" s="151" t="s">
        <v>3</v>
      </c>
      <c r="F2170" s="152" t="s">
        <v>1577</v>
      </c>
      <c r="H2170" s="153">
        <v>22.274000000000001</v>
      </c>
      <c r="I2170" s="154"/>
      <c r="L2170" s="149"/>
      <c r="M2170" s="155"/>
      <c r="T2170" s="156"/>
      <c r="AT2170" s="151" t="s">
        <v>193</v>
      </c>
      <c r="AU2170" s="151" t="s">
        <v>81</v>
      </c>
      <c r="AV2170" s="12" t="s">
        <v>81</v>
      </c>
      <c r="AW2170" s="12" t="s">
        <v>34</v>
      </c>
      <c r="AX2170" s="12" t="s">
        <v>72</v>
      </c>
      <c r="AY2170" s="151" t="s">
        <v>182</v>
      </c>
    </row>
    <row r="2171" spans="2:51" s="12" customFormat="1">
      <c r="B2171" s="149"/>
      <c r="D2171" s="150" t="s">
        <v>193</v>
      </c>
      <c r="E2171" s="151" t="s">
        <v>3</v>
      </c>
      <c r="F2171" s="152" t="s">
        <v>937</v>
      </c>
      <c r="H2171" s="153">
        <v>-1.4</v>
      </c>
      <c r="I2171" s="154"/>
      <c r="L2171" s="149"/>
      <c r="M2171" s="155"/>
      <c r="T2171" s="156"/>
      <c r="AT2171" s="151" t="s">
        <v>193</v>
      </c>
      <c r="AU2171" s="151" t="s">
        <v>81</v>
      </c>
      <c r="AV2171" s="12" t="s">
        <v>81</v>
      </c>
      <c r="AW2171" s="12" t="s">
        <v>34</v>
      </c>
      <c r="AX2171" s="12" t="s">
        <v>72</v>
      </c>
      <c r="AY2171" s="151" t="s">
        <v>182</v>
      </c>
    </row>
    <row r="2172" spans="2:51" s="12" customFormat="1">
      <c r="B2172" s="149"/>
      <c r="D2172" s="150" t="s">
        <v>193</v>
      </c>
      <c r="E2172" s="151" t="s">
        <v>3</v>
      </c>
      <c r="F2172" s="152" t="s">
        <v>1578</v>
      </c>
      <c r="H2172" s="153">
        <v>102.02200000000001</v>
      </c>
      <c r="I2172" s="154"/>
      <c r="L2172" s="149"/>
      <c r="M2172" s="155"/>
      <c r="T2172" s="156"/>
      <c r="AT2172" s="151" t="s">
        <v>193</v>
      </c>
      <c r="AU2172" s="151" t="s">
        <v>81</v>
      </c>
      <c r="AV2172" s="12" t="s">
        <v>81</v>
      </c>
      <c r="AW2172" s="12" t="s">
        <v>34</v>
      </c>
      <c r="AX2172" s="12" t="s">
        <v>72</v>
      </c>
      <c r="AY2172" s="151" t="s">
        <v>182</v>
      </c>
    </row>
    <row r="2173" spans="2:51" s="12" customFormat="1">
      <c r="B2173" s="149"/>
      <c r="D2173" s="150" t="s">
        <v>193</v>
      </c>
      <c r="E2173" s="151" t="s">
        <v>3</v>
      </c>
      <c r="F2173" s="152" t="s">
        <v>932</v>
      </c>
      <c r="H2173" s="153">
        <v>-1.8</v>
      </c>
      <c r="I2173" s="154"/>
      <c r="L2173" s="149"/>
      <c r="M2173" s="155"/>
      <c r="T2173" s="156"/>
      <c r="AT2173" s="151" t="s">
        <v>193</v>
      </c>
      <c r="AU2173" s="151" t="s">
        <v>81</v>
      </c>
      <c r="AV2173" s="12" t="s">
        <v>81</v>
      </c>
      <c r="AW2173" s="12" t="s">
        <v>34</v>
      </c>
      <c r="AX2173" s="12" t="s">
        <v>72</v>
      </c>
      <c r="AY2173" s="151" t="s">
        <v>182</v>
      </c>
    </row>
    <row r="2174" spans="2:51" s="12" customFormat="1">
      <c r="B2174" s="149"/>
      <c r="D2174" s="150" t="s">
        <v>193</v>
      </c>
      <c r="E2174" s="151" t="s">
        <v>3</v>
      </c>
      <c r="F2174" s="152" t="s">
        <v>1579</v>
      </c>
      <c r="H2174" s="153">
        <v>4.4459999999999997</v>
      </c>
      <c r="I2174" s="154"/>
      <c r="L2174" s="149"/>
      <c r="M2174" s="155"/>
      <c r="T2174" s="156"/>
      <c r="AT2174" s="151" t="s">
        <v>193</v>
      </c>
      <c r="AU2174" s="151" t="s">
        <v>81</v>
      </c>
      <c r="AV2174" s="12" t="s">
        <v>81</v>
      </c>
      <c r="AW2174" s="12" t="s">
        <v>34</v>
      </c>
      <c r="AX2174" s="12" t="s">
        <v>72</v>
      </c>
      <c r="AY2174" s="151" t="s">
        <v>182</v>
      </c>
    </row>
    <row r="2175" spans="2:51" s="12" customFormat="1">
      <c r="B2175" s="149"/>
      <c r="D2175" s="150" t="s">
        <v>193</v>
      </c>
      <c r="E2175" s="151" t="s">
        <v>3</v>
      </c>
      <c r="F2175" s="152" t="s">
        <v>1571</v>
      </c>
      <c r="H2175" s="153">
        <v>-2.0499999999999998</v>
      </c>
      <c r="I2175" s="154"/>
      <c r="L2175" s="149"/>
      <c r="M2175" s="155"/>
      <c r="T2175" s="156"/>
      <c r="AT2175" s="151" t="s">
        <v>193</v>
      </c>
      <c r="AU2175" s="151" t="s">
        <v>81</v>
      </c>
      <c r="AV2175" s="12" t="s">
        <v>81</v>
      </c>
      <c r="AW2175" s="12" t="s">
        <v>34</v>
      </c>
      <c r="AX2175" s="12" t="s">
        <v>72</v>
      </c>
      <c r="AY2175" s="151" t="s">
        <v>182</v>
      </c>
    </row>
    <row r="2176" spans="2:51" s="12" customFormat="1">
      <c r="B2176" s="149"/>
      <c r="D2176" s="150" t="s">
        <v>193</v>
      </c>
      <c r="E2176" s="151" t="s">
        <v>3</v>
      </c>
      <c r="F2176" s="152" t="s">
        <v>1578</v>
      </c>
      <c r="H2176" s="153">
        <v>102.02200000000001</v>
      </c>
      <c r="I2176" s="154"/>
      <c r="L2176" s="149"/>
      <c r="M2176" s="155"/>
      <c r="T2176" s="156"/>
      <c r="AT2176" s="151" t="s">
        <v>193</v>
      </c>
      <c r="AU2176" s="151" t="s">
        <v>81</v>
      </c>
      <c r="AV2176" s="12" t="s">
        <v>81</v>
      </c>
      <c r="AW2176" s="12" t="s">
        <v>34</v>
      </c>
      <c r="AX2176" s="12" t="s">
        <v>72</v>
      </c>
      <c r="AY2176" s="151" t="s">
        <v>182</v>
      </c>
    </row>
    <row r="2177" spans="2:51" s="12" customFormat="1">
      <c r="B2177" s="149"/>
      <c r="D2177" s="150" t="s">
        <v>193</v>
      </c>
      <c r="E2177" s="151" t="s">
        <v>3</v>
      </c>
      <c r="F2177" s="152" t="s">
        <v>932</v>
      </c>
      <c r="H2177" s="153">
        <v>-1.8</v>
      </c>
      <c r="I2177" s="154"/>
      <c r="L2177" s="149"/>
      <c r="M2177" s="155"/>
      <c r="T2177" s="156"/>
      <c r="AT2177" s="151" t="s">
        <v>193</v>
      </c>
      <c r="AU2177" s="151" t="s">
        <v>81</v>
      </c>
      <c r="AV2177" s="12" t="s">
        <v>81</v>
      </c>
      <c r="AW2177" s="12" t="s">
        <v>34</v>
      </c>
      <c r="AX2177" s="12" t="s">
        <v>72</v>
      </c>
      <c r="AY2177" s="151" t="s">
        <v>182</v>
      </c>
    </row>
    <row r="2178" spans="2:51" s="12" customFormat="1">
      <c r="B2178" s="149"/>
      <c r="D2178" s="150" t="s">
        <v>193</v>
      </c>
      <c r="E2178" s="151" t="s">
        <v>3</v>
      </c>
      <c r="F2178" s="152" t="s">
        <v>1580</v>
      </c>
      <c r="H2178" s="153">
        <v>4.2060000000000004</v>
      </c>
      <c r="I2178" s="154"/>
      <c r="L2178" s="149"/>
      <c r="M2178" s="155"/>
      <c r="T2178" s="156"/>
      <c r="AT2178" s="151" t="s">
        <v>193</v>
      </c>
      <c r="AU2178" s="151" t="s">
        <v>81</v>
      </c>
      <c r="AV2178" s="12" t="s">
        <v>81</v>
      </c>
      <c r="AW2178" s="12" t="s">
        <v>34</v>
      </c>
      <c r="AX2178" s="12" t="s">
        <v>72</v>
      </c>
      <c r="AY2178" s="151" t="s">
        <v>182</v>
      </c>
    </row>
    <row r="2179" spans="2:51" s="12" customFormat="1">
      <c r="B2179" s="149"/>
      <c r="D2179" s="150" t="s">
        <v>193</v>
      </c>
      <c r="E2179" s="151" t="s">
        <v>3</v>
      </c>
      <c r="F2179" s="152" t="s">
        <v>1571</v>
      </c>
      <c r="H2179" s="153">
        <v>-2.0499999999999998</v>
      </c>
      <c r="I2179" s="154"/>
      <c r="L2179" s="149"/>
      <c r="M2179" s="155"/>
      <c r="T2179" s="156"/>
      <c r="AT2179" s="151" t="s">
        <v>193</v>
      </c>
      <c r="AU2179" s="151" t="s">
        <v>81</v>
      </c>
      <c r="AV2179" s="12" t="s">
        <v>81</v>
      </c>
      <c r="AW2179" s="12" t="s">
        <v>34</v>
      </c>
      <c r="AX2179" s="12" t="s">
        <v>72</v>
      </c>
      <c r="AY2179" s="151" t="s">
        <v>182</v>
      </c>
    </row>
    <row r="2180" spans="2:51" s="12" customFormat="1">
      <c r="B2180" s="149"/>
      <c r="D2180" s="150" t="s">
        <v>193</v>
      </c>
      <c r="E2180" s="151" t="s">
        <v>3</v>
      </c>
      <c r="F2180" s="152" t="s">
        <v>1581</v>
      </c>
      <c r="H2180" s="153">
        <v>75.593999999999994</v>
      </c>
      <c r="I2180" s="154"/>
      <c r="L2180" s="149"/>
      <c r="M2180" s="155"/>
      <c r="T2180" s="156"/>
      <c r="AT2180" s="151" t="s">
        <v>193</v>
      </c>
      <c r="AU2180" s="151" t="s">
        <v>81</v>
      </c>
      <c r="AV2180" s="12" t="s">
        <v>81</v>
      </c>
      <c r="AW2180" s="12" t="s">
        <v>34</v>
      </c>
      <c r="AX2180" s="12" t="s">
        <v>72</v>
      </c>
      <c r="AY2180" s="151" t="s">
        <v>182</v>
      </c>
    </row>
    <row r="2181" spans="2:51" s="12" customFormat="1">
      <c r="B2181" s="149"/>
      <c r="D2181" s="150" t="s">
        <v>193</v>
      </c>
      <c r="E2181" s="151" t="s">
        <v>3</v>
      </c>
      <c r="F2181" s="152" t="s">
        <v>932</v>
      </c>
      <c r="H2181" s="153">
        <v>-1.8</v>
      </c>
      <c r="I2181" s="154"/>
      <c r="L2181" s="149"/>
      <c r="M2181" s="155"/>
      <c r="T2181" s="156"/>
      <c r="AT2181" s="151" t="s">
        <v>193</v>
      </c>
      <c r="AU2181" s="151" t="s">
        <v>81</v>
      </c>
      <c r="AV2181" s="12" t="s">
        <v>81</v>
      </c>
      <c r="AW2181" s="12" t="s">
        <v>34</v>
      </c>
      <c r="AX2181" s="12" t="s">
        <v>72</v>
      </c>
      <c r="AY2181" s="151" t="s">
        <v>182</v>
      </c>
    </row>
    <row r="2182" spans="2:51" s="12" customFormat="1">
      <c r="B2182" s="149"/>
      <c r="D2182" s="150" t="s">
        <v>193</v>
      </c>
      <c r="E2182" s="151" t="s">
        <v>3</v>
      </c>
      <c r="F2182" s="152" t="s">
        <v>1582</v>
      </c>
      <c r="H2182" s="153">
        <v>-0.69599999999999995</v>
      </c>
      <c r="I2182" s="154"/>
      <c r="L2182" s="149"/>
      <c r="M2182" s="155"/>
      <c r="T2182" s="156"/>
      <c r="AT2182" s="151" t="s">
        <v>193</v>
      </c>
      <c r="AU2182" s="151" t="s">
        <v>81</v>
      </c>
      <c r="AV2182" s="12" t="s">
        <v>81</v>
      </c>
      <c r="AW2182" s="12" t="s">
        <v>34</v>
      </c>
      <c r="AX2182" s="12" t="s">
        <v>72</v>
      </c>
      <c r="AY2182" s="151" t="s">
        <v>182</v>
      </c>
    </row>
    <row r="2183" spans="2:51" s="12" customFormat="1">
      <c r="B2183" s="149"/>
      <c r="D2183" s="150" t="s">
        <v>193</v>
      </c>
      <c r="E2183" s="151" t="s">
        <v>3</v>
      </c>
      <c r="F2183" s="152" t="s">
        <v>1583</v>
      </c>
      <c r="H2183" s="153">
        <v>2.6190000000000002</v>
      </c>
      <c r="I2183" s="154"/>
      <c r="L2183" s="149"/>
      <c r="M2183" s="155"/>
      <c r="T2183" s="156"/>
      <c r="AT2183" s="151" t="s">
        <v>193</v>
      </c>
      <c r="AU2183" s="151" t="s">
        <v>81</v>
      </c>
      <c r="AV2183" s="12" t="s">
        <v>81</v>
      </c>
      <c r="AW2183" s="12" t="s">
        <v>34</v>
      </c>
      <c r="AX2183" s="12" t="s">
        <v>72</v>
      </c>
      <c r="AY2183" s="151" t="s">
        <v>182</v>
      </c>
    </row>
    <row r="2184" spans="2:51" s="12" customFormat="1">
      <c r="B2184" s="149"/>
      <c r="D2184" s="150" t="s">
        <v>193</v>
      </c>
      <c r="E2184" s="151" t="s">
        <v>3</v>
      </c>
      <c r="F2184" s="152" t="s">
        <v>1584</v>
      </c>
      <c r="H2184" s="153">
        <v>60.930999999999997</v>
      </c>
      <c r="I2184" s="154"/>
      <c r="L2184" s="149"/>
      <c r="M2184" s="155"/>
      <c r="T2184" s="156"/>
      <c r="AT2184" s="151" t="s">
        <v>193</v>
      </c>
      <c r="AU2184" s="151" t="s">
        <v>81</v>
      </c>
      <c r="AV2184" s="12" t="s">
        <v>81</v>
      </c>
      <c r="AW2184" s="12" t="s">
        <v>34</v>
      </c>
      <c r="AX2184" s="12" t="s">
        <v>72</v>
      </c>
      <c r="AY2184" s="151" t="s">
        <v>182</v>
      </c>
    </row>
    <row r="2185" spans="2:51" s="12" customFormat="1">
      <c r="B2185" s="149"/>
      <c r="D2185" s="150" t="s">
        <v>193</v>
      </c>
      <c r="E2185" s="151" t="s">
        <v>3</v>
      </c>
      <c r="F2185" s="152" t="s">
        <v>945</v>
      </c>
      <c r="H2185" s="153">
        <v>-1.6</v>
      </c>
      <c r="I2185" s="154"/>
      <c r="L2185" s="149"/>
      <c r="M2185" s="155"/>
      <c r="T2185" s="156"/>
      <c r="AT2185" s="151" t="s">
        <v>193</v>
      </c>
      <c r="AU2185" s="151" t="s">
        <v>81</v>
      </c>
      <c r="AV2185" s="12" t="s">
        <v>81</v>
      </c>
      <c r="AW2185" s="12" t="s">
        <v>34</v>
      </c>
      <c r="AX2185" s="12" t="s">
        <v>72</v>
      </c>
      <c r="AY2185" s="151" t="s">
        <v>182</v>
      </c>
    </row>
    <row r="2186" spans="2:51" s="12" customFormat="1">
      <c r="B2186" s="149"/>
      <c r="D2186" s="150" t="s">
        <v>193</v>
      </c>
      <c r="E2186" s="151" t="s">
        <v>3</v>
      </c>
      <c r="F2186" s="152" t="s">
        <v>1585</v>
      </c>
      <c r="H2186" s="153">
        <v>-0.34799999999999998</v>
      </c>
      <c r="I2186" s="154"/>
      <c r="L2186" s="149"/>
      <c r="M2186" s="155"/>
      <c r="T2186" s="156"/>
      <c r="AT2186" s="151" t="s">
        <v>193</v>
      </c>
      <c r="AU2186" s="151" t="s">
        <v>81</v>
      </c>
      <c r="AV2186" s="12" t="s">
        <v>81</v>
      </c>
      <c r="AW2186" s="12" t="s">
        <v>34</v>
      </c>
      <c r="AX2186" s="12" t="s">
        <v>72</v>
      </c>
      <c r="AY2186" s="151" t="s">
        <v>182</v>
      </c>
    </row>
    <row r="2187" spans="2:51" s="12" customFormat="1">
      <c r="B2187" s="149"/>
      <c r="D2187" s="150" t="s">
        <v>193</v>
      </c>
      <c r="E2187" s="151" t="s">
        <v>3</v>
      </c>
      <c r="F2187" s="152" t="s">
        <v>1586</v>
      </c>
      <c r="H2187" s="153">
        <v>30.873999999999999</v>
      </c>
      <c r="I2187" s="154"/>
      <c r="L2187" s="149"/>
      <c r="M2187" s="155"/>
      <c r="T2187" s="156"/>
      <c r="AT2187" s="151" t="s">
        <v>193</v>
      </c>
      <c r="AU2187" s="151" t="s">
        <v>81</v>
      </c>
      <c r="AV2187" s="12" t="s">
        <v>81</v>
      </c>
      <c r="AW2187" s="12" t="s">
        <v>34</v>
      </c>
      <c r="AX2187" s="12" t="s">
        <v>72</v>
      </c>
      <c r="AY2187" s="151" t="s">
        <v>182</v>
      </c>
    </row>
    <row r="2188" spans="2:51" s="12" customFormat="1">
      <c r="B2188" s="149"/>
      <c r="D2188" s="150" t="s">
        <v>193</v>
      </c>
      <c r="E2188" s="151" t="s">
        <v>3</v>
      </c>
      <c r="F2188" s="152" t="s">
        <v>937</v>
      </c>
      <c r="H2188" s="153">
        <v>-1.4</v>
      </c>
      <c r="I2188" s="154"/>
      <c r="L2188" s="149"/>
      <c r="M2188" s="155"/>
      <c r="T2188" s="156"/>
      <c r="AT2188" s="151" t="s">
        <v>193</v>
      </c>
      <c r="AU2188" s="151" t="s">
        <v>81</v>
      </c>
      <c r="AV2188" s="12" t="s">
        <v>81</v>
      </c>
      <c r="AW2188" s="12" t="s">
        <v>34</v>
      </c>
      <c r="AX2188" s="12" t="s">
        <v>72</v>
      </c>
      <c r="AY2188" s="151" t="s">
        <v>182</v>
      </c>
    </row>
    <row r="2189" spans="2:51" s="12" customFormat="1">
      <c r="B2189" s="149"/>
      <c r="D2189" s="150" t="s">
        <v>193</v>
      </c>
      <c r="E2189" s="151" t="s">
        <v>3</v>
      </c>
      <c r="F2189" s="152" t="s">
        <v>1585</v>
      </c>
      <c r="H2189" s="153">
        <v>-0.34799999999999998</v>
      </c>
      <c r="I2189" s="154"/>
      <c r="L2189" s="149"/>
      <c r="M2189" s="155"/>
      <c r="T2189" s="156"/>
      <c r="AT2189" s="151" t="s">
        <v>193</v>
      </c>
      <c r="AU2189" s="151" t="s">
        <v>81</v>
      </c>
      <c r="AV2189" s="12" t="s">
        <v>81</v>
      </c>
      <c r="AW2189" s="12" t="s">
        <v>34</v>
      </c>
      <c r="AX2189" s="12" t="s">
        <v>72</v>
      </c>
      <c r="AY2189" s="151" t="s">
        <v>182</v>
      </c>
    </row>
    <row r="2190" spans="2:51" s="12" customFormat="1">
      <c r="B2190" s="149"/>
      <c r="D2190" s="150" t="s">
        <v>193</v>
      </c>
      <c r="E2190" s="151" t="s">
        <v>3</v>
      </c>
      <c r="F2190" s="152" t="s">
        <v>1587</v>
      </c>
      <c r="H2190" s="153">
        <v>22.574999999999999</v>
      </c>
      <c r="I2190" s="154"/>
      <c r="L2190" s="149"/>
      <c r="M2190" s="155"/>
      <c r="T2190" s="156"/>
      <c r="AT2190" s="151" t="s">
        <v>193</v>
      </c>
      <c r="AU2190" s="151" t="s">
        <v>81</v>
      </c>
      <c r="AV2190" s="12" t="s">
        <v>81</v>
      </c>
      <c r="AW2190" s="12" t="s">
        <v>34</v>
      </c>
      <c r="AX2190" s="12" t="s">
        <v>72</v>
      </c>
      <c r="AY2190" s="151" t="s">
        <v>182</v>
      </c>
    </row>
    <row r="2191" spans="2:51" s="12" customFormat="1">
      <c r="B2191" s="149"/>
      <c r="D2191" s="150" t="s">
        <v>193</v>
      </c>
      <c r="E2191" s="151" t="s">
        <v>3</v>
      </c>
      <c r="F2191" s="152" t="s">
        <v>937</v>
      </c>
      <c r="H2191" s="153">
        <v>-1.4</v>
      </c>
      <c r="I2191" s="154"/>
      <c r="L2191" s="149"/>
      <c r="M2191" s="155"/>
      <c r="T2191" s="156"/>
      <c r="AT2191" s="151" t="s">
        <v>193</v>
      </c>
      <c r="AU2191" s="151" t="s">
        <v>81</v>
      </c>
      <c r="AV2191" s="12" t="s">
        <v>81</v>
      </c>
      <c r="AW2191" s="12" t="s">
        <v>34</v>
      </c>
      <c r="AX2191" s="12" t="s">
        <v>72</v>
      </c>
      <c r="AY2191" s="151" t="s">
        <v>182</v>
      </c>
    </row>
    <row r="2192" spans="2:51" s="12" customFormat="1">
      <c r="B2192" s="149"/>
      <c r="D2192" s="150" t="s">
        <v>193</v>
      </c>
      <c r="E2192" s="151" t="s">
        <v>3</v>
      </c>
      <c r="F2192" s="152" t="s">
        <v>1588</v>
      </c>
      <c r="H2192" s="153">
        <v>23.821999999999999</v>
      </c>
      <c r="I2192" s="154"/>
      <c r="L2192" s="149"/>
      <c r="M2192" s="155"/>
      <c r="T2192" s="156"/>
      <c r="AT2192" s="151" t="s">
        <v>193</v>
      </c>
      <c r="AU2192" s="151" t="s">
        <v>81</v>
      </c>
      <c r="AV2192" s="12" t="s">
        <v>81</v>
      </c>
      <c r="AW2192" s="12" t="s">
        <v>34</v>
      </c>
      <c r="AX2192" s="12" t="s">
        <v>72</v>
      </c>
      <c r="AY2192" s="151" t="s">
        <v>182</v>
      </c>
    </row>
    <row r="2193" spans="2:51" s="12" customFormat="1">
      <c r="B2193" s="149"/>
      <c r="D2193" s="150" t="s">
        <v>193</v>
      </c>
      <c r="E2193" s="151" t="s">
        <v>3</v>
      </c>
      <c r="F2193" s="152" t="s">
        <v>921</v>
      </c>
      <c r="H2193" s="153">
        <v>-2.8</v>
      </c>
      <c r="I2193" s="154"/>
      <c r="L2193" s="149"/>
      <c r="M2193" s="155"/>
      <c r="T2193" s="156"/>
      <c r="AT2193" s="151" t="s">
        <v>193</v>
      </c>
      <c r="AU2193" s="151" t="s">
        <v>81</v>
      </c>
      <c r="AV2193" s="12" t="s">
        <v>81</v>
      </c>
      <c r="AW2193" s="12" t="s">
        <v>34</v>
      </c>
      <c r="AX2193" s="12" t="s">
        <v>72</v>
      </c>
      <c r="AY2193" s="151" t="s">
        <v>182</v>
      </c>
    </row>
    <row r="2194" spans="2:51" s="12" customFormat="1">
      <c r="B2194" s="149"/>
      <c r="D2194" s="150" t="s">
        <v>193</v>
      </c>
      <c r="E2194" s="151" t="s">
        <v>3</v>
      </c>
      <c r="F2194" s="152" t="s">
        <v>1589</v>
      </c>
      <c r="H2194" s="153">
        <v>59.856000000000002</v>
      </c>
      <c r="I2194" s="154"/>
      <c r="L2194" s="149"/>
      <c r="M2194" s="155"/>
      <c r="T2194" s="156"/>
      <c r="AT2194" s="151" t="s">
        <v>193</v>
      </c>
      <c r="AU2194" s="151" t="s">
        <v>81</v>
      </c>
      <c r="AV2194" s="12" t="s">
        <v>81</v>
      </c>
      <c r="AW2194" s="12" t="s">
        <v>34</v>
      </c>
      <c r="AX2194" s="12" t="s">
        <v>72</v>
      </c>
      <c r="AY2194" s="151" t="s">
        <v>182</v>
      </c>
    </row>
    <row r="2195" spans="2:51" s="12" customFormat="1">
      <c r="B2195" s="149"/>
      <c r="D2195" s="150" t="s">
        <v>193</v>
      </c>
      <c r="E2195" s="151" t="s">
        <v>3</v>
      </c>
      <c r="F2195" s="152" t="s">
        <v>1585</v>
      </c>
      <c r="H2195" s="153">
        <v>-0.34799999999999998</v>
      </c>
      <c r="I2195" s="154"/>
      <c r="L2195" s="149"/>
      <c r="M2195" s="155"/>
      <c r="T2195" s="156"/>
      <c r="AT2195" s="151" t="s">
        <v>193</v>
      </c>
      <c r="AU2195" s="151" t="s">
        <v>81</v>
      </c>
      <c r="AV2195" s="12" t="s">
        <v>81</v>
      </c>
      <c r="AW2195" s="12" t="s">
        <v>34</v>
      </c>
      <c r="AX2195" s="12" t="s">
        <v>72</v>
      </c>
      <c r="AY2195" s="151" t="s">
        <v>182</v>
      </c>
    </row>
    <row r="2196" spans="2:51" s="12" customFormat="1">
      <c r="B2196" s="149"/>
      <c r="D2196" s="150" t="s">
        <v>193</v>
      </c>
      <c r="E2196" s="151" t="s">
        <v>3</v>
      </c>
      <c r="F2196" s="152" t="s">
        <v>937</v>
      </c>
      <c r="H2196" s="153">
        <v>-1.4</v>
      </c>
      <c r="I2196" s="154"/>
      <c r="L2196" s="149"/>
      <c r="M2196" s="155"/>
      <c r="T2196" s="156"/>
      <c r="AT2196" s="151" t="s">
        <v>193</v>
      </c>
      <c r="AU2196" s="151" t="s">
        <v>81</v>
      </c>
      <c r="AV2196" s="12" t="s">
        <v>81</v>
      </c>
      <c r="AW2196" s="12" t="s">
        <v>34</v>
      </c>
      <c r="AX2196" s="12" t="s">
        <v>72</v>
      </c>
      <c r="AY2196" s="151" t="s">
        <v>182</v>
      </c>
    </row>
    <row r="2197" spans="2:51" s="12" customFormat="1">
      <c r="B2197" s="149"/>
      <c r="D2197" s="150" t="s">
        <v>193</v>
      </c>
      <c r="E2197" s="151" t="s">
        <v>3</v>
      </c>
      <c r="F2197" s="152" t="s">
        <v>945</v>
      </c>
      <c r="H2197" s="153">
        <v>-1.6</v>
      </c>
      <c r="I2197" s="154"/>
      <c r="L2197" s="149"/>
      <c r="M2197" s="155"/>
      <c r="T2197" s="156"/>
      <c r="AT2197" s="151" t="s">
        <v>193</v>
      </c>
      <c r="AU2197" s="151" t="s">
        <v>81</v>
      </c>
      <c r="AV2197" s="12" t="s">
        <v>81</v>
      </c>
      <c r="AW2197" s="12" t="s">
        <v>34</v>
      </c>
      <c r="AX2197" s="12" t="s">
        <v>72</v>
      </c>
      <c r="AY2197" s="151" t="s">
        <v>182</v>
      </c>
    </row>
    <row r="2198" spans="2:51" s="12" customFormat="1">
      <c r="B2198" s="149"/>
      <c r="D2198" s="150" t="s">
        <v>193</v>
      </c>
      <c r="E2198" s="151" t="s">
        <v>3</v>
      </c>
      <c r="F2198" s="152" t="s">
        <v>1590</v>
      </c>
      <c r="H2198" s="153">
        <v>164.268</v>
      </c>
      <c r="I2198" s="154"/>
      <c r="L2198" s="149"/>
      <c r="M2198" s="155"/>
      <c r="T2198" s="156"/>
      <c r="AT2198" s="151" t="s">
        <v>193</v>
      </c>
      <c r="AU2198" s="151" t="s">
        <v>81</v>
      </c>
      <c r="AV2198" s="12" t="s">
        <v>81</v>
      </c>
      <c r="AW2198" s="12" t="s">
        <v>34</v>
      </c>
      <c r="AX2198" s="12" t="s">
        <v>72</v>
      </c>
      <c r="AY2198" s="151" t="s">
        <v>182</v>
      </c>
    </row>
    <row r="2199" spans="2:51" s="12" customFormat="1">
      <c r="B2199" s="149"/>
      <c r="D2199" s="150" t="s">
        <v>193</v>
      </c>
      <c r="E2199" s="151" t="s">
        <v>3</v>
      </c>
      <c r="F2199" s="152" t="s">
        <v>945</v>
      </c>
      <c r="H2199" s="153">
        <v>-1.6</v>
      </c>
      <c r="I2199" s="154"/>
      <c r="L2199" s="149"/>
      <c r="M2199" s="155"/>
      <c r="T2199" s="156"/>
      <c r="AT2199" s="151" t="s">
        <v>193</v>
      </c>
      <c r="AU2199" s="151" t="s">
        <v>81</v>
      </c>
      <c r="AV2199" s="12" t="s">
        <v>81</v>
      </c>
      <c r="AW2199" s="12" t="s">
        <v>34</v>
      </c>
      <c r="AX2199" s="12" t="s">
        <v>72</v>
      </c>
      <c r="AY2199" s="151" t="s">
        <v>182</v>
      </c>
    </row>
    <row r="2200" spans="2:51" s="12" customFormat="1">
      <c r="B2200" s="149"/>
      <c r="D2200" s="150" t="s">
        <v>193</v>
      </c>
      <c r="E2200" s="151" t="s">
        <v>3</v>
      </c>
      <c r="F2200" s="152" t="s">
        <v>1585</v>
      </c>
      <c r="H2200" s="153">
        <v>-0.34799999999999998</v>
      </c>
      <c r="I2200" s="154"/>
      <c r="L2200" s="149"/>
      <c r="M2200" s="155"/>
      <c r="T2200" s="156"/>
      <c r="AT2200" s="151" t="s">
        <v>193</v>
      </c>
      <c r="AU2200" s="151" t="s">
        <v>81</v>
      </c>
      <c r="AV2200" s="12" t="s">
        <v>81</v>
      </c>
      <c r="AW2200" s="12" t="s">
        <v>34</v>
      </c>
      <c r="AX2200" s="12" t="s">
        <v>72</v>
      </c>
      <c r="AY2200" s="151" t="s">
        <v>182</v>
      </c>
    </row>
    <row r="2201" spans="2:51" s="12" customFormat="1">
      <c r="B2201" s="149"/>
      <c r="D2201" s="150" t="s">
        <v>193</v>
      </c>
      <c r="E2201" s="151" t="s">
        <v>3</v>
      </c>
      <c r="F2201" s="152" t="s">
        <v>1591</v>
      </c>
      <c r="H2201" s="153">
        <v>25.8</v>
      </c>
      <c r="I2201" s="154"/>
      <c r="L2201" s="149"/>
      <c r="M2201" s="155"/>
      <c r="T2201" s="156"/>
      <c r="AT2201" s="151" t="s">
        <v>193</v>
      </c>
      <c r="AU2201" s="151" t="s">
        <v>81</v>
      </c>
      <c r="AV2201" s="12" t="s">
        <v>81</v>
      </c>
      <c r="AW2201" s="12" t="s">
        <v>34</v>
      </c>
      <c r="AX2201" s="12" t="s">
        <v>72</v>
      </c>
      <c r="AY2201" s="151" t="s">
        <v>182</v>
      </c>
    </row>
    <row r="2202" spans="2:51" s="12" customFormat="1">
      <c r="B2202" s="149"/>
      <c r="D2202" s="150" t="s">
        <v>193</v>
      </c>
      <c r="E2202" s="151" t="s">
        <v>3</v>
      </c>
      <c r="F2202" s="152" t="s">
        <v>945</v>
      </c>
      <c r="H2202" s="153">
        <v>-1.6</v>
      </c>
      <c r="I2202" s="154"/>
      <c r="L2202" s="149"/>
      <c r="M2202" s="155"/>
      <c r="T2202" s="156"/>
      <c r="AT2202" s="151" t="s">
        <v>193</v>
      </c>
      <c r="AU2202" s="151" t="s">
        <v>81</v>
      </c>
      <c r="AV2202" s="12" t="s">
        <v>81</v>
      </c>
      <c r="AW2202" s="12" t="s">
        <v>34</v>
      </c>
      <c r="AX2202" s="12" t="s">
        <v>72</v>
      </c>
      <c r="AY2202" s="151" t="s">
        <v>182</v>
      </c>
    </row>
    <row r="2203" spans="2:51" s="12" customFormat="1">
      <c r="B2203" s="149"/>
      <c r="D2203" s="150" t="s">
        <v>193</v>
      </c>
      <c r="E2203" s="151" t="s">
        <v>3</v>
      </c>
      <c r="F2203" s="152" t="s">
        <v>1592</v>
      </c>
      <c r="H2203" s="153">
        <v>106.64</v>
      </c>
      <c r="I2203" s="154"/>
      <c r="L2203" s="149"/>
      <c r="M2203" s="155"/>
      <c r="T2203" s="156"/>
      <c r="AT2203" s="151" t="s">
        <v>193</v>
      </c>
      <c r="AU2203" s="151" t="s">
        <v>81</v>
      </c>
      <c r="AV2203" s="12" t="s">
        <v>81</v>
      </c>
      <c r="AW2203" s="12" t="s">
        <v>34</v>
      </c>
      <c r="AX2203" s="12" t="s">
        <v>72</v>
      </c>
      <c r="AY2203" s="151" t="s">
        <v>182</v>
      </c>
    </row>
    <row r="2204" spans="2:51" s="12" customFormat="1">
      <c r="B2204" s="149"/>
      <c r="D2204" s="150" t="s">
        <v>193</v>
      </c>
      <c r="E2204" s="151" t="s">
        <v>3</v>
      </c>
      <c r="F2204" s="152" t="s">
        <v>1593</v>
      </c>
      <c r="H2204" s="153">
        <v>-6.4</v>
      </c>
      <c r="I2204" s="154"/>
      <c r="L2204" s="149"/>
      <c r="M2204" s="155"/>
      <c r="T2204" s="156"/>
      <c r="AT2204" s="151" t="s">
        <v>193</v>
      </c>
      <c r="AU2204" s="151" t="s">
        <v>81</v>
      </c>
      <c r="AV2204" s="12" t="s">
        <v>81</v>
      </c>
      <c r="AW2204" s="12" t="s">
        <v>34</v>
      </c>
      <c r="AX2204" s="12" t="s">
        <v>72</v>
      </c>
      <c r="AY2204" s="151" t="s">
        <v>182</v>
      </c>
    </row>
    <row r="2205" spans="2:51" s="12" customFormat="1">
      <c r="B2205" s="149"/>
      <c r="D2205" s="150" t="s">
        <v>193</v>
      </c>
      <c r="E2205" s="151" t="s">
        <v>3</v>
      </c>
      <c r="F2205" s="152" t="s">
        <v>937</v>
      </c>
      <c r="H2205" s="153">
        <v>-1.4</v>
      </c>
      <c r="I2205" s="154"/>
      <c r="L2205" s="149"/>
      <c r="M2205" s="155"/>
      <c r="T2205" s="156"/>
      <c r="AT2205" s="151" t="s">
        <v>193</v>
      </c>
      <c r="AU2205" s="151" t="s">
        <v>81</v>
      </c>
      <c r="AV2205" s="12" t="s">
        <v>81</v>
      </c>
      <c r="AW2205" s="12" t="s">
        <v>34</v>
      </c>
      <c r="AX2205" s="12" t="s">
        <v>72</v>
      </c>
      <c r="AY2205" s="151" t="s">
        <v>182</v>
      </c>
    </row>
    <row r="2206" spans="2:51" s="12" customFormat="1">
      <c r="B2206" s="149"/>
      <c r="D2206" s="150" t="s">
        <v>193</v>
      </c>
      <c r="E2206" s="151" t="s">
        <v>3</v>
      </c>
      <c r="F2206" s="152" t="s">
        <v>1532</v>
      </c>
      <c r="H2206" s="153">
        <v>-3.6</v>
      </c>
      <c r="I2206" s="154"/>
      <c r="L2206" s="149"/>
      <c r="M2206" s="155"/>
      <c r="T2206" s="156"/>
      <c r="AT2206" s="151" t="s">
        <v>193</v>
      </c>
      <c r="AU2206" s="151" t="s">
        <v>81</v>
      </c>
      <c r="AV2206" s="12" t="s">
        <v>81</v>
      </c>
      <c r="AW2206" s="12" t="s">
        <v>34</v>
      </c>
      <c r="AX2206" s="12" t="s">
        <v>72</v>
      </c>
      <c r="AY2206" s="151" t="s">
        <v>182</v>
      </c>
    </row>
    <row r="2207" spans="2:51" s="12" customFormat="1">
      <c r="B2207" s="149"/>
      <c r="D2207" s="150" t="s">
        <v>193</v>
      </c>
      <c r="E2207" s="151" t="s">
        <v>3</v>
      </c>
      <c r="F2207" s="152" t="s">
        <v>1594</v>
      </c>
      <c r="H2207" s="153">
        <v>2.637</v>
      </c>
      <c r="I2207" s="154"/>
      <c r="L2207" s="149"/>
      <c r="M2207" s="155"/>
      <c r="T2207" s="156"/>
      <c r="AT2207" s="151" t="s">
        <v>193</v>
      </c>
      <c r="AU2207" s="151" t="s">
        <v>81</v>
      </c>
      <c r="AV2207" s="12" t="s">
        <v>81</v>
      </c>
      <c r="AW2207" s="12" t="s">
        <v>34</v>
      </c>
      <c r="AX2207" s="12" t="s">
        <v>72</v>
      </c>
      <c r="AY2207" s="151" t="s">
        <v>182</v>
      </c>
    </row>
    <row r="2208" spans="2:51" s="12" customFormat="1">
      <c r="B2208" s="149"/>
      <c r="D2208" s="150" t="s">
        <v>193</v>
      </c>
      <c r="E2208" s="151" t="s">
        <v>3</v>
      </c>
      <c r="F2208" s="152" t="s">
        <v>1595</v>
      </c>
      <c r="H2208" s="153">
        <v>2.6240000000000001</v>
      </c>
      <c r="I2208" s="154"/>
      <c r="L2208" s="149"/>
      <c r="M2208" s="155"/>
      <c r="T2208" s="156"/>
      <c r="AT2208" s="151" t="s">
        <v>193</v>
      </c>
      <c r="AU2208" s="151" t="s">
        <v>81</v>
      </c>
      <c r="AV2208" s="12" t="s">
        <v>81</v>
      </c>
      <c r="AW2208" s="12" t="s">
        <v>34</v>
      </c>
      <c r="AX2208" s="12" t="s">
        <v>72</v>
      </c>
      <c r="AY2208" s="151" t="s">
        <v>182</v>
      </c>
    </row>
    <row r="2209" spans="2:51" s="12" customFormat="1">
      <c r="B2209" s="149"/>
      <c r="D2209" s="150" t="s">
        <v>193</v>
      </c>
      <c r="E2209" s="151" t="s">
        <v>3</v>
      </c>
      <c r="F2209" s="152" t="s">
        <v>1596</v>
      </c>
      <c r="H2209" s="153">
        <v>2.556</v>
      </c>
      <c r="I2209" s="154"/>
      <c r="L2209" s="149"/>
      <c r="M2209" s="155"/>
      <c r="T2209" s="156"/>
      <c r="AT2209" s="151" t="s">
        <v>193</v>
      </c>
      <c r="AU2209" s="151" t="s">
        <v>81</v>
      </c>
      <c r="AV2209" s="12" t="s">
        <v>81</v>
      </c>
      <c r="AW2209" s="12" t="s">
        <v>34</v>
      </c>
      <c r="AX2209" s="12" t="s">
        <v>72</v>
      </c>
      <c r="AY2209" s="151" t="s">
        <v>182</v>
      </c>
    </row>
    <row r="2210" spans="2:51" s="12" customFormat="1">
      <c r="B2210" s="149"/>
      <c r="D2210" s="150" t="s">
        <v>193</v>
      </c>
      <c r="E2210" s="151" t="s">
        <v>3</v>
      </c>
      <c r="F2210" s="152" t="s">
        <v>1597</v>
      </c>
      <c r="H2210" s="153">
        <v>2.5649999999999999</v>
      </c>
      <c r="I2210" s="154"/>
      <c r="L2210" s="149"/>
      <c r="M2210" s="155"/>
      <c r="T2210" s="156"/>
      <c r="AT2210" s="151" t="s">
        <v>193</v>
      </c>
      <c r="AU2210" s="151" t="s">
        <v>81</v>
      </c>
      <c r="AV2210" s="12" t="s">
        <v>81</v>
      </c>
      <c r="AW2210" s="12" t="s">
        <v>34</v>
      </c>
      <c r="AX2210" s="12" t="s">
        <v>72</v>
      </c>
      <c r="AY2210" s="151" t="s">
        <v>182</v>
      </c>
    </row>
    <row r="2211" spans="2:51" s="12" customFormat="1">
      <c r="B2211" s="149"/>
      <c r="D2211" s="150" t="s">
        <v>193</v>
      </c>
      <c r="E2211" s="151" t="s">
        <v>3</v>
      </c>
      <c r="F2211" s="152" t="s">
        <v>1598</v>
      </c>
      <c r="H2211" s="153">
        <v>48.895000000000003</v>
      </c>
      <c r="I2211" s="154"/>
      <c r="L2211" s="149"/>
      <c r="M2211" s="155"/>
      <c r="T2211" s="156"/>
      <c r="AT2211" s="151" t="s">
        <v>193</v>
      </c>
      <c r="AU2211" s="151" t="s">
        <v>81</v>
      </c>
      <c r="AV2211" s="12" t="s">
        <v>81</v>
      </c>
      <c r="AW2211" s="12" t="s">
        <v>34</v>
      </c>
      <c r="AX2211" s="12" t="s">
        <v>72</v>
      </c>
      <c r="AY2211" s="151" t="s">
        <v>182</v>
      </c>
    </row>
    <row r="2212" spans="2:51" s="12" customFormat="1">
      <c r="B2212" s="149"/>
      <c r="D2212" s="150" t="s">
        <v>193</v>
      </c>
      <c r="E2212" s="151" t="s">
        <v>3</v>
      </c>
      <c r="F2212" s="152" t="s">
        <v>945</v>
      </c>
      <c r="H2212" s="153">
        <v>-1.6</v>
      </c>
      <c r="I2212" s="154"/>
      <c r="L2212" s="149"/>
      <c r="M2212" s="155"/>
      <c r="T2212" s="156"/>
      <c r="AT2212" s="151" t="s">
        <v>193</v>
      </c>
      <c r="AU2212" s="151" t="s">
        <v>81</v>
      </c>
      <c r="AV2212" s="12" t="s">
        <v>81</v>
      </c>
      <c r="AW2212" s="12" t="s">
        <v>34</v>
      </c>
      <c r="AX2212" s="12" t="s">
        <v>72</v>
      </c>
      <c r="AY2212" s="151" t="s">
        <v>182</v>
      </c>
    </row>
    <row r="2213" spans="2:51" s="12" customFormat="1" ht="22.5">
      <c r="B2213" s="149"/>
      <c r="D2213" s="150" t="s">
        <v>193</v>
      </c>
      <c r="E2213" s="151" t="s">
        <v>3</v>
      </c>
      <c r="F2213" s="152" t="s">
        <v>1599</v>
      </c>
      <c r="H2213" s="153">
        <v>134.303</v>
      </c>
      <c r="I2213" s="154"/>
      <c r="L2213" s="149"/>
      <c r="M2213" s="155"/>
      <c r="T2213" s="156"/>
      <c r="AT2213" s="151" t="s">
        <v>193</v>
      </c>
      <c r="AU2213" s="151" t="s">
        <v>81</v>
      </c>
      <c r="AV2213" s="12" t="s">
        <v>81</v>
      </c>
      <c r="AW2213" s="12" t="s">
        <v>34</v>
      </c>
      <c r="AX2213" s="12" t="s">
        <v>72</v>
      </c>
      <c r="AY2213" s="151" t="s">
        <v>182</v>
      </c>
    </row>
    <row r="2214" spans="2:51" s="12" customFormat="1">
      <c r="B2214" s="149"/>
      <c r="D2214" s="150" t="s">
        <v>193</v>
      </c>
      <c r="E2214" s="151" t="s">
        <v>3</v>
      </c>
      <c r="F2214" s="152" t="s">
        <v>945</v>
      </c>
      <c r="H2214" s="153">
        <v>-1.6</v>
      </c>
      <c r="I2214" s="154"/>
      <c r="L2214" s="149"/>
      <c r="M2214" s="155"/>
      <c r="T2214" s="156"/>
      <c r="AT2214" s="151" t="s">
        <v>193</v>
      </c>
      <c r="AU2214" s="151" t="s">
        <v>81</v>
      </c>
      <c r="AV2214" s="12" t="s">
        <v>81</v>
      </c>
      <c r="AW2214" s="12" t="s">
        <v>34</v>
      </c>
      <c r="AX2214" s="12" t="s">
        <v>72</v>
      </c>
      <c r="AY2214" s="151" t="s">
        <v>182</v>
      </c>
    </row>
    <row r="2215" spans="2:51" s="12" customFormat="1">
      <c r="B2215" s="149"/>
      <c r="D2215" s="150" t="s">
        <v>193</v>
      </c>
      <c r="E2215" s="151" t="s">
        <v>3</v>
      </c>
      <c r="F2215" s="152" t="s">
        <v>621</v>
      </c>
      <c r="H2215" s="153">
        <v>-2.31</v>
      </c>
      <c r="I2215" s="154"/>
      <c r="L2215" s="149"/>
      <c r="M2215" s="155"/>
      <c r="T2215" s="156"/>
      <c r="AT2215" s="151" t="s">
        <v>193</v>
      </c>
      <c r="AU2215" s="151" t="s">
        <v>81</v>
      </c>
      <c r="AV2215" s="12" t="s">
        <v>81</v>
      </c>
      <c r="AW2215" s="12" t="s">
        <v>34</v>
      </c>
      <c r="AX2215" s="12" t="s">
        <v>72</v>
      </c>
      <c r="AY2215" s="151" t="s">
        <v>182</v>
      </c>
    </row>
    <row r="2216" spans="2:51" s="12" customFormat="1">
      <c r="B2216" s="149"/>
      <c r="D2216" s="150" t="s">
        <v>193</v>
      </c>
      <c r="E2216" s="151" t="s">
        <v>3</v>
      </c>
      <c r="F2216" s="152" t="s">
        <v>1600</v>
      </c>
      <c r="H2216" s="153">
        <v>84.962999999999994</v>
      </c>
      <c r="I2216" s="154"/>
      <c r="L2216" s="149"/>
      <c r="M2216" s="155"/>
      <c r="T2216" s="156"/>
      <c r="AT2216" s="151" t="s">
        <v>193</v>
      </c>
      <c r="AU2216" s="151" t="s">
        <v>81</v>
      </c>
      <c r="AV2216" s="12" t="s">
        <v>81</v>
      </c>
      <c r="AW2216" s="12" t="s">
        <v>34</v>
      </c>
      <c r="AX2216" s="12" t="s">
        <v>72</v>
      </c>
      <c r="AY2216" s="151" t="s">
        <v>182</v>
      </c>
    </row>
    <row r="2217" spans="2:51" s="12" customFormat="1">
      <c r="B2217" s="149"/>
      <c r="D2217" s="150" t="s">
        <v>193</v>
      </c>
      <c r="E2217" s="151" t="s">
        <v>3</v>
      </c>
      <c r="F2217" s="152" t="s">
        <v>943</v>
      </c>
      <c r="H2217" s="153">
        <v>-2.64</v>
      </c>
      <c r="I2217" s="154"/>
      <c r="L2217" s="149"/>
      <c r="M2217" s="155"/>
      <c r="T2217" s="156"/>
      <c r="AT2217" s="151" t="s">
        <v>193</v>
      </c>
      <c r="AU2217" s="151" t="s">
        <v>81</v>
      </c>
      <c r="AV2217" s="12" t="s">
        <v>81</v>
      </c>
      <c r="AW2217" s="12" t="s">
        <v>34</v>
      </c>
      <c r="AX2217" s="12" t="s">
        <v>72</v>
      </c>
      <c r="AY2217" s="151" t="s">
        <v>182</v>
      </c>
    </row>
    <row r="2218" spans="2:51" s="12" customFormat="1">
      <c r="B2218" s="149"/>
      <c r="D2218" s="150" t="s">
        <v>193</v>
      </c>
      <c r="E2218" s="151" t="s">
        <v>3</v>
      </c>
      <c r="F2218" s="152" t="s">
        <v>1601</v>
      </c>
      <c r="H2218" s="153">
        <v>-2.02</v>
      </c>
      <c r="I2218" s="154"/>
      <c r="L2218" s="149"/>
      <c r="M2218" s="155"/>
      <c r="T2218" s="156"/>
      <c r="AT2218" s="151" t="s">
        <v>193</v>
      </c>
      <c r="AU2218" s="151" t="s">
        <v>81</v>
      </c>
      <c r="AV2218" s="12" t="s">
        <v>81</v>
      </c>
      <c r="AW2218" s="12" t="s">
        <v>34</v>
      </c>
      <c r="AX2218" s="12" t="s">
        <v>72</v>
      </c>
      <c r="AY2218" s="151" t="s">
        <v>182</v>
      </c>
    </row>
    <row r="2219" spans="2:51" s="12" customFormat="1">
      <c r="B2219" s="149"/>
      <c r="D2219" s="150" t="s">
        <v>193</v>
      </c>
      <c r="E2219" s="151" t="s">
        <v>3</v>
      </c>
      <c r="F2219" s="152" t="s">
        <v>1602</v>
      </c>
      <c r="H2219" s="153">
        <v>87.63</v>
      </c>
      <c r="I2219" s="154"/>
      <c r="L2219" s="149"/>
      <c r="M2219" s="155"/>
      <c r="T2219" s="156"/>
      <c r="AT2219" s="151" t="s">
        <v>193</v>
      </c>
      <c r="AU2219" s="151" t="s">
        <v>81</v>
      </c>
      <c r="AV2219" s="12" t="s">
        <v>81</v>
      </c>
      <c r="AW2219" s="12" t="s">
        <v>34</v>
      </c>
      <c r="AX2219" s="12" t="s">
        <v>72</v>
      </c>
      <c r="AY2219" s="151" t="s">
        <v>182</v>
      </c>
    </row>
    <row r="2220" spans="2:51" s="12" customFormat="1">
      <c r="B2220" s="149"/>
      <c r="D2220" s="150" t="s">
        <v>193</v>
      </c>
      <c r="E2220" s="151" t="s">
        <v>3</v>
      </c>
      <c r="F2220" s="152" t="s">
        <v>942</v>
      </c>
      <c r="H2220" s="153">
        <v>-4</v>
      </c>
      <c r="I2220" s="154"/>
      <c r="L2220" s="149"/>
      <c r="M2220" s="155"/>
      <c r="T2220" s="156"/>
      <c r="AT2220" s="151" t="s">
        <v>193</v>
      </c>
      <c r="AU2220" s="151" t="s">
        <v>81</v>
      </c>
      <c r="AV2220" s="12" t="s">
        <v>81</v>
      </c>
      <c r="AW2220" s="12" t="s">
        <v>34</v>
      </c>
      <c r="AX2220" s="12" t="s">
        <v>72</v>
      </c>
      <c r="AY2220" s="151" t="s">
        <v>182</v>
      </c>
    </row>
    <row r="2221" spans="2:51" s="12" customFormat="1">
      <c r="B2221" s="149"/>
      <c r="D2221" s="150" t="s">
        <v>193</v>
      </c>
      <c r="E2221" s="151" t="s">
        <v>3</v>
      </c>
      <c r="F2221" s="152" t="s">
        <v>943</v>
      </c>
      <c r="H2221" s="153">
        <v>-2.64</v>
      </c>
      <c r="I2221" s="154"/>
      <c r="L2221" s="149"/>
      <c r="M2221" s="155"/>
      <c r="T2221" s="156"/>
      <c r="AT2221" s="151" t="s">
        <v>193</v>
      </c>
      <c r="AU2221" s="151" t="s">
        <v>81</v>
      </c>
      <c r="AV2221" s="12" t="s">
        <v>81</v>
      </c>
      <c r="AW2221" s="12" t="s">
        <v>34</v>
      </c>
      <c r="AX2221" s="12" t="s">
        <v>72</v>
      </c>
      <c r="AY2221" s="151" t="s">
        <v>182</v>
      </c>
    </row>
    <row r="2222" spans="2:51" s="12" customFormat="1">
      <c r="B2222" s="149"/>
      <c r="D2222" s="150" t="s">
        <v>193</v>
      </c>
      <c r="E2222" s="151" t="s">
        <v>3</v>
      </c>
      <c r="F2222" s="152" t="s">
        <v>621</v>
      </c>
      <c r="H2222" s="153">
        <v>-2.31</v>
      </c>
      <c r="I2222" s="154"/>
      <c r="L2222" s="149"/>
      <c r="M2222" s="155"/>
      <c r="T2222" s="156"/>
      <c r="AT2222" s="151" t="s">
        <v>193</v>
      </c>
      <c r="AU2222" s="151" t="s">
        <v>81</v>
      </c>
      <c r="AV2222" s="12" t="s">
        <v>81</v>
      </c>
      <c r="AW2222" s="12" t="s">
        <v>34</v>
      </c>
      <c r="AX2222" s="12" t="s">
        <v>72</v>
      </c>
      <c r="AY2222" s="151" t="s">
        <v>182</v>
      </c>
    </row>
    <row r="2223" spans="2:51" s="12" customFormat="1">
      <c r="B2223" s="149"/>
      <c r="D2223" s="150" t="s">
        <v>193</v>
      </c>
      <c r="E2223" s="151" t="s">
        <v>3</v>
      </c>
      <c r="F2223" s="152" t="s">
        <v>1603</v>
      </c>
      <c r="H2223" s="153">
        <v>37.465000000000003</v>
      </c>
      <c r="I2223" s="154"/>
      <c r="L2223" s="149"/>
      <c r="M2223" s="155"/>
      <c r="T2223" s="156"/>
      <c r="AT2223" s="151" t="s">
        <v>193</v>
      </c>
      <c r="AU2223" s="151" t="s">
        <v>81</v>
      </c>
      <c r="AV2223" s="12" t="s">
        <v>81</v>
      </c>
      <c r="AW2223" s="12" t="s">
        <v>34</v>
      </c>
      <c r="AX2223" s="12" t="s">
        <v>72</v>
      </c>
      <c r="AY2223" s="151" t="s">
        <v>182</v>
      </c>
    </row>
    <row r="2224" spans="2:51" s="12" customFormat="1">
      <c r="B2224" s="149"/>
      <c r="D2224" s="150" t="s">
        <v>193</v>
      </c>
      <c r="E2224" s="151" t="s">
        <v>3</v>
      </c>
      <c r="F2224" s="152" t="s">
        <v>942</v>
      </c>
      <c r="H2224" s="153">
        <v>-4</v>
      </c>
      <c r="I2224" s="154"/>
      <c r="L2224" s="149"/>
      <c r="M2224" s="155"/>
      <c r="T2224" s="156"/>
      <c r="AT2224" s="151" t="s">
        <v>193</v>
      </c>
      <c r="AU2224" s="151" t="s">
        <v>81</v>
      </c>
      <c r="AV2224" s="12" t="s">
        <v>81</v>
      </c>
      <c r="AW2224" s="12" t="s">
        <v>34</v>
      </c>
      <c r="AX2224" s="12" t="s">
        <v>72</v>
      </c>
      <c r="AY2224" s="151" t="s">
        <v>182</v>
      </c>
    </row>
    <row r="2225" spans="2:51" s="12" customFormat="1">
      <c r="B2225" s="149"/>
      <c r="D2225" s="150" t="s">
        <v>193</v>
      </c>
      <c r="E2225" s="151" t="s">
        <v>3</v>
      </c>
      <c r="F2225" s="152" t="s">
        <v>1604</v>
      </c>
      <c r="H2225" s="153">
        <v>88.4</v>
      </c>
      <c r="I2225" s="154"/>
      <c r="L2225" s="149"/>
      <c r="M2225" s="155"/>
      <c r="T2225" s="156"/>
      <c r="AT2225" s="151" t="s">
        <v>193</v>
      </c>
      <c r="AU2225" s="151" t="s">
        <v>81</v>
      </c>
      <c r="AV2225" s="12" t="s">
        <v>81</v>
      </c>
      <c r="AW2225" s="12" t="s">
        <v>34</v>
      </c>
      <c r="AX2225" s="12" t="s">
        <v>72</v>
      </c>
      <c r="AY2225" s="151" t="s">
        <v>182</v>
      </c>
    </row>
    <row r="2226" spans="2:51" s="12" customFormat="1">
      <c r="B2226" s="149"/>
      <c r="D2226" s="150" t="s">
        <v>193</v>
      </c>
      <c r="E2226" s="151" t="s">
        <v>3</v>
      </c>
      <c r="F2226" s="152" t="s">
        <v>931</v>
      </c>
      <c r="H2226" s="153">
        <v>-2.2000000000000002</v>
      </c>
      <c r="I2226" s="154"/>
      <c r="L2226" s="149"/>
      <c r="M2226" s="155"/>
      <c r="T2226" s="156"/>
      <c r="AT2226" s="151" t="s">
        <v>193</v>
      </c>
      <c r="AU2226" s="151" t="s">
        <v>81</v>
      </c>
      <c r="AV2226" s="12" t="s">
        <v>81</v>
      </c>
      <c r="AW2226" s="12" t="s">
        <v>34</v>
      </c>
      <c r="AX2226" s="12" t="s">
        <v>72</v>
      </c>
      <c r="AY2226" s="151" t="s">
        <v>182</v>
      </c>
    </row>
    <row r="2227" spans="2:51" s="12" customFormat="1">
      <c r="B2227" s="149"/>
      <c r="D2227" s="150" t="s">
        <v>193</v>
      </c>
      <c r="E2227" s="151" t="s">
        <v>3</v>
      </c>
      <c r="F2227" s="152" t="s">
        <v>1605</v>
      </c>
      <c r="H2227" s="153">
        <v>-3.5</v>
      </c>
      <c r="I2227" s="154"/>
      <c r="L2227" s="149"/>
      <c r="M2227" s="155"/>
      <c r="T2227" s="156"/>
      <c r="AT2227" s="151" t="s">
        <v>193</v>
      </c>
      <c r="AU2227" s="151" t="s">
        <v>81</v>
      </c>
      <c r="AV2227" s="12" t="s">
        <v>81</v>
      </c>
      <c r="AW2227" s="12" t="s">
        <v>34</v>
      </c>
      <c r="AX2227" s="12" t="s">
        <v>72</v>
      </c>
      <c r="AY2227" s="151" t="s">
        <v>182</v>
      </c>
    </row>
    <row r="2228" spans="2:51" s="12" customFormat="1">
      <c r="B2228" s="149"/>
      <c r="D2228" s="150" t="s">
        <v>193</v>
      </c>
      <c r="E2228" s="151" t="s">
        <v>3</v>
      </c>
      <c r="F2228" s="152" t="s">
        <v>1606</v>
      </c>
      <c r="H2228" s="153">
        <v>64.855000000000004</v>
      </c>
      <c r="I2228" s="154"/>
      <c r="L2228" s="149"/>
      <c r="M2228" s="155"/>
      <c r="T2228" s="156"/>
      <c r="AT2228" s="151" t="s">
        <v>193</v>
      </c>
      <c r="AU2228" s="151" t="s">
        <v>81</v>
      </c>
      <c r="AV2228" s="12" t="s">
        <v>81</v>
      </c>
      <c r="AW2228" s="12" t="s">
        <v>34</v>
      </c>
      <c r="AX2228" s="12" t="s">
        <v>72</v>
      </c>
      <c r="AY2228" s="151" t="s">
        <v>182</v>
      </c>
    </row>
    <row r="2229" spans="2:51" s="12" customFormat="1">
      <c r="B2229" s="149"/>
      <c r="D2229" s="150" t="s">
        <v>193</v>
      </c>
      <c r="E2229" s="151" t="s">
        <v>3</v>
      </c>
      <c r="F2229" s="152" t="s">
        <v>941</v>
      </c>
      <c r="H2229" s="153">
        <v>-8.8000000000000007</v>
      </c>
      <c r="I2229" s="154"/>
      <c r="L2229" s="149"/>
      <c r="M2229" s="155"/>
      <c r="T2229" s="156"/>
      <c r="AT2229" s="151" t="s">
        <v>193</v>
      </c>
      <c r="AU2229" s="151" t="s">
        <v>81</v>
      </c>
      <c r="AV2229" s="12" t="s">
        <v>81</v>
      </c>
      <c r="AW2229" s="12" t="s">
        <v>34</v>
      </c>
      <c r="AX2229" s="12" t="s">
        <v>72</v>
      </c>
      <c r="AY2229" s="151" t="s">
        <v>182</v>
      </c>
    </row>
    <row r="2230" spans="2:51" s="12" customFormat="1">
      <c r="B2230" s="149"/>
      <c r="D2230" s="150" t="s">
        <v>193</v>
      </c>
      <c r="E2230" s="151" t="s">
        <v>3</v>
      </c>
      <c r="F2230" s="152" t="s">
        <v>1607</v>
      </c>
      <c r="H2230" s="153">
        <v>69.658000000000001</v>
      </c>
      <c r="I2230" s="154"/>
      <c r="L2230" s="149"/>
      <c r="M2230" s="155"/>
      <c r="T2230" s="156"/>
      <c r="AT2230" s="151" t="s">
        <v>193</v>
      </c>
      <c r="AU2230" s="151" t="s">
        <v>81</v>
      </c>
      <c r="AV2230" s="12" t="s">
        <v>81</v>
      </c>
      <c r="AW2230" s="12" t="s">
        <v>34</v>
      </c>
      <c r="AX2230" s="12" t="s">
        <v>72</v>
      </c>
      <c r="AY2230" s="151" t="s">
        <v>182</v>
      </c>
    </row>
    <row r="2231" spans="2:51" s="12" customFormat="1">
      <c r="B2231" s="149"/>
      <c r="D2231" s="150" t="s">
        <v>193</v>
      </c>
      <c r="E2231" s="151" t="s">
        <v>3</v>
      </c>
      <c r="F2231" s="152" t="s">
        <v>931</v>
      </c>
      <c r="H2231" s="153">
        <v>-2.2000000000000002</v>
      </c>
      <c r="I2231" s="154"/>
      <c r="L2231" s="149"/>
      <c r="M2231" s="155"/>
      <c r="T2231" s="156"/>
      <c r="AT2231" s="151" t="s">
        <v>193</v>
      </c>
      <c r="AU2231" s="151" t="s">
        <v>81</v>
      </c>
      <c r="AV2231" s="12" t="s">
        <v>81</v>
      </c>
      <c r="AW2231" s="12" t="s">
        <v>34</v>
      </c>
      <c r="AX2231" s="12" t="s">
        <v>72</v>
      </c>
      <c r="AY2231" s="151" t="s">
        <v>182</v>
      </c>
    </row>
    <row r="2232" spans="2:51" s="12" customFormat="1">
      <c r="B2232" s="149"/>
      <c r="D2232" s="150" t="s">
        <v>193</v>
      </c>
      <c r="E2232" s="151" t="s">
        <v>3</v>
      </c>
      <c r="F2232" s="152" t="s">
        <v>1608</v>
      </c>
      <c r="H2232" s="153">
        <v>-1.4</v>
      </c>
      <c r="I2232" s="154"/>
      <c r="L2232" s="149"/>
      <c r="M2232" s="155"/>
      <c r="T2232" s="156"/>
      <c r="AT2232" s="151" t="s">
        <v>193</v>
      </c>
      <c r="AU2232" s="151" t="s">
        <v>81</v>
      </c>
      <c r="AV2232" s="12" t="s">
        <v>81</v>
      </c>
      <c r="AW2232" s="12" t="s">
        <v>34</v>
      </c>
      <c r="AX2232" s="12" t="s">
        <v>72</v>
      </c>
      <c r="AY2232" s="151" t="s">
        <v>182</v>
      </c>
    </row>
    <row r="2233" spans="2:51" s="12" customFormat="1">
      <c r="B2233" s="149"/>
      <c r="D2233" s="150" t="s">
        <v>193</v>
      </c>
      <c r="E2233" s="151" t="s">
        <v>3</v>
      </c>
      <c r="F2233" s="152" t="s">
        <v>1609</v>
      </c>
      <c r="H2233" s="153">
        <v>68.298000000000002</v>
      </c>
      <c r="I2233" s="154"/>
      <c r="L2233" s="149"/>
      <c r="M2233" s="155"/>
      <c r="T2233" s="156"/>
      <c r="AT2233" s="151" t="s">
        <v>193</v>
      </c>
      <c r="AU2233" s="151" t="s">
        <v>81</v>
      </c>
      <c r="AV2233" s="12" t="s">
        <v>81</v>
      </c>
      <c r="AW2233" s="12" t="s">
        <v>34</v>
      </c>
      <c r="AX2233" s="12" t="s">
        <v>72</v>
      </c>
      <c r="AY2233" s="151" t="s">
        <v>182</v>
      </c>
    </row>
    <row r="2234" spans="2:51" s="12" customFormat="1">
      <c r="B2234" s="149"/>
      <c r="D2234" s="150" t="s">
        <v>193</v>
      </c>
      <c r="E2234" s="151" t="s">
        <v>3</v>
      </c>
      <c r="F2234" s="152" t="s">
        <v>931</v>
      </c>
      <c r="H2234" s="153">
        <v>-2.2000000000000002</v>
      </c>
      <c r="I2234" s="154"/>
      <c r="L2234" s="149"/>
      <c r="M2234" s="155"/>
      <c r="T2234" s="156"/>
      <c r="AT2234" s="151" t="s">
        <v>193</v>
      </c>
      <c r="AU2234" s="151" t="s">
        <v>81</v>
      </c>
      <c r="AV2234" s="12" t="s">
        <v>81</v>
      </c>
      <c r="AW2234" s="12" t="s">
        <v>34</v>
      </c>
      <c r="AX2234" s="12" t="s">
        <v>72</v>
      </c>
      <c r="AY2234" s="151" t="s">
        <v>182</v>
      </c>
    </row>
    <row r="2235" spans="2:51" s="12" customFormat="1">
      <c r="B2235" s="149"/>
      <c r="D2235" s="150" t="s">
        <v>193</v>
      </c>
      <c r="E2235" s="151" t="s">
        <v>3</v>
      </c>
      <c r="F2235" s="152" t="s">
        <v>1608</v>
      </c>
      <c r="H2235" s="153">
        <v>-1.4</v>
      </c>
      <c r="I2235" s="154"/>
      <c r="L2235" s="149"/>
      <c r="M2235" s="155"/>
      <c r="T2235" s="156"/>
      <c r="AT2235" s="151" t="s">
        <v>193</v>
      </c>
      <c r="AU2235" s="151" t="s">
        <v>81</v>
      </c>
      <c r="AV2235" s="12" t="s">
        <v>81</v>
      </c>
      <c r="AW2235" s="12" t="s">
        <v>34</v>
      </c>
      <c r="AX2235" s="12" t="s">
        <v>72</v>
      </c>
      <c r="AY2235" s="151" t="s">
        <v>182</v>
      </c>
    </row>
    <row r="2236" spans="2:51" s="12" customFormat="1">
      <c r="B2236" s="149"/>
      <c r="D2236" s="150" t="s">
        <v>193</v>
      </c>
      <c r="E2236" s="151" t="s">
        <v>3</v>
      </c>
      <c r="F2236" s="152" t="s">
        <v>1610</v>
      </c>
      <c r="H2236" s="153">
        <v>42.655999999999999</v>
      </c>
      <c r="I2236" s="154"/>
      <c r="L2236" s="149"/>
      <c r="M2236" s="155"/>
      <c r="T2236" s="156"/>
      <c r="AT2236" s="151" t="s">
        <v>193</v>
      </c>
      <c r="AU2236" s="151" t="s">
        <v>81</v>
      </c>
      <c r="AV2236" s="12" t="s">
        <v>81</v>
      </c>
      <c r="AW2236" s="12" t="s">
        <v>34</v>
      </c>
      <c r="AX2236" s="12" t="s">
        <v>72</v>
      </c>
      <c r="AY2236" s="151" t="s">
        <v>182</v>
      </c>
    </row>
    <row r="2237" spans="2:51" s="12" customFormat="1">
      <c r="B2237" s="149"/>
      <c r="D2237" s="150" t="s">
        <v>193</v>
      </c>
      <c r="E2237" s="151" t="s">
        <v>3</v>
      </c>
      <c r="F2237" s="152" t="s">
        <v>1611</v>
      </c>
      <c r="H2237" s="153">
        <v>-3.5880000000000001</v>
      </c>
      <c r="I2237" s="154"/>
      <c r="L2237" s="149"/>
      <c r="M2237" s="155"/>
      <c r="T2237" s="156"/>
      <c r="AT2237" s="151" t="s">
        <v>193</v>
      </c>
      <c r="AU2237" s="151" t="s">
        <v>81</v>
      </c>
      <c r="AV2237" s="12" t="s">
        <v>81</v>
      </c>
      <c r="AW2237" s="12" t="s">
        <v>34</v>
      </c>
      <c r="AX2237" s="12" t="s">
        <v>72</v>
      </c>
      <c r="AY2237" s="151" t="s">
        <v>182</v>
      </c>
    </row>
    <row r="2238" spans="2:51" s="12" customFormat="1">
      <c r="B2238" s="149"/>
      <c r="D2238" s="150" t="s">
        <v>193</v>
      </c>
      <c r="E2238" s="151" t="s">
        <v>3</v>
      </c>
      <c r="F2238" s="152" t="s">
        <v>921</v>
      </c>
      <c r="H2238" s="153">
        <v>-2.8</v>
      </c>
      <c r="I2238" s="154"/>
      <c r="L2238" s="149"/>
      <c r="M2238" s="155"/>
      <c r="T2238" s="156"/>
      <c r="AT2238" s="151" t="s">
        <v>193</v>
      </c>
      <c r="AU2238" s="151" t="s">
        <v>81</v>
      </c>
      <c r="AV2238" s="12" t="s">
        <v>81</v>
      </c>
      <c r="AW2238" s="12" t="s">
        <v>34</v>
      </c>
      <c r="AX2238" s="12" t="s">
        <v>72</v>
      </c>
      <c r="AY2238" s="151" t="s">
        <v>182</v>
      </c>
    </row>
    <row r="2239" spans="2:51" s="12" customFormat="1">
      <c r="B2239" s="149"/>
      <c r="D2239" s="150" t="s">
        <v>193</v>
      </c>
      <c r="E2239" s="151" t="s">
        <v>3</v>
      </c>
      <c r="F2239" s="152" t="s">
        <v>1612</v>
      </c>
      <c r="H2239" s="153">
        <v>-0.77400000000000002</v>
      </c>
      <c r="I2239" s="154"/>
      <c r="L2239" s="149"/>
      <c r="M2239" s="155"/>
      <c r="T2239" s="156"/>
      <c r="AT2239" s="151" t="s">
        <v>193</v>
      </c>
      <c r="AU2239" s="151" t="s">
        <v>81</v>
      </c>
      <c r="AV2239" s="12" t="s">
        <v>81</v>
      </c>
      <c r="AW2239" s="12" t="s">
        <v>34</v>
      </c>
      <c r="AX2239" s="12" t="s">
        <v>72</v>
      </c>
      <c r="AY2239" s="151" t="s">
        <v>182</v>
      </c>
    </row>
    <row r="2240" spans="2:51" s="12" customFormat="1">
      <c r="B2240" s="149"/>
      <c r="D2240" s="150" t="s">
        <v>193</v>
      </c>
      <c r="E2240" s="151" t="s">
        <v>3</v>
      </c>
      <c r="F2240" s="152" t="s">
        <v>1613</v>
      </c>
      <c r="H2240" s="153">
        <v>23.693000000000001</v>
      </c>
      <c r="I2240" s="154"/>
      <c r="L2240" s="149"/>
      <c r="M2240" s="155"/>
      <c r="T2240" s="156"/>
      <c r="AT2240" s="151" t="s">
        <v>193</v>
      </c>
      <c r="AU2240" s="151" t="s">
        <v>81</v>
      </c>
      <c r="AV2240" s="12" t="s">
        <v>81</v>
      </c>
      <c r="AW2240" s="12" t="s">
        <v>34</v>
      </c>
      <c r="AX2240" s="12" t="s">
        <v>72</v>
      </c>
      <c r="AY2240" s="151" t="s">
        <v>182</v>
      </c>
    </row>
    <row r="2241" spans="2:51" s="12" customFormat="1">
      <c r="B2241" s="149"/>
      <c r="D2241" s="150" t="s">
        <v>193</v>
      </c>
      <c r="E2241" s="151" t="s">
        <v>3</v>
      </c>
      <c r="F2241" s="152" t="s">
        <v>937</v>
      </c>
      <c r="H2241" s="153">
        <v>-1.4</v>
      </c>
      <c r="I2241" s="154"/>
      <c r="L2241" s="149"/>
      <c r="M2241" s="155"/>
      <c r="T2241" s="156"/>
      <c r="AT2241" s="151" t="s">
        <v>193</v>
      </c>
      <c r="AU2241" s="151" t="s">
        <v>81</v>
      </c>
      <c r="AV2241" s="12" t="s">
        <v>81</v>
      </c>
      <c r="AW2241" s="12" t="s">
        <v>34</v>
      </c>
      <c r="AX2241" s="12" t="s">
        <v>72</v>
      </c>
      <c r="AY2241" s="151" t="s">
        <v>182</v>
      </c>
    </row>
    <row r="2242" spans="2:51" s="12" customFormat="1">
      <c r="B2242" s="149"/>
      <c r="D2242" s="150" t="s">
        <v>193</v>
      </c>
      <c r="E2242" s="151" t="s">
        <v>3</v>
      </c>
      <c r="F2242" s="152" t="s">
        <v>938</v>
      </c>
      <c r="H2242" s="153">
        <v>-1.2</v>
      </c>
      <c r="I2242" s="154"/>
      <c r="L2242" s="149"/>
      <c r="M2242" s="155"/>
      <c r="T2242" s="156"/>
      <c r="AT2242" s="151" t="s">
        <v>193</v>
      </c>
      <c r="AU2242" s="151" t="s">
        <v>81</v>
      </c>
      <c r="AV2242" s="12" t="s">
        <v>81</v>
      </c>
      <c r="AW2242" s="12" t="s">
        <v>34</v>
      </c>
      <c r="AX2242" s="12" t="s">
        <v>72</v>
      </c>
      <c r="AY2242" s="151" t="s">
        <v>182</v>
      </c>
    </row>
    <row r="2243" spans="2:51" s="12" customFormat="1">
      <c r="B2243" s="149"/>
      <c r="D2243" s="150" t="s">
        <v>193</v>
      </c>
      <c r="E2243" s="151" t="s">
        <v>3</v>
      </c>
      <c r="F2243" s="152" t="s">
        <v>1613</v>
      </c>
      <c r="H2243" s="153">
        <v>23.693000000000001</v>
      </c>
      <c r="I2243" s="154"/>
      <c r="L2243" s="149"/>
      <c r="M2243" s="155"/>
      <c r="T2243" s="156"/>
      <c r="AT2243" s="151" t="s">
        <v>193</v>
      </c>
      <c r="AU2243" s="151" t="s">
        <v>81</v>
      </c>
      <c r="AV2243" s="12" t="s">
        <v>81</v>
      </c>
      <c r="AW2243" s="12" t="s">
        <v>34</v>
      </c>
      <c r="AX2243" s="12" t="s">
        <v>72</v>
      </c>
      <c r="AY2243" s="151" t="s">
        <v>182</v>
      </c>
    </row>
    <row r="2244" spans="2:51" s="12" customFormat="1">
      <c r="B2244" s="149"/>
      <c r="D2244" s="150" t="s">
        <v>193</v>
      </c>
      <c r="E2244" s="151" t="s">
        <v>3</v>
      </c>
      <c r="F2244" s="152" t="s">
        <v>937</v>
      </c>
      <c r="H2244" s="153">
        <v>-1.4</v>
      </c>
      <c r="I2244" s="154"/>
      <c r="L2244" s="149"/>
      <c r="M2244" s="155"/>
      <c r="T2244" s="156"/>
      <c r="AT2244" s="151" t="s">
        <v>193</v>
      </c>
      <c r="AU2244" s="151" t="s">
        <v>81</v>
      </c>
      <c r="AV2244" s="12" t="s">
        <v>81</v>
      </c>
      <c r="AW2244" s="12" t="s">
        <v>34</v>
      </c>
      <c r="AX2244" s="12" t="s">
        <v>72</v>
      </c>
      <c r="AY2244" s="151" t="s">
        <v>182</v>
      </c>
    </row>
    <row r="2245" spans="2:51" s="12" customFormat="1">
      <c r="B2245" s="149"/>
      <c r="D2245" s="150" t="s">
        <v>193</v>
      </c>
      <c r="E2245" s="151" t="s">
        <v>3</v>
      </c>
      <c r="F2245" s="152" t="s">
        <v>938</v>
      </c>
      <c r="H2245" s="153">
        <v>-1.2</v>
      </c>
      <c r="I2245" s="154"/>
      <c r="L2245" s="149"/>
      <c r="M2245" s="155"/>
      <c r="T2245" s="156"/>
      <c r="AT2245" s="151" t="s">
        <v>193</v>
      </c>
      <c r="AU2245" s="151" t="s">
        <v>81</v>
      </c>
      <c r="AV2245" s="12" t="s">
        <v>81</v>
      </c>
      <c r="AW2245" s="12" t="s">
        <v>34</v>
      </c>
      <c r="AX2245" s="12" t="s">
        <v>72</v>
      </c>
      <c r="AY2245" s="151" t="s">
        <v>182</v>
      </c>
    </row>
    <row r="2246" spans="2:51" s="12" customFormat="1">
      <c r="B2246" s="149"/>
      <c r="D2246" s="150" t="s">
        <v>193</v>
      </c>
      <c r="E2246" s="151" t="s">
        <v>3</v>
      </c>
      <c r="F2246" s="152" t="s">
        <v>1614</v>
      </c>
      <c r="H2246" s="153">
        <v>18.876999999999999</v>
      </c>
      <c r="I2246" s="154"/>
      <c r="L2246" s="149"/>
      <c r="M2246" s="155"/>
      <c r="T2246" s="156"/>
      <c r="AT2246" s="151" t="s">
        <v>193</v>
      </c>
      <c r="AU2246" s="151" t="s">
        <v>81</v>
      </c>
      <c r="AV2246" s="12" t="s">
        <v>81</v>
      </c>
      <c r="AW2246" s="12" t="s">
        <v>34</v>
      </c>
      <c r="AX2246" s="12" t="s">
        <v>72</v>
      </c>
      <c r="AY2246" s="151" t="s">
        <v>182</v>
      </c>
    </row>
    <row r="2247" spans="2:51" s="12" customFormat="1">
      <c r="B2247" s="149"/>
      <c r="D2247" s="150" t="s">
        <v>193</v>
      </c>
      <c r="E2247" s="151" t="s">
        <v>3</v>
      </c>
      <c r="F2247" s="152" t="s">
        <v>938</v>
      </c>
      <c r="H2247" s="153">
        <v>-1.2</v>
      </c>
      <c r="I2247" s="154"/>
      <c r="L2247" s="149"/>
      <c r="M2247" s="155"/>
      <c r="T2247" s="156"/>
      <c r="AT2247" s="151" t="s">
        <v>193</v>
      </c>
      <c r="AU2247" s="151" t="s">
        <v>81</v>
      </c>
      <c r="AV2247" s="12" t="s">
        <v>81</v>
      </c>
      <c r="AW2247" s="12" t="s">
        <v>34</v>
      </c>
      <c r="AX2247" s="12" t="s">
        <v>72</v>
      </c>
      <c r="AY2247" s="151" t="s">
        <v>182</v>
      </c>
    </row>
    <row r="2248" spans="2:51" s="12" customFormat="1">
      <c r="B2248" s="149"/>
      <c r="D2248" s="150" t="s">
        <v>193</v>
      </c>
      <c r="E2248" s="151" t="s">
        <v>3</v>
      </c>
      <c r="F2248" s="152" t="s">
        <v>1614</v>
      </c>
      <c r="H2248" s="153">
        <v>18.876999999999999</v>
      </c>
      <c r="I2248" s="154"/>
      <c r="L2248" s="149"/>
      <c r="M2248" s="155"/>
      <c r="T2248" s="156"/>
      <c r="AT2248" s="151" t="s">
        <v>193</v>
      </c>
      <c r="AU2248" s="151" t="s">
        <v>81</v>
      </c>
      <c r="AV2248" s="12" t="s">
        <v>81</v>
      </c>
      <c r="AW2248" s="12" t="s">
        <v>34</v>
      </c>
      <c r="AX2248" s="12" t="s">
        <v>72</v>
      </c>
      <c r="AY2248" s="151" t="s">
        <v>182</v>
      </c>
    </row>
    <row r="2249" spans="2:51" s="12" customFormat="1">
      <c r="B2249" s="149"/>
      <c r="D2249" s="150" t="s">
        <v>193</v>
      </c>
      <c r="E2249" s="151" t="s">
        <v>3</v>
      </c>
      <c r="F2249" s="152" t="s">
        <v>938</v>
      </c>
      <c r="H2249" s="153">
        <v>-1.2</v>
      </c>
      <c r="I2249" s="154"/>
      <c r="L2249" s="149"/>
      <c r="M2249" s="155"/>
      <c r="T2249" s="156"/>
      <c r="AT2249" s="151" t="s">
        <v>193</v>
      </c>
      <c r="AU2249" s="151" t="s">
        <v>81</v>
      </c>
      <c r="AV2249" s="12" t="s">
        <v>81</v>
      </c>
      <c r="AW2249" s="12" t="s">
        <v>34</v>
      </c>
      <c r="AX2249" s="12" t="s">
        <v>72</v>
      </c>
      <c r="AY2249" s="151" t="s">
        <v>182</v>
      </c>
    </row>
    <row r="2250" spans="2:51" s="12" customFormat="1">
      <c r="B2250" s="149"/>
      <c r="D2250" s="150" t="s">
        <v>193</v>
      </c>
      <c r="E2250" s="151" t="s">
        <v>3</v>
      </c>
      <c r="F2250" s="152" t="s">
        <v>1615</v>
      </c>
      <c r="H2250" s="153">
        <v>127.738</v>
      </c>
      <c r="I2250" s="154"/>
      <c r="L2250" s="149"/>
      <c r="M2250" s="155"/>
      <c r="T2250" s="156"/>
      <c r="AT2250" s="151" t="s">
        <v>193</v>
      </c>
      <c r="AU2250" s="151" t="s">
        <v>81</v>
      </c>
      <c r="AV2250" s="12" t="s">
        <v>81</v>
      </c>
      <c r="AW2250" s="12" t="s">
        <v>34</v>
      </c>
      <c r="AX2250" s="12" t="s">
        <v>72</v>
      </c>
      <c r="AY2250" s="151" t="s">
        <v>182</v>
      </c>
    </row>
    <row r="2251" spans="2:51" s="12" customFormat="1">
      <c r="B2251" s="149"/>
      <c r="D2251" s="150" t="s">
        <v>193</v>
      </c>
      <c r="E2251" s="151" t="s">
        <v>3</v>
      </c>
      <c r="F2251" s="152" t="s">
        <v>1616</v>
      </c>
      <c r="H2251" s="153">
        <v>-4.17</v>
      </c>
      <c r="I2251" s="154"/>
      <c r="L2251" s="149"/>
      <c r="M2251" s="155"/>
      <c r="T2251" s="156"/>
      <c r="AT2251" s="151" t="s">
        <v>193</v>
      </c>
      <c r="AU2251" s="151" t="s">
        <v>81</v>
      </c>
      <c r="AV2251" s="12" t="s">
        <v>81</v>
      </c>
      <c r="AW2251" s="12" t="s">
        <v>34</v>
      </c>
      <c r="AX2251" s="12" t="s">
        <v>72</v>
      </c>
      <c r="AY2251" s="151" t="s">
        <v>182</v>
      </c>
    </row>
    <row r="2252" spans="2:51" s="12" customFormat="1">
      <c r="B2252" s="149"/>
      <c r="D2252" s="150" t="s">
        <v>193</v>
      </c>
      <c r="E2252" s="151" t="s">
        <v>3</v>
      </c>
      <c r="F2252" s="152" t="s">
        <v>931</v>
      </c>
      <c r="H2252" s="153">
        <v>-2.2000000000000002</v>
      </c>
      <c r="I2252" s="154"/>
      <c r="L2252" s="149"/>
      <c r="M2252" s="155"/>
      <c r="T2252" s="156"/>
      <c r="AT2252" s="151" t="s">
        <v>193</v>
      </c>
      <c r="AU2252" s="151" t="s">
        <v>81</v>
      </c>
      <c r="AV2252" s="12" t="s">
        <v>81</v>
      </c>
      <c r="AW2252" s="12" t="s">
        <v>34</v>
      </c>
      <c r="AX2252" s="12" t="s">
        <v>72</v>
      </c>
      <c r="AY2252" s="151" t="s">
        <v>182</v>
      </c>
    </row>
    <row r="2253" spans="2:51" s="12" customFormat="1">
      <c r="B2253" s="149"/>
      <c r="D2253" s="150" t="s">
        <v>193</v>
      </c>
      <c r="E2253" s="151" t="s">
        <v>3</v>
      </c>
      <c r="F2253" s="152" t="s">
        <v>1617</v>
      </c>
      <c r="H2253" s="153">
        <v>-2.1240000000000001</v>
      </c>
      <c r="I2253" s="154"/>
      <c r="L2253" s="149"/>
      <c r="M2253" s="155"/>
      <c r="T2253" s="156"/>
      <c r="AT2253" s="151" t="s">
        <v>193</v>
      </c>
      <c r="AU2253" s="151" t="s">
        <v>81</v>
      </c>
      <c r="AV2253" s="12" t="s">
        <v>81</v>
      </c>
      <c r="AW2253" s="12" t="s">
        <v>34</v>
      </c>
      <c r="AX2253" s="12" t="s">
        <v>72</v>
      </c>
      <c r="AY2253" s="151" t="s">
        <v>182</v>
      </c>
    </row>
    <row r="2254" spans="2:51" s="12" customFormat="1">
      <c r="B2254" s="149"/>
      <c r="D2254" s="150" t="s">
        <v>193</v>
      </c>
      <c r="E2254" s="151" t="s">
        <v>3</v>
      </c>
      <c r="F2254" s="152" t="s">
        <v>1618</v>
      </c>
      <c r="H2254" s="153">
        <v>-5.7530000000000001</v>
      </c>
      <c r="I2254" s="154"/>
      <c r="L2254" s="149"/>
      <c r="M2254" s="155"/>
      <c r="T2254" s="156"/>
      <c r="AT2254" s="151" t="s">
        <v>193</v>
      </c>
      <c r="AU2254" s="151" t="s">
        <v>81</v>
      </c>
      <c r="AV2254" s="12" t="s">
        <v>81</v>
      </c>
      <c r="AW2254" s="12" t="s">
        <v>34</v>
      </c>
      <c r="AX2254" s="12" t="s">
        <v>72</v>
      </c>
      <c r="AY2254" s="151" t="s">
        <v>182</v>
      </c>
    </row>
    <row r="2255" spans="2:51" s="14" customFormat="1">
      <c r="B2255" s="174"/>
      <c r="D2255" s="150" t="s">
        <v>193</v>
      </c>
      <c r="E2255" s="175" t="s">
        <v>3</v>
      </c>
      <c r="F2255" s="176" t="s">
        <v>596</v>
      </c>
      <c r="H2255" s="177">
        <v>2161.8900000000008</v>
      </c>
      <c r="I2255" s="178"/>
      <c r="L2255" s="174"/>
      <c r="M2255" s="179"/>
      <c r="T2255" s="180"/>
      <c r="AT2255" s="175" t="s">
        <v>193</v>
      </c>
      <c r="AU2255" s="175" t="s">
        <v>81</v>
      </c>
      <c r="AV2255" s="14" t="s">
        <v>202</v>
      </c>
      <c r="AW2255" s="14" t="s">
        <v>34</v>
      </c>
      <c r="AX2255" s="14" t="s">
        <v>72</v>
      </c>
      <c r="AY2255" s="175" t="s">
        <v>182</v>
      </c>
    </row>
    <row r="2256" spans="2:51" s="12" customFormat="1">
      <c r="B2256" s="149"/>
      <c r="D2256" s="150" t="s">
        <v>193</v>
      </c>
      <c r="E2256" s="151" t="s">
        <v>3</v>
      </c>
      <c r="F2256" s="152" t="s">
        <v>1619</v>
      </c>
      <c r="H2256" s="153">
        <v>50.575000000000003</v>
      </c>
      <c r="I2256" s="154"/>
      <c r="L2256" s="149"/>
      <c r="M2256" s="155"/>
      <c r="T2256" s="156"/>
      <c r="AT2256" s="151" t="s">
        <v>193</v>
      </c>
      <c r="AU2256" s="151" t="s">
        <v>81</v>
      </c>
      <c r="AV2256" s="12" t="s">
        <v>81</v>
      </c>
      <c r="AW2256" s="12" t="s">
        <v>34</v>
      </c>
      <c r="AX2256" s="12" t="s">
        <v>72</v>
      </c>
      <c r="AY2256" s="151" t="s">
        <v>182</v>
      </c>
    </row>
    <row r="2257" spans="2:51" s="12" customFormat="1">
      <c r="B2257" s="149"/>
      <c r="D2257" s="150" t="s">
        <v>193</v>
      </c>
      <c r="E2257" s="151" t="s">
        <v>3</v>
      </c>
      <c r="F2257" s="152" t="s">
        <v>932</v>
      </c>
      <c r="H2257" s="153">
        <v>-1.8</v>
      </c>
      <c r="I2257" s="154"/>
      <c r="L2257" s="149"/>
      <c r="M2257" s="155"/>
      <c r="T2257" s="156"/>
      <c r="AT2257" s="151" t="s">
        <v>193</v>
      </c>
      <c r="AU2257" s="151" t="s">
        <v>81</v>
      </c>
      <c r="AV2257" s="12" t="s">
        <v>81</v>
      </c>
      <c r="AW2257" s="12" t="s">
        <v>34</v>
      </c>
      <c r="AX2257" s="12" t="s">
        <v>72</v>
      </c>
      <c r="AY2257" s="151" t="s">
        <v>182</v>
      </c>
    </row>
    <row r="2258" spans="2:51" s="12" customFormat="1">
      <c r="B2258" s="149"/>
      <c r="D2258" s="150" t="s">
        <v>193</v>
      </c>
      <c r="E2258" s="151" t="s">
        <v>3</v>
      </c>
      <c r="F2258" s="152" t="s">
        <v>1620</v>
      </c>
      <c r="H2258" s="153">
        <v>-3.6960000000000002</v>
      </c>
      <c r="I2258" s="154"/>
      <c r="L2258" s="149"/>
      <c r="M2258" s="155"/>
      <c r="T2258" s="156"/>
      <c r="AT2258" s="151" t="s">
        <v>193</v>
      </c>
      <c r="AU2258" s="151" t="s">
        <v>81</v>
      </c>
      <c r="AV2258" s="12" t="s">
        <v>81</v>
      </c>
      <c r="AW2258" s="12" t="s">
        <v>34</v>
      </c>
      <c r="AX2258" s="12" t="s">
        <v>72</v>
      </c>
      <c r="AY2258" s="151" t="s">
        <v>182</v>
      </c>
    </row>
    <row r="2259" spans="2:51" s="12" customFormat="1">
      <c r="B2259" s="149"/>
      <c r="D2259" s="150" t="s">
        <v>193</v>
      </c>
      <c r="E2259" s="151" t="s">
        <v>3</v>
      </c>
      <c r="F2259" s="152" t="s">
        <v>1621</v>
      </c>
      <c r="H2259" s="153">
        <v>37.953000000000003</v>
      </c>
      <c r="I2259" s="154"/>
      <c r="L2259" s="149"/>
      <c r="M2259" s="155"/>
      <c r="T2259" s="156"/>
      <c r="AT2259" s="151" t="s">
        <v>193</v>
      </c>
      <c r="AU2259" s="151" t="s">
        <v>81</v>
      </c>
      <c r="AV2259" s="12" t="s">
        <v>81</v>
      </c>
      <c r="AW2259" s="12" t="s">
        <v>34</v>
      </c>
      <c r="AX2259" s="12" t="s">
        <v>72</v>
      </c>
      <c r="AY2259" s="151" t="s">
        <v>182</v>
      </c>
    </row>
    <row r="2260" spans="2:51" s="12" customFormat="1">
      <c r="B2260" s="149"/>
      <c r="D2260" s="150" t="s">
        <v>193</v>
      </c>
      <c r="E2260" s="151" t="s">
        <v>3</v>
      </c>
      <c r="F2260" s="152" t="s">
        <v>1622</v>
      </c>
      <c r="H2260" s="153">
        <v>1.1499999999999999</v>
      </c>
      <c r="I2260" s="154"/>
      <c r="L2260" s="149"/>
      <c r="M2260" s="155"/>
      <c r="T2260" s="156"/>
      <c r="AT2260" s="151" t="s">
        <v>193</v>
      </c>
      <c r="AU2260" s="151" t="s">
        <v>81</v>
      </c>
      <c r="AV2260" s="12" t="s">
        <v>81</v>
      </c>
      <c r="AW2260" s="12" t="s">
        <v>34</v>
      </c>
      <c r="AX2260" s="12" t="s">
        <v>72</v>
      </c>
      <c r="AY2260" s="151" t="s">
        <v>182</v>
      </c>
    </row>
    <row r="2261" spans="2:51" s="12" customFormat="1">
      <c r="B2261" s="149"/>
      <c r="D2261" s="150" t="s">
        <v>193</v>
      </c>
      <c r="E2261" s="151" t="s">
        <v>3</v>
      </c>
      <c r="F2261" s="152" t="s">
        <v>1623</v>
      </c>
      <c r="H2261" s="153">
        <v>94.393000000000001</v>
      </c>
      <c r="I2261" s="154"/>
      <c r="L2261" s="149"/>
      <c r="M2261" s="155"/>
      <c r="T2261" s="156"/>
      <c r="AT2261" s="151" t="s">
        <v>193</v>
      </c>
      <c r="AU2261" s="151" t="s">
        <v>81</v>
      </c>
      <c r="AV2261" s="12" t="s">
        <v>81</v>
      </c>
      <c r="AW2261" s="12" t="s">
        <v>34</v>
      </c>
      <c r="AX2261" s="12" t="s">
        <v>72</v>
      </c>
      <c r="AY2261" s="151" t="s">
        <v>182</v>
      </c>
    </row>
    <row r="2262" spans="2:51" s="12" customFormat="1">
      <c r="B2262" s="149"/>
      <c r="D2262" s="150" t="s">
        <v>193</v>
      </c>
      <c r="E2262" s="151" t="s">
        <v>3</v>
      </c>
      <c r="F2262" s="152" t="s">
        <v>932</v>
      </c>
      <c r="H2262" s="153">
        <v>-1.8</v>
      </c>
      <c r="I2262" s="154"/>
      <c r="L2262" s="149"/>
      <c r="M2262" s="155"/>
      <c r="T2262" s="156"/>
      <c r="AT2262" s="151" t="s">
        <v>193</v>
      </c>
      <c r="AU2262" s="151" t="s">
        <v>81</v>
      </c>
      <c r="AV2262" s="12" t="s">
        <v>81</v>
      </c>
      <c r="AW2262" s="12" t="s">
        <v>34</v>
      </c>
      <c r="AX2262" s="12" t="s">
        <v>72</v>
      </c>
      <c r="AY2262" s="151" t="s">
        <v>182</v>
      </c>
    </row>
    <row r="2263" spans="2:51" s="12" customFormat="1">
      <c r="B2263" s="149"/>
      <c r="D2263" s="150" t="s">
        <v>193</v>
      </c>
      <c r="E2263" s="151" t="s">
        <v>3</v>
      </c>
      <c r="F2263" s="152" t="s">
        <v>931</v>
      </c>
      <c r="H2263" s="153">
        <v>-2.2000000000000002</v>
      </c>
      <c r="I2263" s="154"/>
      <c r="L2263" s="149"/>
      <c r="M2263" s="155"/>
      <c r="T2263" s="156"/>
      <c r="AT2263" s="151" t="s">
        <v>193</v>
      </c>
      <c r="AU2263" s="151" t="s">
        <v>81</v>
      </c>
      <c r="AV2263" s="12" t="s">
        <v>81</v>
      </c>
      <c r="AW2263" s="12" t="s">
        <v>34</v>
      </c>
      <c r="AX2263" s="12" t="s">
        <v>72</v>
      </c>
      <c r="AY2263" s="151" t="s">
        <v>182</v>
      </c>
    </row>
    <row r="2264" spans="2:51" s="12" customFormat="1">
      <c r="B2264" s="149"/>
      <c r="D2264" s="150" t="s">
        <v>193</v>
      </c>
      <c r="E2264" s="151" t="s">
        <v>3</v>
      </c>
      <c r="F2264" s="152" t="s">
        <v>1620</v>
      </c>
      <c r="H2264" s="153">
        <v>-3.6960000000000002</v>
      </c>
      <c r="I2264" s="154"/>
      <c r="L2264" s="149"/>
      <c r="M2264" s="155"/>
      <c r="T2264" s="156"/>
      <c r="AT2264" s="151" t="s">
        <v>193</v>
      </c>
      <c r="AU2264" s="151" t="s">
        <v>81</v>
      </c>
      <c r="AV2264" s="12" t="s">
        <v>81</v>
      </c>
      <c r="AW2264" s="12" t="s">
        <v>34</v>
      </c>
      <c r="AX2264" s="12" t="s">
        <v>72</v>
      </c>
      <c r="AY2264" s="151" t="s">
        <v>182</v>
      </c>
    </row>
    <row r="2265" spans="2:51" s="12" customFormat="1">
      <c r="B2265" s="149"/>
      <c r="D2265" s="150" t="s">
        <v>193</v>
      </c>
      <c r="E2265" s="151" t="s">
        <v>3</v>
      </c>
      <c r="F2265" s="152" t="s">
        <v>1624</v>
      </c>
      <c r="H2265" s="153">
        <v>35.488</v>
      </c>
      <c r="I2265" s="154"/>
      <c r="L2265" s="149"/>
      <c r="M2265" s="155"/>
      <c r="T2265" s="156"/>
      <c r="AT2265" s="151" t="s">
        <v>193</v>
      </c>
      <c r="AU2265" s="151" t="s">
        <v>81</v>
      </c>
      <c r="AV2265" s="12" t="s">
        <v>81</v>
      </c>
      <c r="AW2265" s="12" t="s">
        <v>34</v>
      </c>
      <c r="AX2265" s="12" t="s">
        <v>72</v>
      </c>
      <c r="AY2265" s="151" t="s">
        <v>182</v>
      </c>
    </row>
    <row r="2266" spans="2:51" s="12" customFormat="1">
      <c r="B2266" s="149"/>
      <c r="D2266" s="150" t="s">
        <v>193</v>
      </c>
      <c r="E2266" s="151" t="s">
        <v>3</v>
      </c>
      <c r="F2266" s="152" t="s">
        <v>945</v>
      </c>
      <c r="H2266" s="153">
        <v>-1.6</v>
      </c>
      <c r="I2266" s="154"/>
      <c r="L2266" s="149"/>
      <c r="M2266" s="155"/>
      <c r="T2266" s="156"/>
      <c r="AT2266" s="151" t="s">
        <v>193</v>
      </c>
      <c r="AU2266" s="151" t="s">
        <v>81</v>
      </c>
      <c r="AV2266" s="12" t="s">
        <v>81</v>
      </c>
      <c r="AW2266" s="12" t="s">
        <v>34</v>
      </c>
      <c r="AX2266" s="12" t="s">
        <v>72</v>
      </c>
      <c r="AY2266" s="151" t="s">
        <v>182</v>
      </c>
    </row>
    <row r="2267" spans="2:51" s="12" customFormat="1">
      <c r="B2267" s="149"/>
      <c r="D2267" s="150" t="s">
        <v>193</v>
      </c>
      <c r="E2267" s="151" t="s">
        <v>3</v>
      </c>
      <c r="F2267" s="152" t="s">
        <v>1620</v>
      </c>
      <c r="H2267" s="153">
        <v>-3.6960000000000002</v>
      </c>
      <c r="I2267" s="154"/>
      <c r="L2267" s="149"/>
      <c r="M2267" s="155"/>
      <c r="T2267" s="156"/>
      <c r="AT2267" s="151" t="s">
        <v>193</v>
      </c>
      <c r="AU2267" s="151" t="s">
        <v>81</v>
      </c>
      <c r="AV2267" s="12" t="s">
        <v>81</v>
      </c>
      <c r="AW2267" s="12" t="s">
        <v>34</v>
      </c>
      <c r="AX2267" s="12" t="s">
        <v>72</v>
      </c>
      <c r="AY2267" s="151" t="s">
        <v>182</v>
      </c>
    </row>
    <row r="2268" spans="2:51" s="12" customFormat="1">
      <c r="B2268" s="149"/>
      <c r="D2268" s="150" t="s">
        <v>193</v>
      </c>
      <c r="E2268" s="151" t="s">
        <v>3</v>
      </c>
      <c r="F2268" s="152" t="s">
        <v>1625</v>
      </c>
      <c r="H2268" s="153">
        <v>29.963000000000001</v>
      </c>
      <c r="I2268" s="154"/>
      <c r="L2268" s="149"/>
      <c r="M2268" s="155"/>
      <c r="T2268" s="156"/>
      <c r="AT2268" s="151" t="s">
        <v>193</v>
      </c>
      <c r="AU2268" s="151" t="s">
        <v>81</v>
      </c>
      <c r="AV2268" s="12" t="s">
        <v>81</v>
      </c>
      <c r="AW2268" s="12" t="s">
        <v>34</v>
      </c>
      <c r="AX2268" s="12" t="s">
        <v>72</v>
      </c>
      <c r="AY2268" s="151" t="s">
        <v>182</v>
      </c>
    </row>
    <row r="2269" spans="2:51" s="12" customFormat="1">
      <c r="B2269" s="149"/>
      <c r="D2269" s="150" t="s">
        <v>193</v>
      </c>
      <c r="E2269" s="151" t="s">
        <v>3</v>
      </c>
      <c r="F2269" s="152" t="s">
        <v>945</v>
      </c>
      <c r="H2269" s="153">
        <v>-1.6</v>
      </c>
      <c r="I2269" s="154"/>
      <c r="L2269" s="149"/>
      <c r="M2269" s="155"/>
      <c r="T2269" s="156"/>
      <c r="AT2269" s="151" t="s">
        <v>193</v>
      </c>
      <c r="AU2269" s="151" t="s">
        <v>81</v>
      </c>
      <c r="AV2269" s="12" t="s">
        <v>81</v>
      </c>
      <c r="AW2269" s="12" t="s">
        <v>34</v>
      </c>
      <c r="AX2269" s="12" t="s">
        <v>72</v>
      </c>
      <c r="AY2269" s="151" t="s">
        <v>182</v>
      </c>
    </row>
    <row r="2270" spans="2:51" s="12" customFormat="1">
      <c r="B2270" s="149"/>
      <c r="D2270" s="150" t="s">
        <v>193</v>
      </c>
      <c r="E2270" s="151" t="s">
        <v>3</v>
      </c>
      <c r="F2270" s="152" t="s">
        <v>1626</v>
      </c>
      <c r="H2270" s="153">
        <v>47.643000000000001</v>
      </c>
      <c r="I2270" s="154"/>
      <c r="L2270" s="149"/>
      <c r="M2270" s="155"/>
      <c r="T2270" s="156"/>
      <c r="AT2270" s="151" t="s">
        <v>193</v>
      </c>
      <c r="AU2270" s="151" t="s">
        <v>81</v>
      </c>
      <c r="AV2270" s="12" t="s">
        <v>81</v>
      </c>
      <c r="AW2270" s="12" t="s">
        <v>34</v>
      </c>
      <c r="AX2270" s="12" t="s">
        <v>72</v>
      </c>
      <c r="AY2270" s="151" t="s">
        <v>182</v>
      </c>
    </row>
    <row r="2271" spans="2:51" s="12" customFormat="1">
      <c r="B2271" s="149"/>
      <c r="D2271" s="150" t="s">
        <v>193</v>
      </c>
      <c r="E2271" s="151" t="s">
        <v>3</v>
      </c>
      <c r="F2271" s="152" t="s">
        <v>945</v>
      </c>
      <c r="H2271" s="153">
        <v>-1.6</v>
      </c>
      <c r="I2271" s="154"/>
      <c r="L2271" s="149"/>
      <c r="M2271" s="155"/>
      <c r="T2271" s="156"/>
      <c r="AT2271" s="151" t="s">
        <v>193</v>
      </c>
      <c r="AU2271" s="151" t="s">
        <v>81</v>
      </c>
      <c r="AV2271" s="12" t="s">
        <v>81</v>
      </c>
      <c r="AW2271" s="12" t="s">
        <v>34</v>
      </c>
      <c r="AX2271" s="12" t="s">
        <v>72</v>
      </c>
      <c r="AY2271" s="151" t="s">
        <v>182</v>
      </c>
    </row>
    <row r="2272" spans="2:51" s="12" customFormat="1">
      <c r="B2272" s="149"/>
      <c r="D2272" s="150" t="s">
        <v>193</v>
      </c>
      <c r="E2272" s="151" t="s">
        <v>3</v>
      </c>
      <c r="F2272" s="152" t="s">
        <v>931</v>
      </c>
      <c r="H2272" s="153">
        <v>-2.2000000000000002</v>
      </c>
      <c r="I2272" s="154"/>
      <c r="L2272" s="149"/>
      <c r="M2272" s="155"/>
      <c r="T2272" s="156"/>
      <c r="AT2272" s="151" t="s">
        <v>193</v>
      </c>
      <c r="AU2272" s="151" t="s">
        <v>81</v>
      </c>
      <c r="AV2272" s="12" t="s">
        <v>81</v>
      </c>
      <c r="AW2272" s="12" t="s">
        <v>34</v>
      </c>
      <c r="AX2272" s="12" t="s">
        <v>72</v>
      </c>
      <c r="AY2272" s="151" t="s">
        <v>182</v>
      </c>
    </row>
    <row r="2273" spans="2:51" s="12" customFormat="1">
      <c r="B2273" s="149"/>
      <c r="D2273" s="150" t="s">
        <v>193</v>
      </c>
      <c r="E2273" s="151" t="s">
        <v>3</v>
      </c>
      <c r="F2273" s="152" t="s">
        <v>1627</v>
      </c>
      <c r="H2273" s="153">
        <v>79.433000000000007</v>
      </c>
      <c r="I2273" s="154"/>
      <c r="L2273" s="149"/>
      <c r="M2273" s="155"/>
      <c r="T2273" s="156"/>
      <c r="AT2273" s="151" t="s">
        <v>193</v>
      </c>
      <c r="AU2273" s="151" t="s">
        <v>81</v>
      </c>
      <c r="AV2273" s="12" t="s">
        <v>81</v>
      </c>
      <c r="AW2273" s="12" t="s">
        <v>34</v>
      </c>
      <c r="AX2273" s="12" t="s">
        <v>72</v>
      </c>
      <c r="AY2273" s="151" t="s">
        <v>182</v>
      </c>
    </row>
    <row r="2274" spans="2:51" s="12" customFormat="1">
      <c r="B2274" s="149"/>
      <c r="D2274" s="150" t="s">
        <v>193</v>
      </c>
      <c r="E2274" s="151" t="s">
        <v>3</v>
      </c>
      <c r="F2274" s="152" t="s">
        <v>621</v>
      </c>
      <c r="H2274" s="153">
        <v>-2.31</v>
      </c>
      <c r="I2274" s="154"/>
      <c r="L2274" s="149"/>
      <c r="M2274" s="155"/>
      <c r="T2274" s="156"/>
      <c r="AT2274" s="151" t="s">
        <v>193</v>
      </c>
      <c r="AU2274" s="151" t="s">
        <v>81</v>
      </c>
      <c r="AV2274" s="12" t="s">
        <v>81</v>
      </c>
      <c r="AW2274" s="12" t="s">
        <v>34</v>
      </c>
      <c r="AX2274" s="12" t="s">
        <v>72</v>
      </c>
      <c r="AY2274" s="151" t="s">
        <v>182</v>
      </c>
    </row>
    <row r="2275" spans="2:51" s="12" customFormat="1">
      <c r="B2275" s="149"/>
      <c r="D2275" s="150" t="s">
        <v>193</v>
      </c>
      <c r="E2275" s="151" t="s">
        <v>3</v>
      </c>
      <c r="F2275" s="152" t="s">
        <v>1628</v>
      </c>
      <c r="H2275" s="153">
        <v>-2.298</v>
      </c>
      <c r="I2275" s="154"/>
      <c r="L2275" s="149"/>
      <c r="M2275" s="155"/>
      <c r="T2275" s="156"/>
      <c r="AT2275" s="151" t="s">
        <v>193</v>
      </c>
      <c r="AU2275" s="151" t="s">
        <v>81</v>
      </c>
      <c r="AV2275" s="12" t="s">
        <v>81</v>
      </c>
      <c r="AW2275" s="12" t="s">
        <v>34</v>
      </c>
      <c r="AX2275" s="12" t="s">
        <v>72</v>
      </c>
      <c r="AY2275" s="151" t="s">
        <v>182</v>
      </c>
    </row>
    <row r="2276" spans="2:51" s="12" customFormat="1">
      <c r="B2276" s="149"/>
      <c r="D2276" s="150" t="s">
        <v>193</v>
      </c>
      <c r="E2276" s="151" t="s">
        <v>3</v>
      </c>
      <c r="F2276" s="152" t="s">
        <v>937</v>
      </c>
      <c r="H2276" s="153">
        <v>-1.4</v>
      </c>
      <c r="I2276" s="154"/>
      <c r="L2276" s="149"/>
      <c r="M2276" s="155"/>
      <c r="T2276" s="156"/>
      <c r="AT2276" s="151" t="s">
        <v>193</v>
      </c>
      <c r="AU2276" s="151" t="s">
        <v>81</v>
      </c>
      <c r="AV2276" s="12" t="s">
        <v>81</v>
      </c>
      <c r="AW2276" s="12" t="s">
        <v>34</v>
      </c>
      <c r="AX2276" s="12" t="s">
        <v>72</v>
      </c>
      <c r="AY2276" s="151" t="s">
        <v>182</v>
      </c>
    </row>
    <row r="2277" spans="2:51" s="12" customFormat="1">
      <c r="B2277" s="149"/>
      <c r="D2277" s="150" t="s">
        <v>193</v>
      </c>
      <c r="E2277" s="151" t="s">
        <v>3</v>
      </c>
      <c r="F2277" s="152" t="s">
        <v>1629</v>
      </c>
      <c r="H2277" s="153">
        <v>79.263000000000005</v>
      </c>
      <c r="I2277" s="154"/>
      <c r="L2277" s="149"/>
      <c r="M2277" s="155"/>
      <c r="T2277" s="156"/>
      <c r="AT2277" s="151" t="s">
        <v>193</v>
      </c>
      <c r="AU2277" s="151" t="s">
        <v>81</v>
      </c>
      <c r="AV2277" s="12" t="s">
        <v>81</v>
      </c>
      <c r="AW2277" s="12" t="s">
        <v>34</v>
      </c>
      <c r="AX2277" s="12" t="s">
        <v>72</v>
      </c>
      <c r="AY2277" s="151" t="s">
        <v>182</v>
      </c>
    </row>
    <row r="2278" spans="2:51" s="12" customFormat="1">
      <c r="B2278" s="149"/>
      <c r="D2278" s="150" t="s">
        <v>193</v>
      </c>
      <c r="E2278" s="151" t="s">
        <v>3</v>
      </c>
      <c r="F2278" s="152" t="s">
        <v>932</v>
      </c>
      <c r="H2278" s="153">
        <v>-1.8</v>
      </c>
      <c r="I2278" s="154"/>
      <c r="L2278" s="149"/>
      <c r="M2278" s="155"/>
      <c r="T2278" s="156"/>
      <c r="AT2278" s="151" t="s">
        <v>193</v>
      </c>
      <c r="AU2278" s="151" t="s">
        <v>81</v>
      </c>
      <c r="AV2278" s="12" t="s">
        <v>81</v>
      </c>
      <c r="AW2278" s="12" t="s">
        <v>34</v>
      </c>
      <c r="AX2278" s="12" t="s">
        <v>72</v>
      </c>
      <c r="AY2278" s="151" t="s">
        <v>182</v>
      </c>
    </row>
    <row r="2279" spans="2:51" s="12" customFormat="1">
      <c r="B2279" s="149"/>
      <c r="D2279" s="150" t="s">
        <v>193</v>
      </c>
      <c r="E2279" s="151" t="s">
        <v>3</v>
      </c>
      <c r="F2279" s="152" t="s">
        <v>931</v>
      </c>
      <c r="H2279" s="153">
        <v>-2.2000000000000002</v>
      </c>
      <c r="I2279" s="154"/>
      <c r="L2279" s="149"/>
      <c r="M2279" s="155"/>
      <c r="T2279" s="156"/>
      <c r="AT2279" s="151" t="s">
        <v>193</v>
      </c>
      <c r="AU2279" s="151" t="s">
        <v>81</v>
      </c>
      <c r="AV2279" s="12" t="s">
        <v>81</v>
      </c>
      <c r="AW2279" s="12" t="s">
        <v>34</v>
      </c>
      <c r="AX2279" s="12" t="s">
        <v>72</v>
      </c>
      <c r="AY2279" s="151" t="s">
        <v>182</v>
      </c>
    </row>
    <row r="2280" spans="2:51" s="12" customFormat="1">
      <c r="B2280" s="149"/>
      <c r="D2280" s="150" t="s">
        <v>193</v>
      </c>
      <c r="E2280" s="151" t="s">
        <v>3</v>
      </c>
      <c r="F2280" s="152" t="s">
        <v>1628</v>
      </c>
      <c r="H2280" s="153">
        <v>-2.298</v>
      </c>
      <c r="I2280" s="154"/>
      <c r="L2280" s="149"/>
      <c r="M2280" s="155"/>
      <c r="T2280" s="156"/>
      <c r="AT2280" s="151" t="s">
        <v>193</v>
      </c>
      <c r="AU2280" s="151" t="s">
        <v>81</v>
      </c>
      <c r="AV2280" s="12" t="s">
        <v>81</v>
      </c>
      <c r="AW2280" s="12" t="s">
        <v>34</v>
      </c>
      <c r="AX2280" s="12" t="s">
        <v>72</v>
      </c>
      <c r="AY2280" s="151" t="s">
        <v>182</v>
      </c>
    </row>
    <row r="2281" spans="2:51" s="12" customFormat="1">
      <c r="B2281" s="149"/>
      <c r="D2281" s="150" t="s">
        <v>193</v>
      </c>
      <c r="E2281" s="151" t="s">
        <v>3</v>
      </c>
      <c r="F2281" s="152" t="s">
        <v>1630</v>
      </c>
      <c r="H2281" s="153">
        <v>47.728000000000002</v>
      </c>
      <c r="I2281" s="154"/>
      <c r="L2281" s="149"/>
      <c r="M2281" s="155"/>
      <c r="T2281" s="156"/>
      <c r="AT2281" s="151" t="s">
        <v>193</v>
      </c>
      <c r="AU2281" s="151" t="s">
        <v>81</v>
      </c>
      <c r="AV2281" s="12" t="s">
        <v>81</v>
      </c>
      <c r="AW2281" s="12" t="s">
        <v>34</v>
      </c>
      <c r="AX2281" s="12" t="s">
        <v>72</v>
      </c>
      <c r="AY2281" s="151" t="s">
        <v>182</v>
      </c>
    </row>
    <row r="2282" spans="2:51" s="12" customFormat="1">
      <c r="B2282" s="149"/>
      <c r="D2282" s="150" t="s">
        <v>193</v>
      </c>
      <c r="E2282" s="151" t="s">
        <v>3</v>
      </c>
      <c r="F2282" s="152" t="s">
        <v>1512</v>
      </c>
      <c r="H2282" s="153">
        <v>-4.4000000000000004</v>
      </c>
      <c r="I2282" s="154"/>
      <c r="L2282" s="149"/>
      <c r="M2282" s="155"/>
      <c r="T2282" s="156"/>
      <c r="AT2282" s="151" t="s">
        <v>193</v>
      </c>
      <c r="AU2282" s="151" t="s">
        <v>81</v>
      </c>
      <c r="AV2282" s="12" t="s">
        <v>81</v>
      </c>
      <c r="AW2282" s="12" t="s">
        <v>34</v>
      </c>
      <c r="AX2282" s="12" t="s">
        <v>72</v>
      </c>
      <c r="AY2282" s="151" t="s">
        <v>182</v>
      </c>
    </row>
    <row r="2283" spans="2:51" s="12" customFormat="1">
      <c r="B2283" s="149"/>
      <c r="D2283" s="150" t="s">
        <v>193</v>
      </c>
      <c r="E2283" s="151" t="s">
        <v>3</v>
      </c>
      <c r="F2283" s="152" t="s">
        <v>1631</v>
      </c>
      <c r="H2283" s="153">
        <v>1.28</v>
      </c>
      <c r="I2283" s="154"/>
      <c r="L2283" s="149"/>
      <c r="M2283" s="155"/>
      <c r="T2283" s="156"/>
      <c r="AT2283" s="151" t="s">
        <v>193</v>
      </c>
      <c r="AU2283" s="151" t="s">
        <v>81</v>
      </c>
      <c r="AV2283" s="12" t="s">
        <v>81</v>
      </c>
      <c r="AW2283" s="12" t="s">
        <v>34</v>
      </c>
      <c r="AX2283" s="12" t="s">
        <v>72</v>
      </c>
      <c r="AY2283" s="151" t="s">
        <v>182</v>
      </c>
    </row>
    <row r="2284" spans="2:51" s="12" customFormat="1">
      <c r="B2284" s="149"/>
      <c r="D2284" s="150" t="s">
        <v>193</v>
      </c>
      <c r="E2284" s="151" t="s">
        <v>3</v>
      </c>
      <c r="F2284" s="152" t="s">
        <v>1632</v>
      </c>
      <c r="H2284" s="153">
        <v>47.558</v>
      </c>
      <c r="I2284" s="154"/>
      <c r="L2284" s="149"/>
      <c r="M2284" s="155"/>
      <c r="T2284" s="156"/>
      <c r="AT2284" s="151" t="s">
        <v>193</v>
      </c>
      <c r="AU2284" s="151" t="s">
        <v>81</v>
      </c>
      <c r="AV2284" s="12" t="s">
        <v>81</v>
      </c>
      <c r="AW2284" s="12" t="s">
        <v>34</v>
      </c>
      <c r="AX2284" s="12" t="s">
        <v>72</v>
      </c>
      <c r="AY2284" s="151" t="s">
        <v>182</v>
      </c>
    </row>
    <row r="2285" spans="2:51" s="12" customFormat="1">
      <c r="B2285" s="149"/>
      <c r="D2285" s="150" t="s">
        <v>193</v>
      </c>
      <c r="E2285" s="151" t="s">
        <v>3</v>
      </c>
      <c r="F2285" s="152" t="s">
        <v>932</v>
      </c>
      <c r="H2285" s="153">
        <v>-1.8</v>
      </c>
      <c r="I2285" s="154"/>
      <c r="L2285" s="149"/>
      <c r="M2285" s="155"/>
      <c r="T2285" s="156"/>
      <c r="AT2285" s="151" t="s">
        <v>193</v>
      </c>
      <c r="AU2285" s="151" t="s">
        <v>81</v>
      </c>
      <c r="AV2285" s="12" t="s">
        <v>81</v>
      </c>
      <c r="AW2285" s="12" t="s">
        <v>34</v>
      </c>
      <c r="AX2285" s="12" t="s">
        <v>72</v>
      </c>
      <c r="AY2285" s="151" t="s">
        <v>182</v>
      </c>
    </row>
    <row r="2286" spans="2:51" s="12" customFormat="1">
      <c r="B2286" s="149"/>
      <c r="D2286" s="150" t="s">
        <v>193</v>
      </c>
      <c r="E2286" s="151" t="s">
        <v>3</v>
      </c>
      <c r="F2286" s="152" t="s">
        <v>1633</v>
      </c>
      <c r="H2286" s="153">
        <v>38.633000000000003</v>
      </c>
      <c r="I2286" s="154"/>
      <c r="L2286" s="149"/>
      <c r="M2286" s="155"/>
      <c r="T2286" s="156"/>
      <c r="AT2286" s="151" t="s">
        <v>193</v>
      </c>
      <c r="AU2286" s="151" t="s">
        <v>81</v>
      </c>
      <c r="AV2286" s="12" t="s">
        <v>81</v>
      </c>
      <c r="AW2286" s="12" t="s">
        <v>34</v>
      </c>
      <c r="AX2286" s="12" t="s">
        <v>72</v>
      </c>
      <c r="AY2286" s="151" t="s">
        <v>182</v>
      </c>
    </row>
    <row r="2287" spans="2:51" s="12" customFormat="1">
      <c r="B2287" s="149"/>
      <c r="D2287" s="150" t="s">
        <v>193</v>
      </c>
      <c r="E2287" s="151" t="s">
        <v>3</v>
      </c>
      <c r="F2287" s="152" t="s">
        <v>1622</v>
      </c>
      <c r="H2287" s="153">
        <v>1.1499999999999999</v>
      </c>
      <c r="I2287" s="154"/>
      <c r="L2287" s="149"/>
      <c r="M2287" s="155"/>
      <c r="T2287" s="156"/>
      <c r="AT2287" s="151" t="s">
        <v>193</v>
      </c>
      <c r="AU2287" s="151" t="s">
        <v>81</v>
      </c>
      <c r="AV2287" s="12" t="s">
        <v>81</v>
      </c>
      <c r="AW2287" s="12" t="s">
        <v>34</v>
      </c>
      <c r="AX2287" s="12" t="s">
        <v>72</v>
      </c>
      <c r="AY2287" s="151" t="s">
        <v>182</v>
      </c>
    </row>
    <row r="2288" spans="2:51" s="12" customFormat="1">
      <c r="B2288" s="149"/>
      <c r="D2288" s="150" t="s">
        <v>193</v>
      </c>
      <c r="E2288" s="151" t="s">
        <v>3</v>
      </c>
      <c r="F2288" s="152" t="s">
        <v>1628</v>
      </c>
      <c r="H2288" s="153">
        <v>-2.298</v>
      </c>
      <c r="I2288" s="154"/>
      <c r="L2288" s="149"/>
      <c r="M2288" s="155"/>
      <c r="T2288" s="156"/>
      <c r="AT2288" s="151" t="s">
        <v>193</v>
      </c>
      <c r="AU2288" s="151" t="s">
        <v>81</v>
      </c>
      <c r="AV2288" s="12" t="s">
        <v>81</v>
      </c>
      <c r="AW2288" s="12" t="s">
        <v>34</v>
      </c>
      <c r="AX2288" s="12" t="s">
        <v>72</v>
      </c>
      <c r="AY2288" s="151" t="s">
        <v>182</v>
      </c>
    </row>
    <row r="2289" spans="2:51" s="12" customFormat="1">
      <c r="B2289" s="149"/>
      <c r="D2289" s="150" t="s">
        <v>193</v>
      </c>
      <c r="E2289" s="151" t="s">
        <v>3</v>
      </c>
      <c r="F2289" s="152" t="s">
        <v>1634</v>
      </c>
      <c r="H2289" s="153">
        <v>78.284999999999997</v>
      </c>
      <c r="I2289" s="154"/>
      <c r="L2289" s="149"/>
      <c r="M2289" s="155"/>
      <c r="T2289" s="156"/>
      <c r="AT2289" s="151" t="s">
        <v>193</v>
      </c>
      <c r="AU2289" s="151" t="s">
        <v>81</v>
      </c>
      <c r="AV2289" s="12" t="s">
        <v>81</v>
      </c>
      <c r="AW2289" s="12" t="s">
        <v>34</v>
      </c>
      <c r="AX2289" s="12" t="s">
        <v>72</v>
      </c>
      <c r="AY2289" s="151" t="s">
        <v>182</v>
      </c>
    </row>
    <row r="2290" spans="2:51" s="12" customFormat="1">
      <c r="B2290" s="149"/>
      <c r="D2290" s="150" t="s">
        <v>193</v>
      </c>
      <c r="E2290" s="151" t="s">
        <v>3</v>
      </c>
      <c r="F2290" s="152" t="s">
        <v>929</v>
      </c>
      <c r="H2290" s="153">
        <v>-6.6</v>
      </c>
      <c r="I2290" s="154"/>
      <c r="L2290" s="149"/>
      <c r="M2290" s="155"/>
      <c r="T2290" s="156"/>
      <c r="AT2290" s="151" t="s">
        <v>193</v>
      </c>
      <c r="AU2290" s="151" t="s">
        <v>81</v>
      </c>
      <c r="AV2290" s="12" t="s">
        <v>81</v>
      </c>
      <c r="AW2290" s="12" t="s">
        <v>34</v>
      </c>
      <c r="AX2290" s="12" t="s">
        <v>72</v>
      </c>
      <c r="AY2290" s="151" t="s">
        <v>182</v>
      </c>
    </row>
    <row r="2291" spans="2:51" s="12" customFormat="1">
      <c r="B2291" s="149"/>
      <c r="D2291" s="150" t="s">
        <v>193</v>
      </c>
      <c r="E2291" s="151" t="s">
        <v>3</v>
      </c>
      <c r="F2291" s="152" t="s">
        <v>1635</v>
      </c>
      <c r="H2291" s="153">
        <v>-0.49</v>
      </c>
      <c r="I2291" s="154"/>
      <c r="L2291" s="149"/>
      <c r="M2291" s="155"/>
      <c r="T2291" s="156"/>
      <c r="AT2291" s="151" t="s">
        <v>193</v>
      </c>
      <c r="AU2291" s="151" t="s">
        <v>81</v>
      </c>
      <c r="AV2291" s="12" t="s">
        <v>81</v>
      </c>
      <c r="AW2291" s="12" t="s">
        <v>34</v>
      </c>
      <c r="AX2291" s="12" t="s">
        <v>72</v>
      </c>
      <c r="AY2291" s="151" t="s">
        <v>182</v>
      </c>
    </row>
    <row r="2292" spans="2:51" s="12" customFormat="1">
      <c r="B2292" s="149"/>
      <c r="D2292" s="150" t="s">
        <v>193</v>
      </c>
      <c r="E2292" s="151" t="s">
        <v>3</v>
      </c>
      <c r="F2292" s="152" t="s">
        <v>1636</v>
      </c>
      <c r="H2292" s="153">
        <v>170.255</v>
      </c>
      <c r="I2292" s="154"/>
      <c r="L2292" s="149"/>
      <c r="M2292" s="155"/>
      <c r="T2292" s="156"/>
      <c r="AT2292" s="151" t="s">
        <v>193</v>
      </c>
      <c r="AU2292" s="151" t="s">
        <v>81</v>
      </c>
      <c r="AV2292" s="12" t="s">
        <v>81</v>
      </c>
      <c r="AW2292" s="12" t="s">
        <v>34</v>
      </c>
      <c r="AX2292" s="12" t="s">
        <v>72</v>
      </c>
      <c r="AY2292" s="151" t="s">
        <v>182</v>
      </c>
    </row>
    <row r="2293" spans="2:51" s="12" customFormat="1">
      <c r="B2293" s="149"/>
      <c r="D2293" s="150" t="s">
        <v>193</v>
      </c>
      <c r="E2293" s="151" t="s">
        <v>3</v>
      </c>
      <c r="F2293" s="152" t="s">
        <v>1637</v>
      </c>
      <c r="H2293" s="153">
        <v>-1.7030000000000001</v>
      </c>
      <c r="I2293" s="154"/>
      <c r="L2293" s="149"/>
      <c r="M2293" s="155"/>
      <c r="T2293" s="156"/>
      <c r="AT2293" s="151" t="s">
        <v>193</v>
      </c>
      <c r="AU2293" s="151" t="s">
        <v>81</v>
      </c>
      <c r="AV2293" s="12" t="s">
        <v>81</v>
      </c>
      <c r="AW2293" s="12" t="s">
        <v>34</v>
      </c>
      <c r="AX2293" s="12" t="s">
        <v>72</v>
      </c>
      <c r="AY2293" s="151" t="s">
        <v>182</v>
      </c>
    </row>
    <row r="2294" spans="2:51" s="12" customFormat="1">
      <c r="B2294" s="149"/>
      <c r="D2294" s="150" t="s">
        <v>193</v>
      </c>
      <c r="E2294" s="151" t="s">
        <v>3</v>
      </c>
      <c r="F2294" s="152" t="s">
        <v>1638</v>
      </c>
      <c r="H2294" s="153">
        <v>3.1E-2</v>
      </c>
      <c r="I2294" s="154"/>
      <c r="L2294" s="149"/>
      <c r="M2294" s="155"/>
      <c r="T2294" s="156"/>
      <c r="AT2294" s="151" t="s">
        <v>193</v>
      </c>
      <c r="AU2294" s="151" t="s">
        <v>81</v>
      </c>
      <c r="AV2294" s="12" t="s">
        <v>81</v>
      </c>
      <c r="AW2294" s="12" t="s">
        <v>34</v>
      </c>
      <c r="AX2294" s="12" t="s">
        <v>72</v>
      </c>
      <c r="AY2294" s="151" t="s">
        <v>182</v>
      </c>
    </row>
    <row r="2295" spans="2:51" s="12" customFormat="1">
      <c r="B2295" s="149"/>
      <c r="D2295" s="150" t="s">
        <v>193</v>
      </c>
      <c r="E2295" s="151" t="s">
        <v>3</v>
      </c>
      <c r="F2295" s="152" t="s">
        <v>1639</v>
      </c>
      <c r="H2295" s="153">
        <v>-0.27</v>
      </c>
      <c r="I2295" s="154"/>
      <c r="L2295" s="149"/>
      <c r="M2295" s="155"/>
      <c r="T2295" s="156"/>
      <c r="AT2295" s="151" t="s">
        <v>193</v>
      </c>
      <c r="AU2295" s="151" t="s">
        <v>81</v>
      </c>
      <c r="AV2295" s="12" t="s">
        <v>81</v>
      </c>
      <c r="AW2295" s="12" t="s">
        <v>34</v>
      </c>
      <c r="AX2295" s="12" t="s">
        <v>72</v>
      </c>
      <c r="AY2295" s="151" t="s">
        <v>182</v>
      </c>
    </row>
    <row r="2296" spans="2:51" s="12" customFormat="1">
      <c r="B2296" s="149"/>
      <c r="D2296" s="150" t="s">
        <v>193</v>
      </c>
      <c r="E2296" s="151" t="s">
        <v>3</v>
      </c>
      <c r="F2296" s="152" t="s">
        <v>1640</v>
      </c>
      <c r="H2296" s="153">
        <v>-5.7270000000000003</v>
      </c>
      <c r="I2296" s="154"/>
      <c r="L2296" s="149"/>
      <c r="M2296" s="155"/>
      <c r="T2296" s="156"/>
      <c r="AT2296" s="151" t="s">
        <v>193</v>
      </c>
      <c r="AU2296" s="151" t="s">
        <v>81</v>
      </c>
      <c r="AV2296" s="12" t="s">
        <v>81</v>
      </c>
      <c r="AW2296" s="12" t="s">
        <v>34</v>
      </c>
      <c r="AX2296" s="12" t="s">
        <v>72</v>
      </c>
      <c r="AY2296" s="151" t="s">
        <v>182</v>
      </c>
    </row>
    <row r="2297" spans="2:51" s="12" customFormat="1">
      <c r="B2297" s="149"/>
      <c r="D2297" s="150" t="s">
        <v>193</v>
      </c>
      <c r="E2297" s="151" t="s">
        <v>3</v>
      </c>
      <c r="F2297" s="152" t="s">
        <v>1512</v>
      </c>
      <c r="H2297" s="153">
        <v>-4.4000000000000004</v>
      </c>
      <c r="I2297" s="154"/>
      <c r="L2297" s="149"/>
      <c r="M2297" s="155"/>
      <c r="T2297" s="156"/>
      <c r="AT2297" s="151" t="s">
        <v>193</v>
      </c>
      <c r="AU2297" s="151" t="s">
        <v>81</v>
      </c>
      <c r="AV2297" s="12" t="s">
        <v>81</v>
      </c>
      <c r="AW2297" s="12" t="s">
        <v>34</v>
      </c>
      <c r="AX2297" s="12" t="s">
        <v>72</v>
      </c>
      <c r="AY2297" s="151" t="s">
        <v>182</v>
      </c>
    </row>
    <row r="2298" spans="2:51" s="12" customFormat="1">
      <c r="B2298" s="149"/>
      <c r="D2298" s="150" t="s">
        <v>193</v>
      </c>
      <c r="E2298" s="151" t="s">
        <v>3</v>
      </c>
      <c r="F2298" s="152" t="s">
        <v>1641</v>
      </c>
      <c r="H2298" s="153">
        <v>-6.3940000000000001</v>
      </c>
      <c r="I2298" s="154"/>
      <c r="L2298" s="149"/>
      <c r="M2298" s="155"/>
      <c r="T2298" s="156"/>
      <c r="AT2298" s="151" t="s">
        <v>193</v>
      </c>
      <c r="AU2298" s="151" t="s">
        <v>81</v>
      </c>
      <c r="AV2298" s="12" t="s">
        <v>81</v>
      </c>
      <c r="AW2298" s="12" t="s">
        <v>34</v>
      </c>
      <c r="AX2298" s="12" t="s">
        <v>72</v>
      </c>
      <c r="AY2298" s="151" t="s">
        <v>182</v>
      </c>
    </row>
    <row r="2299" spans="2:51" s="12" customFormat="1">
      <c r="B2299" s="149"/>
      <c r="D2299" s="150" t="s">
        <v>193</v>
      </c>
      <c r="E2299" s="151" t="s">
        <v>3</v>
      </c>
      <c r="F2299" s="152" t="s">
        <v>602</v>
      </c>
      <c r="H2299" s="153">
        <v>-3.68</v>
      </c>
      <c r="I2299" s="154"/>
      <c r="L2299" s="149"/>
      <c r="M2299" s="155"/>
      <c r="T2299" s="156"/>
      <c r="AT2299" s="151" t="s">
        <v>193</v>
      </c>
      <c r="AU2299" s="151" t="s">
        <v>81</v>
      </c>
      <c r="AV2299" s="12" t="s">
        <v>81</v>
      </c>
      <c r="AW2299" s="12" t="s">
        <v>34</v>
      </c>
      <c r="AX2299" s="12" t="s">
        <v>72</v>
      </c>
      <c r="AY2299" s="151" t="s">
        <v>182</v>
      </c>
    </row>
    <row r="2300" spans="2:51" s="12" customFormat="1">
      <c r="B2300" s="149"/>
      <c r="D2300" s="150" t="s">
        <v>193</v>
      </c>
      <c r="E2300" s="151" t="s">
        <v>3</v>
      </c>
      <c r="F2300" s="152" t="s">
        <v>1642</v>
      </c>
      <c r="H2300" s="153">
        <v>0.85099999999999998</v>
      </c>
      <c r="I2300" s="154"/>
      <c r="L2300" s="149"/>
      <c r="M2300" s="155"/>
      <c r="T2300" s="156"/>
      <c r="AT2300" s="151" t="s">
        <v>193</v>
      </c>
      <c r="AU2300" s="151" t="s">
        <v>81</v>
      </c>
      <c r="AV2300" s="12" t="s">
        <v>81</v>
      </c>
      <c r="AW2300" s="12" t="s">
        <v>34</v>
      </c>
      <c r="AX2300" s="12" t="s">
        <v>72</v>
      </c>
      <c r="AY2300" s="151" t="s">
        <v>182</v>
      </c>
    </row>
    <row r="2301" spans="2:51" s="12" customFormat="1">
      <c r="B2301" s="149"/>
      <c r="D2301" s="150" t="s">
        <v>193</v>
      </c>
      <c r="E2301" s="151" t="s">
        <v>3</v>
      </c>
      <c r="F2301" s="152" t="s">
        <v>1643</v>
      </c>
      <c r="H2301" s="153">
        <v>75.14</v>
      </c>
      <c r="I2301" s="154"/>
      <c r="L2301" s="149"/>
      <c r="M2301" s="155"/>
      <c r="T2301" s="156"/>
      <c r="AT2301" s="151" t="s">
        <v>193</v>
      </c>
      <c r="AU2301" s="151" t="s">
        <v>81</v>
      </c>
      <c r="AV2301" s="12" t="s">
        <v>81</v>
      </c>
      <c r="AW2301" s="12" t="s">
        <v>34</v>
      </c>
      <c r="AX2301" s="12" t="s">
        <v>72</v>
      </c>
      <c r="AY2301" s="151" t="s">
        <v>182</v>
      </c>
    </row>
    <row r="2302" spans="2:51" s="12" customFormat="1">
      <c r="B2302" s="149"/>
      <c r="D2302" s="150" t="s">
        <v>193</v>
      </c>
      <c r="E2302" s="151" t="s">
        <v>3</v>
      </c>
      <c r="F2302" s="152" t="s">
        <v>937</v>
      </c>
      <c r="H2302" s="153">
        <v>-1.4</v>
      </c>
      <c r="I2302" s="154"/>
      <c r="L2302" s="149"/>
      <c r="M2302" s="155"/>
      <c r="T2302" s="156"/>
      <c r="AT2302" s="151" t="s">
        <v>193</v>
      </c>
      <c r="AU2302" s="151" t="s">
        <v>81</v>
      </c>
      <c r="AV2302" s="12" t="s">
        <v>81</v>
      </c>
      <c r="AW2302" s="12" t="s">
        <v>34</v>
      </c>
      <c r="AX2302" s="12" t="s">
        <v>72</v>
      </c>
      <c r="AY2302" s="151" t="s">
        <v>182</v>
      </c>
    </row>
    <row r="2303" spans="2:51" s="12" customFormat="1">
      <c r="B2303" s="149"/>
      <c r="D2303" s="150" t="s">
        <v>193</v>
      </c>
      <c r="E2303" s="151" t="s">
        <v>3</v>
      </c>
      <c r="F2303" s="152" t="s">
        <v>1566</v>
      </c>
      <c r="H2303" s="153">
        <v>0.55000000000000004</v>
      </c>
      <c r="I2303" s="154"/>
      <c r="L2303" s="149"/>
      <c r="M2303" s="155"/>
      <c r="T2303" s="156"/>
      <c r="AT2303" s="151" t="s">
        <v>193</v>
      </c>
      <c r="AU2303" s="151" t="s">
        <v>81</v>
      </c>
      <c r="AV2303" s="12" t="s">
        <v>81</v>
      </c>
      <c r="AW2303" s="12" t="s">
        <v>34</v>
      </c>
      <c r="AX2303" s="12" t="s">
        <v>72</v>
      </c>
      <c r="AY2303" s="151" t="s">
        <v>182</v>
      </c>
    </row>
    <row r="2304" spans="2:51" s="12" customFormat="1">
      <c r="B2304" s="149"/>
      <c r="D2304" s="150" t="s">
        <v>193</v>
      </c>
      <c r="E2304" s="151" t="s">
        <v>3</v>
      </c>
      <c r="F2304" s="152" t="s">
        <v>1582</v>
      </c>
      <c r="H2304" s="153">
        <v>-0.69599999999999995</v>
      </c>
      <c r="I2304" s="154"/>
      <c r="L2304" s="149"/>
      <c r="M2304" s="155"/>
      <c r="T2304" s="156"/>
      <c r="AT2304" s="151" t="s">
        <v>193</v>
      </c>
      <c r="AU2304" s="151" t="s">
        <v>81</v>
      </c>
      <c r="AV2304" s="12" t="s">
        <v>81</v>
      </c>
      <c r="AW2304" s="12" t="s">
        <v>34</v>
      </c>
      <c r="AX2304" s="12" t="s">
        <v>72</v>
      </c>
      <c r="AY2304" s="151" t="s">
        <v>182</v>
      </c>
    </row>
    <row r="2305" spans="2:51" s="12" customFormat="1">
      <c r="B2305" s="149"/>
      <c r="D2305" s="150" t="s">
        <v>193</v>
      </c>
      <c r="E2305" s="151" t="s">
        <v>3</v>
      </c>
      <c r="F2305" s="152" t="s">
        <v>1644</v>
      </c>
      <c r="H2305" s="153">
        <v>76.415000000000006</v>
      </c>
      <c r="I2305" s="154"/>
      <c r="L2305" s="149"/>
      <c r="M2305" s="155"/>
      <c r="T2305" s="156"/>
      <c r="AT2305" s="151" t="s">
        <v>193</v>
      </c>
      <c r="AU2305" s="151" t="s">
        <v>81</v>
      </c>
      <c r="AV2305" s="12" t="s">
        <v>81</v>
      </c>
      <c r="AW2305" s="12" t="s">
        <v>34</v>
      </c>
      <c r="AX2305" s="12" t="s">
        <v>72</v>
      </c>
      <c r="AY2305" s="151" t="s">
        <v>182</v>
      </c>
    </row>
    <row r="2306" spans="2:51" s="12" customFormat="1">
      <c r="B2306" s="149"/>
      <c r="D2306" s="150" t="s">
        <v>193</v>
      </c>
      <c r="E2306" s="151" t="s">
        <v>3</v>
      </c>
      <c r="F2306" s="152" t="s">
        <v>937</v>
      </c>
      <c r="H2306" s="153">
        <v>-1.4</v>
      </c>
      <c r="I2306" s="154"/>
      <c r="L2306" s="149"/>
      <c r="M2306" s="155"/>
      <c r="T2306" s="156"/>
      <c r="AT2306" s="151" t="s">
        <v>193</v>
      </c>
      <c r="AU2306" s="151" t="s">
        <v>81</v>
      </c>
      <c r="AV2306" s="12" t="s">
        <v>81</v>
      </c>
      <c r="AW2306" s="12" t="s">
        <v>34</v>
      </c>
      <c r="AX2306" s="12" t="s">
        <v>72</v>
      </c>
      <c r="AY2306" s="151" t="s">
        <v>182</v>
      </c>
    </row>
    <row r="2307" spans="2:51" s="12" customFormat="1">
      <c r="B2307" s="149"/>
      <c r="D2307" s="150" t="s">
        <v>193</v>
      </c>
      <c r="E2307" s="151" t="s">
        <v>3</v>
      </c>
      <c r="F2307" s="152" t="s">
        <v>1566</v>
      </c>
      <c r="H2307" s="153">
        <v>0.55000000000000004</v>
      </c>
      <c r="I2307" s="154"/>
      <c r="L2307" s="149"/>
      <c r="M2307" s="155"/>
      <c r="T2307" s="156"/>
      <c r="AT2307" s="151" t="s">
        <v>193</v>
      </c>
      <c r="AU2307" s="151" t="s">
        <v>81</v>
      </c>
      <c r="AV2307" s="12" t="s">
        <v>81</v>
      </c>
      <c r="AW2307" s="12" t="s">
        <v>34</v>
      </c>
      <c r="AX2307" s="12" t="s">
        <v>72</v>
      </c>
      <c r="AY2307" s="151" t="s">
        <v>182</v>
      </c>
    </row>
    <row r="2308" spans="2:51" s="12" customFormat="1">
      <c r="B2308" s="149"/>
      <c r="D2308" s="150" t="s">
        <v>193</v>
      </c>
      <c r="E2308" s="151" t="s">
        <v>3</v>
      </c>
      <c r="F2308" s="152" t="s">
        <v>1585</v>
      </c>
      <c r="H2308" s="153">
        <v>-0.34799999999999998</v>
      </c>
      <c r="I2308" s="154"/>
      <c r="L2308" s="149"/>
      <c r="M2308" s="155"/>
      <c r="T2308" s="156"/>
      <c r="AT2308" s="151" t="s">
        <v>193</v>
      </c>
      <c r="AU2308" s="151" t="s">
        <v>81</v>
      </c>
      <c r="AV2308" s="12" t="s">
        <v>81</v>
      </c>
      <c r="AW2308" s="12" t="s">
        <v>34</v>
      </c>
      <c r="AX2308" s="12" t="s">
        <v>72</v>
      </c>
      <c r="AY2308" s="151" t="s">
        <v>182</v>
      </c>
    </row>
    <row r="2309" spans="2:51" s="12" customFormat="1">
      <c r="B2309" s="149"/>
      <c r="D2309" s="150" t="s">
        <v>193</v>
      </c>
      <c r="E2309" s="151" t="s">
        <v>3</v>
      </c>
      <c r="F2309" s="152" t="s">
        <v>1645</v>
      </c>
      <c r="H2309" s="153">
        <v>35.658000000000001</v>
      </c>
      <c r="I2309" s="154"/>
      <c r="L2309" s="149"/>
      <c r="M2309" s="155"/>
      <c r="T2309" s="156"/>
      <c r="AT2309" s="151" t="s">
        <v>193</v>
      </c>
      <c r="AU2309" s="151" t="s">
        <v>81</v>
      </c>
      <c r="AV2309" s="12" t="s">
        <v>81</v>
      </c>
      <c r="AW2309" s="12" t="s">
        <v>34</v>
      </c>
      <c r="AX2309" s="12" t="s">
        <v>72</v>
      </c>
      <c r="AY2309" s="151" t="s">
        <v>182</v>
      </c>
    </row>
    <row r="2310" spans="2:51" s="12" customFormat="1">
      <c r="B2310" s="149"/>
      <c r="D2310" s="150" t="s">
        <v>193</v>
      </c>
      <c r="E2310" s="151" t="s">
        <v>3</v>
      </c>
      <c r="F2310" s="152" t="s">
        <v>937</v>
      </c>
      <c r="H2310" s="153">
        <v>-1.4</v>
      </c>
      <c r="I2310" s="154"/>
      <c r="L2310" s="149"/>
      <c r="M2310" s="155"/>
      <c r="T2310" s="156"/>
      <c r="AT2310" s="151" t="s">
        <v>193</v>
      </c>
      <c r="AU2310" s="151" t="s">
        <v>81</v>
      </c>
      <c r="AV2310" s="12" t="s">
        <v>81</v>
      </c>
      <c r="AW2310" s="12" t="s">
        <v>34</v>
      </c>
      <c r="AX2310" s="12" t="s">
        <v>72</v>
      </c>
      <c r="AY2310" s="151" t="s">
        <v>182</v>
      </c>
    </row>
    <row r="2311" spans="2:51" s="12" customFormat="1">
      <c r="B2311" s="149"/>
      <c r="D2311" s="150" t="s">
        <v>193</v>
      </c>
      <c r="E2311" s="151" t="s">
        <v>3</v>
      </c>
      <c r="F2311" s="152" t="s">
        <v>1585</v>
      </c>
      <c r="H2311" s="153">
        <v>-0.34799999999999998</v>
      </c>
      <c r="I2311" s="154"/>
      <c r="L2311" s="149"/>
      <c r="M2311" s="155"/>
      <c r="T2311" s="156"/>
      <c r="AT2311" s="151" t="s">
        <v>193</v>
      </c>
      <c r="AU2311" s="151" t="s">
        <v>81</v>
      </c>
      <c r="AV2311" s="12" t="s">
        <v>81</v>
      </c>
      <c r="AW2311" s="12" t="s">
        <v>34</v>
      </c>
      <c r="AX2311" s="12" t="s">
        <v>72</v>
      </c>
      <c r="AY2311" s="151" t="s">
        <v>182</v>
      </c>
    </row>
    <row r="2312" spans="2:51" s="12" customFormat="1">
      <c r="B2312" s="149"/>
      <c r="D2312" s="150" t="s">
        <v>193</v>
      </c>
      <c r="E2312" s="151" t="s">
        <v>3</v>
      </c>
      <c r="F2312" s="152" t="s">
        <v>1646</v>
      </c>
      <c r="H2312" s="153">
        <v>35.658000000000001</v>
      </c>
      <c r="I2312" s="154"/>
      <c r="L2312" s="149"/>
      <c r="M2312" s="155"/>
      <c r="T2312" s="156"/>
      <c r="AT2312" s="151" t="s">
        <v>193</v>
      </c>
      <c r="AU2312" s="151" t="s">
        <v>81</v>
      </c>
      <c r="AV2312" s="12" t="s">
        <v>81</v>
      </c>
      <c r="AW2312" s="12" t="s">
        <v>34</v>
      </c>
      <c r="AX2312" s="12" t="s">
        <v>72</v>
      </c>
      <c r="AY2312" s="151" t="s">
        <v>182</v>
      </c>
    </row>
    <row r="2313" spans="2:51" s="12" customFormat="1">
      <c r="B2313" s="149"/>
      <c r="D2313" s="150" t="s">
        <v>193</v>
      </c>
      <c r="E2313" s="151" t="s">
        <v>3</v>
      </c>
      <c r="F2313" s="152" t="s">
        <v>937</v>
      </c>
      <c r="H2313" s="153">
        <v>-1.4</v>
      </c>
      <c r="I2313" s="154"/>
      <c r="L2313" s="149"/>
      <c r="M2313" s="155"/>
      <c r="T2313" s="156"/>
      <c r="AT2313" s="151" t="s">
        <v>193</v>
      </c>
      <c r="AU2313" s="151" t="s">
        <v>81</v>
      </c>
      <c r="AV2313" s="12" t="s">
        <v>81</v>
      </c>
      <c r="AW2313" s="12" t="s">
        <v>34</v>
      </c>
      <c r="AX2313" s="12" t="s">
        <v>72</v>
      </c>
      <c r="AY2313" s="151" t="s">
        <v>182</v>
      </c>
    </row>
    <row r="2314" spans="2:51" s="12" customFormat="1">
      <c r="B2314" s="149"/>
      <c r="D2314" s="150" t="s">
        <v>193</v>
      </c>
      <c r="E2314" s="151" t="s">
        <v>3</v>
      </c>
      <c r="F2314" s="152" t="s">
        <v>1647</v>
      </c>
      <c r="H2314" s="153">
        <v>76.227999999999994</v>
      </c>
      <c r="I2314" s="154"/>
      <c r="L2314" s="149"/>
      <c r="M2314" s="155"/>
      <c r="T2314" s="156"/>
      <c r="AT2314" s="151" t="s">
        <v>193</v>
      </c>
      <c r="AU2314" s="151" t="s">
        <v>81</v>
      </c>
      <c r="AV2314" s="12" t="s">
        <v>81</v>
      </c>
      <c r="AW2314" s="12" t="s">
        <v>34</v>
      </c>
      <c r="AX2314" s="12" t="s">
        <v>72</v>
      </c>
      <c r="AY2314" s="151" t="s">
        <v>182</v>
      </c>
    </row>
    <row r="2315" spans="2:51" s="12" customFormat="1">
      <c r="B2315" s="149"/>
      <c r="D2315" s="150" t="s">
        <v>193</v>
      </c>
      <c r="E2315" s="151" t="s">
        <v>3</v>
      </c>
      <c r="F2315" s="152" t="s">
        <v>937</v>
      </c>
      <c r="H2315" s="153">
        <v>-1.4</v>
      </c>
      <c r="I2315" s="154"/>
      <c r="L2315" s="149"/>
      <c r="M2315" s="155"/>
      <c r="T2315" s="156"/>
      <c r="AT2315" s="151" t="s">
        <v>193</v>
      </c>
      <c r="AU2315" s="151" t="s">
        <v>81</v>
      </c>
      <c r="AV2315" s="12" t="s">
        <v>81</v>
      </c>
      <c r="AW2315" s="12" t="s">
        <v>34</v>
      </c>
      <c r="AX2315" s="12" t="s">
        <v>72</v>
      </c>
      <c r="AY2315" s="151" t="s">
        <v>182</v>
      </c>
    </row>
    <row r="2316" spans="2:51" s="12" customFormat="1">
      <c r="B2316" s="149"/>
      <c r="D2316" s="150" t="s">
        <v>193</v>
      </c>
      <c r="E2316" s="151" t="s">
        <v>3</v>
      </c>
      <c r="F2316" s="152" t="s">
        <v>1566</v>
      </c>
      <c r="H2316" s="153">
        <v>0.55000000000000004</v>
      </c>
      <c r="I2316" s="154"/>
      <c r="L2316" s="149"/>
      <c r="M2316" s="155"/>
      <c r="T2316" s="156"/>
      <c r="AT2316" s="151" t="s">
        <v>193</v>
      </c>
      <c r="AU2316" s="151" t="s">
        <v>81</v>
      </c>
      <c r="AV2316" s="12" t="s">
        <v>81</v>
      </c>
      <c r="AW2316" s="12" t="s">
        <v>34</v>
      </c>
      <c r="AX2316" s="12" t="s">
        <v>72</v>
      </c>
      <c r="AY2316" s="151" t="s">
        <v>182</v>
      </c>
    </row>
    <row r="2317" spans="2:51" s="12" customFormat="1">
      <c r="B2317" s="149"/>
      <c r="D2317" s="150" t="s">
        <v>193</v>
      </c>
      <c r="E2317" s="151" t="s">
        <v>3</v>
      </c>
      <c r="F2317" s="152" t="s">
        <v>1648</v>
      </c>
      <c r="H2317" s="153">
        <v>75.37</v>
      </c>
      <c r="I2317" s="154"/>
      <c r="L2317" s="149"/>
      <c r="M2317" s="155"/>
      <c r="T2317" s="156"/>
      <c r="AT2317" s="151" t="s">
        <v>193</v>
      </c>
      <c r="AU2317" s="151" t="s">
        <v>81</v>
      </c>
      <c r="AV2317" s="12" t="s">
        <v>81</v>
      </c>
      <c r="AW2317" s="12" t="s">
        <v>34</v>
      </c>
      <c r="AX2317" s="12" t="s">
        <v>72</v>
      </c>
      <c r="AY2317" s="151" t="s">
        <v>182</v>
      </c>
    </row>
    <row r="2318" spans="2:51" s="12" customFormat="1">
      <c r="B2318" s="149"/>
      <c r="D2318" s="150" t="s">
        <v>193</v>
      </c>
      <c r="E2318" s="151" t="s">
        <v>3</v>
      </c>
      <c r="F2318" s="152" t="s">
        <v>1566</v>
      </c>
      <c r="H2318" s="153">
        <v>0.55000000000000004</v>
      </c>
      <c r="I2318" s="154"/>
      <c r="L2318" s="149"/>
      <c r="M2318" s="155"/>
      <c r="T2318" s="156"/>
      <c r="AT2318" s="151" t="s">
        <v>193</v>
      </c>
      <c r="AU2318" s="151" t="s">
        <v>81</v>
      </c>
      <c r="AV2318" s="12" t="s">
        <v>81</v>
      </c>
      <c r="AW2318" s="12" t="s">
        <v>34</v>
      </c>
      <c r="AX2318" s="12" t="s">
        <v>72</v>
      </c>
      <c r="AY2318" s="151" t="s">
        <v>182</v>
      </c>
    </row>
    <row r="2319" spans="2:51" s="12" customFormat="1">
      <c r="B2319" s="149"/>
      <c r="D2319" s="150" t="s">
        <v>193</v>
      </c>
      <c r="E2319" s="151" t="s">
        <v>3</v>
      </c>
      <c r="F2319" s="152" t="s">
        <v>1585</v>
      </c>
      <c r="H2319" s="153">
        <v>-0.34799999999999998</v>
      </c>
      <c r="I2319" s="154"/>
      <c r="L2319" s="149"/>
      <c r="M2319" s="155"/>
      <c r="T2319" s="156"/>
      <c r="AT2319" s="151" t="s">
        <v>193</v>
      </c>
      <c r="AU2319" s="151" t="s">
        <v>81</v>
      </c>
      <c r="AV2319" s="12" t="s">
        <v>81</v>
      </c>
      <c r="AW2319" s="12" t="s">
        <v>34</v>
      </c>
      <c r="AX2319" s="12" t="s">
        <v>72</v>
      </c>
      <c r="AY2319" s="151" t="s">
        <v>182</v>
      </c>
    </row>
    <row r="2320" spans="2:51" s="12" customFormat="1">
      <c r="B2320" s="149"/>
      <c r="D2320" s="150" t="s">
        <v>193</v>
      </c>
      <c r="E2320" s="151" t="s">
        <v>3</v>
      </c>
      <c r="F2320" s="152" t="s">
        <v>937</v>
      </c>
      <c r="H2320" s="153">
        <v>-1.4</v>
      </c>
      <c r="I2320" s="154"/>
      <c r="L2320" s="149"/>
      <c r="M2320" s="155"/>
      <c r="T2320" s="156"/>
      <c r="AT2320" s="151" t="s">
        <v>193</v>
      </c>
      <c r="AU2320" s="151" t="s">
        <v>81</v>
      </c>
      <c r="AV2320" s="12" t="s">
        <v>81</v>
      </c>
      <c r="AW2320" s="12" t="s">
        <v>34</v>
      </c>
      <c r="AX2320" s="12" t="s">
        <v>72</v>
      </c>
      <c r="AY2320" s="151" t="s">
        <v>182</v>
      </c>
    </row>
    <row r="2321" spans="2:51" s="12" customFormat="1">
      <c r="B2321" s="149"/>
      <c r="D2321" s="150" t="s">
        <v>193</v>
      </c>
      <c r="E2321" s="151" t="s">
        <v>3</v>
      </c>
      <c r="F2321" s="152" t="s">
        <v>1649</v>
      </c>
      <c r="H2321" s="153">
        <v>73.78</v>
      </c>
      <c r="I2321" s="154"/>
      <c r="L2321" s="149"/>
      <c r="M2321" s="155"/>
      <c r="T2321" s="156"/>
      <c r="AT2321" s="151" t="s">
        <v>193</v>
      </c>
      <c r="AU2321" s="151" t="s">
        <v>81</v>
      </c>
      <c r="AV2321" s="12" t="s">
        <v>81</v>
      </c>
      <c r="AW2321" s="12" t="s">
        <v>34</v>
      </c>
      <c r="AX2321" s="12" t="s">
        <v>72</v>
      </c>
      <c r="AY2321" s="151" t="s">
        <v>182</v>
      </c>
    </row>
    <row r="2322" spans="2:51" s="12" customFormat="1">
      <c r="B2322" s="149"/>
      <c r="D2322" s="150" t="s">
        <v>193</v>
      </c>
      <c r="E2322" s="151" t="s">
        <v>3</v>
      </c>
      <c r="F2322" s="152" t="s">
        <v>950</v>
      </c>
      <c r="H2322" s="153">
        <v>-2.4</v>
      </c>
      <c r="I2322" s="154"/>
      <c r="L2322" s="149"/>
      <c r="M2322" s="155"/>
      <c r="T2322" s="156"/>
      <c r="AT2322" s="151" t="s">
        <v>193</v>
      </c>
      <c r="AU2322" s="151" t="s">
        <v>81</v>
      </c>
      <c r="AV2322" s="12" t="s">
        <v>81</v>
      </c>
      <c r="AW2322" s="12" t="s">
        <v>34</v>
      </c>
      <c r="AX2322" s="12" t="s">
        <v>72</v>
      </c>
      <c r="AY2322" s="151" t="s">
        <v>182</v>
      </c>
    </row>
    <row r="2323" spans="2:51" s="12" customFormat="1">
      <c r="B2323" s="149"/>
      <c r="D2323" s="150" t="s">
        <v>193</v>
      </c>
      <c r="E2323" s="151" t="s">
        <v>3</v>
      </c>
      <c r="F2323" s="152" t="s">
        <v>1650</v>
      </c>
      <c r="H2323" s="153">
        <v>-1.5</v>
      </c>
      <c r="I2323" s="154"/>
      <c r="L2323" s="149"/>
      <c r="M2323" s="155"/>
      <c r="T2323" s="156"/>
      <c r="AT2323" s="151" t="s">
        <v>193</v>
      </c>
      <c r="AU2323" s="151" t="s">
        <v>81</v>
      </c>
      <c r="AV2323" s="12" t="s">
        <v>81</v>
      </c>
      <c r="AW2323" s="12" t="s">
        <v>34</v>
      </c>
      <c r="AX2323" s="12" t="s">
        <v>72</v>
      </c>
      <c r="AY2323" s="151" t="s">
        <v>182</v>
      </c>
    </row>
    <row r="2324" spans="2:51" s="12" customFormat="1">
      <c r="B2324" s="149"/>
      <c r="D2324" s="150" t="s">
        <v>193</v>
      </c>
      <c r="E2324" s="151" t="s">
        <v>3</v>
      </c>
      <c r="F2324" s="152" t="s">
        <v>1651</v>
      </c>
      <c r="H2324" s="153">
        <v>95.625</v>
      </c>
      <c r="I2324" s="154"/>
      <c r="L2324" s="149"/>
      <c r="M2324" s="155"/>
      <c r="T2324" s="156"/>
      <c r="AT2324" s="151" t="s">
        <v>193</v>
      </c>
      <c r="AU2324" s="151" t="s">
        <v>81</v>
      </c>
      <c r="AV2324" s="12" t="s">
        <v>81</v>
      </c>
      <c r="AW2324" s="12" t="s">
        <v>34</v>
      </c>
      <c r="AX2324" s="12" t="s">
        <v>72</v>
      </c>
      <c r="AY2324" s="151" t="s">
        <v>182</v>
      </c>
    </row>
    <row r="2325" spans="2:51" s="12" customFormat="1">
      <c r="B2325" s="149"/>
      <c r="D2325" s="150" t="s">
        <v>193</v>
      </c>
      <c r="E2325" s="151" t="s">
        <v>3</v>
      </c>
      <c r="F2325" s="152" t="s">
        <v>932</v>
      </c>
      <c r="H2325" s="153">
        <v>-1.8</v>
      </c>
      <c r="I2325" s="154"/>
      <c r="L2325" s="149"/>
      <c r="M2325" s="155"/>
      <c r="T2325" s="156"/>
      <c r="AT2325" s="151" t="s">
        <v>193</v>
      </c>
      <c r="AU2325" s="151" t="s">
        <v>81</v>
      </c>
      <c r="AV2325" s="12" t="s">
        <v>81</v>
      </c>
      <c r="AW2325" s="12" t="s">
        <v>34</v>
      </c>
      <c r="AX2325" s="12" t="s">
        <v>72</v>
      </c>
      <c r="AY2325" s="151" t="s">
        <v>182</v>
      </c>
    </row>
    <row r="2326" spans="2:51" s="12" customFormat="1">
      <c r="B2326" s="149"/>
      <c r="D2326" s="150" t="s">
        <v>193</v>
      </c>
      <c r="E2326" s="151" t="s">
        <v>3</v>
      </c>
      <c r="F2326" s="152" t="s">
        <v>1652</v>
      </c>
      <c r="H2326" s="153">
        <v>-2.5</v>
      </c>
      <c r="I2326" s="154"/>
      <c r="L2326" s="149"/>
      <c r="M2326" s="155"/>
      <c r="T2326" s="156"/>
      <c r="AT2326" s="151" t="s">
        <v>193</v>
      </c>
      <c r="AU2326" s="151" t="s">
        <v>81</v>
      </c>
      <c r="AV2326" s="12" t="s">
        <v>81</v>
      </c>
      <c r="AW2326" s="12" t="s">
        <v>34</v>
      </c>
      <c r="AX2326" s="12" t="s">
        <v>72</v>
      </c>
      <c r="AY2326" s="151" t="s">
        <v>182</v>
      </c>
    </row>
    <row r="2327" spans="2:51" s="12" customFormat="1">
      <c r="B2327" s="149"/>
      <c r="D2327" s="150" t="s">
        <v>193</v>
      </c>
      <c r="E2327" s="151" t="s">
        <v>3</v>
      </c>
      <c r="F2327" s="152" t="s">
        <v>1653</v>
      </c>
      <c r="H2327" s="153">
        <v>48.747999999999998</v>
      </c>
      <c r="I2327" s="154"/>
      <c r="L2327" s="149"/>
      <c r="M2327" s="155"/>
      <c r="T2327" s="156"/>
      <c r="AT2327" s="151" t="s">
        <v>193</v>
      </c>
      <c r="AU2327" s="151" t="s">
        <v>81</v>
      </c>
      <c r="AV2327" s="12" t="s">
        <v>81</v>
      </c>
      <c r="AW2327" s="12" t="s">
        <v>34</v>
      </c>
      <c r="AX2327" s="12" t="s">
        <v>72</v>
      </c>
      <c r="AY2327" s="151" t="s">
        <v>182</v>
      </c>
    </row>
    <row r="2328" spans="2:51" s="12" customFormat="1">
      <c r="B2328" s="149"/>
      <c r="D2328" s="150" t="s">
        <v>193</v>
      </c>
      <c r="E2328" s="151" t="s">
        <v>3</v>
      </c>
      <c r="F2328" s="152" t="s">
        <v>932</v>
      </c>
      <c r="H2328" s="153">
        <v>-1.8</v>
      </c>
      <c r="I2328" s="154"/>
      <c r="L2328" s="149"/>
      <c r="M2328" s="155"/>
      <c r="T2328" s="156"/>
      <c r="AT2328" s="151" t="s">
        <v>193</v>
      </c>
      <c r="AU2328" s="151" t="s">
        <v>81</v>
      </c>
      <c r="AV2328" s="12" t="s">
        <v>81</v>
      </c>
      <c r="AW2328" s="12" t="s">
        <v>34</v>
      </c>
      <c r="AX2328" s="12" t="s">
        <v>72</v>
      </c>
      <c r="AY2328" s="151" t="s">
        <v>182</v>
      </c>
    </row>
    <row r="2329" spans="2:51" s="12" customFormat="1">
      <c r="B2329" s="149"/>
      <c r="D2329" s="150" t="s">
        <v>193</v>
      </c>
      <c r="E2329" s="151" t="s">
        <v>3</v>
      </c>
      <c r="F2329" s="152" t="s">
        <v>1654</v>
      </c>
      <c r="H2329" s="153">
        <v>114.155</v>
      </c>
      <c r="I2329" s="154"/>
      <c r="L2329" s="149"/>
      <c r="M2329" s="155"/>
      <c r="T2329" s="156"/>
      <c r="AT2329" s="151" t="s">
        <v>193</v>
      </c>
      <c r="AU2329" s="151" t="s">
        <v>81</v>
      </c>
      <c r="AV2329" s="12" t="s">
        <v>81</v>
      </c>
      <c r="AW2329" s="12" t="s">
        <v>34</v>
      </c>
      <c r="AX2329" s="12" t="s">
        <v>72</v>
      </c>
      <c r="AY2329" s="151" t="s">
        <v>182</v>
      </c>
    </row>
    <row r="2330" spans="2:51" s="12" customFormat="1">
      <c r="B2330" s="149"/>
      <c r="D2330" s="150" t="s">
        <v>193</v>
      </c>
      <c r="E2330" s="151" t="s">
        <v>3</v>
      </c>
      <c r="F2330" s="152" t="s">
        <v>949</v>
      </c>
      <c r="H2330" s="153">
        <v>-5.4</v>
      </c>
      <c r="I2330" s="154"/>
      <c r="L2330" s="149"/>
      <c r="M2330" s="155"/>
      <c r="T2330" s="156"/>
      <c r="AT2330" s="151" t="s">
        <v>193</v>
      </c>
      <c r="AU2330" s="151" t="s">
        <v>81</v>
      </c>
      <c r="AV2330" s="12" t="s">
        <v>81</v>
      </c>
      <c r="AW2330" s="12" t="s">
        <v>34</v>
      </c>
      <c r="AX2330" s="12" t="s">
        <v>72</v>
      </c>
      <c r="AY2330" s="151" t="s">
        <v>182</v>
      </c>
    </row>
    <row r="2331" spans="2:51" s="12" customFormat="1">
      <c r="B2331" s="149"/>
      <c r="D2331" s="150" t="s">
        <v>193</v>
      </c>
      <c r="E2331" s="151" t="s">
        <v>3</v>
      </c>
      <c r="F2331" s="152" t="s">
        <v>1655</v>
      </c>
      <c r="H2331" s="153">
        <v>-9.7330000000000005</v>
      </c>
      <c r="I2331" s="154"/>
      <c r="L2331" s="149"/>
      <c r="M2331" s="155"/>
      <c r="T2331" s="156"/>
      <c r="AT2331" s="151" t="s">
        <v>193</v>
      </c>
      <c r="AU2331" s="151" t="s">
        <v>81</v>
      </c>
      <c r="AV2331" s="12" t="s">
        <v>81</v>
      </c>
      <c r="AW2331" s="12" t="s">
        <v>34</v>
      </c>
      <c r="AX2331" s="12" t="s">
        <v>72</v>
      </c>
      <c r="AY2331" s="151" t="s">
        <v>182</v>
      </c>
    </row>
    <row r="2332" spans="2:51" s="12" customFormat="1">
      <c r="B2332" s="149"/>
      <c r="D2332" s="150" t="s">
        <v>193</v>
      </c>
      <c r="E2332" s="151" t="s">
        <v>3</v>
      </c>
      <c r="F2332" s="152" t="s">
        <v>950</v>
      </c>
      <c r="H2332" s="153">
        <v>-2.4</v>
      </c>
      <c r="I2332" s="154"/>
      <c r="L2332" s="149"/>
      <c r="M2332" s="155"/>
      <c r="T2332" s="156"/>
      <c r="AT2332" s="151" t="s">
        <v>193</v>
      </c>
      <c r="AU2332" s="151" t="s">
        <v>81</v>
      </c>
      <c r="AV2332" s="12" t="s">
        <v>81</v>
      </c>
      <c r="AW2332" s="12" t="s">
        <v>34</v>
      </c>
      <c r="AX2332" s="12" t="s">
        <v>72</v>
      </c>
      <c r="AY2332" s="151" t="s">
        <v>182</v>
      </c>
    </row>
    <row r="2333" spans="2:51" s="12" customFormat="1">
      <c r="B2333" s="149"/>
      <c r="D2333" s="150" t="s">
        <v>193</v>
      </c>
      <c r="E2333" s="151" t="s">
        <v>3</v>
      </c>
      <c r="F2333" s="152" t="s">
        <v>931</v>
      </c>
      <c r="H2333" s="153">
        <v>-2.2000000000000002</v>
      </c>
      <c r="I2333" s="154"/>
      <c r="L2333" s="149"/>
      <c r="M2333" s="155"/>
      <c r="T2333" s="156"/>
      <c r="AT2333" s="151" t="s">
        <v>193</v>
      </c>
      <c r="AU2333" s="151" t="s">
        <v>81</v>
      </c>
      <c r="AV2333" s="12" t="s">
        <v>81</v>
      </c>
      <c r="AW2333" s="12" t="s">
        <v>34</v>
      </c>
      <c r="AX2333" s="12" t="s">
        <v>72</v>
      </c>
      <c r="AY2333" s="151" t="s">
        <v>182</v>
      </c>
    </row>
    <row r="2334" spans="2:51" s="12" customFormat="1">
      <c r="B2334" s="149"/>
      <c r="D2334" s="150" t="s">
        <v>193</v>
      </c>
      <c r="E2334" s="151" t="s">
        <v>3</v>
      </c>
      <c r="F2334" s="152" t="s">
        <v>1656</v>
      </c>
      <c r="H2334" s="153">
        <v>82.415999999999997</v>
      </c>
      <c r="I2334" s="154"/>
      <c r="L2334" s="149"/>
      <c r="M2334" s="155"/>
      <c r="T2334" s="156"/>
      <c r="AT2334" s="151" t="s">
        <v>193</v>
      </c>
      <c r="AU2334" s="151" t="s">
        <v>81</v>
      </c>
      <c r="AV2334" s="12" t="s">
        <v>81</v>
      </c>
      <c r="AW2334" s="12" t="s">
        <v>34</v>
      </c>
      <c r="AX2334" s="12" t="s">
        <v>72</v>
      </c>
      <c r="AY2334" s="151" t="s">
        <v>182</v>
      </c>
    </row>
    <row r="2335" spans="2:51" s="12" customFormat="1">
      <c r="B2335" s="149"/>
      <c r="D2335" s="150" t="s">
        <v>193</v>
      </c>
      <c r="E2335" s="151" t="s">
        <v>3</v>
      </c>
      <c r="F2335" s="152" t="s">
        <v>932</v>
      </c>
      <c r="H2335" s="153">
        <v>-1.8</v>
      </c>
      <c r="I2335" s="154"/>
      <c r="L2335" s="149"/>
      <c r="M2335" s="155"/>
      <c r="T2335" s="156"/>
      <c r="AT2335" s="151" t="s">
        <v>193</v>
      </c>
      <c r="AU2335" s="151" t="s">
        <v>81</v>
      </c>
      <c r="AV2335" s="12" t="s">
        <v>81</v>
      </c>
      <c r="AW2335" s="12" t="s">
        <v>34</v>
      </c>
      <c r="AX2335" s="12" t="s">
        <v>72</v>
      </c>
      <c r="AY2335" s="151" t="s">
        <v>182</v>
      </c>
    </row>
    <row r="2336" spans="2:51" s="12" customFormat="1">
      <c r="B2336" s="149"/>
      <c r="D2336" s="150" t="s">
        <v>193</v>
      </c>
      <c r="E2336" s="151" t="s">
        <v>3</v>
      </c>
      <c r="F2336" s="152" t="s">
        <v>1657</v>
      </c>
      <c r="H2336" s="153">
        <v>-1</v>
      </c>
      <c r="I2336" s="154"/>
      <c r="L2336" s="149"/>
      <c r="M2336" s="155"/>
      <c r="T2336" s="156"/>
      <c r="AT2336" s="151" t="s">
        <v>193</v>
      </c>
      <c r="AU2336" s="151" t="s">
        <v>81</v>
      </c>
      <c r="AV2336" s="12" t="s">
        <v>81</v>
      </c>
      <c r="AW2336" s="12" t="s">
        <v>34</v>
      </c>
      <c r="AX2336" s="12" t="s">
        <v>72</v>
      </c>
      <c r="AY2336" s="151" t="s">
        <v>182</v>
      </c>
    </row>
    <row r="2337" spans="2:51" s="12" customFormat="1">
      <c r="B2337" s="149"/>
      <c r="D2337" s="150" t="s">
        <v>193</v>
      </c>
      <c r="E2337" s="151" t="s">
        <v>3</v>
      </c>
      <c r="F2337" s="152" t="s">
        <v>1658</v>
      </c>
      <c r="H2337" s="153">
        <v>81.048000000000002</v>
      </c>
      <c r="I2337" s="154"/>
      <c r="L2337" s="149"/>
      <c r="M2337" s="155"/>
      <c r="T2337" s="156"/>
      <c r="AT2337" s="151" t="s">
        <v>193</v>
      </c>
      <c r="AU2337" s="151" t="s">
        <v>81</v>
      </c>
      <c r="AV2337" s="12" t="s">
        <v>81</v>
      </c>
      <c r="AW2337" s="12" t="s">
        <v>34</v>
      </c>
      <c r="AX2337" s="12" t="s">
        <v>72</v>
      </c>
      <c r="AY2337" s="151" t="s">
        <v>182</v>
      </c>
    </row>
    <row r="2338" spans="2:51" s="12" customFormat="1">
      <c r="B2338" s="149"/>
      <c r="D2338" s="150" t="s">
        <v>193</v>
      </c>
      <c r="E2338" s="151" t="s">
        <v>3</v>
      </c>
      <c r="F2338" s="152" t="s">
        <v>931</v>
      </c>
      <c r="H2338" s="153">
        <v>-2.2000000000000002</v>
      </c>
      <c r="I2338" s="154"/>
      <c r="L2338" s="149"/>
      <c r="M2338" s="155"/>
      <c r="T2338" s="156"/>
      <c r="AT2338" s="151" t="s">
        <v>193</v>
      </c>
      <c r="AU2338" s="151" t="s">
        <v>81</v>
      </c>
      <c r="AV2338" s="12" t="s">
        <v>81</v>
      </c>
      <c r="AW2338" s="12" t="s">
        <v>34</v>
      </c>
      <c r="AX2338" s="12" t="s">
        <v>72</v>
      </c>
      <c r="AY2338" s="151" t="s">
        <v>182</v>
      </c>
    </row>
    <row r="2339" spans="2:51" s="12" customFormat="1">
      <c r="B2339" s="149"/>
      <c r="D2339" s="150" t="s">
        <v>193</v>
      </c>
      <c r="E2339" s="151" t="s">
        <v>3</v>
      </c>
      <c r="F2339" s="152" t="s">
        <v>1657</v>
      </c>
      <c r="H2339" s="153">
        <v>-1</v>
      </c>
      <c r="I2339" s="154"/>
      <c r="L2339" s="149"/>
      <c r="M2339" s="155"/>
      <c r="T2339" s="156"/>
      <c r="AT2339" s="151" t="s">
        <v>193</v>
      </c>
      <c r="AU2339" s="151" t="s">
        <v>81</v>
      </c>
      <c r="AV2339" s="12" t="s">
        <v>81</v>
      </c>
      <c r="AW2339" s="12" t="s">
        <v>34</v>
      </c>
      <c r="AX2339" s="12" t="s">
        <v>72</v>
      </c>
      <c r="AY2339" s="151" t="s">
        <v>182</v>
      </c>
    </row>
    <row r="2340" spans="2:51" s="12" customFormat="1">
      <c r="B2340" s="149"/>
      <c r="D2340" s="150" t="s">
        <v>193</v>
      </c>
      <c r="E2340" s="151" t="s">
        <v>3</v>
      </c>
      <c r="F2340" s="152" t="s">
        <v>1659</v>
      </c>
      <c r="H2340" s="153">
        <v>30.303000000000001</v>
      </c>
      <c r="I2340" s="154"/>
      <c r="L2340" s="149"/>
      <c r="M2340" s="155"/>
      <c r="T2340" s="156"/>
      <c r="AT2340" s="151" t="s">
        <v>193</v>
      </c>
      <c r="AU2340" s="151" t="s">
        <v>81</v>
      </c>
      <c r="AV2340" s="12" t="s">
        <v>81</v>
      </c>
      <c r="AW2340" s="12" t="s">
        <v>34</v>
      </c>
      <c r="AX2340" s="12" t="s">
        <v>72</v>
      </c>
      <c r="AY2340" s="151" t="s">
        <v>182</v>
      </c>
    </row>
    <row r="2341" spans="2:51" s="12" customFormat="1">
      <c r="B2341" s="149"/>
      <c r="D2341" s="150" t="s">
        <v>193</v>
      </c>
      <c r="E2341" s="151" t="s">
        <v>3</v>
      </c>
      <c r="F2341" s="152" t="s">
        <v>937</v>
      </c>
      <c r="H2341" s="153">
        <v>-1.4</v>
      </c>
      <c r="I2341" s="154"/>
      <c r="L2341" s="149"/>
      <c r="M2341" s="155"/>
      <c r="T2341" s="156"/>
      <c r="AT2341" s="151" t="s">
        <v>193</v>
      </c>
      <c r="AU2341" s="151" t="s">
        <v>81</v>
      </c>
      <c r="AV2341" s="12" t="s">
        <v>81</v>
      </c>
      <c r="AW2341" s="12" t="s">
        <v>34</v>
      </c>
      <c r="AX2341" s="12" t="s">
        <v>72</v>
      </c>
      <c r="AY2341" s="151" t="s">
        <v>182</v>
      </c>
    </row>
    <row r="2342" spans="2:51" s="12" customFormat="1">
      <c r="B2342" s="149"/>
      <c r="D2342" s="150" t="s">
        <v>193</v>
      </c>
      <c r="E2342" s="151" t="s">
        <v>3</v>
      </c>
      <c r="F2342" s="152" t="s">
        <v>1660</v>
      </c>
      <c r="H2342" s="153">
        <v>18.488</v>
      </c>
      <c r="I2342" s="154"/>
      <c r="L2342" s="149"/>
      <c r="M2342" s="155"/>
      <c r="T2342" s="156"/>
      <c r="AT2342" s="151" t="s">
        <v>193</v>
      </c>
      <c r="AU2342" s="151" t="s">
        <v>81</v>
      </c>
      <c r="AV2342" s="12" t="s">
        <v>81</v>
      </c>
      <c r="AW2342" s="12" t="s">
        <v>34</v>
      </c>
      <c r="AX2342" s="12" t="s">
        <v>72</v>
      </c>
      <c r="AY2342" s="151" t="s">
        <v>182</v>
      </c>
    </row>
    <row r="2343" spans="2:51" s="12" customFormat="1">
      <c r="B2343" s="149"/>
      <c r="D2343" s="150" t="s">
        <v>193</v>
      </c>
      <c r="E2343" s="151" t="s">
        <v>3</v>
      </c>
      <c r="F2343" s="152" t="s">
        <v>938</v>
      </c>
      <c r="H2343" s="153">
        <v>-1.2</v>
      </c>
      <c r="I2343" s="154"/>
      <c r="L2343" s="149"/>
      <c r="M2343" s="155"/>
      <c r="T2343" s="156"/>
      <c r="AT2343" s="151" t="s">
        <v>193</v>
      </c>
      <c r="AU2343" s="151" t="s">
        <v>81</v>
      </c>
      <c r="AV2343" s="12" t="s">
        <v>81</v>
      </c>
      <c r="AW2343" s="12" t="s">
        <v>34</v>
      </c>
      <c r="AX2343" s="12" t="s">
        <v>72</v>
      </c>
      <c r="AY2343" s="151" t="s">
        <v>182</v>
      </c>
    </row>
    <row r="2344" spans="2:51" s="12" customFormat="1">
      <c r="B2344" s="149"/>
      <c r="D2344" s="150" t="s">
        <v>193</v>
      </c>
      <c r="E2344" s="151" t="s">
        <v>3</v>
      </c>
      <c r="F2344" s="152" t="s">
        <v>1661</v>
      </c>
      <c r="H2344" s="153">
        <v>18.658000000000001</v>
      </c>
      <c r="I2344" s="154"/>
      <c r="L2344" s="149"/>
      <c r="M2344" s="155"/>
      <c r="T2344" s="156"/>
      <c r="AT2344" s="151" t="s">
        <v>193</v>
      </c>
      <c r="AU2344" s="151" t="s">
        <v>81</v>
      </c>
      <c r="AV2344" s="12" t="s">
        <v>81</v>
      </c>
      <c r="AW2344" s="12" t="s">
        <v>34</v>
      </c>
      <c r="AX2344" s="12" t="s">
        <v>72</v>
      </c>
      <c r="AY2344" s="151" t="s">
        <v>182</v>
      </c>
    </row>
    <row r="2345" spans="2:51" s="12" customFormat="1">
      <c r="B2345" s="149"/>
      <c r="D2345" s="150" t="s">
        <v>193</v>
      </c>
      <c r="E2345" s="151" t="s">
        <v>3</v>
      </c>
      <c r="F2345" s="152" t="s">
        <v>938</v>
      </c>
      <c r="H2345" s="153">
        <v>-1.2</v>
      </c>
      <c r="I2345" s="154"/>
      <c r="L2345" s="149"/>
      <c r="M2345" s="155"/>
      <c r="T2345" s="156"/>
      <c r="AT2345" s="151" t="s">
        <v>193</v>
      </c>
      <c r="AU2345" s="151" t="s">
        <v>81</v>
      </c>
      <c r="AV2345" s="12" t="s">
        <v>81</v>
      </c>
      <c r="AW2345" s="12" t="s">
        <v>34</v>
      </c>
      <c r="AX2345" s="12" t="s">
        <v>72</v>
      </c>
      <c r="AY2345" s="151" t="s">
        <v>182</v>
      </c>
    </row>
    <row r="2346" spans="2:51" s="12" customFormat="1">
      <c r="B2346" s="149"/>
      <c r="D2346" s="150" t="s">
        <v>193</v>
      </c>
      <c r="E2346" s="151" t="s">
        <v>3</v>
      </c>
      <c r="F2346" s="152" t="s">
        <v>1662</v>
      </c>
      <c r="H2346" s="153">
        <v>23.417999999999999</v>
      </c>
      <c r="I2346" s="154"/>
      <c r="L2346" s="149"/>
      <c r="M2346" s="155"/>
      <c r="T2346" s="156"/>
      <c r="AT2346" s="151" t="s">
        <v>193</v>
      </c>
      <c r="AU2346" s="151" t="s">
        <v>81</v>
      </c>
      <c r="AV2346" s="12" t="s">
        <v>81</v>
      </c>
      <c r="AW2346" s="12" t="s">
        <v>34</v>
      </c>
      <c r="AX2346" s="12" t="s">
        <v>72</v>
      </c>
      <c r="AY2346" s="151" t="s">
        <v>182</v>
      </c>
    </row>
    <row r="2347" spans="2:51" s="12" customFormat="1">
      <c r="B2347" s="149"/>
      <c r="D2347" s="150" t="s">
        <v>193</v>
      </c>
      <c r="E2347" s="151" t="s">
        <v>3</v>
      </c>
      <c r="F2347" s="152" t="s">
        <v>937</v>
      </c>
      <c r="H2347" s="153">
        <v>-1.4</v>
      </c>
      <c r="I2347" s="154"/>
      <c r="L2347" s="149"/>
      <c r="M2347" s="155"/>
      <c r="T2347" s="156"/>
      <c r="AT2347" s="151" t="s">
        <v>193</v>
      </c>
      <c r="AU2347" s="151" t="s">
        <v>81</v>
      </c>
      <c r="AV2347" s="12" t="s">
        <v>81</v>
      </c>
      <c r="AW2347" s="12" t="s">
        <v>34</v>
      </c>
      <c r="AX2347" s="12" t="s">
        <v>72</v>
      </c>
      <c r="AY2347" s="151" t="s">
        <v>182</v>
      </c>
    </row>
    <row r="2348" spans="2:51" s="12" customFormat="1">
      <c r="B2348" s="149"/>
      <c r="D2348" s="150" t="s">
        <v>193</v>
      </c>
      <c r="E2348" s="151" t="s">
        <v>3</v>
      </c>
      <c r="F2348" s="152" t="s">
        <v>938</v>
      </c>
      <c r="H2348" s="153">
        <v>-1.2</v>
      </c>
      <c r="I2348" s="154"/>
      <c r="L2348" s="149"/>
      <c r="M2348" s="155"/>
      <c r="T2348" s="156"/>
      <c r="AT2348" s="151" t="s">
        <v>193</v>
      </c>
      <c r="AU2348" s="151" t="s">
        <v>81</v>
      </c>
      <c r="AV2348" s="12" t="s">
        <v>81</v>
      </c>
      <c r="AW2348" s="12" t="s">
        <v>34</v>
      </c>
      <c r="AX2348" s="12" t="s">
        <v>72</v>
      </c>
      <c r="AY2348" s="151" t="s">
        <v>182</v>
      </c>
    </row>
    <row r="2349" spans="2:51" s="12" customFormat="1">
      <c r="B2349" s="149"/>
      <c r="D2349" s="150" t="s">
        <v>193</v>
      </c>
      <c r="E2349" s="151" t="s">
        <v>3</v>
      </c>
      <c r="F2349" s="152" t="s">
        <v>1663</v>
      </c>
      <c r="H2349" s="153">
        <v>23.248000000000001</v>
      </c>
      <c r="I2349" s="154"/>
      <c r="L2349" s="149"/>
      <c r="M2349" s="155"/>
      <c r="T2349" s="156"/>
      <c r="AT2349" s="151" t="s">
        <v>193</v>
      </c>
      <c r="AU2349" s="151" t="s">
        <v>81</v>
      </c>
      <c r="AV2349" s="12" t="s">
        <v>81</v>
      </c>
      <c r="AW2349" s="12" t="s">
        <v>34</v>
      </c>
      <c r="AX2349" s="12" t="s">
        <v>72</v>
      </c>
      <c r="AY2349" s="151" t="s">
        <v>182</v>
      </c>
    </row>
    <row r="2350" spans="2:51" s="12" customFormat="1">
      <c r="B2350" s="149"/>
      <c r="D2350" s="150" t="s">
        <v>193</v>
      </c>
      <c r="E2350" s="151" t="s">
        <v>3</v>
      </c>
      <c r="F2350" s="152" t="s">
        <v>937</v>
      </c>
      <c r="H2350" s="153">
        <v>-1.4</v>
      </c>
      <c r="I2350" s="154"/>
      <c r="L2350" s="149"/>
      <c r="M2350" s="155"/>
      <c r="T2350" s="156"/>
      <c r="AT2350" s="151" t="s">
        <v>193</v>
      </c>
      <c r="AU2350" s="151" t="s">
        <v>81</v>
      </c>
      <c r="AV2350" s="12" t="s">
        <v>81</v>
      </c>
      <c r="AW2350" s="12" t="s">
        <v>34</v>
      </c>
      <c r="AX2350" s="12" t="s">
        <v>72</v>
      </c>
      <c r="AY2350" s="151" t="s">
        <v>182</v>
      </c>
    </row>
    <row r="2351" spans="2:51" s="12" customFormat="1">
      <c r="B2351" s="149"/>
      <c r="D2351" s="150" t="s">
        <v>193</v>
      </c>
      <c r="E2351" s="151" t="s">
        <v>3</v>
      </c>
      <c r="F2351" s="152" t="s">
        <v>938</v>
      </c>
      <c r="H2351" s="153">
        <v>-1.2</v>
      </c>
      <c r="I2351" s="154"/>
      <c r="L2351" s="149"/>
      <c r="M2351" s="155"/>
      <c r="T2351" s="156"/>
      <c r="AT2351" s="151" t="s">
        <v>193</v>
      </c>
      <c r="AU2351" s="151" t="s">
        <v>81</v>
      </c>
      <c r="AV2351" s="12" t="s">
        <v>81</v>
      </c>
      <c r="AW2351" s="12" t="s">
        <v>34</v>
      </c>
      <c r="AX2351" s="12" t="s">
        <v>72</v>
      </c>
      <c r="AY2351" s="151" t="s">
        <v>182</v>
      </c>
    </row>
    <row r="2352" spans="2:51" s="12" customFormat="1">
      <c r="B2352" s="149"/>
      <c r="D2352" s="150" t="s">
        <v>193</v>
      </c>
      <c r="E2352" s="151" t="s">
        <v>3</v>
      </c>
      <c r="F2352" s="152" t="s">
        <v>1664</v>
      </c>
      <c r="H2352" s="153">
        <v>42.16</v>
      </c>
      <c r="I2352" s="154"/>
      <c r="L2352" s="149"/>
      <c r="M2352" s="155"/>
      <c r="T2352" s="156"/>
      <c r="AT2352" s="151" t="s">
        <v>193</v>
      </c>
      <c r="AU2352" s="151" t="s">
        <v>81</v>
      </c>
      <c r="AV2352" s="12" t="s">
        <v>81</v>
      </c>
      <c r="AW2352" s="12" t="s">
        <v>34</v>
      </c>
      <c r="AX2352" s="12" t="s">
        <v>72</v>
      </c>
      <c r="AY2352" s="151" t="s">
        <v>182</v>
      </c>
    </row>
    <row r="2353" spans="2:51" s="12" customFormat="1">
      <c r="B2353" s="149"/>
      <c r="D2353" s="150" t="s">
        <v>193</v>
      </c>
      <c r="E2353" s="151" t="s">
        <v>3</v>
      </c>
      <c r="F2353" s="152" t="s">
        <v>921</v>
      </c>
      <c r="H2353" s="153">
        <v>-2.8</v>
      </c>
      <c r="I2353" s="154"/>
      <c r="L2353" s="149"/>
      <c r="M2353" s="155"/>
      <c r="T2353" s="156"/>
      <c r="AT2353" s="151" t="s">
        <v>193</v>
      </c>
      <c r="AU2353" s="151" t="s">
        <v>81</v>
      </c>
      <c r="AV2353" s="12" t="s">
        <v>81</v>
      </c>
      <c r="AW2353" s="12" t="s">
        <v>34</v>
      </c>
      <c r="AX2353" s="12" t="s">
        <v>72</v>
      </c>
      <c r="AY2353" s="151" t="s">
        <v>182</v>
      </c>
    </row>
    <row r="2354" spans="2:51" s="12" customFormat="1">
      <c r="B2354" s="149"/>
      <c r="D2354" s="150" t="s">
        <v>193</v>
      </c>
      <c r="E2354" s="151" t="s">
        <v>3</v>
      </c>
      <c r="F2354" s="152" t="s">
        <v>602</v>
      </c>
      <c r="H2354" s="153">
        <v>-3.68</v>
      </c>
      <c r="I2354" s="154"/>
      <c r="L2354" s="149"/>
      <c r="M2354" s="155"/>
      <c r="T2354" s="156"/>
      <c r="AT2354" s="151" t="s">
        <v>193</v>
      </c>
      <c r="AU2354" s="151" t="s">
        <v>81</v>
      </c>
      <c r="AV2354" s="12" t="s">
        <v>81</v>
      </c>
      <c r="AW2354" s="12" t="s">
        <v>34</v>
      </c>
      <c r="AX2354" s="12" t="s">
        <v>72</v>
      </c>
      <c r="AY2354" s="151" t="s">
        <v>182</v>
      </c>
    </row>
    <row r="2355" spans="2:51" s="12" customFormat="1">
      <c r="B2355" s="149"/>
      <c r="D2355" s="150" t="s">
        <v>193</v>
      </c>
      <c r="E2355" s="151" t="s">
        <v>3</v>
      </c>
      <c r="F2355" s="152" t="s">
        <v>1665</v>
      </c>
      <c r="H2355" s="153">
        <v>-1.4450000000000001</v>
      </c>
      <c r="I2355" s="154"/>
      <c r="L2355" s="149"/>
      <c r="M2355" s="155"/>
      <c r="T2355" s="156"/>
      <c r="AT2355" s="151" t="s">
        <v>193</v>
      </c>
      <c r="AU2355" s="151" t="s">
        <v>81</v>
      </c>
      <c r="AV2355" s="12" t="s">
        <v>81</v>
      </c>
      <c r="AW2355" s="12" t="s">
        <v>34</v>
      </c>
      <c r="AX2355" s="12" t="s">
        <v>72</v>
      </c>
      <c r="AY2355" s="151" t="s">
        <v>182</v>
      </c>
    </row>
    <row r="2356" spans="2:51" s="12" customFormat="1">
      <c r="B2356" s="149"/>
      <c r="D2356" s="150" t="s">
        <v>193</v>
      </c>
      <c r="E2356" s="151" t="s">
        <v>3</v>
      </c>
      <c r="F2356" s="152" t="s">
        <v>1666</v>
      </c>
      <c r="H2356" s="153">
        <v>138.71799999999999</v>
      </c>
      <c r="I2356" s="154"/>
      <c r="L2356" s="149"/>
      <c r="M2356" s="155"/>
      <c r="T2356" s="156"/>
      <c r="AT2356" s="151" t="s">
        <v>193</v>
      </c>
      <c r="AU2356" s="151" t="s">
        <v>81</v>
      </c>
      <c r="AV2356" s="12" t="s">
        <v>81</v>
      </c>
      <c r="AW2356" s="12" t="s">
        <v>34</v>
      </c>
      <c r="AX2356" s="12" t="s">
        <v>72</v>
      </c>
      <c r="AY2356" s="151" t="s">
        <v>182</v>
      </c>
    </row>
    <row r="2357" spans="2:51" s="12" customFormat="1">
      <c r="B2357" s="149"/>
      <c r="D2357" s="150" t="s">
        <v>193</v>
      </c>
      <c r="E2357" s="151" t="s">
        <v>3</v>
      </c>
      <c r="F2357" s="152" t="s">
        <v>1667</v>
      </c>
      <c r="H2357" s="153">
        <v>-1.82</v>
      </c>
      <c r="I2357" s="154"/>
      <c r="L2357" s="149"/>
      <c r="M2357" s="155"/>
      <c r="T2357" s="156"/>
      <c r="AT2357" s="151" t="s">
        <v>193</v>
      </c>
      <c r="AU2357" s="151" t="s">
        <v>81</v>
      </c>
      <c r="AV2357" s="12" t="s">
        <v>81</v>
      </c>
      <c r="AW2357" s="12" t="s">
        <v>34</v>
      </c>
      <c r="AX2357" s="12" t="s">
        <v>72</v>
      </c>
      <c r="AY2357" s="151" t="s">
        <v>182</v>
      </c>
    </row>
    <row r="2358" spans="2:51" s="12" customFormat="1">
      <c r="B2358" s="149"/>
      <c r="D2358" s="150" t="s">
        <v>193</v>
      </c>
      <c r="E2358" s="151" t="s">
        <v>3</v>
      </c>
      <c r="F2358" s="152" t="s">
        <v>1668</v>
      </c>
      <c r="H2358" s="153">
        <v>-3</v>
      </c>
      <c r="I2358" s="154"/>
      <c r="L2358" s="149"/>
      <c r="M2358" s="155"/>
      <c r="T2358" s="156"/>
      <c r="AT2358" s="151" t="s">
        <v>193</v>
      </c>
      <c r="AU2358" s="151" t="s">
        <v>81</v>
      </c>
      <c r="AV2358" s="12" t="s">
        <v>81</v>
      </c>
      <c r="AW2358" s="12" t="s">
        <v>34</v>
      </c>
      <c r="AX2358" s="12" t="s">
        <v>72</v>
      </c>
      <c r="AY2358" s="151" t="s">
        <v>182</v>
      </c>
    </row>
    <row r="2359" spans="2:51" s="12" customFormat="1">
      <c r="B2359" s="149"/>
      <c r="D2359" s="150" t="s">
        <v>193</v>
      </c>
      <c r="E2359" s="151" t="s">
        <v>3</v>
      </c>
      <c r="F2359" s="152" t="s">
        <v>1669</v>
      </c>
      <c r="H2359" s="153">
        <v>96.305000000000007</v>
      </c>
      <c r="I2359" s="154"/>
      <c r="L2359" s="149"/>
      <c r="M2359" s="155"/>
      <c r="T2359" s="156"/>
      <c r="AT2359" s="151" t="s">
        <v>193</v>
      </c>
      <c r="AU2359" s="151" t="s">
        <v>81</v>
      </c>
      <c r="AV2359" s="12" t="s">
        <v>81</v>
      </c>
      <c r="AW2359" s="12" t="s">
        <v>34</v>
      </c>
      <c r="AX2359" s="12" t="s">
        <v>72</v>
      </c>
      <c r="AY2359" s="151" t="s">
        <v>182</v>
      </c>
    </row>
    <row r="2360" spans="2:51" s="12" customFormat="1">
      <c r="B2360" s="149"/>
      <c r="D2360" s="150" t="s">
        <v>193</v>
      </c>
      <c r="E2360" s="151" t="s">
        <v>3</v>
      </c>
      <c r="F2360" s="152" t="s">
        <v>1670</v>
      </c>
      <c r="H2360" s="153">
        <v>-1.8280000000000001</v>
      </c>
      <c r="I2360" s="154"/>
      <c r="L2360" s="149"/>
      <c r="M2360" s="155"/>
      <c r="T2360" s="156"/>
      <c r="AT2360" s="151" t="s">
        <v>193</v>
      </c>
      <c r="AU2360" s="151" t="s">
        <v>81</v>
      </c>
      <c r="AV2360" s="12" t="s">
        <v>81</v>
      </c>
      <c r="AW2360" s="12" t="s">
        <v>34</v>
      </c>
      <c r="AX2360" s="12" t="s">
        <v>72</v>
      </c>
      <c r="AY2360" s="151" t="s">
        <v>182</v>
      </c>
    </row>
    <row r="2361" spans="2:51" s="12" customFormat="1">
      <c r="B2361" s="149"/>
      <c r="D2361" s="150" t="s">
        <v>193</v>
      </c>
      <c r="E2361" s="151" t="s">
        <v>3</v>
      </c>
      <c r="F2361" s="152" t="s">
        <v>945</v>
      </c>
      <c r="H2361" s="153">
        <v>-1.6</v>
      </c>
      <c r="I2361" s="154"/>
      <c r="L2361" s="149"/>
      <c r="M2361" s="155"/>
      <c r="T2361" s="156"/>
      <c r="AT2361" s="151" t="s">
        <v>193</v>
      </c>
      <c r="AU2361" s="151" t="s">
        <v>81</v>
      </c>
      <c r="AV2361" s="12" t="s">
        <v>81</v>
      </c>
      <c r="AW2361" s="12" t="s">
        <v>34</v>
      </c>
      <c r="AX2361" s="12" t="s">
        <v>72</v>
      </c>
      <c r="AY2361" s="151" t="s">
        <v>182</v>
      </c>
    </row>
    <row r="2362" spans="2:51" s="12" customFormat="1">
      <c r="B2362" s="149"/>
      <c r="D2362" s="150" t="s">
        <v>193</v>
      </c>
      <c r="E2362" s="151" t="s">
        <v>3</v>
      </c>
      <c r="F2362" s="152" t="s">
        <v>1650</v>
      </c>
      <c r="H2362" s="153">
        <v>-1.5</v>
      </c>
      <c r="I2362" s="154"/>
      <c r="L2362" s="149"/>
      <c r="M2362" s="155"/>
      <c r="T2362" s="156"/>
      <c r="AT2362" s="151" t="s">
        <v>193</v>
      </c>
      <c r="AU2362" s="151" t="s">
        <v>81</v>
      </c>
      <c r="AV2362" s="12" t="s">
        <v>81</v>
      </c>
      <c r="AW2362" s="12" t="s">
        <v>34</v>
      </c>
      <c r="AX2362" s="12" t="s">
        <v>72</v>
      </c>
      <c r="AY2362" s="151" t="s">
        <v>182</v>
      </c>
    </row>
    <row r="2363" spans="2:51" s="12" customFormat="1">
      <c r="B2363" s="149"/>
      <c r="D2363" s="150" t="s">
        <v>193</v>
      </c>
      <c r="E2363" s="151" t="s">
        <v>3</v>
      </c>
      <c r="F2363" s="152" t="s">
        <v>1671</v>
      </c>
      <c r="H2363" s="153">
        <v>65.534999999999997</v>
      </c>
      <c r="I2363" s="154"/>
      <c r="L2363" s="149"/>
      <c r="M2363" s="155"/>
      <c r="T2363" s="156"/>
      <c r="AT2363" s="151" t="s">
        <v>193</v>
      </c>
      <c r="AU2363" s="151" t="s">
        <v>81</v>
      </c>
      <c r="AV2363" s="12" t="s">
        <v>81</v>
      </c>
      <c r="AW2363" s="12" t="s">
        <v>34</v>
      </c>
      <c r="AX2363" s="12" t="s">
        <v>72</v>
      </c>
      <c r="AY2363" s="151" t="s">
        <v>182</v>
      </c>
    </row>
    <row r="2364" spans="2:51" s="12" customFormat="1">
      <c r="B2364" s="149"/>
      <c r="D2364" s="150" t="s">
        <v>193</v>
      </c>
      <c r="E2364" s="151" t="s">
        <v>3</v>
      </c>
      <c r="F2364" s="152" t="s">
        <v>945</v>
      </c>
      <c r="H2364" s="153">
        <v>-1.6</v>
      </c>
      <c r="I2364" s="154"/>
      <c r="L2364" s="149"/>
      <c r="M2364" s="155"/>
      <c r="T2364" s="156"/>
      <c r="AT2364" s="151" t="s">
        <v>193</v>
      </c>
      <c r="AU2364" s="151" t="s">
        <v>81</v>
      </c>
      <c r="AV2364" s="12" t="s">
        <v>81</v>
      </c>
      <c r="AW2364" s="12" t="s">
        <v>34</v>
      </c>
      <c r="AX2364" s="12" t="s">
        <v>72</v>
      </c>
      <c r="AY2364" s="151" t="s">
        <v>182</v>
      </c>
    </row>
    <row r="2365" spans="2:51" s="12" customFormat="1">
      <c r="B2365" s="149"/>
      <c r="D2365" s="150" t="s">
        <v>193</v>
      </c>
      <c r="E2365" s="151" t="s">
        <v>3</v>
      </c>
      <c r="F2365" s="152" t="s">
        <v>1650</v>
      </c>
      <c r="H2365" s="153">
        <v>-1.5</v>
      </c>
      <c r="I2365" s="154"/>
      <c r="L2365" s="149"/>
      <c r="M2365" s="155"/>
      <c r="T2365" s="156"/>
      <c r="AT2365" s="151" t="s">
        <v>193</v>
      </c>
      <c r="AU2365" s="151" t="s">
        <v>81</v>
      </c>
      <c r="AV2365" s="12" t="s">
        <v>81</v>
      </c>
      <c r="AW2365" s="12" t="s">
        <v>34</v>
      </c>
      <c r="AX2365" s="12" t="s">
        <v>72</v>
      </c>
      <c r="AY2365" s="151" t="s">
        <v>182</v>
      </c>
    </row>
    <row r="2366" spans="2:51" s="12" customFormat="1">
      <c r="B2366" s="149"/>
      <c r="D2366" s="150" t="s">
        <v>193</v>
      </c>
      <c r="E2366" s="151" t="s">
        <v>3</v>
      </c>
      <c r="F2366" s="152" t="s">
        <v>1672</v>
      </c>
      <c r="H2366" s="153">
        <v>38.505000000000003</v>
      </c>
      <c r="I2366" s="154"/>
      <c r="L2366" s="149"/>
      <c r="M2366" s="155"/>
      <c r="T2366" s="156"/>
      <c r="AT2366" s="151" t="s">
        <v>193</v>
      </c>
      <c r="AU2366" s="151" t="s">
        <v>81</v>
      </c>
      <c r="AV2366" s="12" t="s">
        <v>81</v>
      </c>
      <c r="AW2366" s="12" t="s">
        <v>34</v>
      </c>
      <c r="AX2366" s="12" t="s">
        <v>72</v>
      </c>
      <c r="AY2366" s="151" t="s">
        <v>182</v>
      </c>
    </row>
    <row r="2367" spans="2:51" s="12" customFormat="1">
      <c r="B2367" s="149"/>
      <c r="D2367" s="150" t="s">
        <v>193</v>
      </c>
      <c r="E2367" s="151" t="s">
        <v>3</v>
      </c>
      <c r="F2367" s="152" t="s">
        <v>1673</v>
      </c>
      <c r="H2367" s="153">
        <v>0.89500000000000002</v>
      </c>
      <c r="I2367" s="154"/>
      <c r="L2367" s="149"/>
      <c r="M2367" s="155"/>
      <c r="T2367" s="156"/>
      <c r="AT2367" s="151" t="s">
        <v>193</v>
      </c>
      <c r="AU2367" s="151" t="s">
        <v>81</v>
      </c>
      <c r="AV2367" s="12" t="s">
        <v>81</v>
      </c>
      <c r="AW2367" s="12" t="s">
        <v>34</v>
      </c>
      <c r="AX2367" s="12" t="s">
        <v>72</v>
      </c>
      <c r="AY2367" s="151" t="s">
        <v>182</v>
      </c>
    </row>
    <row r="2368" spans="2:51" s="12" customFormat="1">
      <c r="B2368" s="149"/>
      <c r="D2368" s="150" t="s">
        <v>193</v>
      </c>
      <c r="E2368" s="151" t="s">
        <v>3</v>
      </c>
      <c r="F2368" s="152" t="s">
        <v>1674</v>
      </c>
      <c r="H2368" s="153">
        <v>-0.5</v>
      </c>
      <c r="I2368" s="154"/>
      <c r="L2368" s="149"/>
      <c r="M2368" s="155"/>
      <c r="T2368" s="156"/>
      <c r="AT2368" s="151" t="s">
        <v>193</v>
      </c>
      <c r="AU2368" s="151" t="s">
        <v>81</v>
      </c>
      <c r="AV2368" s="12" t="s">
        <v>81</v>
      </c>
      <c r="AW2368" s="12" t="s">
        <v>34</v>
      </c>
      <c r="AX2368" s="12" t="s">
        <v>72</v>
      </c>
      <c r="AY2368" s="151" t="s">
        <v>182</v>
      </c>
    </row>
    <row r="2369" spans="2:51" s="14" customFormat="1">
      <c r="B2369" s="174"/>
      <c r="D2369" s="150" t="s">
        <v>193</v>
      </c>
      <c r="E2369" s="175" t="s">
        <v>3</v>
      </c>
      <c r="F2369" s="176" t="s">
        <v>605</v>
      </c>
      <c r="H2369" s="177">
        <v>2060.2039999999997</v>
      </c>
      <c r="I2369" s="178"/>
      <c r="L2369" s="174"/>
      <c r="M2369" s="179"/>
      <c r="T2369" s="180"/>
      <c r="AT2369" s="175" t="s">
        <v>193</v>
      </c>
      <c r="AU2369" s="175" t="s">
        <v>81</v>
      </c>
      <c r="AV2369" s="14" t="s">
        <v>202</v>
      </c>
      <c r="AW2369" s="14" t="s">
        <v>34</v>
      </c>
      <c r="AX2369" s="14" t="s">
        <v>72</v>
      </c>
      <c r="AY2369" s="175" t="s">
        <v>182</v>
      </c>
    </row>
    <row r="2370" spans="2:51" s="12" customFormat="1">
      <c r="B2370" s="149"/>
      <c r="D2370" s="150" t="s">
        <v>193</v>
      </c>
      <c r="E2370" s="151" t="s">
        <v>3</v>
      </c>
      <c r="F2370" s="152" t="s">
        <v>1675</v>
      </c>
      <c r="H2370" s="153">
        <v>45.814999999999998</v>
      </c>
      <c r="I2370" s="154"/>
      <c r="L2370" s="149"/>
      <c r="M2370" s="155"/>
      <c r="T2370" s="156"/>
      <c r="AT2370" s="151" t="s">
        <v>193</v>
      </c>
      <c r="AU2370" s="151" t="s">
        <v>81</v>
      </c>
      <c r="AV2370" s="12" t="s">
        <v>81</v>
      </c>
      <c r="AW2370" s="12" t="s">
        <v>34</v>
      </c>
      <c r="AX2370" s="12" t="s">
        <v>72</v>
      </c>
      <c r="AY2370" s="151" t="s">
        <v>182</v>
      </c>
    </row>
    <row r="2371" spans="2:51" s="12" customFormat="1">
      <c r="B2371" s="149"/>
      <c r="D2371" s="150" t="s">
        <v>193</v>
      </c>
      <c r="E2371" s="151" t="s">
        <v>3</v>
      </c>
      <c r="F2371" s="152" t="s">
        <v>932</v>
      </c>
      <c r="H2371" s="153">
        <v>-1.8</v>
      </c>
      <c r="I2371" s="154"/>
      <c r="L2371" s="149"/>
      <c r="M2371" s="155"/>
      <c r="T2371" s="156"/>
      <c r="AT2371" s="151" t="s">
        <v>193</v>
      </c>
      <c r="AU2371" s="151" t="s">
        <v>81</v>
      </c>
      <c r="AV2371" s="12" t="s">
        <v>81</v>
      </c>
      <c r="AW2371" s="12" t="s">
        <v>34</v>
      </c>
      <c r="AX2371" s="12" t="s">
        <v>72</v>
      </c>
      <c r="AY2371" s="151" t="s">
        <v>182</v>
      </c>
    </row>
    <row r="2372" spans="2:51" s="12" customFormat="1">
      <c r="B2372" s="149"/>
      <c r="D2372" s="150" t="s">
        <v>193</v>
      </c>
      <c r="E2372" s="151" t="s">
        <v>3</v>
      </c>
      <c r="F2372" s="152" t="s">
        <v>1620</v>
      </c>
      <c r="H2372" s="153">
        <v>-3.6960000000000002</v>
      </c>
      <c r="I2372" s="154"/>
      <c r="L2372" s="149"/>
      <c r="M2372" s="155"/>
      <c r="T2372" s="156"/>
      <c r="AT2372" s="151" t="s">
        <v>193</v>
      </c>
      <c r="AU2372" s="151" t="s">
        <v>81</v>
      </c>
      <c r="AV2372" s="12" t="s">
        <v>81</v>
      </c>
      <c r="AW2372" s="12" t="s">
        <v>34</v>
      </c>
      <c r="AX2372" s="12" t="s">
        <v>72</v>
      </c>
      <c r="AY2372" s="151" t="s">
        <v>182</v>
      </c>
    </row>
    <row r="2373" spans="2:51" s="12" customFormat="1">
      <c r="B2373" s="149"/>
      <c r="D2373" s="150" t="s">
        <v>193</v>
      </c>
      <c r="E2373" s="151" t="s">
        <v>3</v>
      </c>
      <c r="F2373" s="152" t="s">
        <v>1676</v>
      </c>
      <c r="H2373" s="153">
        <v>34.381</v>
      </c>
      <c r="I2373" s="154"/>
      <c r="L2373" s="149"/>
      <c r="M2373" s="155"/>
      <c r="T2373" s="156"/>
      <c r="AT2373" s="151" t="s">
        <v>193</v>
      </c>
      <c r="AU2373" s="151" t="s">
        <v>81</v>
      </c>
      <c r="AV2373" s="12" t="s">
        <v>81</v>
      </c>
      <c r="AW2373" s="12" t="s">
        <v>34</v>
      </c>
      <c r="AX2373" s="12" t="s">
        <v>72</v>
      </c>
      <c r="AY2373" s="151" t="s">
        <v>182</v>
      </c>
    </row>
    <row r="2374" spans="2:51" s="12" customFormat="1">
      <c r="B2374" s="149"/>
      <c r="D2374" s="150" t="s">
        <v>193</v>
      </c>
      <c r="E2374" s="151" t="s">
        <v>3</v>
      </c>
      <c r="F2374" s="152" t="s">
        <v>1622</v>
      </c>
      <c r="H2374" s="153">
        <v>1.1499999999999999</v>
      </c>
      <c r="I2374" s="154"/>
      <c r="L2374" s="149"/>
      <c r="M2374" s="155"/>
      <c r="T2374" s="156"/>
      <c r="AT2374" s="151" t="s">
        <v>193</v>
      </c>
      <c r="AU2374" s="151" t="s">
        <v>81</v>
      </c>
      <c r="AV2374" s="12" t="s">
        <v>81</v>
      </c>
      <c r="AW2374" s="12" t="s">
        <v>34</v>
      </c>
      <c r="AX2374" s="12" t="s">
        <v>72</v>
      </c>
      <c r="AY2374" s="151" t="s">
        <v>182</v>
      </c>
    </row>
    <row r="2375" spans="2:51" s="12" customFormat="1">
      <c r="B2375" s="149"/>
      <c r="D2375" s="150" t="s">
        <v>193</v>
      </c>
      <c r="E2375" s="151" t="s">
        <v>3</v>
      </c>
      <c r="F2375" s="152" t="s">
        <v>1677</v>
      </c>
      <c r="H2375" s="153">
        <v>85.509</v>
      </c>
      <c r="I2375" s="154"/>
      <c r="L2375" s="149"/>
      <c r="M2375" s="155"/>
      <c r="T2375" s="156"/>
      <c r="AT2375" s="151" t="s">
        <v>193</v>
      </c>
      <c r="AU2375" s="151" t="s">
        <v>81</v>
      </c>
      <c r="AV2375" s="12" t="s">
        <v>81</v>
      </c>
      <c r="AW2375" s="12" t="s">
        <v>34</v>
      </c>
      <c r="AX2375" s="12" t="s">
        <v>72</v>
      </c>
      <c r="AY2375" s="151" t="s">
        <v>182</v>
      </c>
    </row>
    <row r="2376" spans="2:51" s="12" customFormat="1">
      <c r="B2376" s="149"/>
      <c r="D2376" s="150" t="s">
        <v>193</v>
      </c>
      <c r="E2376" s="151" t="s">
        <v>3</v>
      </c>
      <c r="F2376" s="152" t="s">
        <v>932</v>
      </c>
      <c r="H2376" s="153">
        <v>-1.8</v>
      </c>
      <c r="I2376" s="154"/>
      <c r="L2376" s="149"/>
      <c r="M2376" s="155"/>
      <c r="T2376" s="156"/>
      <c r="AT2376" s="151" t="s">
        <v>193</v>
      </c>
      <c r="AU2376" s="151" t="s">
        <v>81</v>
      </c>
      <c r="AV2376" s="12" t="s">
        <v>81</v>
      </c>
      <c r="AW2376" s="12" t="s">
        <v>34</v>
      </c>
      <c r="AX2376" s="12" t="s">
        <v>72</v>
      </c>
      <c r="AY2376" s="151" t="s">
        <v>182</v>
      </c>
    </row>
    <row r="2377" spans="2:51" s="12" customFormat="1">
      <c r="B2377" s="149"/>
      <c r="D2377" s="150" t="s">
        <v>193</v>
      </c>
      <c r="E2377" s="151" t="s">
        <v>3</v>
      </c>
      <c r="F2377" s="152" t="s">
        <v>931</v>
      </c>
      <c r="H2377" s="153">
        <v>-2.2000000000000002</v>
      </c>
      <c r="I2377" s="154"/>
      <c r="L2377" s="149"/>
      <c r="M2377" s="155"/>
      <c r="T2377" s="156"/>
      <c r="AT2377" s="151" t="s">
        <v>193</v>
      </c>
      <c r="AU2377" s="151" t="s">
        <v>81</v>
      </c>
      <c r="AV2377" s="12" t="s">
        <v>81</v>
      </c>
      <c r="AW2377" s="12" t="s">
        <v>34</v>
      </c>
      <c r="AX2377" s="12" t="s">
        <v>72</v>
      </c>
      <c r="AY2377" s="151" t="s">
        <v>182</v>
      </c>
    </row>
    <row r="2378" spans="2:51" s="12" customFormat="1">
      <c r="B2378" s="149"/>
      <c r="D2378" s="150" t="s">
        <v>193</v>
      </c>
      <c r="E2378" s="151" t="s">
        <v>3</v>
      </c>
      <c r="F2378" s="152" t="s">
        <v>1620</v>
      </c>
      <c r="H2378" s="153">
        <v>-3.6960000000000002</v>
      </c>
      <c r="I2378" s="154"/>
      <c r="L2378" s="149"/>
      <c r="M2378" s="155"/>
      <c r="T2378" s="156"/>
      <c r="AT2378" s="151" t="s">
        <v>193</v>
      </c>
      <c r="AU2378" s="151" t="s">
        <v>81</v>
      </c>
      <c r="AV2378" s="12" t="s">
        <v>81</v>
      </c>
      <c r="AW2378" s="12" t="s">
        <v>34</v>
      </c>
      <c r="AX2378" s="12" t="s">
        <v>72</v>
      </c>
      <c r="AY2378" s="151" t="s">
        <v>182</v>
      </c>
    </row>
    <row r="2379" spans="2:51" s="12" customFormat="1">
      <c r="B2379" s="149"/>
      <c r="D2379" s="150" t="s">
        <v>193</v>
      </c>
      <c r="E2379" s="151" t="s">
        <v>3</v>
      </c>
      <c r="F2379" s="152" t="s">
        <v>1678</v>
      </c>
      <c r="H2379" s="153">
        <v>32.148000000000003</v>
      </c>
      <c r="I2379" s="154"/>
      <c r="L2379" s="149"/>
      <c r="M2379" s="155"/>
      <c r="T2379" s="156"/>
      <c r="AT2379" s="151" t="s">
        <v>193</v>
      </c>
      <c r="AU2379" s="151" t="s">
        <v>81</v>
      </c>
      <c r="AV2379" s="12" t="s">
        <v>81</v>
      </c>
      <c r="AW2379" s="12" t="s">
        <v>34</v>
      </c>
      <c r="AX2379" s="12" t="s">
        <v>72</v>
      </c>
      <c r="AY2379" s="151" t="s">
        <v>182</v>
      </c>
    </row>
    <row r="2380" spans="2:51" s="12" customFormat="1">
      <c r="B2380" s="149"/>
      <c r="D2380" s="150" t="s">
        <v>193</v>
      </c>
      <c r="E2380" s="151" t="s">
        <v>3</v>
      </c>
      <c r="F2380" s="152" t="s">
        <v>945</v>
      </c>
      <c r="H2380" s="153">
        <v>-1.6</v>
      </c>
      <c r="I2380" s="154"/>
      <c r="L2380" s="149"/>
      <c r="M2380" s="155"/>
      <c r="T2380" s="156"/>
      <c r="AT2380" s="151" t="s">
        <v>193</v>
      </c>
      <c r="AU2380" s="151" t="s">
        <v>81</v>
      </c>
      <c r="AV2380" s="12" t="s">
        <v>81</v>
      </c>
      <c r="AW2380" s="12" t="s">
        <v>34</v>
      </c>
      <c r="AX2380" s="12" t="s">
        <v>72</v>
      </c>
      <c r="AY2380" s="151" t="s">
        <v>182</v>
      </c>
    </row>
    <row r="2381" spans="2:51" s="12" customFormat="1">
      <c r="B2381" s="149"/>
      <c r="D2381" s="150" t="s">
        <v>193</v>
      </c>
      <c r="E2381" s="151" t="s">
        <v>3</v>
      </c>
      <c r="F2381" s="152" t="s">
        <v>1620</v>
      </c>
      <c r="H2381" s="153">
        <v>-3.6960000000000002</v>
      </c>
      <c r="I2381" s="154"/>
      <c r="L2381" s="149"/>
      <c r="M2381" s="155"/>
      <c r="T2381" s="156"/>
      <c r="AT2381" s="151" t="s">
        <v>193</v>
      </c>
      <c r="AU2381" s="151" t="s">
        <v>81</v>
      </c>
      <c r="AV2381" s="12" t="s">
        <v>81</v>
      </c>
      <c r="AW2381" s="12" t="s">
        <v>34</v>
      </c>
      <c r="AX2381" s="12" t="s">
        <v>72</v>
      </c>
      <c r="AY2381" s="151" t="s">
        <v>182</v>
      </c>
    </row>
    <row r="2382" spans="2:51" s="12" customFormat="1">
      <c r="B2382" s="149"/>
      <c r="D2382" s="150" t="s">
        <v>193</v>
      </c>
      <c r="E2382" s="151" t="s">
        <v>3</v>
      </c>
      <c r="F2382" s="152" t="s">
        <v>1679</v>
      </c>
      <c r="H2382" s="153">
        <v>27.143000000000001</v>
      </c>
      <c r="I2382" s="154"/>
      <c r="L2382" s="149"/>
      <c r="M2382" s="155"/>
      <c r="T2382" s="156"/>
      <c r="AT2382" s="151" t="s">
        <v>193</v>
      </c>
      <c r="AU2382" s="151" t="s">
        <v>81</v>
      </c>
      <c r="AV2382" s="12" t="s">
        <v>81</v>
      </c>
      <c r="AW2382" s="12" t="s">
        <v>34</v>
      </c>
      <c r="AX2382" s="12" t="s">
        <v>72</v>
      </c>
      <c r="AY2382" s="151" t="s">
        <v>182</v>
      </c>
    </row>
    <row r="2383" spans="2:51" s="12" customFormat="1">
      <c r="B2383" s="149"/>
      <c r="D2383" s="150" t="s">
        <v>193</v>
      </c>
      <c r="E2383" s="151" t="s">
        <v>3</v>
      </c>
      <c r="F2383" s="152" t="s">
        <v>945</v>
      </c>
      <c r="H2383" s="153">
        <v>-1.6</v>
      </c>
      <c r="I2383" s="154"/>
      <c r="L2383" s="149"/>
      <c r="M2383" s="155"/>
      <c r="T2383" s="156"/>
      <c r="AT2383" s="151" t="s">
        <v>193</v>
      </c>
      <c r="AU2383" s="151" t="s">
        <v>81</v>
      </c>
      <c r="AV2383" s="12" t="s">
        <v>81</v>
      </c>
      <c r="AW2383" s="12" t="s">
        <v>34</v>
      </c>
      <c r="AX2383" s="12" t="s">
        <v>72</v>
      </c>
      <c r="AY2383" s="151" t="s">
        <v>182</v>
      </c>
    </row>
    <row r="2384" spans="2:51" s="12" customFormat="1">
      <c r="B2384" s="149"/>
      <c r="D2384" s="150" t="s">
        <v>193</v>
      </c>
      <c r="E2384" s="151" t="s">
        <v>3</v>
      </c>
      <c r="F2384" s="152" t="s">
        <v>1680</v>
      </c>
      <c r="H2384" s="153">
        <v>43.158999999999999</v>
      </c>
      <c r="I2384" s="154"/>
      <c r="L2384" s="149"/>
      <c r="M2384" s="155"/>
      <c r="T2384" s="156"/>
      <c r="AT2384" s="151" t="s">
        <v>193</v>
      </c>
      <c r="AU2384" s="151" t="s">
        <v>81</v>
      </c>
      <c r="AV2384" s="12" t="s">
        <v>81</v>
      </c>
      <c r="AW2384" s="12" t="s">
        <v>34</v>
      </c>
      <c r="AX2384" s="12" t="s">
        <v>72</v>
      </c>
      <c r="AY2384" s="151" t="s">
        <v>182</v>
      </c>
    </row>
    <row r="2385" spans="2:51" s="12" customFormat="1">
      <c r="B2385" s="149"/>
      <c r="D2385" s="150" t="s">
        <v>193</v>
      </c>
      <c r="E2385" s="151" t="s">
        <v>3</v>
      </c>
      <c r="F2385" s="152" t="s">
        <v>945</v>
      </c>
      <c r="H2385" s="153">
        <v>-1.6</v>
      </c>
      <c r="I2385" s="154"/>
      <c r="L2385" s="149"/>
      <c r="M2385" s="155"/>
      <c r="T2385" s="156"/>
      <c r="AT2385" s="151" t="s">
        <v>193</v>
      </c>
      <c r="AU2385" s="151" t="s">
        <v>81</v>
      </c>
      <c r="AV2385" s="12" t="s">
        <v>81</v>
      </c>
      <c r="AW2385" s="12" t="s">
        <v>34</v>
      </c>
      <c r="AX2385" s="12" t="s">
        <v>72</v>
      </c>
      <c r="AY2385" s="151" t="s">
        <v>182</v>
      </c>
    </row>
    <row r="2386" spans="2:51" s="12" customFormat="1">
      <c r="B2386" s="149"/>
      <c r="D2386" s="150" t="s">
        <v>193</v>
      </c>
      <c r="E2386" s="151" t="s">
        <v>3</v>
      </c>
      <c r="F2386" s="152" t="s">
        <v>931</v>
      </c>
      <c r="H2386" s="153">
        <v>-2.2000000000000002</v>
      </c>
      <c r="I2386" s="154"/>
      <c r="L2386" s="149"/>
      <c r="M2386" s="155"/>
      <c r="T2386" s="156"/>
      <c r="AT2386" s="151" t="s">
        <v>193</v>
      </c>
      <c r="AU2386" s="151" t="s">
        <v>81</v>
      </c>
      <c r="AV2386" s="12" t="s">
        <v>81</v>
      </c>
      <c r="AW2386" s="12" t="s">
        <v>34</v>
      </c>
      <c r="AX2386" s="12" t="s">
        <v>72</v>
      </c>
      <c r="AY2386" s="151" t="s">
        <v>182</v>
      </c>
    </row>
    <row r="2387" spans="2:51" s="12" customFormat="1">
      <c r="B2387" s="149"/>
      <c r="D2387" s="150" t="s">
        <v>193</v>
      </c>
      <c r="E2387" s="151" t="s">
        <v>3</v>
      </c>
      <c r="F2387" s="152" t="s">
        <v>1681</v>
      </c>
      <c r="H2387" s="153">
        <v>71.956999999999994</v>
      </c>
      <c r="I2387" s="154"/>
      <c r="L2387" s="149"/>
      <c r="M2387" s="155"/>
      <c r="T2387" s="156"/>
      <c r="AT2387" s="151" t="s">
        <v>193</v>
      </c>
      <c r="AU2387" s="151" t="s">
        <v>81</v>
      </c>
      <c r="AV2387" s="12" t="s">
        <v>81</v>
      </c>
      <c r="AW2387" s="12" t="s">
        <v>34</v>
      </c>
      <c r="AX2387" s="12" t="s">
        <v>72</v>
      </c>
      <c r="AY2387" s="151" t="s">
        <v>182</v>
      </c>
    </row>
    <row r="2388" spans="2:51" s="12" customFormat="1">
      <c r="B2388" s="149"/>
      <c r="D2388" s="150" t="s">
        <v>193</v>
      </c>
      <c r="E2388" s="151" t="s">
        <v>3</v>
      </c>
      <c r="F2388" s="152" t="s">
        <v>621</v>
      </c>
      <c r="H2388" s="153">
        <v>-2.31</v>
      </c>
      <c r="I2388" s="154"/>
      <c r="L2388" s="149"/>
      <c r="M2388" s="155"/>
      <c r="T2388" s="156"/>
      <c r="AT2388" s="151" t="s">
        <v>193</v>
      </c>
      <c r="AU2388" s="151" t="s">
        <v>81</v>
      </c>
      <c r="AV2388" s="12" t="s">
        <v>81</v>
      </c>
      <c r="AW2388" s="12" t="s">
        <v>34</v>
      </c>
      <c r="AX2388" s="12" t="s">
        <v>72</v>
      </c>
      <c r="AY2388" s="151" t="s">
        <v>182</v>
      </c>
    </row>
    <row r="2389" spans="2:51" s="12" customFormat="1">
      <c r="B2389" s="149"/>
      <c r="D2389" s="150" t="s">
        <v>193</v>
      </c>
      <c r="E2389" s="151" t="s">
        <v>3</v>
      </c>
      <c r="F2389" s="152" t="s">
        <v>1628</v>
      </c>
      <c r="H2389" s="153">
        <v>-2.298</v>
      </c>
      <c r="I2389" s="154"/>
      <c r="L2389" s="149"/>
      <c r="M2389" s="155"/>
      <c r="T2389" s="156"/>
      <c r="AT2389" s="151" t="s">
        <v>193</v>
      </c>
      <c r="AU2389" s="151" t="s">
        <v>81</v>
      </c>
      <c r="AV2389" s="12" t="s">
        <v>81</v>
      </c>
      <c r="AW2389" s="12" t="s">
        <v>34</v>
      </c>
      <c r="AX2389" s="12" t="s">
        <v>72</v>
      </c>
      <c r="AY2389" s="151" t="s">
        <v>182</v>
      </c>
    </row>
    <row r="2390" spans="2:51" s="12" customFormat="1">
      <c r="B2390" s="149"/>
      <c r="D2390" s="150" t="s">
        <v>193</v>
      </c>
      <c r="E2390" s="151" t="s">
        <v>3</v>
      </c>
      <c r="F2390" s="152" t="s">
        <v>937</v>
      </c>
      <c r="H2390" s="153">
        <v>-1.4</v>
      </c>
      <c r="I2390" s="154"/>
      <c r="L2390" s="149"/>
      <c r="M2390" s="155"/>
      <c r="T2390" s="156"/>
      <c r="AT2390" s="151" t="s">
        <v>193</v>
      </c>
      <c r="AU2390" s="151" t="s">
        <v>81</v>
      </c>
      <c r="AV2390" s="12" t="s">
        <v>81</v>
      </c>
      <c r="AW2390" s="12" t="s">
        <v>34</v>
      </c>
      <c r="AX2390" s="12" t="s">
        <v>72</v>
      </c>
      <c r="AY2390" s="151" t="s">
        <v>182</v>
      </c>
    </row>
    <row r="2391" spans="2:51" s="12" customFormat="1">
      <c r="B2391" s="149"/>
      <c r="D2391" s="150" t="s">
        <v>193</v>
      </c>
      <c r="E2391" s="151" t="s">
        <v>3</v>
      </c>
      <c r="F2391" s="152" t="s">
        <v>1682</v>
      </c>
      <c r="H2391" s="153">
        <v>71.802999999999997</v>
      </c>
      <c r="I2391" s="154"/>
      <c r="L2391" s="149"/>
      <c r="M2391" s="155"/>
      <c r="T2391" s="156"/>
      <c r="AT2391" s="151" t="s">
        <v>193</v>
      </c>
      <c r="AU2391" s="151" t="s">
        <v>81</v>
      </c>
      <c r="AV2391" s="12" t="s">
        <v>81</v>
      </c>
      <c r="AW2391" s="12" t="s">
        <v>34</v>
      </c>
      <c r="AX2391" s="12" t="s">
        <v>72</v>
      </c>
      <c r="AY2391" s="151" t="s">
        <v>182</v>
      </c>
    </row>
    <row r="2392" spans="2:51" s="12" customFormat="1">
      <c r="B2392" s="149"/>
      <c r="D2392" s="150" t="s">
        <v>193</v>
      </c>
      <c r="E2392" s="151" t="s">
        <v>3</v>
      </c>
      <c r="F2392" s="152" t="s">
        <v>932</v>
      </c>
      <c r="H2392" s="153">
        <v>-1.8</v>
      </c>
      <c r="I2392" s="154"/>
      <c r="L2392" s="149"/>
      <c r="M2392" s="155"/>
      <c r="T2392" s="156"/>
      <c r="AT2392" s="151" t="s">
        <v>193</v>
      </c>
      <c r="AU2392" s="151" t="s">
        <v>81</v>
      </c>
      <c r="AV2392" s="12" t="s">
        <v>81</v>
      </c>
      <c r="AW2392" s="12" t="s">
        <v>34</v>
      </c>
      <c r="AX2392" s="12" t="s">
        <v>72</v>
      </c>
      <c r="AY2392" s="151" t="s">
        <v>182</v>
      </c>
    </row>
    <row r="2393" spans="2:51" s="12" customFormat="1">
      <c r="B2393" s="149"/>
      <c r="D2393" s="150" t="s">
        <v>193</v>
      </c>
      <c r="E2393" s="151" t="s">
        <v>3</v>
      </c>
      <c r="F2393" s="152" t="s">
        <v>931</v>
      </c>
      <c r="H2393" s="153">
        <v>-2.2000000000000002</v>
      </c>
      <c r="I2393" s="154"/>
      <c r="L2393" s="149"/>
      <c r="M2393" s="155"/>
      <c r="T2393" s="156"/>
      <c r="AT2393" s="151" t="s">
        <v>193</v>
      </c>
      <c r="AU2393" s="151" t="s">
        <v>81</v>
      </c>
      <c r="AV2393" s="12" t="s">
        <v>81</v>
      </c>
      <c r="AW2393" s="12" t="s">
        <v>34</v>
      </c>
      <c r="AX2393" s="12" t="s">
        <v>72</v>
      </c>
      <c r="AY2393" s="151" t="s">
        <v>182</v>
      </c>
    </row>
    <row r="2394" spans="2:51" s="12" customFormat="1">
      <c r="B2394" s="149"/>
      <c r="D2394" s="150" t="s">
        <v>193</v>
      </c>
      <c r="E2394" s="151" t="s">
        <v>3</v>
      </c>
      <c r="F2394" s="152" t="s">
        <v>1628</v>
      </c>
      <c r="H2394" s="153">
        <v>-2.298</v>
      </c>
      <c r="I2394" s="154"/>
      <c r="L2394" s="149"/>
      <c r="M2394" s="155"/>
      <c r="T2394" s="156"/>
      <c r="AT2394" s="151" t="s">
        <v>193</v>
      </c>
      <c r="AU2394" s="151" t="s">
        <v>81</v>
      </c>
      <c r="AV2394" s="12" t="s">
        <v>81</v>
      </c>
      <c r="AW2394" s="12" t="s">
        <v>34</v>
      </c>
      <c r="AX2394" s="12" t="s">
        <v>72</v>
      </c>
      <c r="AY2394" s="151" t="s">
        <v>182</v>
      </c>
    </row>
    <row r="2395" spans="2:51" s="12" customFormat="1">
      <c r="B2395" s="149"/>
      <c r="D2395" s="150" t="s">
        <v>193</v>
      </c>
      <c r="E2395" s="151" t="s">
        <v>3</v>
      </c>
      <c r="F2395" s="152" t="s">
        <v>1683</v>
      </c>
      <c r="H2395" s="153">
        <v>43.235999999999997</v>
      </c>
      <c r="I2395" s="154"/>
      <c r="L2395" s="149"/>
      <c r="M2395" s="155"/>
      <c r="T2395" s="156"/>
      <c r="AT2395" s="151" t="s">
        <v>193</v>
      </c>
      <c r="AU2395" s="151" t="s">
        <v>81</v>
      </c>
      <c r="AV2395" s="12" t="s">
        <v>81</v>
      </c>
      <c r="AW2395" s="12" t="s">
        <v>34</v>
      </c>
      <c r="AX2395" s="12" t="s">
        <v>72</v>
      </c>
      <c r="AY2395" s="151" t="s">
        <v>182</v>
      </c>
    </row>
    <row r="2396" spans="2:51" s="12" customFormat="1">
      <c r="B2396" s="149"/>
      <c r="D2396" s="150" t="s">
        <v>193</v>
      </c>
      <c r="E2396" s="151" t="s">
        <v>3</v>
      </c>
      <c r="F2396" s="152" t="s">
        <v>1512</v>
      </c>
      <c r="H2396" s="153">
        <v>-4.4000000000000004</v>
      </c>
      <c r="I2396" s="154"/>
      <c r="L2396" s="149"/>
      <c r="M2396" s="155"/>
      <c r="T2396" s="156"/>
      <c r="AT2396" s="151" t="s">
        <v>193</v>
      </c>
      <c r="AU2396" s="151" t="s">
        <v>81</v>
      </c>
      <c r="AV2396" s="12" t="s">
        <v>81</v>
      </c>
      <c r="AW2396" s="12" t="s">
        <v>34</v>
      </c>
      <c r="AX2396" s="12" t="s">
        <v>72</v>
      </c>
      <c r="AY2396" s="151" t="s">
        <v>182</v>
      </c>
    </row>
    <row r="2397" spans="2:51" s="12" customFormat="1">
      <c r="B2397" s="149"/>
      <c r="D2397" s="150" t="s">
        <v>193</v>
      </c>
      <c r="E2397" s="151" t="s">
        <v>3</v>
      </c>
      <c r="F2397" s="152" t="s">
        <v>1631</v>
      </c>
      <c r="H2397" s="153">
        <v>1.28</v>
      </c>
      <c r="I2397" s="154"/>
      <c r="L2397" s="149"/>
      <c r="M2397" s="155"/>
      <c r="T2397" s="156"/>
      <c r="AT2397" s="151" t="s">
        <v>193</v>
      </c>
      <c r="AU2397" s="151" t="s">
        <v>81</v>
      </c>
      <c r="AV2397" s="12" t="s">
        <v>81</v>
      </c>
      <c r="AW2397" s="12" t="s">
        <v>34</v>
      </c>
      <c r="AX2397" s="12" t="s">
        <v>72</v>
      </c>
      <c r="AY2397" s="151" t="s">
        <v>182</v>
      </c>
    </row>
    <row r="2398" spans="2:51" s="12" customFormat="1">
      <c r="B2398" s="149"/>
      <c r="D2398" s="150" t="s">
        <v>193</v>
      </c>
      <c r="E2398" s="151" t="s">
        <v>3</v>
      </c>
      <c r="F2398" s="152" t="s">
        <v>1684</v>
      </c>
      <c r="H2398" s="153">
        <v>43.082000000000001</v>
      </c>
      <c r="I2398" s="154"/>
      <c r="L2398" s="149"/>
      <c r="M2398" s="155"/>
      <c r="T2398" s="156"/>
      <c r="AT2398" s="151" t="s">
        <v>193</v>
      </c>
      <c r="AU2398" s="151" t="s">
        <v>81</v>
      </c>
      <c r="AV2398" s="12" t="s">
        <v>81</v>
      </c>
      <c r="AW2398" s="12" t="s">
        <v>34</v>
      </c>
      <c r="AX2398" s="12" t="s">
        <v>72</v>
      </c>
      <c r="AY2398" s="151" t="s">
        <v>182</v>
      </c>
    </row>
    <row r="2399" spans="2:51" s="12" customFormat="1">
      <c r="B2399" s="149"/>
      <c r="D2399" s="150" t="s">
        <v>193</v>
      </c>
      <c r="E2399" s="151" t="s">
        <v>3</v>
      </c>
      <c r="F2399" s="152" t="s">
        <v>932</v>
      </c>
      <c r="H2399" s="153">
        <v>-1.8</v>
      </c>
      <c r="I2399" s="154"/>
      <c r="L2399" s="149"/>
      <c r="M2399" s="155"/>
      <c r="T2399" s="156"/>
      <c r="AT2399" s="151" t="s">
        <v>193</v>
      </c>
      <c r="AU2399" s="151" t="s">
        <v>81</v>
      </c>
      <c r="AV2399" s="12" t="s">
        <v>81</v>
      </c>
      <c r="AW2399" s="12" t="s">
        <v>34</v>
      </c>
      <c r="AX2399" s="12" t="s">
        <v>72</v>
      </c>
      <c r="AY2399" s="151" t="s">
        <v>182</v>
      </c>
    </row>
    <row r="2400" spans="2:51" s="12" customFormat="1">
      <c r="B2400" s="149"/>
      <c r="D2400" s="150" t="s">
        <v>193</v>
      </c>
      <c r="E2400" s="151" t="s">
        <v>3</v>
      </c>
      <c r="F2400" s="152" t="s">
        <v>1685</v>
      </c>
      <c r="H2400" s="153">
        <v>34.997</v>
      </c>
      <c r="I2400" s="154"/>
      <c r="L2400" s="149"/>
      <c r="M2400" s="155"/>
      <c r="T2400" s="156"/>
      <c r="AT2400" s="151" t="s">
        <v>193</v>
      </c>
      <c r="AU2400" s="151" t="s">
        <v>81</v>
      </c>
      <c r="AV2400" s="12" t="s">
        <v>81</v>
      </c>
      <c r="AW2400" s="12" t="s">
        <v>34</v>
      </c>
      <c r="AX2400" s="12" t="s">
        <v>72</v>
      </c>
      <c r="AY2400" s="151" t="s">
        <v>182</v>
      </c>
    </row>
    <row r="2401" spans="2:51" s="12" customFormat="1">
      <c r="B2401" s="149"/>
      <c r="D2401" s="150" t="s">
        <v>193</v>
      </c>
      <c r="E2401" s="151" t="s">
        <v>3</v>
      </c>
      <c r="F2401" s="152" t="s">
        <v>1622</v>
      </c>
      <c r="H2401" s="153">
        <v>1.1499999999999999</v>
      </c>
      <c r="I2401" s="154"/>
      <c r="L2401" s="149"/>
      <c r="M2401" s="155"/>
      <c r="T2401" s="156"/>
      <c r="AT2401" s="151" t="s">
        <v>193</v>
      </c>
      <c r="AU2401" s="151" t="s">
        <v>81</v>
      </c>
      <c r="AV2401" s="12" t="s">
        <v>81</v>
      </c>
      <c r="AW2401" s="12" t="s">
        <v>34</v>
      </c>
      <c r="AX2401" s="12" t="s">
        <v>72</v>
      </c>
      <c r="AY2401" s="151" t="s">
        <v>182</v>
      </c>
    </row>
    <row r="2402" spans="2:51" s="12" customFormat="1">
      <c r="B2402" s="149"/>
      <c r="D2402" s="150" t="s">
        <v>193</v>
      </c>
      <c r="E2402" s="151" t="s">
        <v>3</v>
      </c>
      <c r="F2402" s="152" t="s">
        <v>1628</v>
      </c>
      <c r="H2402" s="153">
        <v>-2.298</v>
      </c>
      <c r="I2402" s="154"/>
      <c r="L2402" s="149"/>
      <c r="M2402" s="155"/>
      <c r="T2402" s="156"/>
      <c r="AT2402" s="151" t="s">
        <v>193</v>
      </c>
      <c r="AU2402" s="151" t="s">
        <v>81</v>
      </c>
      <c r="AV2402" s="12" t="s">
        <v>81</v>
      </c>
      <c r="AW2402" s="12" t="s">
        <v>34</v>
      </c>
      <c r="AX2402" s="12" t="s">
        <v>72</v>
      </c>
      <c r="AY2402" s="151" t="s">
        <v>182</v>
      </c>
    </row>
    <row r="2403" spans="2:51" s="12" customFormat="1">
      <c r="B2403" s="149"/>
      <c r="D2403" s="150" t="s">
        <v>193</v>
      </c>
      <c r="E2403" s="151" t="s">
        <v>3</v>
      </c>
      <c r="F2403" s="152" t="s">
        <v>1686</v>
      </c>
      <c r="H2403" s="153">
        <v>70.917000000000002</v>
      </c>
      <c r="I2403" s="154"/>
      <c r="L2403" s="149"/>
      <c r="M2403" s="155"/>
      <c r="T2403" s="156"/>
      <c r="AT2403" s="151" t="s">
        <v>193</v>
      </c>
      <c r="AU2403" s="151" t="s">
        <v>81</v>
      </c>
      <c r="AV2403" s="12" t="s">
        <v>81</v>
      </c>
      <c r="AW2403" s="12" t="s">
        <v>34</v>
      </c>
      <c r="AX2403" s="12" t="s">
        <v>72</v>
      </c>
      <c r="AY2403" s="151" t="s">
        <v>182</v>
      </c>
    </row>
    <row r="2404" spans="2:51" s="12" customFormat="1">
      <c r="B2404" s="149"/>
      <c r="D2404" s="150" t="s">
        <v>193</v>
      </c>
      <c r="E2404" s="151" t="s">
        <v>3</v>
      </c>
      <c r="F2404" s="152" t="s">
        <v>929</v>
      </c>
      <c r="H2404" s="153">
        <v>-6.6</v>
      </c>
      <c r="I2404" s="154"/>
      <c r="L2404" s="149"/>
      <c r="M2404" s="155"/>
      <c r="T2404" s="156"/>
      <c r="AT2404" s="151" t="s">
        <v>193</v>
      </c>
      <c r="AU2404" s="151" t="s">
        <v>81</v>
      </c>
      <c r="AV2404" s="12" t="s">
        <v>81</v>
      </c>
      <c r="AW2404" s="12" t="s">
        <v>34</v>
      </c>
      <c r="AX2404" s="12" t="s">
        <v>72</v>
      </c>
      <c r="AY2404" s="151" t="s">
        <v>182</v>
      </c>
    </row>
    <row r="2405" spans="2:51" s="12" customFormat="1">
      <c r="B2405" s="149"/>
      <c r="D2405" s="150" t="s">
        <v>193</v>
      </c>
      <c r="E2405" s="151" t="s">
        <v>3</v>
      </c>
      <c r="F2405" s="152" t="s">
        <v>1635</v>
      </c>
      <c r="H2405" s="153">
        <v>-0.49</v>
      </c>
      <c r="I2405" s="154"/>
      <c r="L2405" s="149"/>
      <c r="M2405" s="155"/>
      <c r="T2405" s="156"/>
      <c r="AT2405" s="151" t="s">
        <v>193</v>
      </c>
      <c r="AU2405" s="151" t="s">
        <v>81</v>
      </c>
      <c r="AV2405" s="12" t="s">
        <v>81</v>
      </c>
      <c r="AW2405" s="12" t="s">
        <v>34</v>
      </c>
      <c r="AX2405" s="12" t="s">
        <v>72</v>
      </c>
      <c r="AY2405" s="151" t="s">
        <v>182</v>
      </c>
    </row>
    <row r="2406" spans="2:51" s="12" customFormat="1">
      <c r="B2406" s="149"/>
      <c r="D2406" s="150" t="s">
        <v>193</v>
      </c>
      <c r="E2406" s="151" t="s">
        <v>3</v>
      </c>
      <c r="F2406" s="152" t="s">
        <v>1687</v>
      </c>
      <c r="H2406" s="153">
        <v>154.23099999999999</v>
      </c>
      <c r="I2406" s="154"/>
      <c r="L2406" s="149"/>
      <c r="M2406" s="155"/>
      <c r="T2406" s="156"/>
      <c r="AT2406" s="151" t="s">
        <v>193</v>
      </c>
      <c r="AU2406" s="151" t="s">
        <v>81</v>
      </c>
      <c r="AV2406" s="12" t="s">
        <v>81</v>
      </c>
      <c r="AW2406" s="12" t="s">
        <v>34</v>
      </c>
      <c r="AX2406" s="12" t="s">
        <v>72</v>
      </c>
      <c r="AY2406" s="151" t="s">
        <v>182</v>
      </c>
    </row>
    <row r="2407" spans="2:51" s="12" customFormat="1">
      <c r="B2407" s="149"/>
      <c r="D2407" s="150" t="s">
        <v>193</v>
      </c>
      <c r="E2407" s="151" t="s">
        <v>3</v>
      </c>
      <c r="F2407" s="152" t="s">
        <v>1637</v>
      </c>
      <c r="H2407" s="153">
        <v>-1.7030000000000001</v>
      </c>
      <c r="I2407" s="154"/>
      <c r="L2407" s="149"/>
      <c r="M2407" s="155"/>
      <c r="T2407" s="156"/>
      <c r="AT2407" s="151" t="s">
        <v>193</v>
      </c>
      <c r="AU2407" s="151" t="s">
        <v>81</v>
      </c>
      <c r="AV2407" s="12" t="s">
        <v>81</v>
      </c>
      <c r="AW2407" s="12" t="s">
        <v>34</v>
      </c>
      <c r="AX2407" s="12" t="s">
        <v>72</v>
      </c>
      <c r="AY2407" s="151" t="s">
        <v>182</v>
      </c>
    </row>
    <row r="2408" spans="2:51" s="12" customFormat="1">
      <c r="B2408" s="149"/>
      <c r="D2408" s="150" t="s">
        <v>193</v>
      </c>
      <c r="E2408" s="151" t="s">
        <v>3</v>
      </c>
      <c r="F2408" s="152" t="s">
        <v>1638</v>
      </c>
      <c r="H2408" s="153">
        <v>3.1E-2</v>
      </c>
      <c r="I2408" s="154"/>
      <c r="L2408" s="149"/>
      <c r="M2408" s="155"/>
      <c r="T2408" s="156"/>
      <c r="AT2408" s="151" t="s">
        <v>193</v>
      </c>
      <c r="AU2408" s="151" t="s">
        <v>81</v>
      </c>
      <c r="AV2408" s="12" t="s">
        <v>81</v>
      </c>
      <c r="AW2408" s="12" t="s">
        <v>34</v>
      </c>
      <c r="AX2408" s="12" t="s">
        <v>72</v>
      </c>
      <c r="AY2408" s="151" t="s">
        <v>182</v>
      </c>
    </row>
    <row r="2409" spans="2:51" s="12" customFormat="1">
      <c r="B2409" s="149"/>
      <c r="D2409" s="150" t="s">
        <v>193</v>
      </c>
      <c r="E2409" s="151" t="s">
        <v>3</v>
      </c>
      <c r="F2409" s="152" t="s">
        <v>1639</v>
      </c>
      <c r="H2409" s="153">
        <v>-0.27</v>
      </c>
      <c r="I2409" s="154"/>
      <c r="L2409" s="149"/>
      <c r="M2409" s="155"/>
      <c r="T2409" s="156"/>
      <c r="AT2409" s="151" t="s">
        <v>193</v>
      </c>
      <c r="AU2409" s="151" t="s">
        <v>81</v>
      </c>
      <c r="AV2409" s="12" t="s">
        <v>81</v>
      </c>
      <c r="AW2409" s="12" t="s">
        <v>34</v>
      </c>
      <c r="AX2409" s="12" t="s">
        <v>72</v>
      </c>
      <c r="AY2409" s="151" t="s">
        <v>182</v>
      </c>
    </row>
    <row r="2410" spans="2:51" s="12" customFormat="1">
      <c r="B2410" s="149"/>
      <c r="D2410" s="150" t="s">
        <v>193</v>
      </c>
      <c r="E2410" s="151" t="s">
        <v>3</v>
      </c>
      <c r="F2410" s="152" t="s">
        <v>1640</v>
      </c>
      <c r="H2410" s="153">
        <v>-5.7270000000000003</v>
      </c>
      <c r="I2410" s="154"/>
      <c r="L2410" s="149"/>
      <c r="M2410" s="155"/>
      <c r="T2410" s="156"/>
      <c r="AT2410" s="151" t="s">
        <v>193</v>
      </c>
      <c r="AU2410" s="151" t="s">
        <v>81</v>
      </c>
      <c r="AV2410" s="12" t="s">
        <v>81</v>
      </c>
      <c r="AW2410" s="12" t="s">
        <v>34</v>
      </c>
      <c r="AX2410" s="12" t="s">
        <v>72</v>
      </c>
      <c r="AY2410" s="151" t="s">
        <v>182</v>
      </c>
    </row>
    <row r="2411" spans="2:51" s="12" customFormat="1">
      <c r="B2411" s="149"/>
      <c r="D2411" s="150" t="s">
        <v>193</v>
      </c>
      <c r="E2411" s="151" t="s">
        <v>3</v>
      </c>
      <c r="F2411" s="152" t="s">
        <v>1512</v>
      </c>
      <c r="H2411" s="153">
        <v>-4.4000000000000004</v>
      </c>
      <c r="I2411" s="154"/>
      <c r="L2411" s="149"/>
      <c r="M2411" s="155"/>
      <c r="T2411" s="156"/>
      <c r="AT2411" s="151" t="s">
        <v>193</v>
      </c>
      <c r="AU2411" s="151" t="s">
        <v>81</v>
      </c>
      <c r="AV2411" s="12" t="s">
        <v>81</v>
      </c>
      <c r="AW2411" s="12" t="s">
        <v>34</v>
      </c>
      <c r="AX2411" s="12" t="s">
        <v>72</v>
      </c>
      <c r="AY2411" s="151" t="s">
        <v>182</v>
      </c>
    </row>
    <row r="2412" spans="2:51" s="12" customFormat="1">
      <c r="B2412" s="149"/>
      <c r="D2412" s="150" t="s">
        <v>193</v>
      </c>
      <c r="E2412" s="151" t="s">
        <v>3</v>
      </c>
      <c r="F2412" s="152" t="s">
        <v>1641</v>
      </c>
      <c r="H2412" s="153">
        <v>-6.3940000000000001</v>
      </c>
      <c r="I2412" s="154"/>
      <c r="L2412" s="149"/>
      <c r="M2412" s="155"/>
      <c r="T2412" s="156"/>
      <c r="AT2412" s="151" t="s">
        <v>193</v>
      </c>
      <c r="AU2412" s="151" t="s">
        <v>81</v>
      </c>
      <c r="AV2412" s="12" t="s">
        <v>81</v>
      </c>
      <c r="AW2412" s="12" t="s">
        <v>34</v>
      </c>
      <c r="AX2412" s="12" t="s">
        <v>72</v>
      </c>
      <c r="AY2412" s="151" t="s">
        <v>182</v>
      </c>
    </row>
    <row r="2413" spans="2:51" s="12" customFormat="1">
      <c r="B2413" s="149"/>
      <c r="D2413" s="150" t="s">
        <v>193</v>
      </c>
      <c r="E2413" s="151" t="s">
        <v>3</v>
      </c>
      <c r="F2413" s="152" t="s">
        <v>602</v>
      </c>
      <c r="H2413" s="153">
        <v>-3.68</v>
      </c>
      <c r="I2413" s="154"/>
      <c r="L2413" s="149"/>
      <c r="M2413" s="155"/>
      <c r="T2413" s="156"/>
      <c r="AT2413" s="151" t="s">
        <v>193</v>
      </c>
      <c r="AU2413" s="151" t="s">
        <v>81</v>
      </c>
      <c r="AV2413" s="12" t="s">
        <v>81</v>
      </c>
      <c r="AW2413" s="12" t="s">
        <v>34</v>
      </c>
      <c r="AX2413" s="12" t="s">
        <v>72</v>
      </c>
      <c r="AY2413" s="151" t="s">
        <v>182</v>
      </c>
    </row>
    <row r="2414" spans="2:51" s="12" customFormat="1">
      <c r="B2414" s="149"/>
      <c r="D2414" s="150" t="s">
        <v>193</v>
      </c>
      <c r="E2414" s="151" t="s">
        <v>3</v>
      </c>
      <c r="F2414" s="152" t="s">
        <v>1642</v>
      </c>
      <c r="H2414" s="153">
        <v>0.85099999999999998</v>
      </c>
      <c r="I2414" s="154"/>
      <c r="L2414" s="149"/>
      <c r="M2414" s="155"/>
      <c r="T2414" s="156"/>
      <c r="AT2414" s="151" t="s">
        <v>193</v>
      </c>
      <c r="AU2414" s="151" t="s">
        <v>81</v>
      </c>
      <c r="AV2414" s="12" t="s">
        <v>81</v>
      </c>
      <c r="AW2414" s="12" t="s">
        <v>34</v>
      </c>
      <c r="AX2414" s="12" t="s">
        <v>72</v>
      </c>
      <c r="AY2414" s="151" t="s">
        <v>182</v>
      </c>
    </row>
    <row r="2415" spans="2:51" s="12" customFormat="1">
      <c r="B2415" s="149"/>
      <c r="D2415" s="150" t="s">
        <v>193</v>
      </c>
      <c r="E2415" s="151" t="s">
        <v>3</v>
      </c>
      <c r="F2415" s="152" t="s">
        <v>1688</v>
      </c>
      <c r="H2415" s="153">
        <v>68.067999999999998</v>
      </c>
      <c r="I2415" s="154"/>
      <c r="L2415" s="149"/>
      <c r="M2415" s="155"/>
      <c r="T2415" s="156"/>
      <c r="AT2415" s="151" t="s">
        <v>193</v>
      </c>
      <c r="AU2415" s="151" t="s">
        <v>81</v>
      </c>
      <c r="AV2415" s="12" t="s">
        <v>81</v>
      </c>
      <c r="AW2415" s="12" t="s">
        <v>34</v>
      </c>
      <c r="AX2415" s="12" t="s">
        <v>72</v>
      </c>
      <c r="AY2415" s="151" t="s">
        <v>182</v>
      </c>
    </row>
    <row r="2416" spans="2:51" s="12" customFormat="1">
      <c r="B2416" s="149"/>
      <c r="D2416" s="150" t="s">
        <v>193</v>
      </c>
      <c r="E2416" s="151" t="s">
        <v>3</v>
      </c>
      <c r="F2416" s="152" t="s">
        <v>937</v>
      </c>
      <c r="H2416" s="153">
        <v>-1.4</v>
      </c>
      <c r="I2416" s="154"/>
      <c r="L2416" s="149"/>
      <c r="M2416" s="155"/>
      <c r="T2416" s="156"/>
      <c r="AT2416" s="151" t="s">
        <v>193</v>
      </c>
      <c r="AU2416" s="151" t="s">
        <v>81</v>
      </c>
      <c r="AV2416" s="12" t="s">
        <v>81</v>
      </c>
      <c r="AW2416" s="12" t="s">
        <v>34</v>
      </c>
      <c r="AX2416" s="12" t="s">
        <v>72</v>
      </c>
      <c r="AY2416" s="151" t="s">
        <v>182</v>
      </c>
    </row>
    <row r="2417" spans="2:51" s="12" customFormat="1">
      <c r="B2417" s="149"/>
      <c r="D2417" s="150" t="s">
        <v>193</v>
      </c>
      <c r="E2417" s="151" t="s">
        <v>3</v>
      </c>
      <c r="F2417" s="152" t="s">
        <v>1566</v>
      </c>
      <c r="H2417" s="153">
        <v>0.55000000000000004</v>
      </c>
      <c r="I2417" s="154"/>
      <c r="L2417" s="149"/>
      <c r="M2417" s="155"/>
      <c r="T2417" s="156"/>
      <c r="AT2417" s="151" t="s">
        <v>193</v>
      </c>
      <c r="AU2417" s="151" t="s">
        <v>81</v>
      </c>
      <c r="AV2417" s="12" t="s">
        <v>81</v>
      </c>
      <c r="AW2417" s="12" t="s">
        <v>34</v>
      </c>
      <c r="AX2417" s="12" t="s">
        <v>72</v>
      </c>
      <c r="AY2417" s="151" t="s">
        <v>182</v>
      </c>
    </row>
    <row r="2418" spans="2:51" s="12" customFormat="1">
      <c r="B2418" s="149"/>
      <c r="D2418" s="150" t="s">
        <v>193</v>
      </c>
      <c r="E2418" s="151" t="s">
        <v>3</v>
      </c>
      <c r="F2418" s="152" t="s">
        <v>1582</v>
      </c>
      <c r="H2418" s="153">
        <v>-0.69599999999999995</v>
      </c>
      <c r="I2418" s="154"/>
      <c r="L2418" s="149"/>
      <c r="M2418" s="155"/>
      <c r="T2418" s="156"/>
      <c r="AT2418" s="151" t="s">
        <v>193</v>
      </c>
      <c r="AU2418" s="151" t="s">
        <v>81</v>
      </c>
      <c r="AV2418" s="12" t="s">
        <v>81</v>
      </c>
      <c r="AW2418" s="12" t="s">
        <v>34</v>
      </c>
      <c r="AX2418" s="12" t="s">
        <v>72</v>
      </c>
      <c r="AY2418" s="151" t="s">
        <v>182</v>
      </c>
    </row>
    <row r="2419" spans="2:51" s="12" customFormat="1">
      <c r="B2419" s="149"/>
      <c r="D2419" s="150" t="s">
        <v>193</v>
      </c>
      <c r="E2419" s="151" t="s">
        <v>3</v>
      </c>
      <c r="F2419" s="152" t="s">
        <v>1689</v>
      </c>
      <c r="H2419" s="153">
        <v>69.222999999999999</v>
      </c>
      <c r="I2419" s="154"/>
      <c r="L2419" s="149"/>
      <c r="M2419" s="155"/>
      <c r="T2419" s="156"/>
      <c r="AT2419" s="151" t="s">
        <v>193</v>
      </c>
      <c r="AU2419" s="151" t="s">
        <v>81</v>
      </c>
      <c r="AV2419" s="12" t="s">
        <v>81</v>
      </c>
      <c r="AW2419" s="12" t="s">
        <v>34</v>
      </c>
      <c r="AX2419" s="12" t="s">
        <v>72</v>
      </c>
      <c r="AY2419" s="151" t="s">
        <v>182</v>
      </c>
    </row>
    <row r="2420" spans="2:51" s="12" customFormat="1">
      <c r="B2420" s="149"/>
      <c r="D2420" s="150" t="s">
        <v>193</v>
      </c>
      <c r="E2420" s="151" t="s">
        <v>3</v>
      </c>
      <c r="F2420" s="152" t="s">
        <v>937</v>
      </c>
      <c r="H2420" s="153">
        <v>-1.4</v>
      </c>
      <c r="I2420" s="154"/>
      <c r="L2420" s="149"/>
      <c r="M2420" s="155"/>
      <c r="T2420" s="156"/>
      <c r="AT2420" s="151" t="s">
        <v>193</v>
      </c>
      <c r="AU2420" s="151" t="s">
        <v>81</v>
      </c>
      <c r="AV2420" s="12" t="s">
        <v>81</v>
      </c>
      <c r="AW2420" s="12" t="s">
        <v>34</v>
      </c>
      <c r="AX2420" s="12" t="s">
        <v>72</v>
      </c>
      <c r="AY2420" s="151" t="s">
        <v>182</v>
      </c>
    </row>
    <row r="2421" spans="2:51" s="12" customFormat="1">
      <c r="B2421" s="149"/>
      <c r="D2421" s="150" t="s">
        <v>193</v>
      </c>
      <c r="E2421" s="151" t="s">
        <v>3</v>
      </c>
      <c r="F2421" s="152" t="s">
        <v>1566</v>
      </c>
      <c r="H2421" s="153">
        <v>0.55000000000000004</v>
      </c>
      <c r="I2421" s="154"/>
      <c r="L2421" s="149"/>
      <c r="M2421" s="155"/>
      <c r="T2421" s="156"/>
      <c r="AT2421" s="151" t="s">
        <v>193</v>
      </c>
      <c r="AU2421" s="151" t="s">
        <v>81</v>
      </c>
      <c r="AV2421" s="12" t="s">
        <v>81</v>
      </c>
      <c r="AW2421" s="12" t="s">
        <v>34</v>
      </c>
      <c r="AX2421" s="12" t="s">
        <v>72</v>
      </c>
      <c r="AY2421" s="151" t="s">
        <v>182</v>
      </c>
    </row>
    <row r="2422" spans="2:51" s="12" customFormat="1">
      <c r="B2422" s="149"/>
      <c r="D2422" s="150" t="s">
        <v>193</v>
      </c>
      <c r="E2422" s="151" t="s">
        <v>3</v>
      </c>
      <c r="F2422" s="152" t="s">
        <v>1585</v>
      </c>
      <c r="H2422" s="153">
        <v>-0.34799999999999998</v>
      </c>
      <c r="I2422" s="154"/>
      <c r="L2422" s="149"/>
      <c r="M2422" s="155"/>
      <c r="T2422" s="156"/>
      <c r="AT2422" s="151" t="s">
        <v>193</v>
      </c>
      <c r="AU2422" s="151" t="s">
        <v>81</v>
      </c>
      <c r="AV2422" s="12" t="s">
        <v>81</v>
      </c>
      <c r="AW2422" s="12" t="s">
        <v>34</v>
      </c>
      <c r="AX2422" s="12" t="s">
        <v>72</v>
      </c>
      <c r="AY2422" s="151" t="s">
        <v>182</v>
      </c>
    </row>
    <row r="2423" spans="2:51" s="12" customFormat="1">
      <c r="B2423" s="149"/>
      <c r="D2423" s="150" t="s">
        <v>193</v>
      </c>
      <c r="E2423" s="151" t="s">
        <v>3</v>
      </c>
      <c r="F2423" s="152" t="s">
        <v>1690</v>
      </c>
      <c r="H2423" s="153">
        <v>32.302</v>
      </c>
      <c r="I2423" s="154"/>
      <c r="L2423" s="149"/>
      <c r="M2423" s="155"/>
      <c r="T2423" s="156"/>
      <c r="AT2423" s="151" t="s">
        <v>193</v>
      </c>
      <c r="AU2423" s="151" t="s">
        <v>81</v>
      </c>
      <c r="AV2423" s="12" t="s">
        <v>81</v>
      </c>
      <c r="AW2423" s="12" t="s">
        <v>34</v>
      </c>
      <c r="AX2423" s="12" t="s">
        <v>72</v>
      </c>
      <c r="AY2423" s="151" t="s">
        <v>182</v>
      </c>
    </row>
    <row r="2424" spans="2:51" s="12" customFormat="1">
      <c r="B2424" s="149"/>
      <c r="D2424" s="150" t="s">
        <v>193</v>
      </c>
      <c r="E2424" s="151" t="s">
        <v>3</v>
      </c>
      <c r="F2424" s="152" t="s">
        <v>937</v>
      </c>
      <c r="H2424" s="153">
        <v>-1.4</v>
      </c>
      <c r="I2424" s="154"/>
      <c r="L2424" s="149"/>
      <c r="M2424" s="155"/>
      <c r="T2424" s="156"/>
      <c r="AT2424" s="151" t="s">
        <v>193</v>
      </c>
      <c r="AU2424" s="151" t="s">
        <v>81</v>
      </c>
      <c r="AV2424" s="12" t="s">
        <v>81</v>
      </c>
      <c r="AW2424" s="12" t="s">
        <v>34</v>
      </c>
      <c r="AX2424" s="12" t="s">
        <v>72</v>
      </c>
      <c r="AY2424" s="151" t="s">
        <v>182</v>
      </c>
    </row>
    <row r="2425" spans="2:51" s="12" customFormat="1">
      <c r="B2425" s="149"/>
      <c r="D2425" s="150" t="s">
        <v>193</v>
      </c>
      <c r="E2425" s="151" t="s">
        <v>3</v>
      </c>
      <c r="F2425" s="152" t="s">
        <v>1585</v>
      </c>
      <c r="H2425" s="153">
        <v>-0.34799999999999998</v>
      </c>
      <c r="I2425" s="154"/>
      <c r="L2425" s="149"/>
      <c r="M2425" s="155"/>
      <c r="T2425" s="156"/>
      <c r="AT2425" s="151" t="s">
        <v>193</v>
      </c>
      <c r="AU2425" s="151" t="s">
        <v>81</v>
      </c>
      <c r="AV2425" s="12" t="s">
        <v>81</v>
      </c>
      <c r="AW2425" s="12" t="s">
        <v>34</v>
      </c>
      <c r="AX2425" s="12" t="s">
        <v>72</v>
      </c>
      <c r="AY2425" s="151" t="s">
        <v>182</v>
      </c>
    </row>
    <row r="2426" spans="2:51" s="12" customFormat="1">
      <c r="B2426" s="149"/>
      <c r="D2426" s="150" t="s">
        <v>193</v>
      </c>
      <c r="E2426" s="151" t="s">
        <v>3</v>
      </c>
      <c r="F2426" s="152" t="s">
        <v>1691</v>
      </c>
      <c r="H2426" s="153">
        <v>32.302</v>
      </c>
      <c r="I2426" s="154"/>
      <c r="L2426" s="149"/>
      <c r="M2426" s="155"/>
      <c r="T2426" s="156"/>
      <c r="AT2426" s="151" t="s">
        <v>193</v>
      </c>
      <c r="AU2426" s="151" t="s">
        <v>81</v>
      </c>
      <c r="AV2426" s="12" t="s">
        <v>81</v>
      </c>
      <c r="AW2426" s="12" t="s">
        <v>34</v>
      </c>
      <c r="AX2426" s="12" t="s">
        <v>72</v>
      </c>
      <c r="AY2426" s="151" t="s">
        <v>182</v>
      </c>
    </row>
    <row r="2427" spans="2:51" s="12" customFormat="1">
      <c r="B2427" s="149"/>
      <c r="D2427" s="150" t="s">
        <v>193</v>
      </c>
      <c r="E2427" s="151" t="s">
        <v>3</v>
      </c>
      <c r="F2427" s="152" t="s">
        <v>937</v>
      </c>
      <c r="H2427" s="153">
        <v>-1.4</v>
      </c>
      <c r="I2427" s="154"/>
      <c r="L2427" s="149"/>
      <c r="M2427" s="155"/>
      <c r="T2427" s="156"/>
      <c r="AT2427" s="151" t="s">
        <v>193</v>
      </c>
      <c r="AU2427" s="151" t="s">
        <v>81</v>
      </c>
      <c r="AV2427" s="12" t="s">
        <v>81</v>
      </c>
      <c r="AW2427" s="12" t="s">
        <v>34</v>
      </c>
      <c r="AX2427" s="12" t="s">
        <v>72</v>
      </c>
      <c r="AY2427" s="151" t="s">
        <v>182</v>
      </c>
    </row>
    <row r="2428" spans="2:51" s="12" customFormat="1">
      <c r="B2428" s="149"/>
      <c r="D2428" s="150" t="s">
        <v>193</v>
      </c>
      <c r="E2428" s="151" t="s">
        <v>3</v>
      </c>
      <c r="F2428" s="152" t="s">
        <v>1692</v>
      </c>
      <c r="H2428" s="153">
        <v>69.054000000000002</v>
      </c>
      <c r="I2428" s="154"/>
      <c r="L2428" s="149"/>
      <c r="M2428" s="155"/>
      <c r="T2428" s="156"/>
      <c r="AT2428" s="151" t="s">
        <v>193</v>
      </c>
      <c r="AU2428" s="151" t="s">
        <v>81</v>
      </c>
      <c r="AV2428" s="12" t="s">
        <v>81</v>
      </c>
      <c r="AW2428" s="12" t="s">
        <v>34</v>
      </c>
      <c r="AX2428" s="12" t="s">
        <v>72</v>
      </c>
      <c r="AY2428" s="151" t="s">
        <v>182</v>
      </c>
    </row>
    <row r="2429" spans="2:51" s="12" customFormat="1">
      <c r="B2429" s="149"/>
      <c r="D2429" s="150" t="s">
        <v>193</v>
      </c>
      <c r="E2429" s="151" t="s">
        <v>3</v>
      </c>
      <c r="F2429" s="152" t="s">
        <v>937</v>
      </c>
      <c r="H2429" s="153">
        <v>-1.4</v>
      </c>
      <c r="I2429" s="154"/>
      <c r="L2429" s="149"/>
      <c r="M2429" s="155"/>
      <c r="T2429" s="156"/>
      <c r="AT2429" s="151" t="s">
        <v>193</v>
      </c>
      <c r="AU2429" s="151" t="s">
        <v>81</v>
      </c>
      <c r="AV2429" s="12" t="s">
        <v>81</v>
      </c>
      <c r="AW2429" s="12" t="s">
        <v>34</v>
      </c>
      <c r="AX2429" s="12" t="s">
        <v>72</v>
      </c>
      <c r="AY2429" s="151" t="s">
        <v>182</v>
      </c>
    </row>
    <row r="2430" spans="2:51" s="12" customFormat="1">
      <c r="B2430" s="149"/>
      <c r="D2430" s="150" t="s">
        <v>193</v>
      </c>
      <c r="E2430" s="151" t="s">
        <v>3</v>
      </c>
      <c r="F2430" s="152" t="s">
        <v>1566</v>
      </c>
      <c r="H2430" s="153">
        <v>0.55000000000000004</v>
      </c>
      <c r="I2430" s="154"/>
      <c r="L2430" s="149"/>
      <c r="M2430" s="155"/>
      <c r="T2430" s="156"/>
      <c r="AT2430" s="151" t="s">
        <v>193</v>
      </c>
      <c r="AU2430" s="151" t="s">
        <v>81</v>
      </c>
      <c r="AV2430" s="12" t="s">
        <v>81</v>
      </c>
      <c r="AW2430" s="12" t="s">
        <v>34</v>
      </c>
      <c r="AX2430" s="12" t="s">
        <v>72</v>
      </c>
      <c r="AY2430" s="151" t="s">
        <v>182</v>
      </c>
    </row>
    <row r="2431" spans="2:51" s="12" customFormat="1">
      <c r="B2431" s="149"/>
      <c r="D2431" s="150" t="s">
        <v>193</v>
      </c>
      <c r="E2431" s="151" t="s">
        <v>3</v>
      </c>
      <c r="F2431" s="152" t="s">
        <v>1693</v>
      </c>
      <c r="H2431" s="153">
        <v>68.275999999999996</v>
      </c>
      <c r="I2431" s="154"/>
      <c r="L2431" s="149"/>
      <c r="M2431" s="155"/>
      <c r="T2431" s="156"/>
      <c r="AT2431" s="151" t="s">
        <v>193</v>
      </c>
      <c r="AU2431" s="151" t="s">
        <v>81</v>
      </c>
      <c r="AV2431" s="12" t="s">
        <v>81</v>
      </c>
      <c r="AW2431" s="12" t="s">
        <v>34</v>
      </c>
      <c r="AX2431" s="12" t="s">
        <v>72</v>
      </c>
      <c r="AY2431" s="151" t="s">
        <v>182</v>
      </c>
    </row>
    <row r="2432" spans="2:51" s="12" customFormat="1">
      <c r="B2432" s="149"/>
      <c r="D2432" s="150" t="s">
        <v>193</v>
      </c>
      <c r="E2432" s="151" t="s">
        <v>3</v>
      </c>
      <c r="F2432" s="152" t="s">
        <v>1566</v>
      </c>
      <c r="H2432" s="153">
        <v>0.55000000000000004</v>
      </c>
      <c r="I2432" s="154"/>
      <c r="L2432" s="149"/>
      <c r="M2432" s="155"/>
      <c r="T2432" s="156"/>
      <c r="AT2432" s="151" t="s">
        <v>193</v>
      </c>
      <c r="AU2432" s="151" t="s">
        <v>81</v>
      </c>
      <c r="AV2432" s="12" t="s">
        <v>81</v>
      </c>
      <c r="AW2432" s="12" t="s">
        <v>34</v>
      </c>
      <c r="AX2432" s="12" t="s">
        <v>72</v>
      </c>
      <c r="AY2432" s="151" t="s">
        <v>182</v>
      </c>
    </row>
    <row r="2433" spans="2:51" s="12" customFormat="1">
      <c r="B2433" s="149"/>
      <c r="D2433" s="150" t="s">
        <v>193</v>
      </c>
      <c r="E2433" s="151" t="s">
        <v>3</v>
      </c>
      <c r="F2433" s="152" t="s">
        <v>1585</v>
      </c>
      <c r="H2433" s="153">
        <v>-0.34799999999999998</v>
      </c>
      <c r="I2433" s="154"/>
      <c r="L2433" s="149"/>
      <c r="M2433" s="155"/>
      <c r="T2433" s="156"/>
      <c r="AT2433" s="151" t="s">
        <v>193</v>
      </c>
      <c r="AU2433" s="151" t="s">
        <v>81</v>
      </c>
      <c r="AV2433" s="12" t="s">
        <v>81</v>
      </c>
      <c r="AW2433" s="12" t="s">
        <v>34</v>
      </c>
      <c r="AX2433" s="12" t="s">
        <v>72</v>
      </c>
      <c r="AY2433" s="151" t="s">
        <v>182</v>
      </c>
    </row>
    <row r="2434" spans="2:51" s="12" customFormat="1">
      <c r="B2434" s="149"/>
      <c r="D2434" s="150" t="s">
        <v>193</v>
      </c>
      <c r="E2434" s="151" t="s">
        <v>3</v>
      </c>
      <c r="F2434" s="152" t="s">
        <v>937</v>
      </c>
      <c r="H2434" s="153">
        <v>-1.4</v>
      </c>
      <c r="I2434" s="154"/>
      <c r="L2434" s="149"/>
      <c r="M2434" s="155"/>
      <c r="T2434" s="156"/>
      <c r="AT2434" s="151" t="s">
        <v>193</v>
      </c>
      <c r="AU2434" s="151" t="s">
        <v>81</v>
      </c>
      <c r="AV2434" s="12" t="s">
        <v>81</v>
      </c>
      <c r="AW2434" s="12" t="s">
        <v>34</v>
      </c>
      <c r="AX2434" s="12" t="s">
        <v>72</v>
      </c>
      <c r="AY2434" s="151" t="s">
        <v>182</v>
      </c>
    </row>
    <row r="2435" spans="2:51" s="12" customFormat="1">
      <c r="B2435" s="149"/>
      <c r="D2435" s="150" t="s">
        <v>193</v>
      </c>
      <c r="E2435" s="151" t="s">
        <v>3</v>
      </c>
      <c r="F2435" s="152" t="s">
        <v>1694</v>
      </c>
      <c r="H2435" s="153">
        <v>66.835999999999999</v>
      </c>
      <c r="I2435" s="154"/>
      <c r="L2435" s="149"/>
      <c r="M2435" s="155"/>
      <c r="T2435" s="156"/>
      <c r="AT2435" s="151" t="s">
        <v>193</v>
      </c>
      <c r="AU2435" s="151" t="s">
        <v>81</v>
      </c>
      <c r="AV2435" s="12" t="s">
        <v>81</v>
      </c>
      <c r="AW2435" s="12" t="s">
        <v>34</v>
      </c>
      <c r="AX2435" s="12" t="s">
        <v>72</v>
      </c>
      <c r="AY2435" s="151" t="s">
        <v>182</v>
      </c>
    </row>
    <row r="2436" spans="2:51" s="12" customFormat="1">
      <c r="B2436" s="149"/>
      <c r="D2436" s="150" t="s">
        <v>193</v>
      </c>
      <c r="E2436" s="151" t="s">
        <v>3</v>
      </c>
      <c r="F2436" s="152" t="s">
        <v>950</v>
      </c>
      <c r="H2436" s="153">
        <v>-2.4</v>
      </c>
      <c r="I2436" s="154"/>
      <c r="L2436" s="149"/>
      <c r="M2436" s="155"/>
      <c r="T2436" s="156"/>
      <c r="AT2436" s="151" t="s">
        <v>193</v>
      </c>
      <c r="AU2436" s="151" t="s">
        <v>81</v>
      </c>
      <c r="AV2436" s="12" t="s">
        <v>81</v>
      </c>
      <c r="AW2436" s="12" t="s">
        <v>34</v>
      </c>
      <c r="AX2436" s="12" t="s">
        <v>72</v>
      </c>
      <c r="AY2436" s="151" t="s">
        <v>182</v>
      </c>
    </row>
    <row r="2437" spans="2:51" s="12" customFormat="1">
      <c r="B2437" s="149"/>
      <c r="D2437" s="150" t="s">
        <v>193</v>
      </c>
      <c r="E2437" s="151" t="s">
        <v>3</v>
      </c>
      <c r="F2437" s="152" t="s">
        <v>1650</v>
      </c>
      <c r="H2437" s="153">
        <v>-1.5</v>
      </c>
      <c r="I2437" s="154"/>
      <c r="L2437" s="149"/>
      <c r="M2437" s="155"/>
      <c r="T2437" s="156"/>
      <c r="AT2437" s="151" t="s">
        <v>193</v>
      </c>
      <c r="AU2437" s="151" t="s">
        <v>81</v>
      </c>
      <c r="AV2437" s="12" t="s">
        <v>81</v>
      </c>
      <c r="AW2437" s="12" t="s">
        <v>34</v>
      </c>
      <c r="AX2437" s="12" t="s">
        <v>72</v>
      </c>
      <c r="AY2437" s="151" t="s">
        <v>182</v>
      </c>
    </row>
    <row r="2438" spans="2:51" s="12" customFormat="1">
      <c r="B2438" s="149"/>
      <c r="D2438" s="150" t="s">
        <v>193</v>
      </c>
      <c r="E2438" s="151" t="s">
        <v>3</v>
      </c>
      <c r="F2438" s="152" t="s">
        <v>1695</v>
      </c>
      <c r="H2438" s="153">
        <v>86.625</v>
      </c>
      <c r="I2438" s="154"/>
      <c r="L2438" s="149"/>
      <c r="M2438" s="155"/>
      <c r="T2438" s="156"/>
      <c r="AT2438" s="151" t="s">
        <v>193</v>
      </c>
      <c r="AU2438" s="151" t="s">
        <v>81</v>
      </c>
      <c r="AV2438" s="12" t="s">
        <v>81</v>
      </c>
      <c r="AW2438" s="12" t="s">
        <v>34</v>
      </c>
      <c r="AX2438" s="12" t="s">
        <v>72</v>
      </c>
      <c r="AY2438" s="151" t="s">
        <v>182</v>
      </c>
    </row>
    <row r="2439" spans="2:51" s="12" customFormat="1">
      <c r="B2439" s="149"/>
      <c r="D2439" s="150" t="s">
        <v>193</v>
      </c>
      <c r="E2439" s="151" t="s">
        <v>3</v>
      </c>
      <c r="F2439" s="152" t="s">
        <v>932</v>
      </c>
      <c r="H2439" s="153">
        <v>-1.8</v>
      </c>
      <c r="I2439" s="154"/>
      <c r="L2439" s="149"/>
      <c r="M2439" s="155"/>
      <c r="T2439" s="156"/>
      <c r="AT2439" s="151" t="s">
        <v>193</v>
      </c>
      <c r="AU2439" s="151" t="s">
        <v>81</v>
      </c>
      <c r="AV2439" s="12" t="s">
        <v>81</v>
      </c>
      <c r="AW2439" s="12" t="s">
        <v>34</v>
      </c>
      <c r="AX2439" s="12" t="s">
        <v>72</v>
      </c>
      <c r="AY2439" s="151" t="s">
        <v>182</v>
      </c>
    </row>
    <row r="2440" spans="2:51" s="12" customFormat="1">
      <c r="B2440" s="149"/>
      <c r="D2440" s="150" t="s">
        <v>193</v>
      </c>
      <c r="E2440" s="151" t="s">
        <v>3</v>
      </c>
      <c r="F2440" s="152" t="s">
        <v>1652</v>
      </c>
      <c r="H2440" s="153">
        <v>-2.5</v>
      </c>
      <c r="I2440" s="154"/>
      <c r="L2440" s="149"/>
      <c r="M2440" s="155"/>
      <c r="T2440" s="156"/>
      <c r="AT2440" s="151" t="s">
        <v>193</v>
      </c>
      <c r="AU2440" s="151" t="s">
        <v>81</v>
      </c>
      <c r="AV2440" s="12" t="s">
        <v>81</v>
      </c>
      <c r="AW2440" s="12" t="s">
        <v>34</v>
      </c>
      <c r="AX2440" s="12" t="s">
        <v>72</v>
      </c>
      <c r="AY2440" s="151" t="s">
        <v>182</v>
      </c>
    </row>
    <row r="2441" spans="2:51" s="12" customFormat="1">
      <c r="B2441" s="149"/>
      <c r="D2441" s="150" t="s">
        <v>193</v>
      </c>
      <c r="E2441" s="151" t="s">
        <v>3</v>
      </c>
      <c r="F2441" s="152" t="s">
        <v>1696</v>
      </c>
      <c r="H2441" s="153">
        <v>44.16</v>
      </c>
      <c r="I2441" s="154"/>
      <c r="L2441" s="149"/>
      <c r="M2441" s="155"/>
      <c r="T2441" s="156"/>
      <c r="AT2441" s="151" t="s">
        <v>193</v>
      </c>
      <c r="AU2441" s="151" t="s">
        <v>81</v>
      </c>
      <c r="AV2441" s="12" t="s">
        <v>81</v>
      </c>
      <c r="AW2441" s="12" t="s">
        <v>34</v>
      </c>
      <c r="AX2441" s="12" t="s">
        <v>72</v>
      </c>
      <c r="AY2441" s="151" t="s">
        <v>182</v>
      </c>
    </row>
    <row r="2442" spans="2:51" s="12" customFormat="1">
      <c r="B2442" s="149"/>
      <c r="D2442" s="150" t="s">
        <v>193</v>
      </c>
      <c r="E2442" s="151" t="s">
        <v>3</v>
      </c>
      <c r="F2442" s="152" t="s">
        <v>932</v>
      </c>
      <c r="H2442" s="153">
        <v>-1.8</v>
      </c>
      <c r="I2442" s="154"/>
      <c r="L2442" s="149"/>
      <c r="M2442" s="155"/>
      <c r="T2442" s="156"/>
      <c r="AT2442" s="151" t="s">
        <v>193</v>
      </c>
      <c r="AU2442" s="151" t="s">
        <v>81</v>
      </c>
      <c r="AV2442" s="12" t="s">
        <v>81</v>
      </c>
      <c r="AW2442" s="12" t="s">
        <v>34</v>
      </c>
      <c r="AX2442" s="12" t="s">
        <v>72</v>
      </c>
      <c r="AY2442" s="151" t="s">
        <v>182</v>
      </c>
    </row>
    <row r="2443" spans="2:51" s="12" customFormat="1">
      <c r="B2443" s="149"/>
      <c r="D2443" s="150" t="s">
        <v>193</v>
      </c>
      <c r="E2443" s="151" t="s">
        <v>3</v>
      </c>
      <c r="F2443" s="152" t="s">
        <v>1697</v>
      </c>
      <c r="H2443" s="153">
        <v>103.411</v>
      </c>
      <c r="I2443" s="154"/>
      <c r="L2443" s="149"/>
      <c r="M2443" s="155"/>
      <c r="T2443" s="156"/>
      <c r="AT2443" s="151" t="s">
        <v>193</v>
      </c>
      <c r="AU2443" s="151" t="s">
        <v>81</v>
      </c>
      <c r="AV2443" s="12" t="s">
        <v>81</v>
      </c>
      <c r="AW2443" s="12" t="s">
        <v>34</v>
      </c>
      <c r="AX2443" s="12" t="s">
        <v>72</v>
      </c>
      <c r="AY2443" s="151" t="s">
        <v>182</v>
      </c>
    </row>
    <row r="2444" spans="2:51" s="12" customFormat="1">
      <c r="B2444" s="149"/>
      <c r="D2444" s="150" t="s">
        <v>193</v>
      </c>
      <c r="E2444" s="151" t="s">
        <v>3</v>
      </c>
      <c r="F2444" s="152" t="s">
        <v>949</v>
      </c>
      <c r="H2444" s="153">
        <v>-5.4</v>
      </c>
      <c r="I2444" s="154"/>
      <c r="L2444" s="149"/>
      <c r="M2444" s="155"/>
      <c r="T2444" s="156"/>
      <c r="AT2444" s="151" t="s">
        <v>193</v>
      </c>
      <c r="AU2444" s="151" t="s">
        <v>81</v>
      </c>
      <c r="AV2444" s="12" t="s">
        <v>81</v>
      </c>
      <c r="AW2444" s="12" t="s">
        <v>34</v>
      </c>
      <c r="AX2444" s="12" t="s">
        <v>72</v>
      </c>
      <c r="AY2444" s="151" t="s">
        <v>182</v>
      </c>
    </row>
    <row r="2445" spans="2:51" s="12" customFormat="1">
      <c r="B2445" s="149"/>
      <c r="D2445" s="150" t="s">
        <v>193</v>
      </c>
      <c r="E2445" s="151" t="s">
        <v>3</v>
      </c>
      <c r="F2445" s="152" t="s">
        <v>1655</v>
      </c>
      <c r="H2445" s="153">
        <v>-9.7330000000000005</v>
      </c>
      <c r="I2445" s="154"/>
      <c r="L2445" s="149"/>
      <c r="M2445" s="155"/>
      <c r="T2445" s="156"/>
      <c r="AT2445" s="151" t="s">
        <v>193</v>
      </c>
      <c r="AU2445" s="151" t="s">
        <v>81</v>
      </c>
      <c r="AV2445" s="12" t="s">
        <v>81</v>
      </c>
      <c r="AW2445" s="12" t="s">
        <v>34</v>
      </c>
      <c r="AX2445" s="12" t="s">
        <v>72</v>
      </c>
      <c r="AY2445" s="151" t="s">
        <v>182</v>
      </c>
    </row>
    <row r="2446" spans="2:51" s="12" customFormat="1">
      <c r="B2446" s="149"/>
      <c r="D2446" s="150" t="s">
        <v>193</v>
      </c>
      <c r="E2446" s="151" t="s">
        <v>3</v>
      </c>
      <c r="F2446" s="152" t="s">
        <v>950</v>
      </c>
      <c r="H2446" s="153">
        <v>-2.4</v>
      </c>
      <c r="I2446" s="154"/>
      <c r="L2446" s="149"/>
      <c r="M2446" s="155"/>
      <c r="T2446" s="156"/>
      <c r="AT2446" s="151" t="s">
        <v>193</v>
      </c>
      <c r="AU2446" s="151" t="s">
        <v>81</v>
      </c>
      <c r="AV2446" s="12" t="s">
        <v>81</v>
      </c>
      <c r="AW2446" s="12" t="s">
        <v>34</v>
      </c>
      <c r="AX2446" s="12" t="s">
        <v>72</v>
      </c>
      <c r="AY2446" s="151" t="s">
        <v>182</v>
      </c>
    </row>
    <row r="2447" spans="2:51" s="12" customFormat="1">
      <c r="B2447" s="149"/>
      <c r="D2447" s="150" t="s">
        <v>193</v>
      </c>
      <c r="E2447" s="151" t="s">
        <v>3</v>
      </c>
      <c r="F2447" s="152" t="s">
        <v>931</v>
      </c>
      <c r="H2447" s="153">
        <v>-2.2000000000000002</v>
      </c>
      <c r="I2447" s="154"/>
      <c r="L2447" s="149"/>
      <c r="M2447" s="155"/>
      <c r="T2447" s="156"/>
      <c r="AT2447" s="151" t="s">
        <v>193</v>
      </c>
      <c r="AU2447" s="151" t="s">
        <v>81</v>
      </c>
      <c r="AV2447" s="12" t="s">
        <v>81</v>
      </c>
      <c r="AW2447" s="12" t="s">
        <v>34</v>
      </c>
      <c r="AX2447" s="12" t="s">
        <v>72</v>
      </c>
      <c r="AY2447" s="151" t="s">
        <v>182</v>
      </c>
    </row>
    <row r="2448" spans="2:51" s="12" customFormat="1">
      <c r="B2448" s="149"/>
      <c r="D2448" s="150" t="s">
        <v>193</v>
      </c>
      <c r="E2448" s="151" t="s">
        <v>3</v>
      </c>
      <c r="F2448" s="152" t="s">
        <v>1698</v>
      </c>
      <c r="H2448" s="153">
        <v>74.659000000000006</v>
      </c>
      <c r="I2448" s="154"/>
      <c r="L2448" s="149"/>
      <c r="M2448" s="155"/>
      <c r="T2448" s="156"/>
      <c r="AT2448" s="151" t="s">
        <v>193</v>
      </c>
      <c r="AU2448" s="151" t="s">
        <v>81</v>
      </c>
      <c r="AV2448" s="12" t="s">
        <v>81</v>
      </c>
      <c r="AW2448" s="12" t="s">
        <v>34</v>
      </c>
      <c r="AX2448" s="12" t="s">
        <v>72</v>
      </c>
      <c r="AY2448" s="151" t="s">
        <v>182</v>
      </c>
    </row>
    <row r="2449" spans="2:51" s="12" customFormat="1">
      <c r="B2449" s="149"/>
      <c r="D2449" s="150" t="s">
        <v>193</v>
      </c>
      <c r="E2449" s="151" t="s">
        <v>3</v>
      </c>
      <c r="F2449" s="152" t="s">
        <v>932</v>
      </c>
      <c r="H2449" s="153">
        <v>-1.8</v>
      </c>
      <c r="I2449" s="154"/>
      <c r="L2449" s="149"/>
      <c r="M2449" s="155"/>
      <c r="T2449" s="156"/>
      <c r="AT2449" s="151" t="s">
        <v>193</v>
      </c>
      <c r="AU2449" s="151" t="s">
        <v>81</v>
      </c>
      <c r="AV2449" s="12" t="s">
        <v>81</v>
      </c>
      <c r="AW2449" s="12" t="s">
        <v>34</v>
      </c>
      <c r="AX2449" s="12" t="s">
        <v>72</v>
      </c>
      <c r="AY2449" s="151" t="s">
        <v>182</v>
      </c>
    </row>
    <row r="2450" spans="2:51" s="12" customFormat="1">
      <c r="B2450" s="149"/>
      <c r="D2450" s="150" t="s">
        <v>193</v>
      </c>
      <c r="E2450" s="151" t="s">
        <v>3</v>
      </c>
      <c r="F2450" s="152" t="s">
        <v>1657</v>
      </c>
      <c r="H2450" s="153">
        <v>-1</v>
      </c>
      <c r="I2450" s="154"/>
      <c r="L2450" s="149"/>
      <c r="M2450" s="155"/>
      <c r="T2450" s="156"/>
      <c r="AT2450" s="151" t="s">
        <v>193</v>
      </c>
      <c r="AU2450" s="151" t="s">
        <v>81</v>
      </c>
      <c r="AV2450" s="12" t="s">
        <v>81</v>
      </c>
      <c r="AW2450" s="12" t="s">
        <v>34</v>
      </c>
      <c r="AX2450" s="12" t="s">
        <v>72</v>
      </c>
      <c r="AY2450" s="151" t="s">
        <v>182</v>
      </c>
    </row>
    <row r="2451" spans="2:51" s="12" customFormat="1">
      <c r="B2451" s="149"/>
      <c r="D2451" s="150" t="s">
        <v>193</v>
      </c>
      <c r="E2451" s="151" t="s">
        <v>3</v>
      </c>
      <c r="F2451" s="152" t="s">
        <v>1699</v>
      </c>
      <c r="H2451" s="153">
        <v>73.42</v>
      </c>
      <c r="I2451" s="154"/>
      <c r="L2451" s="149"/>
      <c r="M2451" s="155"/>
      <c r="T2451" s="156"/>
      <c r="AT2451" s="151" t="s">
        <v>193</v>
      </c>
      <c r="AU2451" s="151" t="s">
        <v>81</v>
      </c>
      <c r="AV2451" s="12" t="s">
        <v>81</v>
      </c>
      <c r="AW2451" s="12" t="s">
        <v>34</v>
      </c>
      <c r="AX2451" s="12" t="s">
        <v>72</v>
      </c>
      <c r="AY2451" s="151" t="s">
        <v>182</v>
      </c>
    </row>
    <row r="2452" spans="2:51" s="12" customFormat="1">
      <c r="B2452" s="149"/>
      <c r="D2452" s="150" t="s">
        <v>193</v>
      </c>
      <c r="E2452" s="151" t="s">
        <v>3</v>
      </c>
      <c r="F2452" s="152" t="s">
        <v>931</v>
      </c>
      <c r="H2452" s="153">
        <v>-2.2000000000000002</v>
      </c>
      <c r="I2452" s="154"/>
      <c r="L2452" s="149"/>
      <c r="M2452" s="155"/>
      <c r="T2452" s="156"/>
      <c r="AT2452" s="151" t="s">
        <v>193</v>
      </c>
      <c r="AU2452" s="151" t="s">
        <v>81</v>
      </c>
      <c r="AV2452" s="12" t="s">
        <v>81</v>
      </c>
      <c r="AW2452" s="12" t="s">
        <v>34</v>
      </c>
      <c r="AX2452" s="12" t="s">
        <v>72</v>
      </c>
      <c r="AY2452" s="151" t="s">
        <v>182</v>
      </c>
    </row>
    <row r="2453" spans="2:51" s="12" customFormat="1">
      <c r="B2453" s="149"/>
      <c r="D2453" s="150" t="s">
        <v>193</v>
      </c>
      <c r="E2453" s="151" t="s">
        <v>3</v>
      </c>
      <c r="F2453" s="152" t="s">
        <v>1657</v>
      </c>
      <c r="H2453" s="153">
        <v>-1</v>
      </c>
      <c r="I2453" s="154"/>
      <c r="L2453" s="149"/>
      <c r="M2453" s="155"/>
      <c r="T2453" s="156"/>
      <c r="AT2453" s="151" t="s">
        <v>193</v>
      </c>
      <c r="AU2453" s="151" t="s">
        <v>81</v>
      </c>
      <c r="AV2453" s="12" t="s">
        <v>81</v>
      </c>
      <c r="AW2453" s="12" t="s">
        <v>34</v>
      </c>
      <c r="AX2453" s="12" t="s">
        <v>72</v>
      </c>
      <c r="AY2453" s="151" t="s">
        <v>182</v>
      </c>
    </row>
    <row r="2454" spans="2:51" s="12" customFormat="1">
      <c r="B2454" s="149"/>
      <c r="D2454" s="150" t="s">
        <v>193</v>
      </c>
      <c r="E2454" s="151" t="s">
        <v>3</v>
      </c>
      <c r="F2454" s="152" t="s">
        <v>1700</v>
      </c>
      <c r="H2454" s="153">
        <v>27.451000000000001</v>
      </c>
      <c r="I2454" s="154"/>
      <c r="L2454" s="149"/>
      <c r="M2454" s="155"/>
      <c r="T2454" s="156"/>
      <c r="AT2454" s="151" t="s">
        <v>193</v>
      </c>
      <c r="AU2454" s="151" t="s">
        <v>81</v>
      </c>
      <c r="AV2454" s="12" t="s">
        <v>81</v>
      </c>
      <c r="AW2454" s="12" t="s">
        <v>34</v>
      </c>
      <c r="AX2454" s="12" t="s">
        <v>72</v>
      </c>
      <c r="AY2454" s="151" t="s">
        <v>182</v>
      </c>
    </row>
    <row r="2455" spans="2:51" s="12" customFormat="1">
      <c r="B2455" s="149"/>
      <c r="D2455" s="150" t="s">
        <v>193</v>
      </c>
      <c r="E2455" s="151" t="s">
        <v>3</v>
      </c>
      <c r="F2455" s="152" t="s">
        <v>937</v>
      </c>
      <c r="H2455" s="153">
        <v>-1.4</v>
      </c>
      <c r="I2455" s="154"/>
      <c r="L2455" s="149"/>
      <c r="M2455" s="155"/>
      <c r="T2455" s="156"/>
      <c r="AT2455" s="151" t="s">
        <v>193</v>
      </c>
      <c r="AU2455" s="151" t="s">
        <v>81</v>
      </c>
      <c r="AV2455" s="12" t="s">
        <v>81</v>
      </c>
      <c r="AW2455" s="12" t="s">
        <v>34</v>
      </c>
      <c r="AX2455" s="12" t="s">
        <v>72</v>
      </c>
      <c r="AY2455" s="151" t="s">
        <v>182</v>
      </c>
    </row>
    <row r="2456" spans="2:51" s="12" customFormat="1">
      <c r="B2456" s="149"/>
      <c r="D2456" s="150" t="s">
        <v>193</v>
      </c>
      <c r="E2456" s="151" t="s">
        <v>3</v>
      </c>
      <c r="F2456" s="152" t="s">
        <v>1701</v>
      </c>
      <c r="H2456" s="153">
        <v>16.748000000000001</v>
      </c>
      <c r="I2456" s="154"/>
      <c r="L2456" s="149"/>
      <c r="M2456" s="155"/>
      <c r="T2456" s="156"/>
      <c r="AT2456" s="151" t="s">
        <v>193</v>
      </c>
      <c r="AU2456" s="151" t="s">
        <v>81</v>
      </c>
      <c r="AV2456" s="12" t="s">
        <v>81</v>
      </c>
      <c r="AW2456" s="12" t="s">
        <v>34</v>
      </c>
      <c r="AX2456" s="12" t="s">
        <v>72</v>
      </c>
      <c r="AY2456" s="151" t="s">
        <v>182</v>
      </c>
    </row>
    <row r="2457" spans="2:51" s="12" customFormat="1">
      <c r="B2457" s="149"/>
      <c r="D2457" s="150" t="s">
        <v>193</v>
      </c>
      <c r="E2457" s="151" t="s">
        <v>3</v>
      </c>
      <c r="F2457" s="152" t="s">
        <v>938</v>
      </c>
      <c r="H2457" s="153">
        <v>-1.2</v>
      </c>
      <c r="I2457" s="154"/>
      <c r="L2457" s="149"/>
      <c r="M2457" s="155"/>
      <c r="T2457" s="156"/>
      <c r="AT2457" s="151" t="s">
        <v>193</v>
      </c>
      <c r="AU2457" s="151" t="s">
        <v>81</v>
      </c>
      <c r="AV2457" s="12" t="s">
        <v>81</v>
      </c>
      <c r="AW2457" s="12" t="s">
        <v>34</v>
      </c>
      <c r="AX2457" s="12" t="s">
        <v>72</v>
      </c>
      <c r="AY2457" s="151" t="s">
        <v>182</v>
      </c>
    </row>
    <row r="2458" spans="2:51" s="12" customFormat="1">
      <c r="B2458" s="149"/>
      <c r="D2458" s="150" t="s">
        <v>193</v>
      </c>
      <c r="E2458" s="151" t="s">
        <v>3</v>
      </c>
      <c r="F2458" s="152" t="s">
        <v>1702</v>
      </c>
      <c r="H2458" s="153">
        <v>16.902000000000001</v>
      </c>
      <c r="I2458" s="154"/>
      <c r="L2458" s="149"/>
      <c r="M2458" s="155"/>
      <c r="T2458" s="156"/>
      <c r="AT2458" s="151" t="s">
        <v>193</v>
      </c>
      <c r="AU2458" s="151" t="s">
        <v>81</v>
      </c>
      <c r="AV2458" s="12" t="s">
        <v>81</v>
      </c>
      <c r="AW2458" s="12" t="s">
        <v>34</v>
      </c>
      <c r="AX2458" s="12" t="s">
        <v>72</v>
      </c>
      <c r="AY2458" s="151" t="s">
        <v>182</v>
      </c>
    </row>
    <row r="2459" spans="2:51" s="12" customFormat="1">
      <c r="B2459" s="149"/>
      <c r="D2459" s="150" t="s">
        <v>193</v>
      </c>
      <c r="E2459" s="151" t="s">
        <v>3</v>
      </c>
      <c r="F2459" s="152" t="s">
        <v>938</v>
      </c>
      <c r="H2459" s="153">
        <v>-1.2</v>
      </c>
      <c r="I2459" s="154"/>
      <c r="L2459" s="149"/>
      <c r="M2459" s="155"/>
      <c r="T2459" s="156"/>
      <c r="AT2459" s="151" t="s">
        <v>193</v>
      </c>
      <c r="AU2459" s="151" t="s">
        <v>81</v>
      </c>
      <c r="AV2459" s="12" t="s">
        <v>81</v>
      </c>
      <c r="AW2459" s="12" t="s">
        <v>34</v>
      </c>
      <c r="AX2459" s="12" t="s">
        <v>72</v>
      </c>
      <c r="AY2459" s="151" t="s">
        <v>182</v>
      </c>
    </row>
    <row r="2460" spans="2:51" s="12" customFormat="1">
      <c r="B2460" s="149"/>
      <c r="D2460" s="150" t="s">
        <v>193</v>
      </c>
      <c r="E2460" s="151" t="s">
        <v>3</v>
      </c>
      <c r="F2460" s="152" t="s">
        <v>1703</v>
      </c>
      <c r="H2460" s="153">
        <v>21.213999999999999</v>
      </c>
      <c r="I2460" s="154"/>
      <c r="L2460" s="149"/>
      <c r="M2460" s="155"/>
      <c r="T2460" s="156"/>
      <c r="AT2460" s="151" t="s">
        <v>193</v>
      </c>
      <c r="AU2460" s="151" t="s">
        <v>81</v>
      </c>
      <c r="AV2460" s="12" t="s">
        <v>81</v>
      </c>
      <c r="AW2460" s="12" t="s">
        <v>34</v>
      </c>
      <c r="AX2460" s="12" t="s">
        <v>72</v>
      </c>
      <c r="AY2460" s="151" t="s">
        <v>182</v>
      </c>
    </row>
    <row r="2461" spans="2:51" s="12" customFormat="1">
      <c r="B2461" s="149"/>
      <c r="D2461" s="150" t="s">
        <v>193</v>
      </c>
      <c r="E2461" s="151" t="s">
        <v>3</v>
      </c>
      <c r="F2461" s="152" t="s">
        <v>937</v>
      </c>
      <c r="H2461" s="153">
        <v>-1.4</v>
      </c>
      <c r="I2461" s="154"/>
      <c r="L2461" s="149"/>
      <c r="M2461" s="155"/>
      <c r="T2461" s="156"/>
      <c r="AT2461" s="151" t="s">
        <v>193</v>
      </c>
      <c r="AU2461" s="151" t="s">
        <v>81</v>
      </c>
      <c r="AV2461" s="12" t="s">
        <v>81</v>
      </c>
      <c r="AW2461" s="12" t="s">
        <v>34</v>
      </c>
      <c r="AX2461" s="12" t="s">
        <v>72</v>
      </c>
      <c r="AY2461" s="151" t="s">
        <v>182</v>
      </c>
    </row>
    <row r="2462" spans="2:51" s="12" customFormat="1">
      <c r="B2462" s="149"/>
      <c r="D2462" s="150" t="s">
        <v>193</v>
      </c>
      <c r="E2462" s="151" t="s">
        <v>3</v>
      </c>
      <c r="F2462" s="152" t="s">
        <v>938</v>
      </c>
      <c r="H2462" s="153">
        <v>-1.2</v>
      </c>
      <c r="I2462" s="154"/>
      <c r="L2462" s="149"/>
      <c r="M2462" s="155"/>
      <c r="T2462" s="156"/>
      <c r="AT2462" s="151" t="s">
        <v>193</v>
      </c>
      <c r="AU2462" s="151" t="s">
        <v>81</v>
      </c>
      <c r="AV2462" s="12" t="s">
        <v>81</v>
      </c>
      <c r="AW2462" s="12" t="s">
        <v>34</v>
      </c>
      <c r="AX2462" s="12" t="s">
        <v>72</v>
      </c>
      <c r="AY2462" s="151" t="s">
        <v>182</v>
      </c>
    </row>
    <row r="2463" spans="2:51" s="12" customFormat="1">
      <c r="B2463" s="149"/>
      <c r="D2463" s="150" t="s">
        <v>193</v>
      </c>
      <c r="E2463" s="151" t="s">
        <v>3</v>
      </c>
      <c r="F2463" s="152" t="s">
        <v>1704</v>
      </c>
      <c r="H2463" s="153">
        <v>21.06</v>
      </c>
      <c r="I2463" s="154"/>
      <c r="L2463" s="149"/>
      <c r="M2463" s="155"/>
      <c r="T2463" s="156"/>
      <c r="AT2463" s="151" t="s">
        <v>193</v>
      </c>
      <c r="AU2463" s="151" t="s">
        <v>81</v>
      </c>
      <c r="AV2463" s="12" t="s">
        <v>81</v>
      </c>
      <c r="AW2463" s="12" t="s">
        <v>34</v>
      </c>
      <c r="AX2463" s="12" t="s">
        <v>72</v>
      </c>
      <c r="AY2463" s="151" t="s">
        <v>182</v>
      </c>
    </row>
    <row r="2464" spans="2:51" s="12" customFormat="1">
      <c r="B2464" s="149"/>
      <c r="D2464" s="150" t="s">
        <v>193</v>
      </c>
      <c r="E2464" s="151" t="s">
        <v>3</v>
      </c>
      <c r="F2464" s="152" t="s">
        <v>937</v>
      </c>
      <c r="H2464" s="153">
        <v>-1.4</v>
      </c>
      <c r="I2464" s="154"/>
      <c r="L2464" s="149"/>
      <c r="M2464" s="155"/>
      <c r="T2464" s="156"/>
      <c r="AT2464" s="151" t="s">
        <v>193</v>
      </c>
      <c r="AU2464" s="151" t="s">
        <v>81</v>
      </c>
      <c r="AV2464" s="12" t="s">
        <v>81</v>
      </c>
      <c r="AW2464" s="12" t="s">
        <v>34</v>
      </c>
      <c r="AX2464" s="12" t="s">
        <v>72</v>
      </c>
      <c r="AY2464" s="151" t="s">
        <v>182</v>
      </c>
    </row>
    <row r="2465" spans="2:51" s="12" customFormat="1">
      <c r="B2465" s="149"/>
      <c r="D2465" s="150" t="s">
        <v>193</v>
      </c>
      <c r="E2465" s="151" t="s">
        <v>3</v>
      </c>
      <c r="F2465" s="152" t="s">
        <v>938</v>
      </c>
      <c r="H2465" s="153">
        <v>-1.2</v>
      </c>
      <c r="I2465" s="154"/>
      <c r="L2465" s="149"/>
      <c r="M2465" s="155"/>
      <c r="T2465" s="156"/>
      <c r="AT2465" s="151" t="s">
        <v>193</v>
      </c>
      <c r="AU2465" s="151" t="s">
        <v>81</v>
      </c>
      <c r="AV2465" s="12" t="s">
        <v>81</v>
      </c>
      <c r="AW2465" s="12" t="s">
        <v>34</v>
      </c>
      <c r="AX2465" s="12" t="s">
        <v>72</v>
      </c>
      <c r="AY2465" s="151" t="s">
        <v>182</v>
      </c>
    </row>
    <row r="2466" spans="2:51" s="12" customFormat="1">
      <c r="B2466" s="149"/>
      <c r="D2466" s="150" t="s">
        <v>193</v>
      </c>
      <c r="E2466" s="151" t="s">
        <v>3</v>
      </c>
      <c r="F2466" s="152" t="s">
        <v>1705</v>
      </c>
      <c r="H2466" s="153">
        <v>38.192</v>
      </c>
      <c r="I2466" s="154"/>
      <c r="L2466" s="149"/>
      <c r="M2466" s="155"/>
      <c r="T2466" s="156"/>
      <c r="AT2466" s="151" t="s">
        <v>193</v>
      </c>
      <c r="AU2466" s="151" t="s">
        <v>81</v>
      </c>
      <c r="AV2466" s="12" t="s">
        <v>81</v>
      </c>
      <c r="AW2466" s="12" t="s">
        <v>34</v>
      </c>
      <c r="AX2466" s="12" t="s">
        <v>72</v>
      </c>
      <c r="AY2466" s="151" t="s">
        <v>182</v>
      </c>
    </row>
    <row r="2467" spans="2:51" s="12" customFormat="1">
      <c r="B2467" s="149"/>
      <c r="D2467" s="150" t="s">
        <v>193</v>
      </c>
      <c r="E2467" s="151" t="s">
        <v>3</v>
      </c>
      <c r="F2467" s="152" t="s">
        <v>921</v>
      </c>
      <c r="H2467" s="153">
        <v>-2.8</v>
      </c>
      <c r="I2467" s="154"/>
      <c r="L2467" s="149"/>
      <c r="M2467" s="155"/>
      <c r="T2467" s="156"/>
      <c r="AT2467" s="151" t="s">
        <v>193</v>
      </c>
      <c r="AU2467" s="151" t="s">
        <v>81</v>
      </c>
      <c r="AV2467" s="12" t="s">
        <v>81</v>
      </c>
      <c r="AW2467" s="12" t="s">
        <v>34</v>
      </c>
      <c r="AX2467" s="12" t="s">
        <v>72</v>
      </c>
      <c r="AY2467" s="151" t="s">
        <v>182</v>
      </c>
    </row>
    <row r="2468" spans="2:51" s="12" customFormat="1">
      <c r="B2468" s="149"/>
      <c r="D2468" s="150" t="s">
        <v>193</v>
      </c>
      <c r="E2468" s="151" t="s">
        <v>3</v>
      </c>
      <c r="F2468" s="152" t="s">
        <v>602</v>
      </c>
      <c r="H2468" s="153">
        <v>-3.68</v>
      </c>
      <c r="I2468" s="154"/>
      <c r="L2468" s="149"/>
      <c r="M2468" s="155"/>
      <c r="T2468" s="156"/>
      <c r="AT2468" s="151" t="s">
        <v>193</v>
      </c>
      <c r="AU2468" s="151" t="s">
        <v>81</v>
      </c>
      <c r="AV2468" s="12" t="s">
        <v>81</v>
      </c>
      <c r="AW2468" s="12" t="s">
        <v>34</v>
      </c>
      <c r="AX2468" s="12" t="s">
        <v>72</v>
      </c>
      <c r="AY2468" s="151" t="s">
        <v>182</v>
      </c>
    </row>
    <row r="2469" spans="2:51" s="12" customFormat="1">
      <c r="B2469" s="149"/>
      <c r="D2469" s="150" t="s">
        <v>193</v>
      </c>
      <c r="E2469" s="151" t="s">
        <v>3</v>
      </c>
      <c r="F2469" s="152" t="s">
        <v>1665</v>
      </c>
      <c r="H2469" s="153">
        <v>-1.4450000000000001</v>
      </c>
      <c r="I2469" s="154"/>
      <c r="L2469" s="149"/>
      <c r="M2469" s="155"/>
      <c r="T2469" s="156"/>
      <c r="AT2469" s="151" t="s">
        <v>193</v>
      </c>
      <c r="AU2469" s="151" t="s">
        <v>81</v>
      </c>
      <c r="AV2469" s="12" t="s">
        <v>81</v>
      </c>
      <c r="AW2469" s="12" t="s">
        <v>34</v>
      </c>
      <c r="AX2469" s="12" t="s">
        <v>72</v>
      </c>
      <c r="AY2469" s="151" t="s">
        <v>182</v>
      </c>
    </row>
    <row r="2470" spans="2:51" s="12" customFormat="1">
      <c r="B2470" s="149"/>
      <c r="D2470" s="150" t="s">
        <v>193</v>
      </c>
      <c r="E2470" s="151" t="s">
        <v>3</v>
      </c>
      <c r="F2470" s="152" t="s">
        <v>1706</v>
      </c>
      <c r="H2470" s="153">
        <v>124.20099999999999</v>
      </c>
      <c r="I2470" s="154"/>
      <c r="L2470" s="149"/>
      <c r="M2470" s="155"/>
      <c r="T2470" s="156"/>
      <c r="AT2470" s="151" t="s">
        <v>193</v>
      </c>
      <c r="AU2470" s="151" t="s">
        <v>81</v>
      </c>
      <c r="AV2470" s="12" t="s">
        <v>81</v>
      </c>
      <c r="AW2470" s="12" t="s">
        <v>34</v>
      </c>
      <c r="AX2470" s="12" t="s">
        <v>72</v>
      </c>
      <c r="AY2470" s="151" t="s">
        <v>182</v>
      </c>
    </row>
    <row r="2471" spans="2:51" s="12" customFormat="1">
      <c r="B2471" s="149"/>
      <c r="D2471" s="150" t="s">
        <v>193</v>
      </c>
      <c r="E2471" s="151" t="s">
        <v>3</v>
      </c>
      <c r="F2471" s="152" t="s">
        <v>1667</v>
      </c>
      <c r="H2471" s="153">
        <v>-1.82</v>
      </c>
      <c r="I2471" s="154"/>
      <c r="L2471" s="149"/>
      <c r="M2471" s="155"/>
      <c r="T2471" s="156"/>
      <c r="AT2471" s="151" t="s">
        <v>193</v>
      </c>
      <c r="AU2471" s="151" t="s">
        <v>81</v>
      </c>
      <c r="AV2471" s="12" t="s">
        <v>81</v>
      </c>
      <c r="AW2471" s="12" t="s">
        <v>34</v>
      </c>
      <c r="AX2471" s="12" t="s">
        <v>72</v>
      </c>
      <c r="AY2471" s="151" t="s">
        <v>182</v>
      </c>
    </row>
    <row r="2472" spans="2:51" s="12" customFormat="1">
      <c r="B2472" s="149"/>
      <c r="D2472" s="150" t="s">
        <v>193</v>
      </c>
      <c r="E2472" s="151" t="s">
        <v>3</v>
      </c>
      <c r="F2472" s="152" t="s">
        <v>1668</v>
      </c>
      <c r="H2472" s="153">
        <v>-3</v>
      </c>
      <c r="I2472" s="154"/>
      <c r="L2472" s="149"/>
      <c r="M2472" s="155"/>
      <c r="T2472" s="156"/>
      <c r="AT2472" s="151" t="s">
        <v>193</v>
      </c>
      <c r="AU2472" s="151" t="s">
        <v>81</v>
      </c>
      <c r="AV2472" s="12" t="s">
        <v>81</v>
      </c>
      <c r="AW2472" s="12" t="s">
        <v>34</v>
      </c>
      <c r="AX2472" s="12" t="s">
        <v>72</v>
      </c>
      <c r="AY2472" s="151" t="s">
        <v>182</v>
      </c>
    </row>
    <row r="2473" spans="2:51" s="12" customFormat="1">
      <c r="B2473" s="149"/>
      <c r="D2473" s="150" t="s">
        <v>193</v>
      </c>
      <c r="E2473" s="151" t="s">
        <v>3</v>
      </c>
      <c r="F2473" s="152" t="s">
        <v>1707</v>
      </c>
      <c r="H2473" s="153">
        <v>87.241</v>
      </c>
      <c r="I2473" s="154"/>
      <c r="L2473" s="149"/>
      <c r="M2473" s="155"/>
      <c r="T2473" s="156"/>
      <c r="AT2473" s="151" t="s">
        <v>193</v>
      </c>
      <c r="AU2473" s="151" t="s">
        <v>81</v>
      </c>
      <c r="AV2473" s="12" t="s">
        <v>81</v>
      </c>
      <c r="AW2473" s="12" t="s">
        <v>34</v>
      </c>
      <c r="AX2473" s="12" t="s">
        <v>72</v>
      </c>
      <c r="AY2473" s="151" t="s">
        <v>182</v>
      </c>
    </row>
    <row r="2474" spans="2:51" s="12" customFormat="1">
      <c r="B2474" s="149"/>
      <c r="D2474" s="150" t="s">
        <v>193</v>
      </c>
      <c r="E2474" s="151" t="s">
        <v>3</v>
      </c>
      <c r="F2474" s="152" t="s">
        <v>1670</v>
      </c>
      <c r="H2474" s="153">
        <v>-1.8280000000000001</v>
      </c>
      <c r="I2474" s="154"/>
      <c r="L2474" s="149"/>
      <c r="M2474" s="155"/>
      <c r="T2474" s="156"/>
      <c r="AT2474" s="151" t="s">
        <v>193</v>
      </c>
      <c r="AU2474" s="151" t="s">
        <v>81</v>
      </c>
      <c r="AV2474" s="12" t="s">
        <v>81</v>
      </c>
      <c r="AW2474" s="12" t="s">
        <v>34</v>
      </c>
      <c r="AX2474" s="12" t="s">
        <v>72</v>
      </c>
      <c r="AY2474" s="151" t="s">
        <v>182</v>
      </c>
    </row>
    <row r="2475" spans="2:51" s="12" customFormat="1">
      <c r="B2475" s="149"/>
      <c r="D2475" s="150" t="s">
        <v>193</v>
      </c>
      <c r="E2475" s="151" t="s">
        <v>3</v>
      </c>
      <c r="F2475" s="152" t="s">
        <v>945</v>
      </c>
      <c r="H2475" s="153">
        <v>-1.6</v>
      </c>
      <c r="I2475" s="154"/>
      <c r="L2475" s="149"/>
      <c r="M2475" s="155"/>
      <c r="T2475" s="156"/>
      <c r="AT2475" s="151" t="s">
        <v>193</v>
      </c>
      <c r="AU2475" s="151" t="s">
        <v>81</v>
      </c>
      <c r="AV2475" s="12" t="s">
        <v>81</v>
      </c>
      <c r="AW2475" s="12" t="s">
        <v>34</v>
      </c>
      <c r="AX2475" s="12" t="s">
        <v>72</v>
      </c>
      <c r="AY2475" s="151" t="s">
        <v>182</v>
      </c>
    </row>
    <row r="2476" spans="2:51" s="12" customFormat="1">
      <c r="B2476" s="149"/>
      <c r="D2476" s="150" t="s">
        <v>193</v>
      </c>
      <c r="E2476" s="151" t="s">
        <v>3</v>
      </c>
      <c r="F2476" s="152" t="s">
        <v>1650</v>
      </c>
      <c r="H2476" s="153">
        <v>-1.5</v>
      </c>
      <c r="I2476" s="154"/>
      <c r="L2476" s="149"/>
      <c r="M2476" s="155"/>
      <c r="T2476" s="156"/>
      <c r="AT2476" s="151" t="s">
        <v>193</v>
      </c>
      <c r="AU2476" s="151" t="s">
        <v>81</v>
      </c>
      <c r="AV2476" s="12" t="s">
        <v>81</v>
      </c>
      <c r="AW2476" s="12" t="s">
        <v>34</v>
      </c>
      <c r="AX2476" s="12" t="s">
        <v>72</v>
      </c>
      <c r="AY2476" s="151" t="s">
        <v>182</v>
      </c>
    </row>
    <row r="2477" spans="2:51" s="12" customFormat="1">
      <c r="B2477" s="149"/>
      <c r="D2477" s="150" t="s">
        <v>193</v>
      </c>
      <c r="E2477" s="151" t="s">
        <v>3</v>
      </c>
      <c r="F2477" s="152" t="s">
        <v>1708</v>
      </c>
      <c r="H2477" s="153">
        <v>59.366999999999997</v>
      </c>
      <c r="I2477" s="154"/>
      <c r="L2477" s="149"/>
      <c r="M2477" s="155"/>
      <c r="T2477" s="156"/>
      <c r="AT2477" s="151" t="s">
        <v>193</v>
      </c>
      <c r="AU2477" s="151" t="s">
        <v>81</v>
      </c>
      <c r="AV2477" s="12" t="s">
        <v>81</v>
      </c>
      <c r="AW2477" s="12" t="s">
        <v>34</v>
      </c>
      <c r="AX2477" s="12" t="s">
        <v>72</v>
      </c>
      <c r="AY2477" s="151" t="s">
        <v>182</v>
      </c>
    </row>
    <row r="2478" spans="2:51" s="12" customFormat="1">
      <c r="B2478" s="149"/>
      <c r="D2478" s="150" t="s">
        <v>193</v>
      </c>
      <c r="E2478" s="151" t="s">
        <v>3</v>
      </c>
      <c r="F2478" s="152" t="s">
        <v>945</v>
      </c>
      <c r="H2478" s="153">
        <v>-1.6</v>
      </c>
      <c r="I2478" s="154"/>
      <c r="L2478" s="149"/>
      <c r="M2478" s="155"/>
      <c r="T2478" s="156"/>
      <c r="AT2478" s="151" t="s">
        <v>193</v>
      </c>
      <c r="AU2478" s="151" t="s">
        <v>81</v>
      </c>
      <c r="AV2478" s="12" t="s">
        <v>81</v>
      </c>
      <c r="AW2478" s="12" t="s">
        <v>34</v>
      </c>
      <c r="AX2478" s="12" t="s">
        <v>72</v>
      </c>
      <c r="AY2478" s="151" t="s">
        <v>182</v>
      </c>
    </row>
    <row r="2479" spans="2:51" s="12" customFormat="1">
      <c r="B2479" s="149"/>
      <c r="D2479" s="150" t="s">
        <v>193</v>
      </c>
      <c r="E2479" s="151" t="s">
        <v>3</v>
      </c>
      <c r="F2479" s="152" t="s">
        <v>1650</v>
      </c>
      <c r="H2479" s="153">
        <v>-1.5</v>
      </c>
      <c r="I2479" s="154"/>
      <c r="L2479" s="149"/>
      <c r="M2479" s="155"/>
      <c r="T2479" s="156"/>
      <c r="AT2479" s="151" t="s">
        <v>193</v>
      </c>
      <c r="AU2479" s="151" t="s">
        <v>81</v>
      </c>
      <c r="AV2479" s="12" t="s">
        <v>81</v>
      </c>
      <c r="AW2479" s="12" t="s">
        <v>34</v>
      </c>
      <c r="AX2479" s="12" t="s">
        <v>72</v>
      </c>
      <c r="AY2479" s="151" t="s">
        <v>182</v>
      </c>
    </row>
    <row r="2480" spans="2:51" s="12" customFormat="1">
      <c r="B2480" s="149"/>
      <c r="D2480" s="150" t="s">
        <v>193</v>
      </c>
      <c r="E2480" s="151" t="s">
        <v>3</v>
      </c>
      <c r="F2480" s="152" t="s">
        <v>1709</v>
      </c>
      <c r="H2480" s="153">
        <v>34.881</v>
      </c>
      <c r="I2480" s="154"/>
      <c r="L2480" s="149"/>
      <c r="M2480" s="155"/>
      <c r="T2480" s="156"/>
      <c r="AT2480" s="151" t="s">
        <v>193</v>
      </c>
      <c r="AU2480" s="151" t="s">
        <v>81</v>
      </c>
      <c r="AV2480" s="12" t="s">
        <v>81</v>
      </c>
      <c r="AW2480" s="12" t="s">
        <v>34</v>
      </c>
      <c r="AX2480" s="12" t="s">
        <v>72</v>
      </c>
      <c r="AY2480" s="151" t="s">
        <v>182</v>
      </c>
    </row>
    <row r="2481" spans="2:51" s="12" customFormat="1">
      <c r="B2481" s="149"/>
      <c r="D2481" s="150" t="s">
        <v>193</v>
      </c>
      <c r="E2481" s="151" t="s">
        <v>3</v>
      </c>
      <c r="F2481" s="152" t="s">
        <v>1673</v>
      </c>
      <c r="H2481" s="153">
        <v>0.89500000000000002</v>
      </c>
      <c r="I2481" s="154"/>
      <c r="L2481" s="149"/>
      <c r="M2481" s="155"/>
      <c r="T2481" s="156"/>
      <c r="AT2481" s="151" t="s">
        <v>193</v>
      </c>
      <c r="AU2481" s="151" t="s">
        <v>81</v>
      </c>
      <c r="AV2481" s="12" t="s">
        <v>81</v>
      </c>
      <c r="AW2481" s="12" t="s">
        <v>34</v>
      </c>
      <c r="AX2481" s="12" t="s">
        <v>72</v>
      </c>
      <c r="AY2481" s="151" t="s">
        <v>182</v>
      </c>
    </row>
    <row r="2482" spans="2:51" s="12" customFormat="1">
      <c r="B2482" s="149"/>
      <c r="D2482" s="150" t="s">
        <v>193</v>
      </c>
      <c r="E2482" s="151" t="s">
        <v>3</v>
      </c>
      <c r="F2482" s="152" t="s">
        <v>1674</v>
      </c>
      <c r="H2482" s="153">
        <v>-0.5</v>
      </c>
      <c r="I2482" s="154"/>
      <c r="L2482" s="149"/>
      <c r="M2482" s="155"/>
      <c r="T2482" s="156"/>
      <c r="AT2482" s="151" t="s">
        <v>193</v>
      </c>
      <c r="AU2482" s="151" t="s">
        <v>81</v>
      </c>
      <c r="AV2482" s="12" t="s">
        <v>81</v>
      </c>
      <c r="AW2482" s="12" t="s">
        <v>34</v>
      </c>
      <c r="AX2482" s="12" t="s">
        <v>72</v>
      </c>
      <c r="AY2482" s="151" t="s">
        <v>182</v>
      </c>
    </row>
    <row r="2483" spans="2:51" s="14" customFormat="1">
      <c r="B2483" s="174"/>
      <c r="D2483" s="150" t="s">
        <v>193</v>
      </c>
      <c r="E2483" s="175" t="s">
        <v>3</v>
      </c>
      <c r="F2483" s="176" t="s">
        <v>610</v>
      </c>
      <c r="H2483" s="177">
        <v>1851.4259999999999</v>
      </c>
      <c r="I2483" s="178"/>
      <c r="L2483" s="174"/>
      <c r="M2483" s="179"/>
      <c r="T2483" s="180"/>
      <c r="AT2483" s="175" t="s">
        <v>193</v>
      </c>
      <c r="AU2483" s="175" t="s">
        <v>81</v>
      </c>
      <c r="AV2483" s="14" t="s">
        <v>202</v>
      </c>
      <c r="AW2483" s="14" t="s">
        <v>34</v>
      </c>
      <c r="AX2483" s="14" t="s">
        <v>72</v>
      </c>
      <c r="AY2483" s="175" t="s">
        <v>182</v>
      </c>
    </row>
    <row r="2484" spans="2:51" s="12" customFormat="1">
      <c r="B2484" s="149"/>
      <c r="D2484" s="150" t="s">
        <v>193</v>
      </c>
      <c r="E2484" s="151" t="s">
        <v>3</v>
      </c>
      <c r="F2484" s="152" t="s">
        <v>1710</v>
      </c>
      <c r="H2484" s="153">
        <v>64.89</v>
      </c>
      <c r="I2484" s="154"/>
      <c r="L2484" s="149"/>
      <c r="M2484" s="155"/>
      <c r="T2484" s="156"/>
      <c r="AT2484" s="151" t="s">
        <v>193</v>
      </c>
      <c r="AU2484" s="151" t="s">
        <v>81</v>
      </c>
      <c r="AV2484" s="12" t="s">
        <v>81</v>
      </c>
      <c r="AW2484" s="12" t="s">
        <v>34</v>
      </c>
      <c r="AX2484" s="12" t="s">
        <v>72</v>
      </c>
      <c r="AY2484" s="151" t="s">
        <v>182</v>
      </c>
    </row>
    <row r="2485" spans="2:51" s="12" customFormat="1">
      <c r="B2485" s="149"/>
      <c r="D2485" s="150" t="s">
        <v>193</v>
      </c>
      <c r="E2485" s="151" t="s">
        <v>3</v>
      </c>
      <c r="F2485" s="152" t="s">
        <v>945</v>
      </c>
      <c r="H2485" s="153">
        <v>-1.6</v>
      </c>
      <c r="I2485" s="154"/>
      <c r="L2485" s="149"/>
      <c r="M2485" s="155"/>
      <c r="T2485" s="156"/>
      <c r="AT2485" s="151" t="s">
        <v>193</v>
      </c>
      <c r="AU2485" s="151" t="s">
        <v>81</v>
      </c>
      <c r="AV2485" s="12" t="s">
        <v>81</v>
      </c>
      <c r="AW2485" s="12" t="s">
        <v>34</v>
      </c>
      <c r="AX2485" s="12" t="s">
        <v>72</v>
      </c>
      <c r="AY2485" s="151" t="s">
        <v>182</v>
      </c>
    </row>
    <row r="2486" spans="2:51" s="12" customFormat="1">
      <c r="B2486" s="149"/>
      <c r="D2486" s="150" t="s">
        <v>193</v>
      </c>
      <c r="E2486" s="151" t="s">
        <v>3</v>
      </c>
      <c r="F2486" s="152" t="s">
        <v>1711</v>
      </c>
      <c r="H2486" s="153">
        <v>64.44</v>
      </c>
      <c r="I2486" s="154"/>
      <c r="L2486" s="149"/>
      <c r="M2486" s="155"/>
      <c r="T2486" s="156"/>
      <c r="AT2486" s="151" t="s">
        <v>193</v>
      </c>
      <c r="AU2486" s="151" t="s">
        <v>81</v>
      </c>
      <c r="AV2486" s="12" t="s">
        <v>81</v>
      </c>
      <c r="AW2486" s="12" t="s">
        <v>34</v>
      </c>
      <c r="AX2486" s="12" t="s">
        <v>72</v>
      </c>
      <c r="AY2486" s="151" t="s">
        <v>182</v>
      </c>
    </row>
    <row r="2487" spans="2:51" s="12" customFormat="1">
      <c r="B2487" s="149"/>
      <c r="D2487" s="150" t="s">
        <v>193</v>
      </c>
      <c r="E2487" s="151" t="s">
        <v>3</v>
      </c>
      <c r="F2487" s="152" t="s">
        <v>1712</v>
      </c>
      <c r="H2487" s="153">
        <v>4.6360000000000001</v>
      </c>
      <c r="I2487" s="154"/>
      <c r="L2487" s="149"/>
      <c r="M2487" s="155"/>
      <c r="T2487" s="156"/>
      <c r="AT2487" s="151" t="s">
        <v>193</v>
      </c>
      <c r="AU2487" s="151" t="s">
        <v>81</v>
      </c>
      <c r="AV2487" s="12" t="s">
        <v>81</v>
      </c>
      <c r="AW2487" s="12" t="s">
        <v>34</v>
      </c>
      <c r="AX2487" s="12" t="s">
        <v>72</v>
      </c>
      <c r="AY2487" s="151" t="s">
        <v>182</v>
      </c>
    </row>
    <row r="2488" spans="2:51" s="12" customFormat="1">
      <c r="B2488" s="149"/>
      <c r="D2488" s="150" t="s">
        <v>193</v>
      </c>
      <c r="E2488" s="151" t="s">
        <v>3</v>
      </c>
      <c r="F2488" s="152" t="s">
        <v>1713</v>
      </c>
      <c r="H2488" s="153">
        <v>-8</v>
      </c>
      <c r="I2488" s="154"/>
      <c r="L2488" s="149"/>
      <c r="M2488" s="155"/>
      <c r="T2488" s="156"/>
      <c r="AT2488" s="151" t="s">
        <v>193</v>
      </c>
      <c r="AU2488" s="151" t="s">
        <v>81</v>
      </c>
      <c r="AV2488" s="12" t="s">
        <v>81</v>
      </c>
      <c r="AW2488" s="12" t="s">
        <v>34</v>
      </c>
      <c r="AX2488" s="12" t="s">
        <v>72</v>
      </c>
      <c r="AY2488" s="151" t="s">
        <v>182</v>
      </c>
    </row>
    <row r="2489" spans="2:51" s="12" customFormat="1">
      <c r="B2489" s="149"/>
      <c r="D2489" s="150" t="s">
        <v>193</v>
      </c>
      <c r="E2489" s="151" t="s">
        <v>3</v>
      </c>
      <c r="F2489" s="152" t="s">
        <v>1714</v>
      </c>
      <c r="H2489" s="153">
        <v>3.09</v>
      </c>
      <c r="I2489" s="154"/>
      <c r="L2489" s="149"/>
      <c r="M2489" s="155"/>
      <c r="T2489" s="156"/>
      <c r="AT2489" s="151" t="s">
        <v>193</v>
      </c>
      <c r="AU2489" s="151" t="s">
        <v>81</v>
      </c>
      <c r="AV2489" s="12" t="s">
        <v>81</v>
      </c>
      <c r="AW2489" s="12" t="s">
        <v>34</v>
      </c>
      <c r="AX2489" s="12" t="s">
        <v>72</v>
      </c>
      <c r="AY2489" s="151" t="s">
        <v>182</v>
      </c>
    </row>
    <row r="2490" spans="2:51" s="12" customFormat="1">
      <c r="B2490" s="149"/>
      <c r="D2490" s="150" t="s">
        <v>193</v>
      </c>
      <c r="E2490" s="151" t="s">
        <v>3</v>
      </c>
      <c r="F2490" s="152" t="s">
        <v>1715</v>
      </c>
      <c r="H2490" s="153">
        <v>68.010000000000005</v>
      </c>
      <c r="I2490" s="154"/>
      <c r="L2490" s="149"/>
      <c r="M2490" s="155"/>
      <c r="T2490" s="156"/>
      <c r="AT2490" s="151" t="s">
        <v>193</v>
      </c>
      <c r="AU2490" s="151" t="s">
        <v>81</v>
      </c>
      <c r="AV2490" s="12" t="s">
        <v>81</v>
      </c>
      <c r="AW2490" s="12" t="s">
        <v>34</v>
      </c>
      <c r="AX2490" s="12" t="s">
        <v>72</v>
      </c>
      <c r="AY2490" s="151" t="s">
        <v>182</v>
      </c>
    </row>
    <row r="2491" spans="2:51" s="12" customFormat="1">
      <c r="B2491" s="149"/>
      <c r="D2491" s="150" t="s">
        <v>193</v>
      </c>
      <c r="E2491" s="151" t="s">
        <v>3</v>
      </c>
      <c r="F2491" s="152" t="s">
        <v>945</v>
      </c>
      <c r="H2491" s="153">
        <v>-1.6</v>
      </c>
      <c r="I2491" s="154"/>
      <c r="L2491" s="149"/>
      <c r="M2491" s="155"/>
      <c r="T2491" s="156"/>
      <c r="AT2491" s="151" t="s">
        <v>193</v>
      </c>
      <c r="AU2491" s="151" t="s">
        <v>81</v>
      </c>
      <c r="AV2491" s="12" t="s">
        <v>81</v>
      </c>
      <c r="AW2491" s="12" t="s">
        <v>34</v>
      </c>
      <c r="AX2491" s="12" t="s">
        <v>72</v>
      </c>
      <c r="AY2491" s="151" t="s">
        <v>182</v>
      </c>
    </row>
    <row r="2492" spans="2:51" s="12" customFormat="1">
      <c r="B2492" s="149"/>
      <c r="D2492" s="150" t="s">
        <v>193</v>
      </c>
      <c r="E2492" s="151" t="s">
        <v>3</v>
      </c>
      <c r="F2492" s="152" t="s">
        <v>1716</v>
      </c>
      <c r="H2492" s="153">
        <v>1.4999999999999999E-2</v>
      </c>
      <c r="I2492" s="154"/>
      <c r="L2492" s="149"/>
      <c r="M2492" s="155"/>
      <c r="T2492" s="156"/>
      <c r="AT2492" s="151" t="s">
        <v>193</v>
      </c>
      <c r="AU2492" s="151" t="s">
        <v>81</v>
      </c>
      <c r="AV2492" s="12" t="s">
        <v>81</v>
      </c>
      <c r="AW2492" s="12" t="s">
        <v>34</v>
      </c>
      <c r="AX2492" s="12" t="s">
        <v>72</v>
      </c>
      <c r="AY2492" s="151" t="s">
        <v>182</v>
      </c>
    </row>
    <row r="2493" spans="2:51" s="12" customFormat="1">
      <c r="B2493" s="149"/>
      <c r="D2493" s="150" t="s">
        <v>193</v>
      </c>
      <c r="E2493" s="151" t="s">
        <v>3</v>
      </c>
      <c r="F2493" s="152" t="s">
        <v>1715</v>
      </c>
      <c r="H2493" s="153">
        <v>68.010000000000005</v>
      </c>
      <c r="I2493" s="154"/>
      <c r="L2493" s="149"/>
      <c r="M2493" s="155"/>
      <c r="T2493" s="156"/>
      <c r="AT2493" s="151" t="s">
        <v>193</v>
      </c>
      <c r="AU2493" s="151" t="s">
        <v>81</v>
      </c>
      <c r="AV2493" s="12" t="s">
        <v>81</v>
      </c>
      <c r="AW2493" s="12" t="s">
        <v>34</v>
      </c>
      <c r="AX2493" s="12" t="s">
        <v>72</v>
      </c>
      <c r="AY2493" s="151" t="s">
        <v>182</v>
      </c>
    </row>
    <row r="2494" spans="2:51" s="12" customFormat="1">
      <c r="B2494" s="149"/>
      <c r="D2494" s="150" t="s">
        <v>193</v>
      </c>
      <c r="E2494" s="151" t="s">
        <v>3</v>
      </c>
      <c r="F2494" s="152" t="s">
        <v>945</v>
      </c>
      <c r="H2494" s="153">
        <v>-1.6</v>
      </c>
      <c r="I2494" s="154"/>
      <c r="L2494" s="149"/>
      <c r="M2494" s="155"/>
      <c r="T2494" s="156"/>
      <c r="AT2494" s="151" t="s">
        <v>193</v>
      </c>
      <c r="AU2494" s="151" t="s">
        <v>81</v>
      </c>
      <c r="AV2494" s="12" t="s">
        <v>81</v>
      </c>
      <c r="AW2494" s="12" t="s">
        <v>34</v>
      </c>
      <c r="AX2494" s="12" t="s">
        <v>72</v>
      </c>
      <c r="AY2494" s="151" t="s">
        <v>182</v>
      </c>
    </row>
    <row r="2495" spans="2:51" s="12" customFormat="1">
      <c r="B2495" s="149"/>
      <c r="D2495" s="150" t="s">
        <v>193</v>
      </c>
      <c r="E2495" s="151" t="s">
        <v>3</v>
      </c>
      <c r="F2495" s="152" t="s">
        <v>1716</v>
      </c>
      <c r="H2495" s="153">
        <v>1.4999999999999999E-2</v>
      </c>
      <c r="I2495" s="154"/>
      <c r="L2495" s="149"/>
      <c r="M2495" s="155"/>
      <c r="T2495" s="156"/>
      <c r="AT2495" s="151" t="s">
        <v>193</v>
      </c>
      <c r="AU2495" s="151" t="s">
        <v>81</v>
      </c>
      <c r="AV2495" s="12" t="s">
        <v>81</v>
      </c>
      <c r="AW2495" s="12" t="s">
        <v>34</v>
      </c>
      <c r="AX2495" s="12" t="s">
        <v>72</v>
      </c>
      <c r="AY2495" s="151" t="s">
        <v>182</v>
      </c>
    </row>
    <row r="2496" spans="2:51" s="12" customFormat="1">
      <c r="B2496" s="149"/>
      <c r="D2496" s="150" t="s">
        <v>193</v>
      </c>
      <c r="E2496" s="151" t="s">
        <v>3</v>
      </c>
      <c r="F2496" s="152" t="s">
        <v>1717</v>
      </c>
      <c r="H2496" s="153">
        <v>25.2</v>
      </c>
      <c r="I2496" s="154"/>
      <c r="L2496" s="149"/>
      <c r="M2496" s="155"/>
      <c r="T2496" s="156"/>
      <c r="AT2496" s="151" t="s">
        <v>193</v>
      </c>
      <c r="AU2496" s="151" t="s">
        <v>81</v>
      </c>
      <c r="AV2496" s="12" t="s">
        <v>81</v>
      </c>
      <c r="AW2496" s="12" t="s">
        <v>34</v>
      </c>
      <c r="AX2496" s="12" t="s">
        <v>72</v>
      </c>
      <c r="AY2496" s="151" t="s">
        <v>182</v>
      </c>
    </row>
    <row r="2497" spans="2:51" s="12" customFormat="1">
      <c r="B2497" s="149"/>
      <c r="D2497" s="150" t="s">
        <v>193</v>
      </c>
      <c r="E2497" s="151" t="s">
        <v>3</v>
      </c>
      <c r="F2497" s="152" t="s">
        <v>1717</v>
      </c>
      <c r="H2497" s="153">
        <v>25.2</v>
      </c>
      <c r="I2497" s="154"/>
      <c r="L2497" s="149"/>
      <c r="M2497" s="155"/>
      <c r="T2497" s="156"/>
      <c r="AT2497" s="151" t="s">
        <v>193</v>
      </c>
      <c r="AU2497" s="151" t="s">
        <v>81</v>
      </c>
      <c r="AV2497" s="12" t="s">
        <v>81</v>
      </c>
      <c r="AW2497" s="12" t="s">
        <v>34</v>
      </c>
      <c r="AX2497" s="12" t="s">
        <v>72</v>
      </c>
      <c r="AY2497" s="151" t="s">
        <v>182</v>
      </c>
    </row>
    <row r="2498" spans="2:51" s="12" customFormat="1">
      <c r="B2498" s="149"/>
      <c r="D2498" s="150" t="s">
        <v>193</v>
      </c>
      <c r="E2498" s="151" t="s">
        <v>3</v>
      </c>
      <c r="F2498" s="152" t="s">
        <v>937</v>
      </c>
      <c r="H2498" s="153">
        <v>-1.4</v>
      </c>
      <c r="I2498" s="154"/>
      <c r="L2498" s="149"/>
      <c r="M2498" s="155"/>
      <c r="T2498" s="156"/>
      <c r="AT2498" s="151" t="s">
        <v>193</v>
      </c>
      <c r="AU2498" s="151" t="s">
        <v>81</v>
      </c>
      <c r="AV2498" s="12" t="s">
        <v>81</v>
      </c>
      <c r="AW2498" s="12" t="s">
        <v>34</v>
      </c>
      <c r="AX2498" s="12" t="s">
        <v>72</v>
      </c>
      <c r="AY2498" s="151" t="s">
        <v>182</v>
      </c>
    </row>
    <row r="2499" spans="2:51" s="12" customFormat="1">
      <c r="B2499" s="149"/>
      <c r="D2499" s="150" t="s">
        <v>193</v>
      </c>
      <c r="E2499" s="151" t="s">
        <v>3</v>
      </c>
      <c r="F2499" s="152" t="s">
        <v>937</v>
      </c>
      <c r="H2499" s="153">
        <v>-1.4</v>
      </c>
      <c r="I2499" s="154"/>
      <c r="L2499" s="149"/>
      <c r="M2499" s="155"/>
      <c r="T2499" s="156"/>
      <c r="AT2499" s="151" t="s">
        <v>193</v>
      </c>
      <c r="AU2499" s="151" t="s">
        <v>81</v>
      </c>
      <c r="AV2499" s="12" t="s">
        <v>81</v>
      </c>
      <c r="AW2499" s="12" t="s">
        <v>34</v>
      </c>
      <c r="AX2499" s="12" t="s">
        <v>72</v>
      </c>
      <c r="AY2499" s="151" t="s">
        <v>182</v>
      </c>
    </row>
    <row r="2500" spans="2:51" s="12" customFormat="1">
      <c r="B2500" s="149"/>
      <c r="D2500" s="150" t="s">
        <v>193</v>
      </c>
      <c r="E2500" s="151" t="s">
        <v>3</v>
      </c>
      <c r="F2500" s="152" t="s">
        <v>1718</v>
      </c>
      <c r="H2500" s="153">
        <v>26.28</v>
      </c>
      <c r="I2500" s="154"/>
      <c r="L2500" s="149"/>
      <c r="M2500" s="155"/>
      <c r="T2500" s="156"/>
      <c r="AT2500" s="151" t="s">
        <v>193</v>
      </c>
      <c r="AU2500" s="151" t="s">
        <v>81</v>
      </c>
      <c r="AV2500" s="12" t="s">
        <v>81</v>
      </c>
      <c r="AW2500" s="12" t="s">
        <v>34</v>
      </c>
      <c r="AX2500" s="12" t="s">
        <v>72</v>
      </c>
      <c r="AY2500" s="151" t="s">
        <v>182</v>
      </c>
    </row>
    <row r="2501" spans="2:51" s="12" customFormat="1">
      <c r="B2501" s="149"/>
      <c r="D2501" s="150" t="s">
        <v>193</v>
      </c>
      <c r="E2501" s="151" t="s">
        <v>3</v>
      </c>
      <c r="F2501" s="152" t="s">
        <v>937</v>
      </c>
      <c r="H2501" s="153">
        <v>-1.4</v>
      </c>
      <c r="I2501" s="154"/>
      <c r="L2501" s="149"/>
      <c r="M2501" s="155"/>
      <c r="T2501" s="156"/>
      <c r="AT2501" s="151" t="s">
        <v>193</v>
      </c>
      <c r="AU2501" s="151" t="s">
        <v>81</v>
      </c>
      <c r="AV2501" s="12" t="s">
        <v>81</v>
      </c>
      <c r="AW2501" s="12" t="s">
        <v>34</v>
      </c>
      <c r="AX2501" s="12" t="s">
        <v>72</v>
      </c>
      <c r="AY2501" s="151" t="s">
        <v>182</v>
      </c>
    </row>
    <row r="2502" spans="2:51" s="12" customFormat="1">
      <c r="B2502" s="149"/>
      <c r="D2502" s="150" t="s">
        <v>193</v>
      </c>
      <c r="E2502" s="151" t="s">
        <v>3</v>
      </c>
      <c r="F2502" s="152" t="s">
        <v>1549</v>
      </c>
      <c r="H2502" s="153">
        <v>-3.2</v>
      </c>
      <c r="I2502" s="154"/>
      <c r="L2502" s="149"/>
      <c r="M2502" s="155"/>
      <c r="T2502" s="156"/>
      <c r="AT2502" s="151" t="s">
        <v>193</v>
      </c>
      <c r="AU2502" s="151" t="s">
        <v>81</v>
      </c>
      <c r="AV2502" s="12" t="s">
        <v>81</v>
      </c>
      <c r="AW2502" s="12" t="s">
        <v>34</v>
      </c>
      <c r="AX2502" s="12" t="s">
        <v>72</v>
      </c>
      <c r="AY2502" s="151" t="s">
        <v>182</v>
      </c>
    </row>
    <row r="2503" spans="2:51" s="12" customFormat="1">
      <c r="B2503" s="149"/>
      <c r="D2503" s="150" t="s">
        <v>193</v>
      </c>
      <c r="E2503" s="151" t="s">
        <v>3</v>
      </c>
      <c r="F2503" s="152" t="s">
        <v>1719</v>
      </c>
      <c r="H2503" s="153">
        <v>0.78</v>
      </c>
      <c r="I2503" s="154"/>
      <c r="L2503" s="149"/>
      <c r="M2503" s="155"/>
      <c r="T2503" s="156"/>
      <c r="AT2503" s="151" t="s">
        <v>193</v>
      </c>
      <c r="AU2503" s="151" t="s">
        <v>81</v>
      </c>
      <c r="AV2503" s="12" t="s">
        <v>81</v>
      </c>
      <c r="AW2503" s="12" t="s">
        <v>34</v>
      </c>
      <c r="AX2503" s="12" t="s">
        <v>72</v>
      </c>
      <c r="AY2503" s="151" t="s">
        <v>182</v>
      </c>
    </row>
    <row r="2504" spans="2:51" s="12" customFormat="1">
      <c r="B2504" s="149"/>
      <c r="D2504" s="150" t="s">
        <v>193</v>
      </c>
      <c r="E2504" s="151" t="s">
        <v>3</v>
      </c>
      <c r="F2504" s="152" t="s">
        <v>1718</v>
      </c>
      <c r="H2504" s="153">
        <v>26.28</v>
      </c>
      <c r="I2504" s="154"/>
      <c r="L2504" s="149"/>
      <c r="M2504" s="155"/>
      <c r="T2504" s="156"/>
      <c r="AT2504" s="151" t="s">
        <v>193</v>
      </c>
      <c r="AU2504" s="151" t="s">
        <v>81</v>
      </c>
      <c r="AV2504" s="12" t="s">
        <v>81</v>
      </c>
      <c r="AW2504" s="12" t="s">
        <v>34</v>
      </c>
      <c r="AX2504" s="12" t="s">
        <v>72</v>
      </c>
      <c r="AY2504" s="151" t="s">
        <v>182</v>
      </c>
    </row>
    <row r="2505" spans="2:51" s="12" customFormat="1">
      <c r="B2505" s="149"/>
      <c r="D2505" s="150" t="s">
        <v>193</v>
      </c>
      <c r="E2505" s="151" t="s">
        <v>3</v>
      </c>
      <c r="F2505" s="152" t="s">
        <v>937</v>
      </c>
      <c r="H2505" s="153">
        <v>-1.4</v>
      </c>
      <c r="I2505" s="154"/>
      <c r="L2505" s="149"/>
      <c r="M2505" s="155"/>
      <c r="T2505" s="156"/>
      <c r="AT2505" s="151" t="s">
        <v>193</v>
      </c>
      <c r="AU2505" s="151" t="s">
        <v>81</v>
      </c>
      <c r="AV2505" s="12" t="s">
        <v>81</v>
      </c>
      <c r="AW2505" s="12" t="s">
        <v>34</v>
      </c>
      <c r="AX2505" s="12" t="s">
        <v>72</v>
      </c>
      <c r="AY2505" s="151" t="s">
        <v>182</v>
      </c>
    </row>
    <row r="2506" spans="2:51" s="12" customFormat="1">
      <c r="B2506" s="149"/>
      <c r="D2506" s="150" t="s">
        <v>193</v>
      </c>
      <c r="E2506" s="151" t="s">
        <v>3</v>
      </c>
      <c r="F2506" s="152" t="s">
        <v>1549</v>
      </c>
      <c r="H2506" s="153">
        <v>-3.2</v>
      </c>
      <c r="I2506" s="154"/>
      <c r="L2506" s="149"/>
      <c r="M2506" s="155"/>
      <c r="T2506" s="156"/>
      <c r="AT2506" s="151" t="s">
        <v>193</v>
      </c>
      <c r="AU2506" s="151" t="s">
        <v>81</v>
      </c>
      <c r="AV2506" s="12" t="s">
        <v>81</v>
      </c>
      <c r="AW2506" s="12" t="s">
        <v>34</v>
      </c>
      <c r="AX2506" s="12" t="s">
        <v>72</v>
      </c>
      <c r="AY2506" s="151" t="s">
        <v>182</v>
      </c>
    </row>
    <row r="2507" spans="2:51" s="12" customFormat="1">
      <c r="B2507" s="149"/>
      <c r="D2507" s="150" t="s">
        <v>193</v>
      </c>
      <c r="E2507" s="151" t="s">
        <v>3</v>
      </c>
      <c r="F2507" s="152" t="s">
        <v>1720</v>
      </c>
      <c r="H2507" s="153">
        <v>4.5750000000000002</v>
      </c>
      <c r="I2507" s="154"/>
      <c r="L2507" s="149"/>
      <c r="M2507" s="155"/>
      <c r="T2507" s="156"/>
      <c r="AT2507" s="151" t="s">
        <v>193</v>
      </c>
      <c r="AU2507" s="151" t="s">
        <v>81</v>
      </c>
      <c r="AV2507" s="12" t="s">
        <v>81</v>
      </c>
      <c r="AW2507" s="12" t="s">
        <v>34</v>
      </c>
      <c r="AX2507" s="12" t="s">
        <v>72</v>
      </c>
      <c r="AY2507" s="151" t="s">
        <v>182</v>
      </c>
    </row>
    <row r="2508" spans="2:51" s="14" customFormat="1">
      <c r="B2508" s="174"/>
      <c r="D2508" s="150" t="s">
        <v>193</v>
      </c>
      <c r="E2508" s="175" t="s">
        <v>3</v>
      </c>
      <c r="F2508" s="176" t="s">
        <v>910</v>
      </c>
      <c r="H2508" s="177">
        <v>356.62100000000009</v>
      </c>
      <c r="I2508" s="178"/>
      <c r="L2508" s="174"/>
      <c r="M2508" s="179"/>
      <c r="T2508" s="180"/>
      <c r="AT2508" s="175" t="s">
        <v>193</v>
      </c>
      <c r="AU2508" s="175" t="s">
        <v>81</v>
      </c>
      <c r="AV2508" s="14" t="s">
        <v>202</v>
      </c>
      <c r="AW2508" s="14" t="s">
        <v>34</v>
      </c>
      <c r="AX2508" s="14" t="s">
        <v>72</v>
      </c>
      <c r="AY2508" s="175" t="s">
        <v>182</v>
      </c>
    </row>
    <row r="2509" spans="2:51" s="12" customFormat="1">
      <c r="B2509" s="149"/>
      <c r="D2509" s="150" t="s">
        <v>193</v>
      </c>
      <c r="E2509" s="151" t="s">
        <v>3</v>
      </c>
      <c r="F2509" s="152" t="s">
        <v>1777</v>
      </c>
      <c r="H2509" s="153">
        <v>-412.13799999999998</v>
      </c>
      <c r="I2509" s="154"/>
      <c r="L2509" s="149"/>
      <c r="M2509" s="155"/>
      <c r="T2509" s="156"/>
      <c r="AT2509" s="151" t="s">
        <v>193</v>
      </c>
      <c r="AU2509" s="151" t="s">
        <v>81</v>
      </c>
      <c r="AV2509" s="12" t="s">
        <v>81</v>
      </c>
      <c r="AW2509" s="12" t="s">
        <v>34</v>
      </c>
      <c r="AX2509" s="12" t="s">
        <v>72</v>
      </c>
      <c r="AY2509" s="151" t="s">
        <v>182</v>
      </c>
    </row>
    <row r="2510" spans="2:51" s="14" customFormat="1">
      <c r="B2510" s="174"/>
      <c r="D2510" s="150" t="s">
        <v>193</v>
      </c>
      <c r="E2510" s="175" t="s">
        <v>3</v>
      </c>
      <c r="F2510" s="176" t="s">
        <v>1778</v>
      </c>
      <c r="H2510" s="177">
        <v>-412.13799999999998</v>
      </c>
      <c r="I2510" s="178"/>
      <c r="L2510" s="174"/>
      <c r="M2510" s="179"/>
      <c r="T2510" s="180"/>
      <c r="AT2510" s="175" t="s">
        <v>193</v>
      </c>
      <c r="AU2510" s="175" t="s">
        <v>81</v>
      </c>
      <c r="AV2510" s="14" t="s">
        <v>202</v>
      </c>
      <c r="AW2510" s="14" t="s">
        <v>34</v>
      </c>
      <c r="AX2510" s="14" t="s">
        <v>72</v>
      </c>
      <c r="AY2510" s="175" t="s">
        <v>182</v>
      </c>
    </row>
    <row r="2511" spans="2:51" s="12" customFormat="1">
      <c r="B2511" s="149"/>
      <c r="D2511" s="150" t="s">
        <v>193</v>
      </c>
      <c r="E2511" s="151" t="s">
        <v>3</v>
      </c>
      <c r="F2511" s="152" t="s">
        <v>1779</v>
      </c>
      <c r="H2511" s="153">
        <v>-700.75</v>
      </c>
      <c r="I2511" s="154"/>
      <c r="L2511" s="149"/>
      <c r="M2511" s="155"/>
      <c r="T2511" s="156"/>
      <c r="AT2511" s="151" t="s">
        <v>193</v>
      </c>
      <c r="AU2511" s="151" t="s">
        <v>81</v>
      </c>
      <c r="AV2511" s="12" t="s">
        <v>81</v>
      </c>
      <c r="AW2511" s="12" t="s">
        <v>34</v>
      </c>
      <c r="AX2511" s="12" t="s">
        <v>72</v>
      </c>
      <c r="AY2511" s="151" t="s">
        <v>182</v>
      </c>
    </row>
    <row r="2512" spans="2:51" s="14" customFormat="1">
      <c r="B2512" s="174"/>
      <c r="D2512" s="150" t="s">
        <v>193</v>
      </c>
      <c r="E2512" s="175" t="s">
        <v>3</v>
      </c>
      <c r="F2512" s="176" t="s">
        <v>1780</v>
      </c>
      <c r="H2512" s="177">
        <v>-700.75</v>
      </c>
      <c r="I2512" s="178"/>
      <c r="L2512" s="174"/>
      <c r="M2512" s="179"/>
      <c r="T2512" s="180"/>
      <c r="AT2512" s="175" t="s">
        <v>193</v>
      </c>
      <c r="AU2512" s="175" t="s">
        <v>81</v>
      </c>
      <c r="AV2512" s="14" t="s">
        <v>202</v>
      </c>
      <c r="AW2512" s="14" t="s">
        <v>34</v>
      </c>
      <c r="AX2512" s="14" t="s">
        <v>72</v>
      </c>
      <c r="AY2512" s="175" t="s">
        <v>182</v>
      </c>
    </row>
    <row r="2513" spans="2:65" s="13" customFormat="1">
      <c r="B2513" s="157"/>
      <c r="D2513" s="150" t="s">
        <v>193</v>
      </c>
      <c r="E2513" s="158" t="s">
        <v>3</v>
      </c>
      <c r="F2513" s="159" t="s">
        <v>201</v>
      </c>
      <c r="H2513" s="160">
        <v>6686.1500000000096</v>
      </c>
      <c r="I2513" s="161"/>
      <c r="L2513" s="157"/>
      <c r="M2513" s="162"/>
      <c r="T2513" s="163"/>
      <c r="AT2513" s="158" t="s">
        <v>193</v>
      </c>
      <c r="AU2513" s="158" t="s">
        <v>81</v>
      </c>
      <c r="AV2513" s="13" t="s">
        <v>189</v>
      </c>
      <c r="AW2513" s="13" t="s">
        <v>34</v>
      </c>
      <c r="AX2513" s="13" t="s">
        <v>79</v>
      </c>
      <c r="AY2513" s="158" t="s">
        <v>182</v>
      </c>
    </row>
    <row r="2514" spans="2:65" s="1" customFormat="1" ht="44.25" customHeight="1">
      <c r="B2514" s="131"/>
      <c r="C2514" s="132" t="s">
        <v>1781</v>
      </c>
      <c r="D2514" s="132" t="s">
        <v>184</v>
      </c>
      <c r="E2514" s="133" t="s">
        <v>1782</v>
      </c>
      <c r="F2514" s="134" t="s">
        <v>1783</v>
      </c>
      <c r="G2514" s="135" t="s">
        <v>292</v>
      </c>
      <c r="H2514" s="136">
        <v>7799.0379999999996</v>
      </c>
      <c r="I2514" s="137"/>
      <c r="J2514" s="138">
        <f>ROUND(I2514*H2514,2)</f>
        <v>0</v>
      </c>
      <c r="K2514" s="134" t="s">
        <v>188</v>
      </c>
      <c r="L2514" s="32"/>
      <c r="M2514" s="139" t="s">
        <v>3</v>
      </c>
      <c r="N2514" s="140" t="s">
        <v>43</v>
      </c>
      <c r="P2514" s="141">
        <f>O2514*H2514</f>
        <v>0</v>
      </c>
      <c r="Q2514" s="141">
        <v>6.7999999999999996E-3</v>
      </c>
      <c r="R2514" s="141">
        <f>Q2514*H2514</f>
        <v>53.033458399999994</v>
      </c>
      <c r="S2514" s="141">
        <v>0</v>
      </c>
      <c r="T2514" s="142">
        <f>S2514*H2514</f>
        <v>0</v>
      </c>
      <c r="AR2514" s="143" t="s">
        <v>189</v>
      </c>
      <c r="AT2514" s="143" t="s">
        <v>184</v>
      </c>
      <c r="AU2514" s="143" t="s">
        <v>81</v>
      </c>
      <c r="AY2514" s="17" t="s">
        <v>182</v>
      </c>
      <c r="BE2514" s="144">
        <f>IF(N2514="základní",J2514,0)</f>
        <v>0</v>
      </c>
      <c r="BF2514" s="144">
        <f>IF(N2514="snížená",J2514,0)</f>
        <v>0</v>
      </c>
      <c r="BG2514" s="144">
        <f>IF(N2514="zákl. přenesená",J2514,0)</f>
        <v>0</v>
      </c>
      <c r="BH2514" s="144">
        <f>IF(N2514="sníž. přenesená",J2514,0)</f>
        <v>0</v>
      </c>
      <c r="BI2514" s="144">
        <f>IF(N2514="nulová",J2514,0)</f>
        <v>0</v>
      </c>
      <c r="BJ2514" s="17" t="s">
        <v>79</v>
      </c>
      <c r="BK2514" s="144">
        <f>ROUND(I2514*H2514,2)</f>
        <v>0</v>
      </c>
      <c r="BL2514" s="17" t="s">
        <v>189</v>
      </c>
      <c r="BM2514" s="143" t="s">
        <v>1784</v>
      </c>
    </row>
    <row r="2515" spans="2:65" s="1" customFormat="1">
      <c r="B2515" s="32"/>
      <c r="D2515" s="145" t="s">
        <v>191</v>
      </c>
      <c r="F2515" s="146" t="s">
        <v>1785</v>
      </c>
      <c r="I2515" s="147"/>
      <c r="L2515" s="32"/>
      <c r="M2515" s="148"/>
      <c r="T2515" s="52"/>
      <c r="AT2515" s="17" t="s">
        <v>191</v>
      </c>
      <c r="AU2515" s="17" t="s">
        <v>81</v>
      </c>
    </row>
    <row r="2516" spans="2:65" s="12" customFormat="1">
      <c r="B2516" s="149"/>
      <c r="D2516" s="150" t="s">
        <v>193</v>
      </c>
      <c r="E2516" s="151" t="s">
        <v>3</v>
      </c>
      <c r="F2516" s="152" t="s">
        <v>1502</v>
      </c>
      <c r="H2516" s="153">
        <v>41.875</v>
      </c>
      <c r="I2516" s="154"/>
      <c r="L2516" s="149"/>
      <c r="M2516" s="155"/>
      <c r="T2516" s="156"/>
      <c r="AT2516" s="151" t="s">
        <v>193</v>
      </c>
      <c r="AU2516" s="151" t="s">
        <v>81</v>
      </c>
      <c r="AV2516" s="12" t="s">
        <v>81</v>
      </c>
      <c r="AW2516" s="12" t="s">
        <v>34</v>
      </c>
      <c r="AX2516" s="12" t="s">
        <v>72</v>
      </c>
      <c r="AY2516" s="151" t="s">
        <v>182</v>
      </c>
    </row>
    <row r="2517" spans="2:65" s="12" customFormat="1">
      <c r="B2517" s="149"/>
      <c r="D2517" s="150" t="s">
        <v>193</v>
      </c>
      <c r="E2517" s="151" t="s">
        <v>3</v>
      </c>
      <c r="F2517" s="152" t="s">
        <v>1503</v>
      </c>
      <c r="H2517" s="153">
        <v>0.5</v>
      </c>
      <c r="I2517" s="154"/>
      <c r="L2517" s="149"/>
      <c r="M2517" s="155"/>
      <c r="T2517" s="156"/>
      <c r="AT2517" s="151" t="s">
        <v>193</v>
      </c>
      <c r="AU2517" s="151" t="s">
        <v>81</v>
      </c>
      <c r="AV2517" s="12" t="s">
        <v>81</v>
      </c>
      <c r="AW2517" s="12" t="s">
        <v>34</v>
      </c>
      <c r="AX2517" s="12" t="s">
        <v>72</v>
      </c>
      <c r="AY2517" s="151" t="s">
        <v>182</v>
      </c>
    </row>
    <row r="2518" spans="2:65" s="12" customFormat="1">
      <c r="B2518" s="149"/>
      <c r="D2518" s="150" t="s">
        <v>193</v>
      </c>
      <c r="E2518" s="151" t="s">
        <v>3</v>
      </c>
      <c r="F2518" s="152" t="s">
        <v>1504</v>
      </c>
      <c r="H2518" s="153">
        <v>38.19</v>
      </c>
      <c r="I2518" s="154"/>
      <c r="L2518" s="149"/>
      <c r="M2518" s="155"/>
      <c r="T2518" s="156"/>
      <c r="AT2518" s="151" t="s">
        <v>193</v>
      </c>
      <c r="AU2518" s="151" t="s">
        <v>81</v>
      </c>
      <c r="AV2518" s="12" t="s">
        <v>81</v>
      </c>
      <c r="AW2518" s="12" t="s">
        <v>34</v>
      </c>
      <c r="AX2518" s="12" t="s">
        <v>72</v>
      </c>
      <c r="AY2518" s="151" t="s">
        <v>182</v>
      </c>
    </row>
    <row r="2519" spans="2:65" s="12" customFormat="1">
      <c r="B2519" s="149"/>
      <c r="D2519" s="150" t="s">
        <v>193</v>
      </c>
      <c r="E2519" s="151" t="s">
        <v>3</v>
      </c>
      <c r="F2519" s="152" t="s">
        <v>937</v>
      </c>
      <c r="H2519" s="153">
        <v>-1.4</v>
      </c>
      <c r="I2519" s="154"/>
      <c r="L2519" s="149"/>
      <c r="M2519" s="155"/>
      <c r="T2519" s="156"/>
      <c r="AT2519" s="151" t="s">
        <v>193</v>
      </c>
      <c r="AU2519" s="151" t="s">
        <v>81</v>
      </c>
      <c r="AV2519" s="12" t="s">
        <v>81</v>
      </c>
      <c r="AW2519" s="12" t="s">
        <v>34</v>
      </c>
      <c r="AX2519" s="12" t="s">
        <v>72</v>
      </c>
      <c r="AY2519" s="151" t="s">
        <v>182</v>
      </c>
    </row>
    <row r="2520" spans="2:65" s="12" customFormat="1">
      <c r="B2520" s="149"/>
      <c r="D2520" s="150" t="s">
        <v>193</v>
      </c>
      <c r="E2520" s="151" t="s">
        <v>3</v>
      </c>
      <c r="F2520" s="152" t="s">
        <v>1505</v>
      </c>
      <c r="H2520" s="153">
        <v>3.9380000000000002</v>
      </c>
      <c r="I2520" s="154"/>
      <c r="L2520" s="149"/>
      <c r="M2520" s="155"/>
      <c r="T2520" s="156"/>
      <c r="AT2520" s="151" t="s">
        <v>193</v>
      </c>
      <c r="AU2520" s="151" t="s">
        <v>81</v>
      </c>
      <c r="AV2520" s="12" t="s">
        <v>81</v>
      </c>
      <c r="AW2520" s="12" t="s">
        <v>34</v>
      </c>
      <c r="AX2520" s="12" t="s">
        <v>72</v>
      </c>
      <c r="AY2520" s="151" t="s">
        <v>182</v>
      </c>
    </row>
    <row r="2521" spans="2:65" s="12" customFormat="1">
      <c r="B2521" s="149"/>
      <c r="D2521" s="150" t="s">
        <v>193</v>
      </c>
      <c r="E2521" s="151" t="s">
        <v>3</v>
      </c>
      <c r="F2521" s="152" t="s">
        <v>1506</v>
      </c>
      <c r="H2521" s="153">
        <v>73.632999999999996</v>
      </c>
      <c r="I2521" s="154"/>
      <c r="L2521" s="149"/>
      <c r="M2521" s="155"/>
      <c r="T2521" s="156"/>
      <c r="AT2521" s="151" t="s">
        <v>193</v>
      </c>
      <c r="AU2521" s="151" t="s">
        <v>81</v>
      </c>
      <c r="AV2521" s="12" t="s">
        <v>81</v>
      </c>
      <c r="AW2521" s="12" t="s">
        <v>34</v>
      </c>
      <c r="AX2521" s="12" t="s">
        <v>72</v>
      </c>
      <c r="AY2521" s="151" t="s">
        <v>182</v>
      </c>
    </row>
    <row r="2522" spans="2:65" s="12" customFormat="1">
      <c r="B2522" s="149"/>
      <c r="D2522" s="150" t="s">
        <v>193</v>
      </c>
      <c r="E2522" s="151" t="s">
        <v>3</v>
      </c>
      <c r="F2522" s="152" t="s">
        <v>937</v>
      </c>
      <c r="H2522" s="153">
        <v>-1.4</v>
      </c>
      <c r="I2522" s="154"/>
      <c r="L2522" s="149"/>
      <c r="M2522" s="155"/>
      <c r="T2522" s="156"/>
      <c r="AT2522" s="151" t="s">
        <v>193</v>
      </c>
      <c r="AU2522" s="151" t="s">
        <v>81</v>
      </c>
      <c r="AV2522" s="12" t="s">
        <v>81</v>
      </c>
      <c r="AW2522" s="12" t="s">
        <v>34</v>
      </c>
      <c r="AX2522" s="12" t="s">
        <v>72</v>
      </c>
      <c r="AY2522" s="151" t="s">
        <v>182</v>
      </c>
    </row>
    <row r="2523" spans="2:65" s="12" customFormat="1">
      <c r="B2523" s="149"/>
      <c r="D2523" s="150" t="s">
        <v>193</v>
      </c>
      <c r="E2523" s="151" t="s">
        <v>3</v>
      </c>
      <c r="F2523" s="152" t="s">
        <v>1507</v>
      </c>
      <c r="H2523" s="153">
        <v>50.987000000000002</v>
      </c>
      <c r="I2523" s="154"/>
      <c r="L2523" s="149"/>
      <c r="M2523" s="155"/>
      <c r="T2523" s="156"/>
      <c r="AT2523" s="151" t="s">
        <v>193</v>
      </c>
      <c r="AU2523" s="151" t="s">
        <v>81</v>
      </c>
      <c r="AV2523" s="12" t="s">
        <v>81</v>
      </c>
      <c r="AW2523" s="12" t="s">
        <v>34</v>
      </c>
      <c r="AX2523" s="12" t="s">
        <v>72</v>
      </c>
      <c r="AY2523" s="151" t="s">
        <v>182</v>
      </c>
    </row>
    <row r="2524" spans="2:65" s="12" customFormat="1">
      <c r="B2524" s="149"/>
      <c r="D2524" s="150" t="s">
        <v>193</v>
      </c>
      <c r="E2524" s="151" t="s">
        <v>3</v>
      </c>
      <c r="F2524" s="152" t="s">
        <v>937</v>
      </c>
      <c r="H2524" s="153">
        <v>-1.4</v>
      </c>
      <c r="I2524" s="154"/>
      <c r="L2524" s="149"/>
      <c r="M2524" s="155"/>
      <c r="T2524" s="156"/>
      <c r="AT2524" s="151" t="s">
        <v>193</v>
      </c>
      <c r="AU2524" s="151" t="s">
        <v>81</v>
      </c>
      <c r="AV2524" s="12" t="s">
        <v>81</v>
      </c>
      <c r="AW2524" s="12" t="s">
        <v>34</v>
      </c>
      <c r="AX2524" s="12" t="s">
        <v>72</v>
      </c>
      <c r="AY2524" s="151" t="s">
        <v>182</v>
      </c>
    </row>
    <row r="2525" spans="2:65" s="12" customFormat="1">
      <c r="B2525" s="149"/>
      <c r="D2525" s="150" t="s">
        <v>193</v>
      </c>
      <c r="E2525" s="151" t="s">
        <v>3</v>
      </c>
      <c r="F2525" s="152" t="s">
        <v>932</v>
      </c>
      <c r="H2525" s="153">
        <v>-1.8</v>
      </c>
      <c r="I2525" s="154"/>
      <c r="L2525" s="149"/>
      <c r="M2525" s="155"/>
      <c r="T2525" s="156"/>
      <c r="AT2525" s="151" t="s">
        <v>193</v>
      </c>
      <c r="AU2525" s="151" t="s">
        <v>81</v>
      </c>
      <c r="AV2525" s="12" t="s">
        <v>81</v>
      </c>
      <c r="AW2525" s="12" t="s">
        <v>34</v>
      </c>
      <c r="AX2525" s="12" t="s">
        <v>72</v>
      </c>
      <c r="AY2525" s="151" t="s">
        <v>182</v>
      </c>
    </row>
    <row r="2526" spans="2:65" s="12" customFormat="1">
      <c r="B2526" s="149"/>
      <c r="D2526" s="150" t="s">
        <v>193</v>
      </c>
      <c r="E2526" s="151" t="s">
        <v>3</v>
      </c>
      <c r="F2526" s="152" t="s">
        <v>1508</v>
      </c>
      <c r="H2526" s="153">
        <v>50.25</v>
      </c>
      <c r="I2526" s="154"/>
      <c r="L2526" s="149"/>
      <c r="M2526" s="155"/>
      <c r="T2526" s="156"/>
      <c r="AT2526" s="151" t="s">
        <v>193</v>
      </c>
      <c r="AU2526" s="151" t="s">
        <v>81</v>
      </c>
      <c r="AV2526" s="12" t="s">
        <v>81</v>
      </c>
      <c r="AW2526" s="12" t="s">
        <v>34</v>
      </c>
      <c r="AX2526" s="12" t="s">
        <v>72</v>
      </c>
      <c r="AY2526" s="151" t="s">
        <v>182</v>
      </c>
    </row>
    <row r="2527" spans="2:65" s="12" customFormat="1">
      <c r="B2527" s="149"/>
      <c r="D2527" s="150" t="s">
        <v>193</v>
      </c>
      <c r="E2527" s="151" t="s">
        <v>3</v>
      </c>
      <c r="F2527" s="152" t="s">
        <v>932</v>
      </c>
      <c r="H2527" s="153">
        <v>-1.8</v>
      </c>
      <c r="I2527" s="154"/>
      <c r="L2527" s="149"/>
      <c r="M2527" s="155"/>
      <c r="T2527" s="156"/>
      <c r="AT2527" s="151" t="s">
        <v>193</v>
      </c>
      <c r="AU2527" s="151" t="s">
        <v>81</v>
      </c>
      <c r="AV2527" s="12" t="s">
        <v>81</v>
      </c>
      <c r="AW2527" s="12" t="s">
        <v>34</v>
      </c>
      <c r="AX2527" s="12" t="s">
        <v>72</v>
      </c>
      <c r="AY2527" s="151" t="s">
        <v>182</v>
      </c>
    </row>
    <row r="2528" spans="2:65" s="12" customFormat="1">
      <c r="B2528" s="149"/>
      <c r="D2528" s="150" t="s">
        <v>193</v>
      </c>
      <c r="E2528" s="151" t="s">
        <v>3</v>
      </c>
      <c r="F2528" s="152" t="s">
        <v>1509</v>
      </c>
      <c r="H2528" s="153">
        <v>2.5499999999999998</v>
      </c>
      <c r="I2528" s="154"/>
      <c r="L2528" s="149"/>
      <c r="M2528" s="155"/>
      <c r="T2528" s="156"/>
      <c r="AT2528" s="151" t="s">
        <v>193</v>
      </c>
      <c r="AU2528" s="151" t="s">
        <v>81</v>
      </c>
      <c r="AV2528" s="12" t="s">
        <v>81</v>
      </c>
      <c r="AW2528" s="12" t="s">
        <v>34</v>
      </c>
      <c r="AX2528" s="12" t="s">
        <v>72</v>
      </c>
      <c r="AY2528" s="151" t="s">
        <v>182</v>
      </c>
    </row>
    <row r="2529" spans="2:51" s="12" customFormat="1">
      <c r="B2529" s="149"/>
      <c r="D2529" s="150" t="s">
        <v>193</v>
      </c>
      <c r="E2529" s="151" t="s">
        <v>3</v>
      </c>
      <c r="F2529" s="152" t="s">
        <v>1510</v>
      </c>
      <c r="H2529" s="153">
        <v>55.174999999999997</v>
      </c>
      <c r="I2529" s="154"/>
      <c r="L2529" s="149"/>
      <c r="M2529" s="155"/>
      <c r="T2529" s="156"/>
      <c r="AT2529" s="151" t="s">
        <v>193</v>
      </c>
      <c r="AU2529" s="151" t="s">
        <v>81</v>
      </c>
      <c r="AV2529" s="12" t="s">
        <v>81</v>
      </c>
      <c r="AW2529" s="12" t="s">
        <v>34</v>
      </c>
      <c r="AX2529" s="12" t="s">
        <v>72</v>
      </c>
      <c r="AY2529" s="151" t="s">
        <v>182</v>
      </c>
    </row>
    <row r="2530" spans="2:51" s="12" customFormat="1">
      <c r="B2530" s="149"/>
      <c r="D2530" s="150" t="s">
        <v>193</v>
      </c>
      <c r="E2530" s="151" t="s">
        <v>3</v>
      </c>
      <c r="F2530" s="152" t="s">
        <v>931</v>
      </c>
      <c r="H2530" s="153">
        <v>-2.2000000000000002</v>
      </c>
      <c r="I2530" s="154"/>
      <c r="L2530" s="149"/>
      <c r="M2530" s="155"/>
      <c r="T2530" s="156"/>
      <c r="AT2530" s="151" t="s">
        <v>193</v>
      </c>
      <c r="AU2530" s="151" t="s">
        <v>81</v>
      </c>
      <c r="AV2530" s="12" t="s">
        <v>81</v>
      </c>
      <c r="AW2530" s="12" t="s">
        <v>34</v>
      </c>
      <c r="AX2530" s="12" t="s">
        <v>72</v>
      </c>
      <c r="AY2530" s="151" t="s">
        <v>182</v>
      </c>
    </row>
    <row r="2531" spans="2:51" s="12" customFormat="1">
      <c r="B2531" s="149"/>
      <c r="D2531" s="150" t="s">
        <v>193</v>
      </c>
      <c r="E2531" s="151" t="s">
        <v>3</v>
      </c>
      <c r="F2531" s="152" t="s">
        <v>1511</v>
      </c>
      <c r="H2531" s="153">
        <v>40.133000000000003</v>
      </c>
      <c r="I2531" s="154"/>
      <c r="L2531" s="149"/>
      <c r="M2531" s="155"/>
      <c r="T2531" s="156"/>
      <c r="AT2531" s="151" t="s">
        <v>193</v>
      </c>
      <c r="AU2531" s="151" t="s">
        <v>81</v>
      </c>
      <c r="AV2531" s="12" t="s">
        <v>81</v>
      </c>
      <c r="AW2531" s="12" t="s">
        <v>34</v>
      </c>
      <c r="AX2531" s="12" t="s">
        <v>72</v>
      </c>
      <c r="AY2531" s="151" t="s">
        <v>182</v>
      </c>
    </row>
    <row r="2532" spans="2:51" s="12" customFormat="1">
      <c r="B2532" s="149"/>
      <c r="D2532" s="150" t="s">
        <v>193</v>
      </c>
      <c r="E2532" s="151" t="s">
        <v>3</v>
      </c>
      <c r="F2532" s="152" t="s">
        <v>1512</v>
      </c>
      <c r="H2532" s="153">
        <v>-4.4000000000000004</v>
      </c>
      <c r="I2532" s="154"/>
      <c r="L2532" s="149"/>
      <c r="M2532" s="155"/>
      <c r="T2532" s="156"/>
      <c r="AT2532" s="151" t="s">
        <v>193</v>
      </c>
      <c r="AU2532" s="151" t="s">
        <v>81</v>
      </c>
      <c r="AV2532" s="12" t="s">
        <v>81</v>
      </c>
      <c r="AW2532" s="12" t="s">
        <v>34</v>
      </c>
      <c r="AX2532" s="12" t="s">
        <v>72</v>
      </c>
      <c r="AY2532" s="151" t="s">
        <v>182</v>
      </c>
    </row>
    <row r="2533" spans="2:51" s="12" customFormat="1">
      <c r="B2533" s="149"/>
      <c r="D2533" s="150" t="s">
        <v>193</v>
      </c>
      <c r="E2533" s="151" t="s">
        <v>3</v>
      </c>
      <c r="F2533" s="152" t="s">
        <v>932</v>
      </c>
      <c r="H2533" s="153">
        <v>-1.8</v>
      </c>
      <c r="I2533" s="154"/>
      <c r="L2533" s="149"/>
      <c r="M2533" s="155"/>
      <c r="T2533" s="156"/>
      <c r="AT2533" s="151" t="s">
        <v>193</v>
      </c>
      <c r="AU2533" s="151" t="s">
        <v>81</v>
      </c>
      <c r="AV2533" s="12" t="s">
        <v>81</v>
      </c>
      <c r="AW2533" s="12" t="s">
        <v>34</v>
      </c>
      <c r="AX2533" s="12" t="s">
        <v>72</v>
      </c>
      <c r="AY2533" s="151" t="s">
        <v>182</v>
      </c>
    </row>
    <row r="2534" spans="2:51" s="12" customFormat="1">
      <c r="B2534" s="149"/>
      <c r="D2534" s="150" t="s">
        <v>193</v>
      </c>
      <c r="E2534" s="151" t="s">
        <v>3</v>
      </c>
      <c r="F2534" s="152" t="s">
        <v>1513</v>
      </c>
      <c r="H2534" s="153">
        <v>33.198999999999998</v>
      </c>
      <c r="I2534" s="154"/>
      <c r="L2534" s="149"/>
      <c r="M2534" s="155"/>
      <c r="T2534" s="156"/>
      <c r="AT2534" s="151" t="s">
        <v>193</v>
      </c>
      <c r="AU2534" s="151" t="s">
        <v>81</v>
      </c>
      <c r="AV2534" s="12" t="s">
        <v>81</v>
      </c>
      <c r="AW2534" s="12" t="s">
        <v>34</v>
      </c>
      <c r="AX2534" s="12" t="s">
        <v>72</v>
      </c>
      <c r="AY2534" s="151" t="s">
        <v>182</v>
      </c>
    </row>
    <row r="2535" spans="2:51" s="12" customFormat="1">
      <c r="B2535" s="149"/>
      <c r="D2535" s="150" t="s">
        <v>193</v>
      </c>
      <c r="E2535" s="151" t="s">
        <v>3</v>
      </c>
      <c r="F2535" s="152" t="s">
        <v>932</v>
      </c>
      <c r="H2535" s="153">
        <v>-1.8</v>
      </c>
      <c r="I2535" s="154"/>
      <c r="L2535" s="149"/>
      <c r="M2535" s="155"/>
      <c r="T2535" s="156"/>
      <c r="AT2535" s="151" t="s">
        <v>193</v>
      </c>
      <c r="AU2535" s="151" t="s">
        <v>81</v>
      </c>
      <c r="AV2535" s="12" t="s">
        <v>81</v>
      </c>
      <c r="AW2535" s="12" t="s">
        <v>34</v>
      </c>
      <c r="AX2535" s="12" t="s">
        <v>72</v>
      </c>
      <c r="AY2535" s="151" t="s">
        <v>182</v>
      </c>
    </row>
    <row r="2536" spans="2:51" s="12" customFormat="1">
      <c r="B2536" s="149"/>
      <c r="D2536" s="150" t="s">
        <v>193</v>
      </c>
      <c r="E2536" s="151" t="s">
        <v>3</v>
      </c>
      <c r="F2536" s="152" t="s">
        <v>1514</v>
      </c>
      <c r="H2536" s="153">
        <v>78.759</v>
      </c>
      <c r="I2536" s="154"/>
      <c r="L2536" s="149"/>
      <c r="M2536" s="155"/>
      <c r="T2536" s="156"/>
      <c r="AT2536" s="151" t="s">
        <v>193</v>
      </c>
      <c r="AU2536" s="151" t="s">
        <v>81</v>
      </c>
      <c r="AV2536" s="12" t="s">
        <v>81</v>
      </c>
      <c r="AW2536" s="12" t="s">
        <v>34</v>
      </c>
      <c r="AX2536" s="12" t="s">
        <v>72</v>
      </c>
      <c r="AY2536" s="151" t="s">
        <v>182</v>
      </c>
    </row>
    <row r="2537" spans="2:51" s="12" customFormat="1">
      <c r="B2537" s="149"/>
      <c r="D2537" s="150" t="s">
        <v>193</v>
      </c>
      <c r="E2537" s="151" t="s">
        <v>3</v>
      </c>
      <c r="F2537" s="152" t="s">
        <v>931</v>
      </c>
      <c r="H2537" s="153">
        <v>-2.2000000000000002</v>
      </c>
      <c r="I2537" s="154"/>
      <c r="L2537" s="149"/>
      <c r="M2537" s="155"/>
      <c r="T2537" s="156"/>
      <c r="AT2537" s="151" t="s">
        <v>193</v>
      </c>
      <c r="AU2537" s="151" t="s">
        <v>81</v>
      </c>
      <c r="AV2537" s="12" t="s">
        <v>81</v>
      </c>
      <c r="AW2537" s="12" t="s">
        <v>34</v>
      </c>
      <c r="AX2537" s="12" t="s">
        <v>72</v>
      </c>
      <c r="AY2537" s="151" t="s">
        <v>182</v>
      </c>
    </row>
    <row r="2538" spans="2:51" s="12" customFormat="1">
      <c r="B2538" s="149"/>
      <c r="D2538" s="150" t="s">
        <v>193</v>
      </c>
      <c r="E2538" s="151" t="s">
        <v>3</v>
      </c>
      <c r="F2538" s="152" t="s">
        <v>949</v>
      </c>
      <c r="H2538" s="153">
        <v>-5.4</v>
      </c>
      <c r="I2538" s="154"/>
      <c r="L2538" s="149"/>
      <c r="M2538" s="155"/>
      <c r="T2538" s="156"/>
      <c r="AT2538" s="151" t="s">
        <v>193</v>
      </c>
      <c r="AU2538" s="151" t="s">
        <v>81</v>
      </c>
      <c r="AV2538" s="12" t="s">
        <v>81</v>
      </c>
      <c r="AW2538" s="12" t="s">
        <v>34</v>
      </c>
      <c r="AX2538" s="12" t="s">
        <v>72</v>
      </c>
      <c r="AY2538" s="151" t="s">
        <v>182</v>
      </c>
    </row>
    <row r="2539" spans="2:51" s="12" customFormat="1">
      <c r="B2539" s="149"/>
      <c r="D2539" s="150" t="s">
        <v>193</v>
      </c>
      <c r="E2539" s="151" t="s">
        <v>3</v>
      </c>
      <c r="F2539" s="152" t="s">
        <v>1515</v>
      </c>
      <c r="H2539" s="153">
        <v>5.2279999999999998</v>
      </c>
      <c r="I2539" s="154"/>
      <c r="L2539" s="149"/>
      <c r="M2539" s="155"/>
      <c r="T2539" s="156"/>
      <c r="AT2539" s="151" t="s">
        <v>193</v>
      </c>
      <c r="AU2539" s="151" t="s">
        <v>81</v>
      </c>
      <c r="AV2539" s="12" t="s">
        <v>81</v>
      </c>
      <c r="AW2539" s="12" t="s">
        <v>34</v>
      </c>
      <c r="AX2539" s="12" t="s">
        <v>72</v>
      </c>
      <c r="AY2539" s="151" t="s">
        <v>182</v>
      </c>
    </row>
    <row r="2540" spans="2:51" s="12" customFormat="1">
      <c r="B2540" s="149"/>
      <c r="D2540" s="150" t="s">
        <v>193</v>
      </c>
      <c r="E2540" s="151" t="s">
        <v>3</v>
      </c>
      <c r="F2540" s="152" t="s">
        <v>1516</v>
      </c>
      <c r="H2540" s="153">
        <v>2.996</v>
      </c>
      <c r="I2540" s="154"/>
      <c r="L2540" s="149"/>
      <c r="M2540" s="155"/>
      <c r="T2540" s="156"/>
      <c r="AT2540" s="151" t="s">
        <v>193</v>
      </c>
      <c r="AU2540" s="151" t="s">
        <v>81</v>
      </c>
      <c r="AV2540" s="12" t="s">
        <v>81</v>
      </c>
      <c r="AW2540" s="12" t="s">
        <v>34</v>
      </c>
      <c r="AX2540" s="12" t="s">
        <v>72</v>
      </c>
      <c r="AY2540" s="151" t="s">
        <v>182</v>
      </c>
    </row>
    <row r="2541" spans="2:51" s="12" customFormat="1">
      <c r="B2541" s="149"/>
      <c r="D2541" s="150" t="s">
        <v>193</v>
      </c>
      <c r="E2541" s="151" t="s">
        <v>3</v>
      </c>
      <c r="F2541" s="152" t="s">
        <v>1517</v>
      </c>
      <c r="H2541" s="153">
        <v>3.1139999999999999</v>
      </c>
      <c r="I2541" s="154"/>
      <c r="L2541" s="149"/>
      <c r="M2541" s="155"/>
      <c r="T2541" s="156"/>
      <c r="AT2541" s="151" t="s">
        <v>193</v>
      </c>
      <c r="AU2541" s="151" t="s">
        <v>81</v>
      </c>
      <c r="AV2541" s="12" t="s">
        <v>81</v>
      </c>
      <c r="AW2541" s="12" t="s">
        <v>34</v>
      </c>
      <c r="AX2541" s="12" t="s">
        <v>72</v>
      </c>
      <c r="AY2541" s="151" t="s">
        <v>182</v>
      </c>
    </row>
    <row r="2542" spans="2:51" s="12" customFormat="1">
      <c r="B2542" s="149"/>
      <c r="D2542" s="150" t="s">
        <v>193</v>
      </c>
      <c r="E2542" s="151" t="s">
        <v>3</v>
      </c>
      <c r="F2542" s="152" t="s">
        <v>1518</v>
      </c>
      <c r="H2542" s="153">
        <v>0.75</v>
      </c>
      <c r="I2542" s="154"/>
      <c r="L2542" s="149"/>
      <c r="M2542" s="155"/>
      <c r="T2542" s="156"/>
      <c r="AT2542" s="151" t="s">
        <v>193</v>
      </c>
      <c r="AU2542" s="151" t="s">
        <v>81</v>
      </c>
      <c r="AV2542" s="12" t="s">
        <v>81</v>
      </c>
      <c r="AW2542" s="12" t="s">
        <v>34</v>
      </c>
      <c r="AX2542" s="12" t="s">
        <v>72</v>
      </c>
      <c r="AY2542" s="151" t="s">
        <v>182</v>
      </c>
    </row>
    <row r="2543" spans="2:51" s="12" customFormat="1">
      <c r="B2543" s="149"/>
      <c r="D2543" s="150" t="s">
        <v>193</v>
      </c>
      <c r="E2543" s="151" t="s">
        <v>3</v>
      </c>
      <c r="F2543" s="152" t="s">
        <v>1519</v>
      </c>
      <c r="H2543" s="153">
        <v>3.0449999999999999</v>
      </c>
      <c r="I2543" s="154"/>
      <c r="L2543" s="149"/>
      <c r="M2543" s="155"/>
      <c r="T2543" s="156"/>
      <c r="AT2543" s="151" t="s">
        <v>193</v>
      </c>
      <c r="AU2543" s="151" t="s">
        <v>81</v>
      </c>
      <c r="AV2543" s="12" t="s">
        <v>81</v>
      </c>
      <c r="AW2543" s="12" t="s">
        <v>34</v>
      </c>
      <c r="AX2543" s="12" t="s">
        <v>72</v>
      </c>
      <c r="AY2543" s="151" t="s">
        <v>182</v>
      </c>
    </row>
    <row r="2544" spans="2:51" s="12" customFormat="1">
      <c r="B2544" s="149"/>
      <c r="D2544" s="150" t="s">
        <v>193</v>
      </c>
      <c r="E2544" s="151" t="s">
        <v>3</v>
      </c>
      <c r="F2544" s="152" t="s">
        <v>1520</v>
      </c>
      <c r="H2544" s="153">
        <v>1.0569999999999999</v>
      </c>
      <c r="I2544" s="154"/>
      <c r="L2544" s="149"/>
      <c r="M2544" s="155"/>
      <c r="T2544" s="156"/>
      <c r="AT2544" s="151" t="s">
        <v>193</v>
      </c>
      <c r="AU2544" s="151" t="s">
        <v>81</v>
      </c>
      <c r="AV2544" s="12" t="s">
        <v>81</v>
      </c>
      <c r="AW2544" s="12" t="s">
        <v>34</v>
      </c>
      <c r="AX2544" s="12" t="s">
        <v>72</v>
      </c>
      <c r="AY2544" s="151" t="s">
        <v>182</v>
      </c>
    </row>
    <row r="2545" spans="2:51" s="12" customFormat="1">
      <c r="B2545" s="149"/>
      <c r="D2545" s="150" t="s">
        <v>193</v>
      </c>
      <c r="E2545" s="151" t="s">
        <v>3</v>
      </c>
      <c r="F2545" s="152" t="s">
        <v>1521</v>
      </c>
      <c r="H2545" s="153">
        <v>91.421999999999997</v>
      </c>
      <c r="I2545" s="154"/>
      <c r="L2545" s="149"/>
      <c r="M2545" s="155"/>
      <c r="T2545" s="156"/>
      <c r="AT2545" s="151" t="s">
        <v>193</v>
      </c>
      <c r="AU2545" s="151" t="s">
        <v>81</v>
      </c>
      <c r="AV2545" s="12" t="s">
        <v>81</v>
      </c>
      <c r="AW2545" s="12" t="s">
        <v>34</v>
      </c>
      <c r="AX2545" s="12" t="s">
        <v>72</v>
      </c>
      <c r="AY2545" s="151" t="s">
        <v>182</v>
      </c>
    </row>
    <row r="2546" spans="2:51" s="12" customFormat="1">
      <c r="B2546" s="149"/>
      <c r="D2546" s="150" t="s">
        <v>193</v>
      </c>
      <c r="E2546" s="151" t="s">
        <v>3</v>
      </c>
      <c r="F2546" s="152" t="s">
        <v>932</v>
      </c>
      <c r="H2546" s="153">
        <v>-1.8</v>
      </c>
      <c r="I2546" s="154"/>
      <c r="L2546" s="149"/>
      <c r="M2546" s="155"/>
      <c r="T2546" s="156"/>
      <c r="AT2546" s="151" t="s">
        <v>193</v>
      </c>
      <c r="AU2546" s="151" t="s">
        <v>81</v>
      </c>
      <c r="AV2546" s="12" t="s">
        <v>81</v>
      </c>
      <c r="AW2546" s="12" t="s">
        <v>34</v>
      </c>
      <c r="AX2546" s="12" t="s">
        <v>72</v>
      </c>
      <c r="AY2546" s="151" t="s">
        <v>182</v>
      </c>
    </row>
    <row r="2547" spans="2:51" s="12" customFormat="1">
      <c r="B2547" s="149"/>
      <c r="D2547" s="150" t="s">
        <v>193</v>
      </c>
      <c r="E2547" s="151" t="s">
        <v>3</v>
      </c>
      <c r="F2547" s="152" t="s">
        <v>1522</v>
      </c>
      <c r="H2547" s="153">
        <v>3.484</v>
      </c>
      <c r="I2547" s="154"/>
      <c r="L2547" s="149"/>
      <c r="M2547" s="155"/>
      <c r="T2547" s="156"/>
      <c r="AT2547" s="151" t="s">
        <v>193</v>
      </c>
      <c r="AU2547" s="151" t="s">
        <v>81</v>
      </c>
      <c r="AV2547" s="12" t="s">
        <v>81</v>
      </c>
      <c r="AW2547" s="12" t="s">
        <v>34</v>
      </c>
      <c r="AX2547" s="12" t="s">
        <v>72</v>
      </c>
      <c r="AY2547" s="151" t="s">
        <v>182</v>
      </c>
    </row>
    <row r="2548" spans="2:51" s="12" customFormat="1">
      <c r="B2548" s="149"/>
      <c r="D2548" s="150" t="s">
        <v>193</v>
      </c>
      <c r="E2548" s="151" t="s">
        <v>3</v>
      </c>
      <c r="F2548" s="152" t="s">
        <v>1523</v>
      </c>
      <c r="H2548" s="153">
        <v>3.2629999999999999</v>
      </c>
      <c r="I2548" s="154"/>
      <c r="L2548" s="149"/>
      <c r="M2548" s="155"/>
      <c r="T2548" s="156"/>
      <c r="AT2548" s="151" t="s">
        <v>193</v>
      </c>
      <c r="AU2548" s="151" t="s">
        <v>81</v>
      </c>
      <c r="AV2548" s="12" t="s">
        <v>81</v>
      </c>
      <c r="AW2548" s="12" t="s">
        <v>34</v>
      </c>
      <c r="AX2548" s="12" t="s">
        <v>72</v>
      </c>
      <c r="AY2548" s="151" t="s">
        <v>182</v>
      </c>
    </row>
    <row r="2549" spans="2:51" s="12" customFormat="1">
      <c r="B2549" s="149"/>
      <c r="D2549" s="150" t="s">
        <v>193</v>
      </c>
      <c r="E2549" s="151" t="s">
        <v>3</v>
      </c>
      <c r="F2549" s="152" t="s">
        <v>1524</v>
      </c>
      <c r="H2549" s="153">
        <v>5.58</v>
      </c>
      <c r="I2549" s="154"/>
      <c r="L2549" s="149"/>
      <c r="M2549" s="155"/>
      <c r="T2549" s="156"/>
      <c r="AT2549" s="151" t="s">
        <v>193</v>
      </c>
      <c r="AU2549" s="151" t="s">
        <v>81</v>
      </c>
      <c r="AV2549" s="12" t="s">
        <v>81</v>
      </c>
      <c r="AW2549" s="12" t="s">
        <v>34</v>
      </c>
      <c r="AX2549" s="12" t="s">
        <v>72</v>
      </c>
      <c r="AY2549" s="151" t="s">
        <v>182</v>
      </c>
    </row>
    <row r="2550" spans="2:51" s="12" customFormat="1">
      <c r="B2550" s="149"/>
      <c r="D2550" s="150" t="s">
        <v>193</v>
      </c>
      <c r="E2550" s="151" t="s">
        <v>3</v>
      </c>
      <c r="F2550" s="152" t="s">
        <v>1525</v>
      </c>
      <c r="H2550" s="153">
        <v>56.481000000000002</v>
      </c>
      <c r="I2550" s="154"/>
      <c r="L2550" s="149"/>
      <c r="M2550" s="155"/>
      <c r="T2550" s="156"/>
      <c r="AT2550" s="151" t="s">
        <v>193</v>
      </c>
      <c r="AU2550" s="151" t="s">
        <v>81</v>
      </c>
      <c r="AV2550" s="12" t="s">
        <v>81</v>
      </c>
      <c r="AW2550" s="12" t="s">
        <v>34</v>
      </c>
      <c r="AX2550" s="12" t="s">
        <v>72</v>
      </c>
      <c r="AY2550" s="151" t="s">
        <v>182</v>
      </c>
    </row>
    <row r="2551" spans="2:51" s="12" customFormat="1">
      <c r="B2551" s="149"/>
      <c r="D2551" s="150" t="s">
        <v>193</v>
      </c>
      <c r="E2551" s="151" t="s">
        <v>3</v>
      </c>
      <c r="F2551" s="152" t="s">
        <v>932</v>
      </c>
      <c r="H2551" s="153">
        <v>-1.8</v>
      </c>
      <c r="I2551" s="154"/>
      <c r="L2551" s="149"/>
      <c r="M2551" s="155"/>
      <c r="T2551" s="156"/>
      <c r="AT2551" s="151" t="s">
        <v>193</v>
      </c>
      <c r="AU2551" s="151" t="s">
        <v>81</v>
      </c>
      <c r="AV2551" s="12" t="s">
        <v>81</v>
      </c>
      <c r="AW2551" s="12" t="s">
        <v>34</v>
      </c>
      <c r="AX2551" s="12" t="s">
        <v>72</v>
      </c>
      <c r="AY2551" s="151" t="s">
        <v>182</v>
      </c>
    </row>
    <row r="2552" spans="2:51" s="12" customFormat="1">
      <c r="B2552" s="149"/>
      <c r="D2552" s="150" t="s">
        <v>193</v>
      </c>
      <c r="E2552" s="151" t="s">
        <v>3</v>
      </c>
      <c r="F2552" s="152" t="s">
        <v>1526</v>
      </c>
      <c r="H2552" s="153">
        <v>3.4449999999999998</v>
      </c>
      <c r="I2552" s="154"/>
      <c r="L2552" s="149"/>
      <c r="M2552" s="155"/>
      <c r="T2552" s="156"/>
      <c r="AT2552" s="151" t="s">
        <v>193</v>
      </c>
      <c r="AU2552" s="151" t="s">
        <v>81</v>
      </c>
      <c r="AV2552" s="12" t="s">
        <v>81</v>
      </c>
      <c r="AW2552" s="12" t="s">
        <v>34</v>
      </c>
      <c r="AX2552" s="12" t="s">
        <v>72</v>
      </c>
      <c r="AY2552" s="151" t="s">
        <v>182</v>
      </c>
    </row>
    <row r="2553" spans="2:51" s="12" customFormat="1">
      <c r="B2553" s="149"/>
      <c r="D2553" s="150" t="s">
        <v>193</v>
      </c>
      <c r="E2553" s="151" t="s">
        <v>3</v>
      </c>
      <c r="F2553" s="152" t="s">
        <v>937</v>
      </c>
      <c r="H2553" s="153">
        <v>-1.4</v>
      </c>
      <c r="I2553" s="154"/>
      <c r="L2553" s="149"/>
      <c r="M2553" s="155"/>
      <c r="T2553" s="156"/>
      <c r="AT2553" s="151" t="s">
        <v>193</v>
      </c>
      <c r="AU2553" s="151" t="s">
        <v>81</v>
      </c>
      <c r="AV2553" s="12" t="s">
        <v>81</v>
      </c>
      <c r="AW2553" s="12" t="s">
        <v>34</v>
      </c>
      <c r="AX2553" s="12" t="s">
        <v>72</v>
      </c>
      <c r="AY2553" s="151" t="s">
        <v>182</v>
      </c>
    </row>
    <row r="2554" spans="2:51" s="12" customFormat="1">
      <c r="B2554" s="149"/>
      <c r="D2554" s="150" t="s">
        <v>193</v>
      </c>
      <c r="E2554" s="151" t="s">
        <v>3</v>
      </c>
      <c r="F2554" s="152" t="s">
        <v>1518</v>
      </c>
      <c r="H2554" s="153">
        <v>0.75</v>
      </c>
      <c r="I2554" s="154"/>
      <c r="L2554" s="149"/>
      <c r="M2554" s="155"/>
      <c r="T2554" s="156"/>
      <c r="AT2554" s="151" t="s">
        <v>193</v>
      </c>
      <c r="AU2554" s="151" t="s">
        <v>81</v>
      </c>
      <c r="AV2554" s="12" t="s">
        <v>81</v>
      </c>
      <c r="AW2554" s="12" t="s">
        <v>34</v>
      </c>
      <c r="AX2554" s="12" t="s">
        <v>72</v>
      </c>
      <c r="AY2554" s="151" t="s">
        <v>182</v>
      </c>
    </row>
    <row r="2555" spans="2:51" s="12" customFormat="1">
      <c r="B2555" s="149"/>
      <c r="D2555" s="150" t="s">
        <v>193</v>
      </c>
      <c r="E2555" s="151" t="s">
        <v>3</v>
      </c>
      <c r="F2555" s="152" t="s">
        <v>1527</v>
      </c>
      <c r="H2555" s="153">
        <v>43.985999999999997</v>
      </c>
      <c r="I2555" s="154"/>
      <c r="L2555" s="149"/>
      <c r="M2555" s="155"/>
      <c r="T2555" s="156"/>
      <c r="AT2555" s="151" t="s">
        <v>193</v>
      </c>
      <c r="AU2555" s="151" t="s">
        <v>81</v>
      </c>
      <c r="AV2555" s="12" t="s">
        <v>81</v>
      </c>
      <c r="AW2555" s="12" t="s">
        <v>34</v>
      </c>
      <c r="AX2555" s="12" t="s">
        <v>72</v>
      </c>
      <c r="AY2555" s="151" t="s">
        <v>182</v>
      </c>
    </row>
    <row r="2556" spans="2:51" s="12" customFormat="1">
      <c r="B2556" s="149"/>
      <c r="D2556" s="150" t="s">
        <v>193</v>
      </c>
      <c r="E2556" s="151" t="s">
        <v>3</v>
      </c>
      <c r="F2556" s="152" t="s">
        <v>1518</v>
      </c>
      <c r="H2556" s="153">
        <v>0.75</v>
      </c>
      <c r="I2556" s="154"/>
      <c r="L2556" s="149"/>
      <c r="M2556" s="155"/>
      <c r="T2556" s="156"/>
      <c r="AT2556" s="151" t="s">
        <v>193</v>
      </c>
      <c r="AU2556" s="151" t="s">
        <v>81</v>
      </c>
      <c r="AV2556" s="12" t="s">
        <v>81</v>
      </c>
      <c r="AW2556" s="12" t="s">
        <v>34</v>
      </c>
      <c r="AX2556" s="12" t="s">
        <v>72</v>
      </c>
      <c r="AY2556" s="151" t="s">
        <v>182</v>
      </c>
    </row>
    <row r="2557" spans="2:51" s="12" customFormat="1">
      <c r="B2557" s="149"/>
      <c r="D2557" s="150" t="s">
        <v>193</v>
      </c>
      <c r="E2557" s="151" t="s">
        <v>3</v>
      </c>
      <c r="F2557" s="152" t="s">
        <v>1528</v>
      </c>
      <c r="H2557" s="153">
        <v>2.12</v>
      </c>
      <c r="I2557" s="154"/>
      <c r="L2557" s="149"/>
      <c r="M2557" s="155"/>
      <c r="T2557" s="156"/>
      <c r="AT2557" s="151" t="s">
        <v>193</v>
      </c>
      <c r="AU2557" s="151" t="s">
        <v>81</v>
      </c>
      <c r="AV2557" s="12" t="s">
        <v>81</v>
      </c>
      <c r="AW2557" s="12" t="s">
        <v>34</v>
      </c>
      <c r="AX2557" s="12" t="s">
        <v>72</v>
      </c>
      <c r="AY2557" s="151" t="s">
        <v>182</v>
      </c>
    </row>
    <row r="2558" spans="2:51" s="12" customFormat="1">
      <c r="B2558" s="149"/>
      <c r="D2558" s="150" t="s">
        <v>193</v>
      </c>
      <c r="E2558" s="151" t="s">
        <v>3</v>
      </c>
      <c r="F2558" s="152" t="s">
        <v>1529</v>
      </c>
      <c r="H2558" s="153">
        <v>17.286000000000001</v>
      </c>
      <c r="I2558" s="154"/>
      <c r="L2558" s="149"/>
      <c r="M2558" s="155"/>
      <c r="T2558" s="156"/>
      <c r="AT2558" s="151" t="s">
        <v>193</v>
      </c>
      <c r="AU2558" s="151" t="s">
        <v>81</v>
      </c>
      <c r="AV2558" s="12" t="s">
        <v>81</v>
      </c>
      <c r="AW2558" s="12" t="s">
        <v>34</v>
      </c>
      <c r="AX2558" s="12" t="s">
        <v>72</v>
      </c>
      <c r="AY2558" s="151" t="s">
        <v>182</v>
      </c>
    </row>
    <row r="2559" spans="2:51" s="12" customFormat="1">
      <c r="B2559" s="149"/>
      <c r="D2559" s="150" t="s">
        <v>193</v>
      </c>
      <c r="E2559" s="151" t="s">
        <v>3</v>
      </c>
      <c r="F2559" s="152" t="s">
        <v>938</v>
      </c>
      <c r="H2559" s="153">
        <v>-1.2</v>
      </c>
      <c r="I2559" s="154"/>
      <c r="L2559" s="149"/>
      <c r="M2559" s="155"/>
      <c r="T2559" s="156"/>
      <c r="AT2559" s="151" t="s">
        <v>193</v>
      </c>
      <c r="AU2559" s="151" t="s">
        <v>81</v>
      </c>
      <c r="AV2559" s="12" t="s">
        <v>81</v>
      </c>
      <c r="AW2559" s="12" t="s">
        <v>34</v>
      </c>
      <c r="AX2559" s="12" t="s">
        <v>72</v>
      </c>
      <c r="AY2559" s="151" t="s">
        <v>182</v>
      </c>
    </row>
    <row r="2560" spans="2:51" s="12" customFormat="1">
      <c r="B2560" s="149"/>
      <c r="D2560" s="150" t="s">
        <v>193</v>
      </c>
      <c r="E2560" s="151" t="s">
        <v>3</v>
      </c>
      <c r="F2560" s="152" t="s">
        <v>1518</v>
      </c>
      <c r="H2560" s="153">
        <v>0.75</v>
      </c>
      <c r="I2560" s="154"/>
      <c r="L2560" s="149"/>
      <c r="M2560" s="155"/>
      <c r="T2560" s="156"/>
      <c r="AT2560" s="151" t="s">
        <v>193</v>
      </c>
      <c r="AU2560" s="151" t="s">
        <v>81</v>
      </c>
      <c r="AV2560" s="12" t="s">
        <v>81</v>
      </c>
      <c r="AW2560" s="12" t="s">
        <v>34</v>
      </c>
      <c r="AX2560" s="12" t="s">
        <v>72</v>
      </c>
      <c r="AY2560" s="151" t="s">
        <v>182</v>
      </c>
    </row>
    <row r="2561" spans="2:51" s="12" customFormat="1">
      <c r="B2561" s="149"/>
      <c r="D2561" s="150" t="s">
        <v>193</v>
      </c>
      <c r="E2561" s="151" t="s">
        <v>3</v>
      </c>
      <c r="F2561" s="152" t="s">
        <v>1530</v>
      </c>
      <c r="H2561" s="153">
        <v>30.887</v>
      </c>
      <c r="I2561" s="154"/>
      <c r="L2561" s="149"/>
      <c r="M2561" s="155"/>
      <c r="T2561" s="156"/>
      <c r="AT2561" s="151" t="s">
        <v>193</v>
      </c>
      <c r="AU2561" s="151" t="s">
        <v>81</v>
      </c>
      <c r="AV2561" s="12" t="s">
        <v>81</v>
      </c>
      <c r="AW2561" s="12" t="s">
        <v>34</v>
      </c>
      <c r="AX2561" s="12" t="s">
        <v>72</v>
      </c>
      <c r="AY2561" s="151" t="s">
        <v>182</v>
      </c>
    </row>
    <row r="2562" spans="2:51" s="12" customFormat="1">
      <c r="B2562" s="149"/>
      <c r="D2562" s="150" t="s">
        <v>193</v>
      </c>
      <c r="E2562" s="151" t="s">
        <v>3</v>
      </c>
      <c r="F2562" s="152" t="s">
        <v>938</v>
      </c>
      <c r="H2562" s="153">
        <v>-1.2</v>
      </c>
      <c r="I2562" s="154"/>
      <c r="L2562" s="149"/>
      <c r="M2562" s="155"/>
      <c r="T2562" s="156"/>
      <c r="AT2562" s="151" t="s">
        <v>193</v>
      </c>
      <c r="AU2562" s="151" t="s">
        <v>81</v>
      </c>
      <c r="AV2562" s="12" t="s">
        <v>81</v>
      </c>
      <c r="AW2562" s="12" t="s">
        <v>34</v>
      </c>
      <c r="AX2562" s="12" t="s">
        <v>72</v>
      </c>
      <c r="AY2562" s="151" t="s">
        <v>182</v>
      </c>
    </row>
    <row r="2563" spans="2:51" s="12" customFormat="1">
      <c r="B2563" s="149"/>
      <c r="D2563" s="150" t="s">
        <v>193</v>
      </c>
      <c r="E2563" s="151" t="s">
        <v>3</v>
      </c>
      <c r="F2563" s="152" t="s">
        <v>937</v>
      </c>
      <c r="H2563" s="153">
        <v>-1.4</v>
      </c>
      <c r="I2563" s="154"/>
      <c r="L2563" s="149"/>
      <c r="M2563" s="155"/>
      <c r="T2563" s="156"/>
      <c r="AT2563" s="151" t="s">
        <v>193</v>
      </c>
      <c r="AU2563" s="151" t="s">
        <v>81</v>
      </c>
      <c r="AV2563" s="12" t="s">
        <v>81</v>
      </c>
      <c r="AW2563" s="12" t="s">
        <v>34</v>
      </c>
      <c r="AX2563" s="12" t="s">
        <v>72</v>
      </c>
      <c r="AY2563" s="151" t="s">
        <v>182</v>
      </c>
    </row>
    <row r="2564" spans="2:51" s="12" customFormat="1">
      <c r="B2564" s="149"/>
      <c r="D2564" s="150" t="s">
        <v>193</v>
      </c>
      <c r="E2564" s="151" t="s">
        <v>3</v>
      </c>
      <c r="F2564" s="152" t="s">
        <v>1531</v>
      </c>
      <c r="H2564" s="153">
        <v>36.817</v>
      </c>
      <c r="I2564" s="154"/>
      <c r="L2564" s="149"/>
      <c r="M2564" s="155"/>
      <c r="T2564" s="156"/>
      <c r="AT2564" s="151" t="s">
        <v>193</v>
      </c>
      <c r="AU2564" s="151" t="s">
        <v>81</v>
      </c>
      <c r="AV2564" s="12" t="s">
        <v>81</v>
      </c>
      <c r="AW2564" s="12" t="s">
        <v>34</v>
      </c>
      <c r="AX2564" s="12" t="s">
        <v>72</v>
      </c>
      <c r="AY2564" s="151" t="s">
        <v>182</v>
      </c>
    </row>
    <row r="2565" spans="2:51" s="12" customFormat="1">
      <c r="B2565" s="149"/>
      <c r="D2565" s="150" t="s">
        <v>193</v>
      </c>
      <c r="E2565" s="151" t="s">
        <v>3</v>
      </c>
      <c r="F2565" s="152" t="s">
        <v>1532</v>
      </c>
      <c r="H2565" s="153">
        <v>-3.6</v>
      </c>
      <c r="I2565" s="154"/>
      <c r="L2565" s="149"/>
      <c r="M2565" s="155"/>
      <c r="T2565" s="156"/>
      <c r="AT2565" s="151" t="s">
        <v>193</v>
      </c>
      <c r="AU2565" s="151" t="s">
        <v>81</v>
      </c>
      <c r="AV2565" s="12" t="s">
        <v>81</v>
      </c>
      <c r="AW2565" s="12" t="s">
        <v>34</v>
      </c>
      <c r="AX2565" s="12" t="s">
        <v>72</v>
      </c>
      <c r="AY2565" s="151" t="s">
        <v>182</v>
      </c>
    </row>
    <row r="2566" spans="2:51" s="12" customFormat="1">
      <c r="B2566" s="149"/>
      <c r="D2566" s="150" t="s">
        <v>193</v>
      </c>
      <c r="E2566" s="151" t="s">
        <v>3</v>
      </c>
      <c r="F2566" s="152" t="s">
        <v>1533</v>
      </c>
      <c r="H2566" s="153">
        <v>-2.4380000000000002</v>
      </c>
      <c r="I2566" s="154"/>
      <c r="L2566" s="149"/>
      <c r="M2566" s="155"/>
      <c r="T2566" s="156"/>
      <c r="AT2566" s="151" t="s">
        <v>193</v>
      </c>
      <c r="AU2566" s="151" t="s">
        <v>81</v>
      </c>
      <c r="AV2566" s="12" t="s">
        <v>81</v>
      </c>
      <c r="AW2566" s="12" t="s">
        <v>34</v>
      </c>
      <c r="AX2566" s="12" t="s">
        <v>72</v>
      </c>
      <c r="AY2566" s="151" t="s">
        <v>182</v>
      </c>
    </row>
    <row r="2567" spans="2:51" s="12" customFormat="1">
      <c r="B2567" s="149"/>
      <c r="D2567" s="150" t="s">
        <v>193</v>
      </c>
      <c r="E2567" s="151" t="s">
        <v>3</v>
      </c>
      <c r="F2567" s="152" t="s">
        <v>1534</v>
      </c>
      <c r="H2567" s="153">
        <v>46.162999999999997</v>
      </c>
      <c r="I2567" s="154"/>
      <c r="L2567" s="149"/>
      <c r="M2567" s="155"/>
      <c r="T2567" s="156"/>
      <c r="AT2567" s="151" t="s">
        <v>193</v>
      </c>
      <c r="AU2567" s="151" t="s">
        <v>81</v>
      </c>
      <c r="AV2567" s="12" t="s">
        <v>81</v>
      </c>
      <c r="AW2567" s="12" t="s">
        <v>34</v>
      </c>
      <c r="AX2567" s="12" t="s">
        <v>72</v>
      </c>
      <c r="AY2567" s="151" t="s">
        <v>182</v>
      </c>
    </row>
    <row r="2568" spans="2:51" s="12" customFormat="1">
      <c r="B2568" s="149"/>
      <c r="D2568" s="150" t="s">
        <v>193</v>
      </c>
      <c r="E2568" s="151" t="s">
        <v>3</v>
      </c>
      <c r="F2568" s="152" t="s">
        <v>932</v>
      </c>
      <c r="H2568" s="153">
        <v>-1.8</v>
      </c>
      <c r="I2568" s="154"/>
      <c r="L2568" s="149"/>
      <c r="M2568" s="155"/>
      <c r="T2568" s="156"/>
      <c r="AT2568" s="151" t="s">
        <v>193</v>
      </c>
      <c r="AU2568" s="151" t="s">
        <v>81</v>
      </c>
      <c r="AV2568" s="12" t="s">
        <v>81</v>
      </c>
      <c r="AW2568" s="12" t="s">
        <v>34</v>
      </c>
      <c r="AX2568" s="12" t="s">
        <v>72</v>
      </c>
      <c r="AY2568" s="151" t="s">
        <v>182</v>
      </c>
    </row>
    <row r="2569" spans="2:51" s="12" customFormat="1">
      <c r="B2569" s="149"/>
      <c r="D2569" s="150" t="s">
        <v>193</v>
      </c>
      <c r="E2569" s="151" t="s">
        <v>3</v>
      </c>
      <c r="F2569" s="152" t="s">
        <v>1535</v>
      </c>
      <c r="H2569" s="153">
        <v>0.46</v>
      </c>
      <c r="I2569" s="154"/>
      <c r="L2569" s="149"/>
      <c r="M2569" s="155"/>
      <c r="T2569" s="156"/>
      <c r="AT2569" s="151" t="s">
        <v>193</v>
      </c>
      <c r="AU2569" s="151" t="s">
        <v>81</v>
      </c>
      <c r="AV2569" s="12" t="s">
        <v>81</v>
      </c>
      <c r="AW2569" s="12" t="s">
        <v>34</v>
      </c>
      <c r="AX2569" s="12" t="s">
        <v>72</v>
      </c>
      <c r="AY2569" s="151" t="s">
        <v>182</v>
      </c>
    </row>
    <row r="2570" spans="2:51" s="12" customFormat="1">
      <c r="B2570" s="149"/>
      <c r="D2570" s="150" t="s">
        <v>193</v>
      </c>
      <c r="E2570" s="151" t="s">
        <v>3</v>
      </c>
      <c r="F2570" s="152" t="s">
        <v>1536</v>
      </c>
      <c r="H2570" s="153">
        <v>-4.7839999999999998</v>
      </c>
      <c r="I2570" s="154"/>
      <c r="L2570" s="149"/>
      <c r="M2570" s="155"/>
      <c r="T2570" s="156"/>
      <c r="AT2570" s="151" t="s">
        <v>193</v>
      </c>
      <c r="AU2570" s="151" t="s">
        <v>81</v>
      </c>
      <c r="AV2570" s="12" t="s">
        <v>81</v>
      </c>
      <c r="AW2570" s="12" t="s">
        <v>34</v>
      </c>
      <c r="AX2570" s="12" t="s">
        <v>72</v>
      </c>
      <c r="AY2570" s="151" t="s">
        <v>182</v>
      </c>
    </row>
    <row r="2571" spans="2:51" s="12" customFormat="1">
      <c r="B2571" s="149"/>
      <c r="D2571" s="150" t="s">
        <v>193</v>
      </c>
      <c r="E2571" s="151" t="s">
        <v>3</v>
      </c>
      <c r="F2571" s="152" t="s">
        <v>1537</v>
      </c>
      <c r="H2571" s="153">
        <v>2.8479999999999999</v>
      </c>
      <c r="I2571" s="154"/>
      <c r="L2571" s="149"/>
      <c r="M2571" s="155"/>
      <c r="T2571" s="156"/>
      <c r="AT2571" s="151" t="s">
        <v>193</v>
      </c>
      <c r="AU2571" s="151" t="s">
        <v>81</v>
      </c>
      <c r="AV2571" s="12" t="s">
        <v>81</v>
      </c>
      <c r="AW2571" s="12" t="s">
        <v>34</v>
      </c>
      <c r="AX2571" s="12" t="s">
        <v>72</v>
      </c>
      <c r="AY2571" s="151" t="s">
        <v>182</v>
      </c>
    </row>
    <row r="2572" spans="2:51" s="12" customFormat="1">
      <c r="B2572" s="149"/>
      <c r="D2572" s="150" t="s">
        <v>193</v>
      </c>
      <c r="E2572" s="151" t="s">
        <v>3</v>
      </c>
      <c r="F2572" s="152" t="s">
        <v>1538</v>
      </c>
      <c r="H2572" s="153">
        <v>102.711</v>
      </c>
      <c r="I2572" s="154"/>
      <c r="L2572" s="149"/>
      <c r="M2572" s="155"/>
      <c r="T2572" s="156"/>
      <c r="AT2572" s="151" t="s">
        <v>193</v>
      </c>
      <c r="AU2572" s="151" t="s">
        <v>81</v>
      </c>
      <c r="AV2572" s="12" t="s">
        <v>81</v>
      </c>
      <c r="AW2572" s="12" t="s">
        <v>34</v>
      </c>
      <c r="AX2572" s="12" t="s">
        <v>72</v>
      </c>
      <c r="AY2572" s="151" t="s">
        <v>182</v>
      </c>
    </row>
    <row r="2573" spans="2:51" s="12" customFormat="1">
      <c r="B2573" s="149"/>
      <c r="D2573" s="150" t="s">
        <v>193</v>
      </c>
      <c r="E2573" s="151" t="s">
        <v>3</v>
      </c>
      <c r="F2573" s="152" t="s">
        <v>1539</v>
      </c>
      <c r="H2573" s="153">
        <v>-2.3919999999999999</v>
      </c>
      <c r="I2573" s="154"/>
      <c r="L2573" s="149"/>
      <c r="M2573" s="155"/>
      <c r="T2573" s="156"/>
      <c r="AT2573" s="151" t="s">
        <v>193</v>
      </c>
      <c r="AU2573" s="151" t="s">
        <v>81</v>
      </c>
      <c r="AV2573" s="12" t="s">
        <v>81</v>
      </c>
      <c r="AW2573" s="12" t="s">
        <v>34</v>
      </c>
      <c r="AX2573" s="12" t="s">
        <v>72</v>
      </c>
      <c r="AY2573" s="151" t="s">
        <v>182</v>
      </c>
    </row>
    <row r="2574" spans="2:51" s="12" customFormat="1">
      <c r="B2574" s="149"/>
      <c r="D2574" s="150" t="s">
        <v>193</v>
      </c>
      <c r="E2574" s="151" t="s">
        <v>3</v>
      </c>
      <c r="F2574" s="152" t="s">
        <v>1540</v>
      </c>
      <c r="H2574" s="153">
        <v>0.92</v>
      </c>
      <c r="I2574" s="154"/>
      <c r="L2574" s="149"/>
      <c r="M2574" s="155"/>
      <c r="T2574" s="156"/>
      <c r="AT2574" s="151" t="s">
        <v>193</v>
      </c>
      <c r="AU2574" s="151" t="s">
        <v>81</v>
      </c>
      <c r="AV2574" s="12" t="s">
        <v>81</v>
      </c>
      <c r="AW2574" s="12" t="s">
        <v>34</v>
      </c>
      <c r="AX2574" s="12" t="s">
        <v>72</v>
      </c>
      <c r="AY2574" s="151" t="s">
        <v>182</v>
      </c>
    </row>
    <row r="2575" spans="2:51" s="12" customFormat="1">
      <c r="B2575" s="149"/>
      <c r="D2575" s="150" t="s">
        <v>193</v>
      </c>
      <c r="E2575" s="151" t="s">
        <v>3</v>
      </c>
      <c r="F2575" s="152" t="s">
        <v>932</v>
      </c>
      <c r="H2575" s="153">
        <v>-1.8</v>
      </c>
      <c r="I2575" s="154"/>
      <c r="L2575" s="149"/>
      <c r="M2575" s="155"/>
      <c r="T2575" s="156"/>
      <c r="AT2575" s="151" t="s">
        <v>193</v>
      </c>
      <c r="AU2575" s="151" t="s">
        <v>81</v>
      </c>
      <c r="AV2575" s="12" t="s">
        <v>81</v>
      </c>
      <c r="AW2575" s="12" t="s">
        <v>34</v>
      </c>
      <c r="AX2575" s="12" t="s">
        <v>72</v>
      </c>
      <c r="AY2575" s="151" t="s">
        <v>182</v>
      </c>
    </row>
    <row r="2576" spans="2:51" s="12" customFormat="1">
      <c r="B2576" s="149"/>
      <c r="D2576" s="150" t="s">
        <v>193</v>
      </c>
      <c r="E2576" s="151" t="s">
        <v>3</v>
      </c>
      <c r="F2576" s="152" t="s">
        <v>1541</v>
      </c>
      <c r="H2576" s="153">
        <v>-4.2</v>
      </c>
      <c r="I2576" s="154"/>
      <c r="L2576" s="149"/>
      <c r="M2576" s="155"/>
      <c r="T2576" s="156"/>
      <c r="AT2576" s="151" t="s">
        <v>193</v>
      </c>
      <c r="AU2576" s="151" t="s">
        <v>81</v>
      </c>
      <c r="AV2576" s="12" t="s">
        <v>81</v>
      </c>
      <c r="AW2576" s="12" t="s">
        <v>34</v>
      </c>
      <c r="AX2576" s="12" t="s">
        <v>72</v>
      </c>
      <c r="AY2576" s="151" t="s">
        <v>182</v>
      </c>
    </row>
    <row r="2577" spans="2:51" s="12" customFormat="1">
      <c r="B2577" s="149"/>
      <c r="D2577" s="150" t="s">
        <v>193</v>
      </c>
      <c r="E2577" s="151" t="s">
        <v>3</v>
      </c>
      <c r="F2577" s="152" t="s">
        <v>1542</v>
      </c>
      <c r="H2577" s="153">
        <v>21.608000000000001</v>
      </c>
      <c r="I2577" s="154"/>
      <c r="L2577" s="149"/>
      <c r="M2577" s="155"/>
      <c r="T2577" s="156"/>
      <c r="AT2577" s="151" t="s">
        <v>193</v>
      </c>
      <c r="AU2577" s="151" t="s">
        <v>81</v>
      </c>
      <c r="AV2577" s="12" t="s">
        <v>81</v>
      </c>
      <c r="AW2577" s="12" t="s">
        <v>34</v>
      </c>
      <c r="AX2577" s="12" t="s">
        <v>72</v>
      </c>
      <c r="AY2577" s="151" t="s">
        <v>182</v>
      </c>
    </row>
    <row r="2578" spans="2:51" s="12" customFormat="1">
      <c r="B2578" s="149"/>
      <c r="D2578" s="150" t="s">
        <v>193</v>
      </c>
      <c r="E2578" s="151" t="s">
        <v>3</v>
      </c>
      <c r="F2578" s="152" t="s">
        <v>920</v>
      </c>
      <c r="H2578" s="153">
        <v>-2.4</v>
      </c>
      <c r="I2578" s="154"/>
      <c r="L2578" s="149"/>
      <c r="M2578" s="155"/>
      <c r="T2578" s="156"/>
      <c r="AT2578" s="151" t="s">
        <v>193</v>
      </c>
      <c r="AU2578" s="151" t="s">
        <v>81</v>
      </c>
      <c r="AV2578" s="12" t="s">
        <v>81</v>
      </c>
      <c r="AW2578" s="12" t="s">
        <v>34</v>
      </c>
      <c r="AX2578" s="12" t="s">
        <v>72</v>
      </c>
      <c r="AY2578" s="151" t="s">
        <v>182</v>
      </c>
    </row>
    <row r="2579" spans="2:51" s="12" customFormat="1">
      <c r="B2579" s="149"/>
      <c r="D2579" s="150" t="s">
        <v>193</v>
      </c>
      <c r="E2579" s="151" t="s">
        <v>3</v>
      </c>
      <c r="F2579" s="152" t="s">
        <v>937</v>
      </c>
      <c r="H2579" s="153">
        <v>-1.4</v>
      </c>
      <c r="I2579" s="154"/>
      <c r="L2579" s="149"/>
      <c r="M2579" s="155"/>
      <c r="T2579" s="156"/>
      <c r="AT2579" s="151" t="s">
        <v>193</v>
      </c>
      <c r="AU2579" s="151" t="s">
        <v>81</v>
      </c>
      <c r="AV2579" s="12" t="s">
        <v>81</v>
      </c>
      <c r="AW2579" s="12" t="s">
        <v>34</v>
      </c>
      <c r="AX2579" s="12" t="s">
        <v>72</v>
      </c>
      <c r="AY2579" s="151" t="s">
        <v>182</v>
      </c>
    </row>
    <row r="2580" spans="2:51" s="12" customFormat="1">
      <c r="B2580" s="149"/>
      <c r="D2580" s="150" t="s">
        <v>193</v>
      </c>
      <c r="E2580" s="151" t="s">
        <v>3</v>
      </c>
      <c r="F2580" s="152" t="s">
        <v>1543</v>
      </c>
      <c r="H2580" s="153">
        <v>17.420000000000002</v>
      </c>
      <c r="I2580" s="154"/>
      <c r="L2580" s="149"/>
      <c r="M2580" s="155"/>
      <c r="T2580" s="156"/>
      <c r="AT2580" s="151" t="s">
        <v>193</v>
      </c>
      <c r="AU2580" s="151" t="s">
        <v>81</v>
      </c>
      <c r="AV2580" s="12" t="s">
        <v>81</v>
      </c>
      <c r="AW2580" s="12" t="s">
        <v>34</v>
      </c>
      <c r="AX2580" s="12" t="s">
        <v>72</v>
      </c>
      <c r="AY2580" s="151" t="s">
        <v>182</v>
      </c>
    </row>
    <row r="2581" spans="2:51" s="12" customFormat="1">
      <c r="B2581" s="149"/>
      <c r="D2581" s="150" t="s">
        <v>193</v>
      </c>
      <c r="E2581" s="151" t="s">
        <v>3</v>
      </c>
      <c r="F2581" s="152" t="s">
        <v>938</v>
      </c>
      <c r="H2581" s="153">
        <v>-1.2</v>
      </c>
      <c r="I2581" s="154"/>
      <c r="L2581" s="149"/>
      <c r="M2581" s="155"/>
      <c r="T2581" s="156"/>
      <c r="AT2581" s="151" t="s">
        <v>193</v>
      </c>
      <c r="AU2581" s="151" t="s">
        <v>81</v>
      </c>
      <c r="AV2581" s="12" t="s">
        <v>81</v>
      </c>
      <c r="AW2581" s="12" t="s">
        <v>34</v>
      </c>
      <c r="AX2581" s="12" t="s">
        <v>72</v>
      </c>
      <c r="AY2581" s="151" t="s">
        <v>182</v>
      </c>
    </row>
    <row r="2582" spans="2:51" s="12" customFormat="1">
      <c r="B2582" s="149"/>
      <c r="D2582" s="150" t="s">
        <v>193</v>
      </c>
      <c r="E2582" s="151" t="s">
        <v>3</v>
      </c>
      <c r="F2582" s="152" t="s">
        <v>1543</v>
      </c>
      <c r="H2582" s="153">
        <v>17.420000000000002</v>
      </c>
      <c r="I2582" s="154"/>
      <c r="L2582" s="149"/>
      <c r="M2582" s="155"/>
      <c r="T2582" s="156"/>
      <c r="AT2582" s="151" t="s">
        <v>193</v>
      </c>
      <c r="AU2582" s="151" t="s">
        <v>81</v>
      </c>
      <c r="AV2582" s="12" t="s">
        <v>81</v>
      </c>
      <c r="AW2582" s="12" t="s">
        <v>34</v>
      </c>
      <c r="AX2582" s="12" t="s">
        <v>72</v>
      </c>
      <c r="AY2582" s="151" t="s">
        <v>182</v>
      </c>
    </row>
    <row r="2583" spans="2:51" s="12" customFormat="1">
      <c r="B2583" s="149"/>
      <c r="D2583" s="150" t="s">
        <v>193</v>
      </c>
      <c r="E2583" s="151" t="s">
        <v>3</v>
      </c>
      <c r="F2583" s="152" t="s">
        <v>938</v>
      </c>
      <c r="H2583" s="153">
        <v>-1.2</v>
      </c>
      <c r="I2583" s="154"/>
      <c r="L2583" s="149"/>
      <c r="M2583" s="155"/>
      <c r="T2583" s="156"/>
      <c r="AT2583" s="151" t="s">
        <v>193</v>
      </c>
      <c r="AU2583" s="151" t="s">
        <v>81</v>
      </c>
      <c r="AV2583" s="12" t="s">
        <v>81</v>
      </c>
      <c r="AW2583" s="12" t="s">
        <v>34</v>
      </c>
      <c r="AX2583" s="12" t="s">
        <v>72</v>
      </c>
      <c r="AY2583" s="151" t="s">
        <v>182</v>
      </c>
    </row>
    <row r="2584" spans="2:51" s="12" customFormat="1">
      <c r="B2584" s="149"/>
      <c r="D2584" s="150" t="s">
        <v>193</v>
      </c>
      <c r="E2584" s="151" t="s">
        <v>3</v>
      </c>
      <c r="F2584" s="152" t="s">
        <v>1544</v>
      </c>
      <c r="H2584" s="153">
        <v>16.079999999999998</v>
      </c>
      <c r="I2584" s="154"/>
      <c r="L2584" s="149"/>
      <c r="M2584" s="155"/>
      <c r="T2584" s="156"/>
      <c r="AT2584" s="151" t="s">
        <v>193</v>
      </c>
      <c r="AU2584" s="151" t="s">
        <v>81</v>
      </c>
      <c r="AV2584" s="12" t="s">
        <v>81</v>
      </c>
      <c r="AW2584" s="12" t="s">
        <v>34</v>
      </c>
      <c r="AX2584" s="12" t="s">
        <v>72</v>
      </c>
      <c r="AY2584" s="151" t="s">
        <v>182</v>
      </c>
    </row>
    <row r="2585" spans="2:51" s="12" customFormat="1">
      <c r="B2585" s="149"/>
      <c r="D2585" s="150" t="s">
        <v>193</v>
      </c>
      <c r="E2585" s="151" t="s">
        <v>3</v>
      </c>
      <c r="F2585" s="152" t="s">
        <v>938</v>
      </c>
      <c r="H2585" s="153">
        <v>-1.2</v>
      </c>
      <c r="I2585" s="154"/>
      <c r="L2585" s="149"/>
      <c r="M2585" s="155"/>
      <c r="T2585" s="156"/>
      <c r="AT2585" s="151" t="s">
        <v>193</v>
      </c>
      <c r="AU2585" s="151" t="s">
        <v>81</v>
      </c>
      <c r="AV2585" s="12" t="s">
        <v>81</v>
      </c>
      <c r="AW2585" s="12" t="s">
        <v>34</v>
      </c>
      <c r="AX2585" s="12" t="s">
        <v>72</v>
      </c>
      <c r="AY2585" s="151" t="s">
        <v>182</v>
      </c>
    </row>
    <row r="2586" spans="2:51" s="12" customFormat="1">
      <c r="B2586" s="149"/>
      <c r="D2586" s="150" t="s">
        <v>193</v>
      </c>
      <c r="E2586" s="151" t="s">
        <v>3</v>
      </c>
      <c r="F2586" s="152" t="s">
        <v>1544</v>
      </c>
      <c r="H2586" s="153">
        <v>16.079999999999998</v>
      </c>
      <c r="I2586" s="154"/>
      <c r="L2586" s="149"/>
      <c r="M2586" s="155"/>
      <c r="T2586" s="156"/>
      <c r="AT2586" s="151" t="s">
        <v>193</v>
      </c>
      <c r="AU2586" s="151" t="s">
        <v>81</v>
      </c>
      <c r="AV2586" s="12" t="s">
        <v>81</v>
      </c>
      <c r="AW2586" s="12" t="s">
        <v>34</v>
      </c>
      <c r="AX2586" s="12" t="s">
        <v>72</v>
      </c>
      <c r="AY2586" s="151" t="s">
        <v>182</v>
      </c>
    </row>
    <row r="2587" spans="2:51" s="12" customFormat="1">
      <c r="B2587" s="149"/>
      <c r="D2587" s="150" t="s">
        <v>193</v>
      </c>
      <c r="E2587" s="151" t="s">
        <v>3</v>
      </c>
      <c r="F2587" s="152" t="s">
        <v>938</v>
      </c>
      <c r="H2587" s="153">
        <v>-1.2</v>
      </c>
      <c r="I2587" s="154"/>
      <c r="L2587" s="149"/>
      <c r="M2587" s="155"/>
      <c r="T2587" s="156"/>
      <c r="AT2587" s="151" t="s">
        <v>193</v>
      </c>
      <c r="AU2587" s="151" t="s">
        <v>81</v>
      </c>
      <c r="AV2587" s="12" t="s">
        <v>81</v>
      </c>
      <c r="AW2587" s="12" t="s">
        <v>34</v>
      </c>
      <c r="AX2587" s="12" t="s">
        <v>72</v>
      </c>
      <c r="AY2587" s="151" t="s">
        <v>182</v>
      </c>
    </row>
    <row r="2588" spans="2:51" s="12" customFormat="1">
      <c r="B2588" s="149"/>
      <c r="D2588" s="150" t="s">
        <v>193</v>
      </c>
      <c r="E2588" s="151" t="s">
        <v>3</v>
      </c>
      <c r="F2588" s="152" t="s">
        <v>1545</v>
      </c>
      <c r="H2588" s="153">
        <v>21.206</v>
      </c>
      <c r="I2588" s="154"/>
      <c r="L2588" s="149"/>
      <c r="M2588" s="155"/>
      <c r="T2588" s="156"/>
      <c r="AT2588" s="151" t="s">
        <v>193</v>
      </c>
      <c r="AU2588" s="151" t="s">
        <v>81</v>
      </c>
      <c r="AV2588" s="12" t="s">
        <v>81</v>
      </c>
      <c r="AW2588" s="12" t="s">
        <v>34</v>
      </c>
      <c r="AX2588" s="12" t="s">
        <v>72</v>
      </c>
      <c r="AY2588" s="151" t="s">
        <v>182</v>
      </c>
    </row>
    <row r="2589" spans="2:51" s="12" customFormat="1">
      <c r="B2589" s="149"/>
      <c r="D2589" s="150" t="s">
        <v>193</v>
      </c>
      <c r="E2589" s="151" t="s">
        <v>3</v>
      </c>
      <c r="F2589" s="152" t="s">
        <v>920</v>
      </c>
      <c r="H2589" s="153">
        <v>-2.4</v>
      </c>
      <c r="I2589" s="154"/>
      <c r="L2589" s="149"/>
      <c r="M2589" s="155"/>
      <c r="T2589" s="156"/>
      <c r="AT2589" s="151" t="s">
        <v>193</v>
      </c>
      <c r="AU2589" s="151" t="s">
        <v>81</v>
      </c>
      <c r="AV2589" s="12" t="s">
        <v>81</v>
      </c>
      <c r="AW2589" s="12" t="s">
        <v>34</v>
      </c>
      <c r="AX2589" s="12" t="s">
        <v>72</v>
      </c>
      <c r="AY2589" s="151" t="s">
        <v>182</v>
      </c>
    </row>
    <row r="2590" spans="2:51" s="12" customFormat="1">
      <c r="B2590" s="149"/>
      <c r="D2590" s="150" t="s">
        <v>193</v>
      </c>
      <c r="E2590" s="151" t="s">
        <v>3</v>
      </c>
      <c r="F2590" s="152" t="s">
        <v>937</v>
      </c>
      <c r="H2590" s="153">
        <v>-1.4</v>
      </c>
      <c r="I2590" s="154"/>
      <c r="L2590" s="149"/>
      <c r="M2590" s="155"/>
      <c r="T2590" s="156"/>
      <c r="AT2590" s="151" t="s">
        <v>193</v>
      </c>
      <c r="AU2590" s="151" t="s">
        <v>81</v>
      </c>
      <c r="AV2590" s="12" t="s">
        <v>81</v>
      </c>
      <c r="AW2590" s="12" t="s">
        <v>34</v>
      </c>
      <c r="AX2590" s="12" t="s">
        <v>72</v>
      </c>
      <c r="AY2590" s="151" t="s">
        <v>182</v>
      </c>
    </row>
    <row r="2591" spans="2:51" s="12" customFormat="1">
      <c r="B2591" s="149"/>
      <c r="D2591" s="150" t="s">
        <v>193</v>
      </c>
      <c r="E2591" s="151" t="s">
        <v>3</v>
      </c>
      <c r="F2591" s="152" t="s">
        <v>1546</v>
      </c>
      <c r="H2591" s="153">
        <v>26.297999999999998</v>
      </c>
      <c r="I2591" s="154"/>
      <c r="L2591" s="149"/>
      <c r="M2591" s="155"/>
      <c r="T2591" s="156"/>
      <c r="AT2591" s="151" t="s">
        <v>193</v>
      </c>
      <c r="AU2591" s="151" t="s">
        <v>81</v>
      </c>
      <c r="AV2591" s="12" t="s">
        <v>81</v>
      </c>
      <c r="AW2591" s="12" t="s">
        <v>34</v>
      </c>
      <c r="AX2591" s="12" t="s">
        <v>72</v>
      </c>
      <c r="AY2591" s="151" t="s">
        <v>182</v>
      </c>
    </row>
    <row r="2592" spans="2:51" s="12" customFormat="1">
      <c r="B2592" s="149"/>
      <c r="D2592" s="150" t="s">
        <v>193</v>
      </c>
      <c r="E2592" s="151" t="s">
        <v>3</v>
      </c>
      <c r="F2592" s="152" t="s">
        <v>945</v>
      </c>
      <c r="H2592" s="153">
        <v>-1.6</v>
      </c>
      <c r="I2592" s="154"/>
      <c r="L2592" s="149"/>
      <c r="M2592" s="155"/>
      <c r="T2592" s="156"/>
      <c r="AT2592" s="151" t="s">
        <v>193</v>
      </c>
      <c r="AU2592" s="151" t="s">
        <v>81</v>
      </c>
      <c r="AV2592" s="12" t="s">
        <v>81</v>
      </c>
      <c r="AW2592" s="12" t="s">
        <v>34</v>
      </c>
      <c r="AX2592" s="12" t="s">
        <v>72</v>
      </c>
      <c r="AY2592" s="151" t="s">
        <v>182</v>
      </c>
    </row>
    <row r="2593" spans="2:51" s="12" customFormat="1">
      <c r="B2593" s="149"/>
      <c r="D2593" s="150" t="s">
        <v>193</v>
      </c>
      <c r="E2593" s="151" t="s">
        <v>3</v>
      </c>
      <c r="F2593" s="152" t="s">
        <v>1546</v>
      </c>
      <c r="H2593" s="153">
        <v>26.297999999999998</v>
      </c>
      <c r="I2593" s="154"/>
      <c r="L2593" s="149"/>
      <c r="M2593" s="155"/>
      <c r="T2593" s="156"/>
      <c r="AT2593" s="151" t="s">
        <v>193</v>
      </c>
      <c r="AU2593" s="151" t="s">
        <v>81</v>
      </c>
      <c r="AV2593" s="12" t="s">
        <v>81</v>
      </c>
      <c r="AW2593" s="12" t="s">
        <v>34</v>
      </c>
      <c r="AX2593" s="12" t="s">
        <v>72</v>
      </c>
      <c r="AY2593" s="151" t="s">
        <v>182</v>
      </c>
    </row>
    <row r="2594" spans="2:51" s="12" customFormat="1">
      <c r="B2594" s="149"/>
      <c r="D2594" s="150" t="s">
        <v>193</v>
      </c>
      <c r="E2594" s="151" t="s">
        <v>3</v>
      </c>
      <c r="F2594" s="152" t="s">
        <v>945</v>
      </c>
      <c r="H2594" s="153">
        <v>-1.6</v>
      </c>
      <c r="I2594" s="154"/>
      <c r="L2594" s="149"/>
      <c r="M2594" s="155"/>
      <c r="T2594" s="156"/>
      <c r="AT2594" s="151" t="s">
        <v>193</v>
      </c>
      <c r="AU2594" s="151" t="s">
        <v>81</v>
      </c>
      <c r="AV2594" s="12" t="s">
        <v>81</v>
      </c>
      <c r="AW2594" s="12" t="s">
        <v>34</v>
      </c>
      <c r="AX2594" s="12" t="s">
        <v>72</v>
      </c>
      <c r="AY2594" s="151" t="s">
        <v>182</v>
      </c>
    </row>
    <row r="2595" spans="2:51" s="12" customFormat="1">
      <c r="B2595" s="149"/>
      <c r="D2595" s="150" t="s">
        <v>193</v>
      </c>
      <c r="E2595" s="151" t="s">
        <v>3</v>
      </c>
      <c r="F2595" s="152" t="s">
        <v>1547</v>
      </c>
      <c r="H2595" s="153">
        <v>165.24799999999999</v>
      </c>
      <c r="I2595" s="154"/>
      <c r="L2595" s="149"/>
      <c r="M2595" s="155"/>
      <c r="T2595" s="156"/>
      <c r="AT2595" s="151" t="s">
        <v>193</v>
      </c>
      <c r="AU2595" s="151" t="s">
        <v>81</v>
      </c>
      <c r="AV2595" s="12" t="s">
        <v>81</v>
      </c>
      <c r="AW2595" s="12" t="s">
        <v>34</v>
      </c>
      <c r="AX2595" s="12" t="s">
        <v>72</v>
      </c>
      <c r="AY2595" s="151" t="s">
        <v>182</v>
      </c>
    </row>
    <row r="2596" spans="2:51" s="12" customFormat="1">
      <c r="B2596" s="149"/>
      <c r="D2596" s="150" t="s">
        <v>193</v>
      </c>
      <c r="E2596" s="151" t="s">
        <v>3</v>
      </c>
      <c r="F2596" s="152" t="s">
        <v>1548</v>
      </c>
      <c r="H2596" s="153">
        <v>-4.8390000000000004</v>
      </c>
      <c r="I2596" s="154"/>
      <c r="L2596" s="149"/>
      <c r="M2596" s="155"/>
      <c r="T2596" s="156"/>
      <c r="AT2596" s="151" t="s">
        <v>193</v>
      </c>
      <c r="AU2596" s="151" t="s">
        <v>81</v>
      </c>
      <c r="AV2596" s="12" t="s">
        <v>81</v>
      </c>
      <c r="AW2596" s="12" t="s">
        <v>34</v>
      </c>
      <c r="AX2596" s="12" t="s">
        <v>72</v>
      </c>
      <c r="AY2596" s="151" t="s">
        <v>182</v>
      </c>
    </row>
    <row r="2597" spans="2:51" s="12" customFormat="1">
      <c r="B2597" s="149"/>
      <c r="D2597" s="150" t="s">
        <v>193</v>
      </c>
      <c r="E2597" s="151" t="s">
        <v>3</v>
      </c>
      <c r="F2597" s="152" t="s">
        <v>1549</v>
      </c>
      <c r="H2597" s="153">
        <v>-3.2</v>
      </c>
      <c r="I2597" s="154"/>
      <c r="L2597" s="149"/>
      <c r="M2597" s="155"/>
      <c r="T2597" s="156"/>
      <c r="AT2597" s="151" t="s">
        <v>193</v>
      </c>
      <c r="AU2597" s="151" t="s">
        <v>81</v>
      </c>
      <c r="AV2597" s="12" t="s">
        <v>81</v>
      </c>
      <c r="AW2597" s="12" t="s">
        <v>34</v>
      </c>
      <c r="AX2597" s="12" t="s">
        <v>72</v>
      </c>
      <c r="AY2597" s="151" t="s">
        <v>182</v>
      </c>
    </row>
    <row r="2598" spans="2:51" s="12" customFormat="1">
      <c r="B2598" s="149"/>
      <c r="D2598" s="150" t="s">
        <v>193</v>
      </c>
      <c r="E2598" s="151" t="s">
        <v>3</v>
      </c>
      <c r="F2598" s="152" t="s">
        <v>932</v>
      </c>
      <c r="H2598" s="153">
        <v>-1.8</v>
      </c>
      <c r="I2598" s="154"/>
      <c r="L2598" s="149"/>
      <c r="M2598" s="155"/>
      <c r="T2598" s="156"/>
      <c r="AT2598" s="151" t="s">
        <v>193</v>
      </c>
      <c r="AU2598" s="151" t="s">
        <v>81</v>
      </c>
      <c r="AV2598" s="12" t="s">
        <v>81</v>
      </c>
      <c r="AW2598" s="12" t="s">
        <v>34</v>
      </c>
      <c r="AX2598" s="12" t="s">
        <v>72</v>
      </c>
      <c r="AY2598" s="151" t="s">
        <v>182</v>
      </c>
    </row>
    <row r="2599" spans="2:51" s="12" customFormat="1">
      <c r="B2599" s="149"/>
      <c r="D2599" s="150" t="s">
        <v>193</v>
      </c>
      <c r="E2599" s="151" t="s">
        <v>3</v>
      </c>
      <c r="F2599" s="152" t="s">
        <v>1550</v>
      </c>
      <c r="H2599" s="153">
        <v>-1.05</v>
      </c>
      <c r="I2599" s="154"/>
      <c r="L2599" s="149"/>
      <c r="M2599" s="155"/>
      <c r="T2599" s="156"/>
      <c r="AT2599" s="151" t="s">
        <v>193</v>
      </c>
      <c r="AU2599" s="151" t="s">
        <v>81</v>
      </c>
      <c r="AV2599" s="12" t="s">
        <v>81</v>
      </c>
      <c r="AW2599" s="12" t="s">
        <v>34</v>
      </c>
      <c r="AX2599" s="12" t="s">
        <v>72</v>
      </c>
      <c r="AY2599" s="151" t="s">
        <v>182</v>
      </c>
    </row>
    <row r="2600" spans="2:51" s="12" customFormat="1">
      <c r="B2600" s="149"/>
      <c r="D2600" s="150" t="s">
        <v>193</v>
      </c>
      <c r="E2600" s="151" t="s">
        <v>3</v>
      </c>
      <c r="F2600" s="152" t="s">
        <v>1551</v>
      </c>
      <c r="H2600" s="153">
        <v>-3.15</v>
      </c>
      <c r="I2600" s="154"/>
      <c r="L2600" s="149"/>
      <c r="M2600" s="155"/>
      <c r="T2600" s="156"/>
      <c r="AT2600" s="151" t="s">
        <v>193</v>
      </c>
      <c r="AU2600" s="151" t="s">
        <v>81</v>
      </c>
      <c r="AV2600" s="12" t="s">
        <v>81</v>
      </c>
      <c r="AW2600" s="12" t="s">
        <v>34</v>
      </c>
      <c r="AX2600" s="12" t="s">
        <v>72</v>
      </c>
      <c r="AY2600" s="151" t="s">
        <v>182</v>
      </c>
    </row>
    <row r="2601" spans="2:51" s="12" customFormat="1">
      <c r="B2601" s="149"/>
      <c r="D2601" s="150" t="s">
        <v>193</v>
      </c>
      <c r="E2601" s="151" t="s">
        <v>3</v>
      </c>
      <c r="F2601" s="152" t="s">
        <v>1552</v>
      </c>
      <c r="H2601" s="153">
        <v>61.35</v>
      </c>
      <c r="I2601" s="154"/>
      <c r="L2601" s="149"/>
      <c r="M2601" s="155"/>
      <c r="T2601" s="156"/>
      <c r="AT2601" s="151" t="s">
        <v>193</v>
      </c>
      <c r="AU2601" s="151" t="s">
        <v>81</v>
      </c>
      <c r="AV2601" s="12" t="s">
        <v>81</v>
      </c>
      <c r="AW2601" s="12" t="s">
        <v>34</v>
      </c>
      <c r="AX2601" s="12" t="s">
        <v>72</v>
      </c>
      <c r="AY2601" s="151" t="s">
        <v>182</v>
      </c>
    </row>
    <row r="2602" spans="2:51" s="12" customFormat="1">
      <c r="B2602" s="149"/>
      <c r="D2602" s="150" t="s">
        <v>193</v>
      </c>
      <c r="E2602" s="151" t="s">
        <v>3</v>
      </c>
      <c r="F2602" s="152" t="s">
        <v>931</v>
      </c>
      <c r="H2602" s="153">
        <v>-2.2000000000000002</v>
      </c>
      <c r="I2602" s="154"/>
      <c r="L2602" s="149"/>
      <c r="M2602" s="155"/>
      <c r="T2602" s="156"/>
      <c r="AT2602" s="151" t="s">
        <v>193</v>
      </c>
      <c r="AU2602" s="151" t="s">
        <v>81</v>
      </c>
      <c r="AV2602" s="12" t="s">
        <v>81</v>
      </c>
      <c r="AW2602" s="12" t="s">
        <v>34</v>
      </c>
      <c r="AX2602" s="12" t="s">
        <v>72</v>
      </c>
      <c r="AY2602" s="151" t="s">
        <v>182</v>
      </c>
    </row>
    <row r="2603" spans="2:51" s="12" customFormat="1">
      <c r="B2603" s="149"/>
      <c r="D2603" s="150" t="s">
        <v>193</v>
      </c>
      <c r="E2603" s="151" t="s">
        <v>3</v>
      </c>
      <c r="F2603" s="152" t="s">
        <v>1553</v>
      </c>
      <c r="H2603" s="153">
        <v>-1.25</v>
      </c>
      <c r="I2603" s="154"/>
      <c r="L2603" s="149"/>
      <c r="M2603" s="155"/>
      <c r="T2603" s="156"/>
      <c r="AT2603" s="151" t="s">
        <v>193</v>
      </c>
      <c r="AU2603" s="151" t="s">
        <v>81</v>
      </c>
      <c r="AV2603" s="12" t="s">
        <v>81</v>
      </c>
      <c r="AW2603" s="12" t="s">
        <v>34</v>
      </c>
      <c r="AX2603" s="12" t="s">
        <v>72</v>
      </c>
      <c r="AY2603" s="151" t="s">
        <v>182</v>
      </c>
    </row>
    <row r="2604" spans="2:51" s="12" customFormat="1">
      <c r="B2604" s="149"/>
      <c r="D2604" s="150" t="s">
        <v>193</v>
      </c>
      <c r="E2604" s="151" t="s">
        <v>3</v>
      </c>
      <c r="F2604" s="152" t="s">
        <v>1554</v>
      </c>
      <c r="H2604" s="153">
        <v>49.17</v>
      </c>
      <c r="I2604" s="154"/>
      <c r="L2604" s="149"/>
      <c r="M2604" s="155"/>
      <c r="T2604" s="156"/>
      <c r="AT2604" s="151" t="s">
        <v>193</v>
      </c>
      <c r="AU2604" s="151" t="s">
        <v>81</v>
      </c>
      <c r="AV2604" s="12" t="s">
        <v>81</v>
      </c>
      <c r="AW2604" s="12" t="s">
        <v>34</v>
      </c>
      <c r="AX2604" s="12" t="s">
        <v>72</v>
      </c>
      <c r="AY2604" s="151" t="s">
        <v>182</v>
      </c>
    </row>
    <row r="2605" spans="2:51" s="12" customFormat="1">
      <c r="B2605" s="149"/>
      <c r="D2605" s="150" t="s">
        <v>193</v>
      </c>
      <c r="E2605" s="151" t="s">
        <v>3</v>
      </c>
      <c r="F2605" s="152" t="s">
        <v>931</v>
      </c>
      <c r="H2605" s="153">
        <v>-2.2000000000000002</v>
      </c>
      <c r="I2605" s="154"/>
      <c r="L2605" s="149"/>
      <c r="M2605" s="155"/>
      <c r="T2605" s="156"/>
      <c r="AT2605" s="151" t="s">
        <v>193</v>
      </c>
      <c r="AU2605" s="151" t="s">
        <v>81</v>
      </c>
      <c r="AV2605" s="12" t="s">
        <v>81</v>
      </c>
      <c r="AW2605" s="12" t="s">
        <v>34</v>
      </c>
      <c r="AX2605" s="12" t="s">
        <v>72</v>
      </c>
      <c r="AY2605" s="151" t="s">
        <v>182</v>
      </c>
    </row>
    <row r="2606" spans="2:51" s="12" customFormat="1">
      <c r="B2606" s="149"/>
      <c r="D2606" s="150" t="s">
        <v>193</v>
      </c>
      <c r="E2606" s="151" t="s">
        <v>3</v>
      </c>
      <c r="F2606" s="152" t="s">
        <v>1555</v>
      </c>
      <c r="H2606" s="153">
        <v>-0.5</v>
      </c>
      <c r="I2606" s="154"/>
      <c r="L2606" s="149"/>
      <c r="M2606" s="155"/>
      <c r="T2606" s="156"/>
      <c r="AT2606" s="151" t="s">
        <v>193</v>
      </c>
      <c r="AU2606" s="151" t="s">
        <v>81</v>
      </c>
      <c r="AV2606" s="12" t="s">
        <v>81</v>
      </c>
      <c r="AW2606" s="12" t="s">
        <v>34</v>
      </c>
      <c r="AX2606" s="12" t="s">
        <v>72</v>
      </c>
      <c r="AY2606" s="151" t="s">
        <v>182</v>
      </c>
    </row>
    <row r="2607" spans="2:51" s="12" customFormat="1">
      <c r="B2607" s="149"/>
      <c r="D2607" s="150" t="s">
        <v>193</v>
      </c>
      <c r="E2607" s="151" t="s">
        <v>3</v>
      </c>
      <c r="F2607" s="152" t="s">
        <v>1556</v>
      </c>
      <c r="H2607" s="153">
        <v>48.21</v>
      </c>
      <c r="I2607" s="154"/>
      <c r="L2607" s="149"/>
      <c r="M2607" s="155"/>
      <c r="T2607" s="156"/>
      <c r="AT2607" s="151" t="s">
        <v>193</v>
      </c>
      <c r="AU2607" s="151" t="s">
        <v>81</v>
      </c>
      <c r="AV2607" s="12" t="s">
        <v>81</v>
      </c>
      <c r="AW2607" s="12" t="s">
        <v>34</v>
      </c>
      <c r="AX2607" s="12" t="s">
        <v>72</v>
      </c>
      <c r="AY2607" s="151" t="s">
        <v>182</v>
      </c>
    </row>
    <row r="2608" spans="2:51" s="12" customFormat="1">
      <c r="B2608" s="149"/>
      <c r="D2608" s="150" t="s">
        <v>193</v>
      </c>
      <c r="E2608" s="151" t="s">
        <v>3</v>
      </c>
      <c r="F2608" s="152" t="s">
        <v>931</v>
      </c>
      <c r="H2608" s="153">
        <v>-2.2000000000000002</v>
      </c>
      <c r="I2608" s="154"/>
      <c r="L2608" s="149"/>
      <c r="M2608" s="155"/>
      <c r="T2608" s="156"/>
      <c r="AT2608" s="151" t="s">
        <v>193</v>
      </c>
      <c r="AU2608" s="151" t="s">
        <v>81</v>
      </c>
      <c r="AV2608" s="12" t="s">
        <v>81</v>
      </c>
      <c r="AW2608" s="12" t="s">
        <v>34</v>
      </c>
      <c r="AX2608" s="12" t="s">
        <v>72</v>
      </c>
      <c r="AY2608" s="151" t="s">
        <v>182</v>
      </c>
    </row>
    <row r="2609" spans="2:51" s="12" customFormat="1">
      <c r="B2609" s="149"/>
      <c r="D2609" s="150" t="s">
        <v>193</v>
      </c>
      <c r="E2609" s="151" t="s">
        <v>3</v>
      </c>
      <c r="F2609" s="152" t="s">
        <v>1555</v>
      </c>
      <c r="H2609" s="153">
        <v>-0.5</v>
      </c>
      <c r="I2609" s="154"/>
      <c r="L2609" s="149"/>
      <c r="M2609" s="155"/>
      <c r="T2609" s="156"/>
      <c r="AT2609" s="151" t="s">
        <v>193</v>
      </c>
      <c r="AU2609" s="151" t="s">
        <v>81</v>
      </c>
      <c r="AV2609" s="12" t="s">
        <v>81</v>
      </c>
      <c r="AW2609" s="12" t="s">
        <v>34</v>
      </c>
      <c r="AX2609" s="12" t="s">
        <v>72</v>
      </c>
      <c r="AY2609" s="151" t="s">
        <v>182</v>
      </c>
    </row>
    <row r="2610" spans="2:51" s="12" customFormat="1">
      <c r="B2610" s="149"/>
      <c r="D2610" s="150" t="s">
        <v>193</v>
      </c>
      <c r="E2610" s="151" t="s">
        <v>3</v>
      </c>
      <c r="F2610" s="152" t="s">
        <v>1557</v>
      </c>
      <c r="H2610" s="153">
        <v>48</v>
      </c>
      <c r="I2610" s="154"/>
      <c r="L2610" s="149"/>
      <c r="M2610" s="155"/>
      <c r="T2610" s="156"/>
      <c r="AT2610" s="151" t="s">
        <v>193</v>
      </c>
      <c r="AU2610" s="151" t="s">
        <v>81</v>
      </c>
      <c r="AV2610" s="12" t="s">
        <v>81</v>
      </c>
      <c r="AW2610" s="12" t="s">
        <v>34</v>
      </c>
      <c r="AX2610" s="12" t="s">
        <v>72</v>
      </c>
      <c r="AY2610" s="151" t="s">
        <v>182</v>
      </c>
    </row>
    <row r="2611" spans="2:51" s="12" customFormat="1">
      <c r="B2611" s="149"/>
      <c r="D2611" s="150" t="s">
        <v>193</v>
      </c>
      <c r="E2611" s="151" t="s">
        <v>3</v>
      </c>
      <c r="F2611" s="152" t="s">
        <v>941</v>
      </c>
      <c r="H2611" s="153">
        <v>-8.8000000000000007</v>
      </c>
      <c r="I2611" s="154"/>
      <c r="L2611" s="149"/>
      <c r="M2611" s="155"/>
      <c r="T2611" s="156"/>
      <c r="AT2611" s="151" t="s">
        <v>193</v>
      </c>
      <c r="AU2611" s="151" t="s">
        <v>81</v>
      </c>
      <c r="AV2611" s="12" t="s">
        <v>81</v>
      </c>
      <c r="AW2611" s="12" t="s">
        <v>34</v>
      </c>
      <c r="AX2611" s="12" t="s">
        <v>72</v>
      </c>
      <c r="AY2611" s="151" t="s">
        <v>182</v>
      </c>
    </row>
    <row r="2612" spans="2:51" s="12" customFormat="1">
      <c r="B2612" s="149"/>
      <c r="D2612" s="150" t="s">
        <v>193</v>
      </c>
      <c r="E2612" s="151" t="s">
        <v>3</v>
      </c>
      <c r="F2612" s="152" t="s">
        <v>1558</v>
      </c>
      <c r="H2612" s="153">
        <v>1.71</v>
      </c>
      <c r="I2612" s="154"/>
      <c r="L2612" s="149"/>
      <c r="M2612" s="155"/>
      <c r="T2612" s="156"/>
      <c r="AT2612" s="151" t="s">
        <v>193</v>
      </c>
      <c r="AU2612" s="151" t="s">
        <v>81</v>
      </c>
      <c r="AV2612" s="12" t="s">
        <v>81</v>
      </c>
      <c r="AW2612" s="12" t="s">
        <v>34</v>
      </c>
      <c r="AX2612" s="12" t="s">
        <v>72</v>
      </c>
      <c r="AY2612" s="151" t="s">
        <v>182</v>
      </c>
    </row>
    <row r="2613" spans="2:51" s="14" customFormat="1">
      <c r="B2613" s="174"/>
      <c r="D2613" s="150" t="s">
        <v>193</v>
      </c>
      <c r="E2613" s="175" t="s">
        <v>3</v>
      </c>
      <c r="F2613" s="176" t="s">
        <v>590</v>
      </c>
      <c r="H2613" s="177">
        <v>1368.8969999999999</v>
      </c>
      <c r="I2613" s="178"/>
      <c r="L2613" s="174"/>
      <c r="M2613" s="179"/>
      <c r="T2613" s="180"/>
      <c r="AT2613" s="175" t="s">
        <v>193</v>
      </c>
      <c r="AU2613" s="175" t="s">
        <v>81</v>
      </c>
      <c r="AV2613" s="14" t="s">
        <v>202</v>
      </c>
      <c r="AW2613" s="14" t="s">
        <v>34</v>
      </c>
      <c r="AX2613" s="14" t="s">
        <v>72</v>
      </c>
      <c r="AY2613" s="175" t="s">
        <v>182</v>
      </c>
    </row>
    <row r="2614" spans="2:51" s="12" customFormat="1">
      <c r="B2614" s="149"/>
      <c r="D2614" s="150" t="s">
        <v>193</v>
      </c>
      <c r="E2614" s="151" t="s">
        <v>3</v>
      </c>
      <c r="F2614" s="152" t="s">
        <v>1559</v>
      </c>
      <c r="H2614" s="153">
        <v>97.007999999999996</v>
      </c>
      <c r="I2614" s="154"/>
      <c r="L2614" s="149"/>
      <c r="M2614" s="155"/>
      <c r="T2614" s="156"/>
      <c r="AT2614" s="151" t="s">
        <v>193</v>
      </c>
      <c r="AU2614" s="151" t="s">
        <v>81</v>
      </c>
      <c r="AV2614" s="12" t="s">
        <v>81</v>
      </c>
      <c r="AW2614" s="12" t="s">
        <v>34</v>
      </c>
      <c r="AX2614" s="12" t="s">
        <v>72</v>
      </c>
      <c r="AY2614" s="151" t="s">
        <v>182</v>
      </c>
    </row>
    <row r="2615" spans="2:51" s="12" customFormat="1">
      <c r="B2615" s="149"/>
      <c r="D2615" s="150" t="s">
        <v>193</v>
      </c>
      <c r="E2615" s="151" t="s">
        <v>3</v>
      </c>
      <c r="F2615" s="152" t="s">
        <v>931</v>
      </c>
      <c r="H2615" s="153">
        <v>-2.2000000000000002</v>
      </c>
      <c r="I2615" s="154"/>
      <c r="L2615" s="149"/>
      <c r="M2615" s="155"/>
      <c r="T2615" s="156"/>
      <c r="AT2615" s="151" t="s">
        <v>193</v>
      </c>
      <c r="AU2615" s="151" t="s">
        <v>81</v>
      </c>
      <c r="AV2615" s="12" t="s">
        <v>81</v>
      </c>
      <c r="AW2615" s="12" t="s">
        <v>34</v>
      </c>
      <c r="AX2615" s="12" t="s">
        <v>72</v>
      </c>
      <c r="AY2615" s="151" t="s">
        <v>182</v>
      </c>
    </row>
    <row r="2616" spans="2:51" s="12" customFormat="1">
      <c r="B2616" s="149"/>
      <c r="D2616" s="150" t="s">
        <v>193</v>
      </c>
      <c r="E2616" s="151" t="s">
        <v>3</v>
      </c>
      <c r="F2616" s="152" t="s">
        <v>1560</v>
      </c>
      <c r="H2616" s="153">
        <v>-5.8440000000000003</v>
      </c>
      <c r="I2616" s="154"/>
      <c r="L2616" s="149"/>
      <c r="M2616" s="155"/>
      <c r="T2616" s="156"/>
      <c r="AT2616" s="151" t="s">
        <v>193</v>
      </c>
      <c r="AU2616" s="151" t="s">
        <v>81</v>
      </c>
      <c r="AV2616" s="12" t="s">
        <v>81</v>
      </c>
      <c r="AW2616" s="12" t="s">
        <v>34</v>
      </c>
      <c r="AX2616" s="12" t="s">
        <v>72</v>
      </c>
      <c r="AY2616" s="151" t="s">
        <v>182</v>
      </c>
    </row>
    <row r="2617" spans="2:51" s="12" customFormat="1">
      <c r="B2617" s="149"/>
      <c r="D2617" s="150" t="s">
        <v>193</v>
      </c>
      <c r="E2617" s="151" t="s">
        <v>3</v>
      </c>
      <c r="F2617" s="152" t="s">
        <v>1561</v>
      </c>
      <c r="H2617" s="153">
        <v>106.941</v>
      </c>
      <c r="I2617" s="154"/>
      <c r="L2617" s="149"/>
      <c r="M2617" s="155"/>
      <c r="T2617" s="156"/>
      <c r="AT2617" s="151" t="s">
        <v>193</v>
      </c>
      <c r="AU2617" s="151" t="s">
        <v>81</v>
      </c>
      <c r="AV2617" s="12" t="s">
        <v>81</v>
      </c>
      <c r="AW2617" s="12" t="s">
        <v>34</v>
      </c>
      <c r="AX2617" s="12" t="s">
        <v>72</v>
      </c>
      <c r="AY2617" s="151" t="s">
        <v>182</v>
      </c>
    </row>
    <row r="2618" spans="2:51" s="12" customFormat="1">
      <c r="B2618" s="149"/>
      <c r="D2618" s="150" t="s">
        <v>193</v>
      </c>
      <c r="E2618" s="151" t="s">
        <v>3</v>
      </c>
      <c r="F2618" s="152" t="s">
        <v>1562</v>
      </c>
      <c r="H2618" s="153">
        <v>0.89400000000000002</v>
      </c>
      <c r="I2618" s="154"/>
      <c r="L2618" s="149"/>
      <c r="M2618" s="155"/>
      <c r="T2618" s="156"/>
      <c r="AT2618" s="151" t="s">
        <v>193</v>
      </c>
      <c r="AU2618" s="151" t="s">
        <v>81</v>
      </c>
      <c r="AV2618" s="12" t="s">
        <v>81</v>
      </c>
      <c r="AW2618" s="12" t="s">
        <v>34</v>
      </c>
      <c r="AX2618" s="12" t="s">
        <v>72</v>
      </c>
      <c r="AY2618" s="151" t="s">
        <v>182</v>
      </c>
    </row>
    <row r="2619" spans="2:51" s="12" customFormat="1">
      <c r="B2619" s="149"/>
      <c r="D2619" s="150" t="s">
        <v>193</v>
      </c>
      <c r="E2619" s="151" t="s">
        <v>3</v>
      </c>
      <c r="F2619" s="152" t="s">
        <v>1512</v>
      </c>
      <c r="H2619" s="153">
        <v>-4.4000000000000004</v>
      </c>
      <c r="I2619" s="154"/>
      <c r="L2619" s="149"/>
      <c r="M2619" s="155"/>
      <c r="T2619" s="156"/>
      <c r="AT2619" s="151" t="s">
        <v>193</v>
      </c>
      <c r="AU2619" s="151" t="s">
        <v>81</v>
      </c>
      <c r="AV2619" s="12" t="s">
        <v>81</v>
      </c>
      <c r="AW2619" s="12" t="s">
        <v>34</v>
      </c>
      <c r="AX2619" s="12" t="s">
        <v>72</v>
      </c>
      <c r="AY2619" s="151" t="s">
        <v>182</v>
      </c>
    </row>
    <row r="2620" spans="2:51" s="12" customFormat="1">
      <c r="B2620" s="149"/>
      <c r="D2620" s="150" t="s">
        <v>193</v>
      </c>
      <c r="E2620" s="151" t="s">
        <v>3</v>
      </c>
      <c r="F2620" s="152" t="s">
        <v>1563</v>
      </c>
      <c r="H2620" s="153">
        <v>-3.8959999999999999</v>
      </c>
      <c r="I2620" s="154"/>
      <c r="L2620" s="149"/>
      <c r="M2620" s="155"/>
      <c r="T2620" s="156"/>
      <c r="AT2620" s="151" t="s">
        <v>193</v>
      </c>
      <c r="AU2620" s="151" t="s">
        <v>81</v>
      </c>
      <c r="AV2620" s="12" t="s">
        <v>81</v>
      </c>
      <c r="AW2620" s="12" t="s">
        <v>34</v>
      </c>
      <c r="AX2620" s="12" t="s">
        <v>72</v>
      </c>
      <c r="AY2620" s="151" t="s">
        <v>182</v>
      </c>
    </row>
    <row r="2621" spans="2:51" s="12" customFormat="1">
      <c r="B2621" s="149"/>
      <c r="D2621" s="150" t="s">
        <v>193</v>
      </c>
      <c r="E2621" s="151" t="s">
        <v>3</v>
      </c>
      <c r="F2621" s="152" t="s">
        <v>1564</v>
      </c>
      <c r="H2621" s="153">
        <v>184.857</v>
      </c>
      <c r="I2621" s="154"/>
      <c r="L2621" s="149"/>
      <c r="M2621" s="155"/>
      <c r="T2621" s="156"/>
      <c r="AT2621" s="151" t="s">
        <v>193</v>
      </c>
      <c r="AU2621" s="151" t="s">
        <v>81</v>
      </c>
      <c r="AV2621" s="12" t="s">
        <v>81</v>
      </c>
      <c r="AW2621" s="12" t="s">
        <v>34</v>
      </c>
      <c r="AX2621" s="12" t="s">
        <v>72</v>
      </c>
      <c r="AY2621" s="151" t="s">
        <v>182</v>
      </c>
    </row>
    <row r="2622" spans="2:51" s="12" customFormat="1">
      <c r="B2622" s="149"/>
      <c r="D2622" s="150" t="s">
        <v>193</v>
      </c>
      <c r="E2622" s="151" t="s">
        <v>3</v>
      </c>
      <c r="F2622" s="152" t="s">
        <v>1565</v>
      </c>
      <c r="H2622" s="153">
        <v>0.24099999999999999</v>
      </c>
      <c r="I2622" s="154"/>
      <c r="L2622" s="149"/>
      <c r="M2622" s="155"/>
      <c r="T2622" s="156"/>
      <c r="AT2622" s="151" t="s">
        <v>193</v>
      </c>
      <c r="AU2622" s="151" t="s">
        <v>81</v>
      </c>
      <c r="AV2622" s="12" t="s">
        <v>81</v>
      </c>
      <c r="AW2622" s="12" t="s">
        <v>34</v>
      </c>
      <c r="AX2622" s="12" t="s">
        <v>72</v>
      </c>
      <c r="AY2622" s="151" t="s">
        <v>182</v>
      </c>
    </row>
    <row r="2623" spans="2:51" s="12" customFormat="1">
      <c r="B2623" s="149"/>
      <c r="D2623" s="150" t="s">
        <v>193</v>
      </c>
      <c r="E2623" s="151" t="s">
        <v>3</v>
      </c>
      <c r="F2623" s="152" t="s">
        <v>1566</v>
      </c>
      <c r="H2623" s="153">
        <v>0.55000000000000004</v>
      </c>
      <c r="I2623" s="154"/>
      <c r="L2623" s="149"/>
      <c r="M2623" s="155"/>
      <c r="T2623" s="156"/>
      <c r="AT2623" s="151" t="s">
        <v>193</v>
      </c>
      <c r="AU2623" s="151" t="s">
        <v>81</v>
      </c>
      <c r="AV2623" s="12" t="s">
        <v>81</v>
      </c>
      <c r="AW2623" s="12" t="s">
        <v>34</v>
      </c>
      <c r="AX2623" s="12" t="s">
        <v>72</v>
      </c>
      <c r="AY2623" s="151" t="s">
        <v>182</v>
      </c>
    </row>
    <row r="2624" spans="2:51" s="12" customFormat="1">
      <c r="B2624" s="149"/>
      <c r="D2624" s="150" t="s">
        <v>193</v>
      </c>
      <c r="E2624" s="151" t="s">
        <v>3</v>
      </c>
      <c r="F2624" s="152" t="s">
        <v>949</v>
      </c>
      <c r="H2624" s="153">
        <v>-5.4</v>
      </c>
      <c r="I2624" s="154"/>
      <c r="L2624" s="149"/>
      <c r="M2624" s="155"/>
      <c r="T2624" s="156"/>
      <c r="AT2624" s="151" t="s">
        <v>193</v>
      </c>
      <c r="AU2624" s="151" t="s">
        <v>81</v>
      </c>
      <c r="AV2624" s="12" t="s">
        <v>81</v>
      </c>
      <c r="AW2624" s="12" t="s">
        <v>34</v>
      </c>
      <c r="AX2624" s="12" t="s">
        <v>72</v>
      </c>
      <c r="AY2624" s="151" t="s">
        <v>182</v>
      </c>
    </row>
    <row r="2625" spans="2:51" s="12" customFormat="1">
      <c r="B2625" s="149"/>
      <c r="D2625" s="150" t="s">
        <v>193</v>
      </c>
      <c r="E2625" s="151" t="s">
        <v>3</v>
      </c>
      <c r="F2625" s="152" t="s">
        <v>1567</v>
      </c>
      <c r="H2625" s="153">
        <v>-4.1449999999999996</v>
      </c>
      <c r="I2625" s="154"/>
      <c r="L2625" s="149"/>
      <c r="M2625" s="155"/>
      <c r="T2625" s="156"/>
      <c r="AT2625" s="151" t="s">
        <v>193</v>
      </c>
      <c r="AU2625" s="151" t="s">
        <v>81</v>
      </c>
      <c r="AV2625" s="12" t="s">
        <v>81</v>
      </c>
      <c r="AW2625" s="12" t="s">
        <v>34</v>
      </c>
      <c r="AX2625" s="12" t="s">
        <v>72</v>
      </c>
      <c r="AY2625" s="151" t="s">
        <v>182</v>
      </c>
    </row>
    <row r="2626" spans="2:51" s="12" customFormat="1">
      <c r="B2626" s="149"/>
      <c r="D2626" s="150" t="s">
        <v>193</v>
      </c>
      <c r="E2626" s="151" t="s">
        <v>3</v>
      </c>
      <c r="F2626" s="152" t="s">
        <v>1568</v>
      </c>
      <c r="H2626" s="153">
        <v>0.53600000000000003</v>
      </c>
      <c r="I2626" s="154"/>
      <c r="L2626" s="149"/>
      <c r="M2626" s="155"/>
      <c r="T2626" s="156"/>
      <c r="AT2626" s="151" t="s">
        <v>193</v>
      </c>
      <c r="AU2626" s="151" t="s">
        <v>81</v>
      </c>
      <c r="AV2626" s="12" t="s">
        <v>81</v>
      </c>
      <c r="AW2626" s="12" t="s">
        <v>34</v>
      </c>
      <c r="AX2626" s="12" t="s">
        <v>72</v>
      </c>
      <c r="AY2626" s="151" t="s">
        <v>182</v>
      </c>
    </row>
    <row r="2627" spans="2:51" s="12" customFormat="1">
      <c r="B2627" s="149"/>
      <c r="D2627" s="150" t="s">
        <v>193</v>
      </c>
      <c r="E2627" s="151" t="s">
        <v>3</v>
      </c>
      <c r="F2627" s="152" t="s">
        <v>1569</v>
      </c>
      <c r="H2627" s="153">
        <v>1.377</v>
      </c>
      <c r="I2627" s="154"/>
      <c r="L2627" s="149"/>
      <c r="M2627" s="155"/>
      <c r="T2627" s="156"/>
      <c r="AT2627" s="151" t="s">
        <v>193</v>
      </c>
      <c r="AU2627" s="151" t="s">
        <v>81</v>
      </c>
      <c r="AV2627" s="12" t="s">
        <v>81</v>
      </c>
      <c r="AW2627" s="12" t="s">
        <v>34</v>
      </c>
      <c r="AX2627" s="12" t="s">
        <v>72</v>
      </c>
      <c r="AY2627" s="151" t="s">
        <v>182</v>
      </c>
    </row>
    <row r="2628" spans="2:51" s="12" customFormat="1">
      <c r="B2628" s="149"/>
      <c r="D2628" s="150" t="s">
        <v>193</v>
      </c>
      <c r="E2628" s="151" t="s">
        <v>3</v>
      </c>
      <c r="F2628" s="152" t="s">
        <v>1570</v>
      </c>
      <c r="H2628" s="153">
        <v>28.853000000000002</v>
      </c>
      <c r="I2628" s="154"/>
      <c r="L2628" s="149"/>
      <c r="M2628" s="155"/>
      <c r="T2628" s="156"/>
      <c r="AT2628" s="151" t="s">
        <v>193</v>
      </c>
      <c r="AU2628" s="151" t="s">
        <v>81</v>
      </c>
      <c r="AV2628" s="12" t="s">
        <v>81</v>
      </c>
      <c r="AW2628" s="12" t="s">
        <v>34</v>
      </c>
      <c r="AX2628" s="12" t="s">
        <v>72</v>
      </c>
      <c r="AY2628" s="151" t="s">
        <v>182</v>
      </c>
    </row>
    <row r="2629" spans="2:51" s="12" customFormat="1">
      <c r="B2629" s="149"/>
      <c r="D2629" s="150" t="s">
        <v>193</v>
      </c>
      <c r="E2629" s="151" t="s">
        <v>3</v>
      </c>
      <c r="F2629" s="152" t="s">
        <v>937</v>
      </c>
      <c r="H2629" s="153">
        <v>-1.4</v>
      </c>
      <c r="I2629" s="154"/>
      <c r="L2629" s="149"/>
      <c r="M2629" s="155"/>
      <c r="T2629" s="156"/>
      <c r="AT2629" s="151" t="s">
        <v>193</v>
      </c>
      <c r="AU2629" s="151" t="s">
        <v>81</v>
      </c>
      <c r="AV2629" s="12" t="s">
        <v>81</v>
      </c>
      <c r="AW2629" s="12" t="s">
        <v>34</v>
      </c>
      <c r="AX2629" s="12" t="s">
        <v>72</v>
      </c>
      <c r="AY2629" s="151" t="s">
        <v>182</v>
      </c>
    </row>
    <row r="2630" spans="2:51" s="12" customFormat="1">
      <c r="B2630" s="149"/>
      <c r="D2630" s="150" t="s">
        <v>193</v>
      </c>
      <c r="E2630" s="151" t="s">
        <v>3</v>
      </c>
      <c r="F2630" s="152" t="s">
        <v>1571</v>
      </c>
      <c r="H2630" s="153">
        <v>-2.0499999999999998</v>
      </c>
      <c r="I2630" s="154"/>
      <c r="L2630" s="149"/>
      <c r="M2630" s="155"/>
      <c r="T2630" s="156"/>
      <c r="AT2630" s="151" t="s">
        <v>193</v>
      </c>
      <c r="AU2630" s="151" t="s">
        <v>81</v>
      </c>
      <c r="AV2630" s="12" t="s">
        <v>81</v>
      </c>
      <c r="AW2630" s="12" t="s">
        <v>34</v>
      </c>
      <c r="AX2630" s="12" t="s">
        <v>72</v>
      </c>
      <c r="AY2630" s="151" t="s">
        <v>182</v>
      </c>
    </row>
    <row r="2631" spans="2:51" s="12" customFormat="1">
      <c r="B2631" s="149"/>
      <c r="D2631" s="150" t="s">
        <v>193</v>
      </c>
      <c r="E2631" s="151" t="s">
        <v>3</v>
      </c>
      <c r="F2631" s="152" t="s">
        <v>1572</v>
      </c>
      <c r="H2631" s="153">
        <v>38.743000000000002</v>
      </c>
      <c r="I2631" s="154"/>
      <c r="L2631" s="149"/>
      <c r="M2631" s="155"/>
      <c r="T2631" s="156"/>
      <c r="AT2631" s="151" t="s">
        <v>193</v>
      </c>
      <c r="AU2631" s="151" t="s">
        <v>81</v>
      </c>
      <c r="AV2631" s="12" t="s">
        <v>81</v>
      </c>
      <c r="AW2631" s="12" t="s">
        <v>34</v>
      </c>
      <c r="AX2631" s="12" t="s">
        <v>72</v>
      </c>
      <c r="AY2631" s="151" t="s">
        <v>182</v>
      </c>
    </row>
    <row r="2632" spans="2:51" s="12" customFormat="1">
      <c r="B2632" s="149"/>
      <c r="D2632" s="150" t="s">
        <v>193</v>
      </c>
      <c r="E2632" s="151" t="s">
        <v>3</v>
      </c>
      <c r="F2632" s="152" t="s">
        <v>921</v>
      </c>
      <c r="H2632" s="153">
        <v>-2.8</v>
      </c>
      <c r="I2632" s="154"/>
      <c r="L2632" s="149"/>
      <c r="M2632" s="155"/>
      <c r="T2632" s="156"/>
      <c r="AT2632" s="151" t="s">
        <v>193</v>
      </c>
      <c r="AU2632" s="151" t="s">
        <v>81</v>
      </c>
      <c r="AV2632" s="12" t="s">
        <v>81</v>
      </c>
      <c r="AW2632" s="12" t="s">
        <v>34</v>
      </c>
      <c r="AX2632" s="12" t="s">
        <v>72</v>
      </c>
      <c r="AY2632" s="151" t="s">
        <v>182</v>
      </c>
    </row>
    <row r="2633" spans="2:51" s="12" customFormat="1">
      <c r="B2633" s="149"/>
      <c r="D2633" s="150" t="s">
        <v>193</v>
      </c>
      <c r="E2633" s="151" t="s">
        <v>3</v>
      </c>
      <c r="F2633" s="152" t="s">
        <v>1573</v>
      </c>
      <c r="H2633" s="153">
        <v>43.472999999999999</v>
      </c>
      <c r="I2633" s="154"/>
      <c r="L2633" s="149"/>
      <c r="M2633" s="155"/>
      <c r="T2633" s="156"/>
      <c r="AT2633" s="151" t="s">
        <v>193</v>
      </c>
      <c r="AU2633" s="151" t="s">
        <v>81</v>
      </c>
      <c r="AV2633" s="12" t="s">
        <v>81</v>
      </c>
      <c r="AW2633" s="12" t="s">
        <v>34</v>
      </c>
      <c r="AX2633" s="12" t="s">
        <v>72</v>
      </c>
      <c r="AY2633" s="151" t="s">
        <v>182</v>
      </c>
    </row>
    <row r="2634" spans="2:51" s="12" customFormat="1">
      <c r="B2634" s="149"/>
      <c r="D2634" s="150" t="s">
        <v>193</v>
      </c>
      <c r="E2634" s="151" t="s">
        <v>3</v>
      </c>
      <c r="F2634" s="152" t="s">
        <v>921</v>
      </c>
      <c r="H2634" s="153">
        <v>-2.8</v>
      </c>
      <c r="I2634" s="154"/>
      <c r="L2634" s="149"/>
      <c r="M2634" s="155"/>
      <c r="T2634" s="156"/>
      <c r="AT2634" s="151" t="s">
        <v>193</v>
      </c>
      <c r="AU2634" s="151" t="s">
        <v>81</v>
      </c>
      <c r="AV2634" s="12" t="s">
        <v>81</v>
      </c>
      <c r="AW2634" s="12" t="s">
        <v>34</v>
      </c>
      <c r="AX2634" s="12" t="s">
        <v>72</v>
      </c>
      <c r="AY2634" s="151" t="s">
        <v>182</v>
      </c>
    </row>
    <row r="2635" spans="2:51" s="12" customFormat="1">
      <c r="B2635" s="149"/>
      <c r="D2635" s="150" t="s">
        <v>193</v>
      </c>
      <c r="E2635" s="151" t="s">
        <v>3</v>
      </c>
      <c r="F2635" s="152" t="s">
        <v>1574</v>
      </c>
      <c r="H2635" s="153">
        <v>-2.76</v>
      </c>
      <c r="I2635" s="154"/>
      <c r="L2635" s="149"/>
      <c r="M2635" s="155"/>
      <c r="T2635" s="156"/>
      <c r="AT2635" s="151" t="s">
        <v>193</v>
      </c>
      <c r="AU2635" s="151" t="s">
        <v>81</v>
      </c>
      <c r="AV2635" s="12" t="s">
        <v>81</v>
      </c>
      <c r="AW2635" s="12" t="s">
        <v>34</v>
      </c>
      <c r="AX2635" s="12" t="s">
        <v>72</v>
      </c>
      <c r="AY2635" s="151" t="s">
        <v>182</v>
      </c>
    </row>
    <row r="2636" spans="2:51" s="12" customFormat="1">
      <c r="B2636" s="149"/>
      <c r="D2636" s="150" t="s">
        <v>193</v>
      </c>
      <c r="E2636" s="151" t="s">
        <v>3</v>
      </c>
      <c r="F2636" s="152" t="s">
        <v>1575</v>
      </c>
      <c r="H2636" s="153">
        <v>32.722999999999999</v>
      </c>
      <c r="I2636" s="154"/>
      <c r="L2636" s="149"/>
      <c r="M2636" s="155"/>
      <c r="T2636" s="156"/>
      <c r="AT2636" s="151" t="s">
        <v>193</v>
      </c>
      <c r="AU2636" s="151" t="s">
        <v>81</v>
      </c>
      <c r="AV2636" s="12" t="s">
        <v>81</v>
      </c>
      <c r="AW2636" s="12" t="s">
        <v>34</v>
      </c>
      <c r="AX2636" s="12" t="s">
        <v>72</v>
      </c>
      <c r="AY2636" s="151" t="s">
        <v>182</v>
      </c>
    </row>
    <row r="2637" spans="2:51" s="12" customFormat="1">
      <c r="B2637" s="149"/>
      <c r="D2637" s="150" t="s">
        <v>193</v>
      </c>
      <c r="E2637" s="151" t="s">
        <v>3</v>
      </c>
      <c r="F2637" s="152" t="s">
        <v>1541</v>
      </c>
      <c r="H2637" s="153">
        <v>-4.2</v>
      </c>
      <c r="I2637" s="154"/>
      <c r="L2637" s="149"/>
      <c r="M2637" s="155"/>
      <c r="T2637" s="156"/>
      <c r="AT2637" s="151" t="s">
        <v>193</v>
      </c>
      <c r="AU2637" s="151" t="s">
        <v>81</v>
      </c>
      <c r="AV2637" s="12" t="s">
        <v>81</v>
      </c>
      <c r="AW2637" s="12" t="s">
        <v>34</v>
      </c>
      <c r="AX2637" s="12" t="s">
        <v>72</v>
      </c>
      <c r="AY2637" s="151" t="s">
        <v>182</v>
      </c>
    </row>
    <row r="2638" spans="2:51" s="12" customFormat="1">
      <c r="B2638" s="149"/>
      <c r="D2638" s="150" t="s">
        <v>193</v>
      </c>
      <c r="E2638" s="151" t="s">
        <v>3</v>
      </c>
      <c r="F2638" s="152" t="s">
        <v>1576</v>
      </c>
      <c r="H2638" s="153">
        <v>22.274000000000001</v>
      </c>
      <c r="I2638" s="154"/>
      <c r="L2638" s="149"/>
      <c r="M2638" s="155"/>
      <c r="T2638" s="156"/>
      <c r="AT2638" s="151" t="s">
        <v>193</v>
      </c>
      <c r="AU2638" s="151" t="s">
        <v>81</v>
      </c>
      <c r="AV2638" s="12" t="s">
        <v>81</v>
      </c>
      <c r="AW2638" s="12" t="s">
        <v>34</v>
      </c>
      <c r="AX2638" s="12" t="s">
        <v>72</v>
      </c>
      <c r="AY2638" s="151" t="s">
        <v>182</v>
      </c>
    </row>
    <row r="2639" spans="2:51" s="12" customFormat="1">
      <c r="B2639" s="149"/>
      <c r="D2639" s="150" t="s">
        <v>193</v>
      </c>
      <c r="E2639" s="151" t="s">
        <v>3</v>
      </c>
      <c r="F2639" s="152" t="s">
        <v>937</v>
      </c>
      <c r="H2639" s="153">
        <v>-1.4</v>
      </c>
      <c r="I2639" s="154"/>
      <c r="L2639" s="149"/>
      <c r="M2639" s="155"/>
      <c r="T2639" s="156"/>
      <c r="AT2639" s="151" t="s">
        <v>193</v>
      </c>
      <c r="AU2639" s="151" t="s">
        <v>81</v>
      </c>
      <c r="AV2639" s="12" t="s">
        <v>81</v>
      </c>
      <c r="AW2639" s="12" t="s">
        <v>34</v>
      </c>
      <c r="AX2639" s="12" t="s">
        <v>72</v>
      </c>
      <c r="AY2639" s="151" t="s">
        <v>182</v>
      </c>
    </row>
    <row r="2640" spans="2:51" s="12" customFormat="1">
      <c r="B2640" s="149"/>
      <c r="D2640" s="150" t="s">
        <v>193</v>
      </c>
      <c r="E2640" s="151" t="s">
        <v>3</v>
      </c>
      <c r="F2640" s="152" t="s">
        <v>1577</v>
      </c>
      <c r="H2640" s="153">
        <v>22.274000000000001</v>
      </c>
      <c r="I2640" s="154"/>
      <c r="L2640" s="149"/>
      <c r="M2640" s="155"/>
      <c r="T2640" s="156"/>
      <c r="AT2640" s="151" t="s">
        <v>193</v>
      </c>
      <c r="AU2640" s="151" t="s">
        <v>81</v>
      </c>
      <c r="AV2640" s="12" t="s">
        <v>81</v>
      </c>
      <c r="AW2640" s="12" t="s">
        <v>34</v>
      </c>
      <c r="AX2640" s="12" t="s">
        <v>72</v>
      </c>
      <c r="AY2640" s="151" t="s">
        <v>182</v>
      </c>
    </row>
    <row r="2641" spans="2:51" s="12" customFormat="1">
      <c r="B2641" s="149"/>
      <c r="D2641" s="150" t="s">
        <v>193</v>
      </c>
      <c r="E2641" s="151" t="s">
        <v>3</v>
      </c>
      <c r="F2641" s="152" t="s">
        <v>937</v>
      </c>
      <c r="H2641" s="153">
        <v>-1.4</v>
      </c>
      <c r="I2641" s="154"/>
      <c r="L2641" s="149"/>
      <c r="M2641" s="155"/>
      <c r="T2641" s="156"/>
      <c r="AT2641" s="151" t="s">
        <v>193</v>
      </c>
      <c r="AU2641" s="151" t="s">
        <v>81</v>
      </c>
      <c r="AV2641" s="12" t="s">
        <v>81</v>
      </c>
      <c r="AW2641" s="12" t="s">
        <v>34</v>
      </c>
      <c r="AX2641" s="12" t="s">
        <v>72</v>
      </c>
      <c r="AY2641" s="151" t="s">
        <v>182</v>
      </c>
    </row>
    <row r="2642" spans="2:51" s="12" customFormat="1">
      <c r="B2642" s="149"/>
      <c r="D2642" s="150" t="s">
        <v>193</v>
      </c>
      <c r="E2642" s="151" t="s">
        <v>3</v>
      </c>
      <c r="F2642" s="152" t="s">
        <v>1578</v>
      </c>
      <c r="H2642" s="153">
        <v>102.02200000000001</v>
      </c>
      <c r="I2642" s="154"/>
      <c r="L2642" s="149"/>
      <c r="M2642" s="155"/>
      <c r="T2642" s="156"/>
      <c r="AT2642" s="151" t="s">
        <v>193</v>
      </c>
      <c r="AU2642" s="151" t="s">
        <v>81</v>
      </c>
      <c r="AV2642" s="12" t="s">
        <v>81</v>
      </c>
      <c r="AW2642" s="12" t="s">
        <v>34</v>
      </c>
      <c r="AX2642" s="12" t="s">
        <v>72</v>
      </c>
      <c r="AY2642" s="151" t="s">
        <v>182</v>
      </c>
    </row>
    <row r="2643" spans="2:51" s="12" customFormat="1">
      <c r="B2643" s="149"/>
      <c r="D2643" s="150" t="s">
        <v>193</v>
      </c>
      <c r="E2643" s="151" t="s">
        <v>3</v>
      </c>
      <c r="F2643" s="152" t="s">
        <v>932</v>
      </c>
      <c r="H2643" s="153">
        <v>-1.8</v>
      </c>
      <c r="I2643" s="154"/>
      <c r="L2643" s="149"/>
      <c r="M2643" s="155"/>
      <c r="T2643" s="156"/>
      <c r="AT2643" s="151" t="s">
        <v>193</v>
      </c>
      <c r="AU2643" s="151" t="s">
        <v>81</v>
      </c>
      <c r="AV2643" s="12" t="s">
        <v>81</v>
      </c>
      <c r="AW2643" s="12" t="s">
        <v>34</v>
      </c>
      <c r="AX2643" s="12" t="s">
        <v>72</v>
      </c>
      <c r="AY2643" s="151" t="s">
        <v>182</v>
      </c>
    </row>
    <row r="2644" spans="2:51" s="12" customFormat="1">
      <c r="B2644" s="149"/>
      <c r="D2644" s="150" t="s">
        <v>193</v>
      </c>
      <c r="E2644" s="151" t="s">
        <v>3</v>
      </c>
      <c r="F2644" s="152" t="s">
        <v>1579</v>
      </c>
      <c r="H2644" s="153">
        <v>4.4459999999999997</v>
      </c>
      <c r="I2644" s="154"/>
      <c r="L2644" s="149"/>
      <c r="M2644" s="155"/>
      <c r="T2644" s="156"/>
      <c r="AT2644" s="151" t="s">
        <v>193</v>
      </c>
      <c r="AU2644" s="151" t="s">
        <v>81</v>
      </c>
      <c r="AV2644" s="12" t="s">
        <v>81</v>
      </c>
      <c r="AW2644" s="12" t="s">
        <v>34</v>
      </c>
      <c r="AX2644" s="12" t="s">
        <v>72</v>
      </c>
      <c r="AY2644" s="151" t="s">
        <v>182</v>
      </c>
    </row>
    <row r="2645" spans="2:51" s="12" customFormat="1">
      <c r="B2645" s="149"/>
      <c r="D2645" s="150" t="s">
        <v>193</v>
      </c>
      <c r="E2645" s="151" t="s">
        <v>3</v>
      </c>
      <c r="F2645" s="152" t="s">
        <v>1571</v>
      </c>
      <c r="H2645" s="153">
        <v>-2.0499999999999998</v>
      </c>
      <c r="I2645" s="154"/>
      <c r="L2645" s="149"/>
      <c r="M2645" s="155"/>
      <c r="T2645" s="156"/>
      <c r="AT2645" s="151" t="s">
        <v>193</v>
      </c>
      <c r="AU2645" s="151" t="s">
        <v>81</v>
      </c>
      <c r="AV2645" s="12" t="s">
        <v>81</v>
      </c>
      <c r="AW2645" s="12" t="s">
        <v>34</v>
      </c>
      <c r="AX2645" s="12" t="s">
        <v>72</v>
      </c>
      <c r="AY2645" s="151" t="s">
        <v>182</v>
      </c>
    </row>
    <row r="2646" spans="2:51" s="12" customFormat="1">
      <c r="B2646" s="149"/>
      <c r="D2646" s="150" t="s">
        <v>193</v>
      </c>
      <c r="E2646" s="151" t="s">
        <v>3</v>
      </c>
      <c r="F2646" s="152" t="s">
        <v>1578</v>
      </c>
      <c r="H2646" s="153">
        <v>102.02200000000001</v>
      </c>
      <c r="I2646" s="154"/>
      <c r="L2646" s="149"/>
      <c r="M2646" s="155"/>
      <c r="T2646" s="156"/>
      <c r="AT2646" s="151" t="s">
        <v>193</v>
      </c>
      <c r="AU2646" s="151" t="s">
        <v>81</v>
      </c>
      <c r="AV2646" s="12" t="s">
        <v>81</v>
      </c>
      <c r="AW2646" s="12" t="s">
        <v>34</v>
      </c>
      <c r="AX2646" s="12" t="s">
        <v>72</v>
      </c>
      <c r="AY2646" s="151" t="s">
        <v>182</v>
      </c>
    </row>
    <row r="2647" spans="2:51" s="12" customFormat="1">
      <c r="B2647" s="149"/>
      <c r="D2647" s="150" t="s">
        <v>193</v>
      </c>
      <c r="E2647" s="151" t="s">
        <v>3</v>
      </c>
      <c r="F2647" s="152" t="s">
        <v>932</v>
      </c>
      <c r="H2647" s="153">
        <v>-1.8</v>
      </c>
      <c r="I2647" s="154"/>
      <c r="L2647" s="149"/>
      <c r="M2647" s="155"/>
      <c r="T2647" s="156"/>
      <c r="AT2647" s="151" t="s">
        <v>193</v>
      </c>
      <c r="AU2647" s="151" t="s">
        <v>81</v>
      </c>
      <c r="AV2647" s="12" t="s">
        <v>81</v>
      </c>
      <c r="AW2647" s="12" t="s">
        <v>34</v>
      </c>
      <c r="AX2647" s="12" t="s">
        <v>72</v>
      </c>
      <c r="AY2647" s="151" t="s">
        <v>182</v>
      </c>
    </row>
    <row r="2648" spans="2:51" s="12" customFormat="1">
      <c r="B2648" s="149"/>
      <c r="D2648" s="150" t="s">
        <v>193</v>
      </c>
      <c r="E2648" s="151" t="s">
        <v>3</v>
      </c>
      <c r="F2648" s="152" t="s">
        <v>1580</v>
      </c>
      <c r="H2648" s="153">
        <v>4.2060000000000004</v>
      </c>
      <c r="I2648" s="154"/>
      <c r="L2648" s="149"/>
      <c r="M2648" s="155"/>
      <c r="T2648" s="156"/>
      <c r="AT2648" s="151" t="s">
        <v>193</v>
      </c>
      <c r="AU2648" s="151" t="s">
        <v>81</v>
      </c>
      <c r="AV2648" s="12" t="s">
        <v>81</v>
      </c>
      <c r="AW2648" s="12" t="s">
        <v>34</v>
      </c>
      <c r="AX2648" s="12" t="s">
        <v>72</v>
      </c>
      <c r="AY2648" s="151" t="s">
        <v>182</v>
      </c>
    </row>
    <row r="2649" spans="2:51" s="12" customFormat="1">
      <c r="B2649" s="149"/>
      <c r="D2649" s="150" t="s">
        <v>193</v>
      </c>
      <c r="E2649" s="151" t="s">
        <v>3</v>
      </c>
      <c r="F2649" s="152" t="s">
        <v>1571</v>
      </c>
      <c r="H2649" s="153">
        <v>-2.0499999999999998</v>
      </c>
      <c r="I2649" s="154"/>
      <c r="L2649" s="149"/>
      <c r="M2649" s="155"/>
      <c r="T2649" s="156"/>
      <c r="AT2649" s="151" t="s">
        <v>193</v>
      </c>
      <c r="AU2649" s="151" t="s">
        <v>81</v>
      </c>
      <c r="AV2649" s="12" t="s">
        <v>81</v>
      </c>
      <c r="AW2649" s="12" t="s">
        <v>34</v>
      </c>
      <c r="AX2649" s="12" t="s">
        <v>72</v>
      </c>
      <c r="AY2649" s="151" t="s">
        <v>182</v>
      </c>
    </row>
    <row r="2650" spans="2:51" s="12" customFormat="1">
      <c r="B2650" s="149"/>
      <c r="D2650" s="150" t="s">
        <v>193</v>
      </c>
      <c r="E2650" s="151" t="s">
        <v>3</v>
      </c>
      <c r="F2650" s="152" t="s">
        <v>1581</v>
      </c>
      <c r="H2650" s="153">
        <v>75.593999999999994</v>
      </c>
      <c r="I2650" s="154"/>
      <c r="L2650" s="149"/>
      <c r="M2650" s="155"/>
      <c r="T2650" s="156"/>
      <c r="AT2650" s="151" t="s">
        <v>193</v>
      </c>
      <c r="AU2650" s="151" t="s">
        <v>81</v>
      </c>
      <c r="AV2650" s="12" t="s">
        <v>81</v>
      </c>
      <c r="AW2650" s="12" t="s">
        <v>34</v>
      </c>
      <c r="AX2650" s="12" t="s">
        <v>72</v>
      </c>
      <c r="AY2650" s="151" t="s">
        <v>182</v>
      </c>
    </row>
    <row r="2651" spans="2:51" s="12" customFormat="1">
      <c r="B2651" s="149"/>
      <c r="D2651" s="150" t="s">
        <v>193</v>
      </c>
      <c r="E2651" s="151" t="s">
        <v>3</v>
      </c>
      <c r="F2651" s="152" t="s">
        <v>932</v>
      </c>
      <c r="H2651" s="153">
        <v>-1.8</v>
      </c>
      <c r="I2651" s="154"/>
      <c r="L2651" s="149"/>
      <c r="M2651" s="155"/>
      <c r="T2651" s="156"/>
      <c r="AT2651" s="151" t="s">
        <v>193</v>
      </c>
      <c r="AU2651" s="151" t="s">
        <v>81</v>
      </c>
      <c r="AV2651" s="12" t="s">
        <v>81</v>
      </c>
      <c r="AW2651" s="12" t="s">
        <v>34</v>
      </c>
      <c r="AX2651" s="12" t="s">
        <v>72</v>
      </c>
      <c r="AY2651" s="151" t="s">
        <v>182</v>
      </c>
    </row>
    <row r="2652" spans="2:51" s="12" customFormat="1">
      <c r="B2652" s="149"/>
      <c r="D2652" s="150" t="s">
        <v>193</v>
      </c>
      <c r="E2652" s="151" t="s">
        <v>3</v>
      </c>
      <c r="F2652" s="152" t="s">
        <v>1582</v>
      </c>
      <c r="H2652" s="153">
        <v>-0.69599999999999995</v>
      </c>
      <c r="I2652" s="154"/>
      <c r="L2652" s="149"/>
      <c r="M2652" s="155"/>
      <c r="T2652" s="156"/>
      <c r="AT2652" s="151" t="s">
        <v>193</v>
      </c>
      <c r="AU2652" s="151" t="s">
        <v>81</v>
      </c>
      <c r="AV2652" s="12" t="s">
        <v>81</v>
      </c>
      <c r="AW2652" s="12" t="s">
        <v>34</v>
      </c>
      <c r="AX2652" s="12" t="s">
        <v>72</v>
      </c>
      <c r="AY2652" s="151" t="s">
        <v>182</v>
      </c>
    </row>
    <row r="2653" spans="2:51" s="12" customFormat="1">
      <c r="B2653" s="149"/>
      <c r="D2653" s="150" t="s">
        <v>193</v>
      </c>
      <c r="E2653" s="151" t="s">
        <v>3</v>
      </c>
      <c r="F2653" s="152" t="s">
        <v>1583</v>
      </c>
      <c r="H2653" s="153">
        <v>2.6190000000000002</v>
      </c>
      <c r="I2653" s="154"/>
      <c r="L2653" s="149"/>
      <c r="M2653" s="155"/>
      <c r="T2653" s="156"/>
      <c r="AT2653" s="151" t="s">
        <v>193</v>
      </c>
      <c r="AU2653" s="151" t="s">
        <v>81</v>
      </c>
      <c r="AV2653" s="12" t="s">
        <v>81</v>
      </c>
      <c r="AW2653" s="12" t="s">
        <v>34</v>
      </c>
      <c r="AX2653" s="12" t="s">
        <v>72</v>
      </c>
      <c r="AY2653" s="151" t="s">
        <v>182</v>
      </c>
    </row>
    <row r="2654" spans="2:51" s="12" customFormat="1">
      <c r="B2654" s="149"/>
      <c r="D2654" s="150" t="s">
        <v>193</v>
      </c>
      <c r="E2654" s="151" t="s">
        <v>3</v>
      </c>
      <c r="F2654" s="152" t="s">
        <v>1584</v>
      </c>
      <c r="H2654" s="153">
        <v>60.930999999999997</v>
      </c>
      <c r="I2654" s="154"/>
      <c r="L2654" s="149"/>
      <c r="M2654" s="155"/>
      <c r="T2654" s="156"/>
      <c r="AT2654" s="151" t="s">
        <v>193</v>
      </c>
      <c r="AU2654" s="151" t="s">
        <v>81</v>
      </c>
      <c r="AV2654" s="12" t="s">
        <v>81</v>
      </c>
      <c r="AW2654" s="12" t="s">
        <v>34</v>
      </c>
      <c r="AX2654" s="12" t="s">
        <v>72</v>
      </c>
      <c r="AY2654" s="151" t="s">
        <v>182</v>
      </c>
    </row>
    <row r="2655" spans="2:51" s="12" customFormat="1">
      <c r="B2655" s="149"/>
      <c r="D2655" s="150" t="s">
        <v>193</v>
      </c>
      <c r="E2655" s="151" t="s">
        <v>3</v>
      </c>
      <c r="F2655" s="152" t="s">
        <v>945</v>
      </c>
      <c r="H2655" s="153">
        <v>-1.6</v>
      </c>
      <c r="I2655" s="154"/>
      <c r="L2655" s="149"/>
      <c r="M2655" s="155"/>
      <c r="T2655" s="156"/>
      <c r="AT2655" s="151" t="s">
        <v>193</v>
      </c>
      <c r="AU2655" s="151" t="s">
        <v>81</v>
      </c>
      <c r="AV2655" s="12" t="s">
        <v>81</v>
      </c>
      <c r="AW2655" s="12" t="s">
        <v>34</v>
      </c>
      <c r="AX2655" s="12" t="s">
        <v>72</v>
      </c>
      <c r="AY2655" s="151" t="s">
        <v>182</v>
      </c>
    </row>
    <row r="2656" spans="2:51" s="12" customFormat="1">
      <c r="B2656" s="149"/>
      <c r="D2656" s="150" t="s">
        <v>193</v>
      </c>
      <c r="E2656" s="151" t="s">
        <v>3</v>
      </c>
      <c r="F2656" s="152" t="s">
        <v>1585</v>
      </c>
      <c r="H2656" s="153">
        <v>-0.34799999999999998</v>
      </c>
      <c r="I2656" s="154"/>
      <c r="L2656" s="149"/>
      <c r="M2656" s="155"/>
      <c r="T2656" s="156"/>
      <c r="AT2656" s="151" t="s">
        <v>193</v>
      </c>
      <c r="AU2656" s="151" t="s">
        <v>81</v>
      </c>
      <c r="AV2656" s="12" t="s">
        <v>81</v>
      </c>
      <c r="AW2656" s="12" t="s">
        <v>34</v>
      </c>
      <c r="AX2656" s="12" t="s">
        <v>72</v>
      </c>
      <c r="AY2656" s="151" t="s">
        <v>182</v>
      </c>
    </row>
    <row r="2657" spans="2:51" s="12" customFormat="1">
      <c r="B2657" s="149"/>
      <c r="D2657" s="150" t="s">
        <v>193</v>
      </c>
      <c r="E2657" s="151" t="s">
        <v>3</v>
      </c>
      <c r="F2657" s="152" t="s">
        <v>1586</v>
      </c>
      <c r="H2657" s="153">
        <v>30.873999999999999</v>
      </c>
      <c r="I2657" s="154"/>
      <c r="L2657" s="149"/>
      <c r="M2657" s="155"/>
      <c r="T2657" s="156"/>
      <c r="AT2657" s="151" t="s">
        <v>193</v>
      </c>
      <c r="AU2657" s="151" t="s">
        <v>81</v>
      </c>
      <c r="AV2657" s="12" t="s">
        <v>81</v>
      </c>
      <c r="AW2657" s="12" t="s">
        <v>34</v>
      </c>
      <c r="AX2657" s="12" t="s">
        <v>72</v>
      </c>
      <c r="AY2657" s="151" t="s">
        <v>182</v>
      </c>
    </row>
    <row r="2658" spans="2:51" s="12" customFormat="1">
      <c r="B2658" s="149"/>
      <c r="D2658" s="150" t="s">
        <v>193</v>
      </c>
      <c r="E2658" s="151" t="s">
        <v>3</v>
      </c>
      <c r="F2658" s="152" t="s">
        <v>937</v>
      </c>
      <c r="H2658" s="153">
        <v>-1.4</v>
      </c>
      <c r="I2658" s="154"/>
      <c r="L2658" s="149"/>
      <c r="M2658" s="155"/>
      <c r="T2658" s="156"/>
      <c r="AT2658" s="151" t="s">
        <v>193</v>
      </c>
      <c r="AU2658" s="151" t="s">
        <v>81</v>
      </c>
      <c r="AV2658" s="12" t="s">
        <v>81</v>
      </c>
      <c r="AW2658" s="12" t="s">
        <v>34</v>
      </c>
      <c r="AX2658" s="12" t="s">
        <v>72</v>
      </c>
      <c r="AY2658" s="151" t="s">
        <v>182</v>
      </c>
    </row>
    <row r="2659" spans="2:51" s="12" customFormat="1">
      <c r="B2659" s="149"/>
      <c r="D2659" s="150" t="s">
        <v>193</v>
      </c>
      <c r="E2659" s="151" t="s">
        <v>3</v>
      </c>
      <c r="F2659" s="152" t="s">
        <v>1585</v>
      </c>
      <c r="H2659" s="153">
        <v>-0.34799999999999998</v>
      </c>
      <c r="I2659" s="154"/>
      <c r="L2659" s="149"/>
      <c r="M2659" s="155"/>
      <c r="T2659" s="156"/>
      <c r="AT2659" s="151" t="s">
        <v>193</v>
      </c>
      <c r="AU2659" s="151" t="s">
        <v>81</v>
      </c>
      <c r="AV2659" s="12" t="s">
        <v>81</v>
      </c>
      <c r="AW2659" s="12" t="s">
        <v>34</v>
      </c>
      <c r="AX2659" s="12" t="s">
        <v>72</v>
      </c>
      <c r="AY2659" s="151" t="s">
        <v>182</v>
      </c>
    </row>
    <row r="2660" spans="2:51" s="12" customFormat="1">
      <c r="B2660" s="149"/>
      <c r="D2660" s="150" t="s">
        <v>193</v>
      </c>
      <c r="E2660" s="151" t="s">
        <v>3</v>
      </c>
      <c r="F2660" s="152" t="s">
        <v>1587</v>
      </c>
      <c r="H2660" s="153">
        <v>22.574999999999999</v>
      </c>
      <c r="I2660" s="154"/>
      <c r="L2660" s="149"/>
      <c r="M2660" s="155"/>
      <c r="T2660" s="156"/>
      <c r="AT2660" s="151" t="s">
        <v>193</v>
      </c>
      <c r="AU2660" s="151" t="s">
        <v>81</v>
      </c>
      <c r="AV2660" s="12" t="s">
        <v>81</v>
      </c>
      <c r="AW2660" s="12" t="s">
        <v>34</v>
      </c>
      <c r="AX2660" s="12" t="s">
        <v>72</v>
      </c>
      <c r="AY2660" s="151" t="s">
        <v>182</v>
      </c>
    </row>
    <row r="2661" spans="2:51" s="12" customFormat="1">
      <c r="B2661" s="149"/>
      <c r="D2661" s="150" t="s">
        <v>193</v>
      </c>
      <c r="E2661" s="151" t="s">
        <v>3</v>
      </c>
      <c r="F2661" s="152" t="s">
        <v>937</v>
      </c>
      <c r="H2661" s="153">
        <v>-1.4</v>
      </c>
      <c r="I2661" s="154"/>
      <c r="L2661" s="149"/>
      <c r="M2661" s="155"/>
      <c r="T2661" s="156"/>
      <c r="AT2661" s="151" t="s">
        <v>193</v>
      </c>
      <c r="AU2661" s="151" t="s">
        <v>81</v>
      </c>
      <c r="AV2661" s="12" t="s">
        <v>81</v>
      </c>
      <c r="AW2661" s="12" t="s">
        <v>34</v>
      </c>
      <c r="AX2661" s="12" t="s">
        <v>72</v>
      </c>
      <c r="AY2661" s="151" t="s">
        <v>182</v>
      </c>
    </row>
    <row r="2662" spans="2:51" s="12" customFormat="1">
      <c r="B2662" s="149"/>
      <c r="D2662" s="150" t="s">
        <v>193</v>
      </c>
      <c r="E2662" s="151" t="s">
        <v>3</v>
      </c>
      <c r="F2662" s="152" t="s">
        <v>1588</v>
      </c>
      <c r="H2662" s="153">
        <v>23.821999999999999</v>
      </c>
      <c r="I2662" s="154"/>
      <c r="L2662" s="149"/>
      <c r="M2662" s="155"/>
      <c r="T2662" s="156"/>
      <c r="AT2662" s="151" t="s">
        <v>193</v>
      </c>
      <c r="AU2662" s="151" t="s">
        <v>81</v>
      </c>
      <c r="AV2662" s="12" t="s">
        <v>81</v>
      </c>
      <c r="AW2662" s="12" t="s">
        <v>34</v>
      </c>
      <c r="AX2662" s="12" t="s">
        <v>72</v>
      </c>
      <c r="AY2662" s="151" t="s">
        <v>182</v>
      </c>
    </row>
    <row r="2663" spans="2:51" s="12" customFormat="1">
      <c r="B2663" s="149"/>
      <c r="D2663" s="150" t="s">
        <v>193</v>
      </c>
      <c r="E2663" s="151" t="s">
        <v>3</v>
      </c>
      <c r="F2663" s="152" t="s">
        <v>921</v>
      </c>
      <c r="H2663" s="153">
        <v>-2.8</v>
      </c>
      <c r="I2663" s="154"/>
      <c r="L2663" s="149"/>
      <c r="M2663" s="155"/>
      <c r="T2663" s="156"/>
      <c r="AT2663" s="151" t="s">
        <v>193</v>
      </c>
      <c r="AU2663" s="151" t="s">
        <v>81</v>
      </c>
      <c r="AV2663" s="12" t="s">
        <v>81</v>
      </c>
      <c r="AW2663" s="12" t="s">
        <v>34</v>
      </c>
      <c r="AX2663" s="12" t="s">
        <v>72</v>
      </c>
      <c r="AY2663" s="151" t="s">
        <v>182</v>
      </c>
    </row>
    <row r="2664" spans="2:51" s="12" customFormat="1">
      <c r="B2664" s="149"/>
      <c r="D2664" s="150" t="s">
        <v>193</v>
      </c>
      <c r="E2664" s="151" t="s">
        <v>3</v>
      </c>
      <c r="F2664" s="152" t="s">
        <v>1589</v>
      </c>
      <c r="H2664" s="153">
        <v>59.856000000000002</v>
      </c>
      <c r="I2664" s="154"/>
      <c r="L2664" s="149"/>
      <c r="M2664" s="155"/>
      <c r="T2664" s="156"/>
      <c r="AT2664" s="151" t="s">
        <v>193</v>
      </c>
      <c r="AU2664" s="151" t="s">
        <v>81</v>
      </c>
      <c r="AV2664" s="12" t="s">
        <v>81</v>
      </c>
      <c r="AW2664" s="12" t="s">
        <v>34</v>
      </c>
      <c r="AX2664" s="12" t="s">
        <v>72</v>
      </c>
      <c r="AY2664" s="151" t="s">
        <v>182</v>
      </c>
    </row>
    <row r="2665" spans="2:51" s="12" customFormat="1">
      <c r="B2665" s="149"/>
      <c r="D2665" s="150" t="s">
        <v>193</v>
      </c>
      <c r="E2665" s="151" t="s">
        <v>3</v>
      </c>
      <c r="F2665" s="152" t="s">
        <v>1585</v>
      </c>
      <c r="H2665" s="153">
        <v>-0.34799999999999998</v>
      </c>
      <c r="I2665" s="154"/>
      <c r="L2665" s="149"/>
      <c r="M2665" s="155"/>
      <c r="T2665" s="156"/>
      <c r="AT2665" s="151" t="s">
        <v>193</v>
      </c>
      <c r="AU2665" s="151" t="s">
        <v>81</v>
      </c>
      <c r="AV2665" s="12" t="s">
        <v>81</v>
      </c>
      <c r="AW2665" s="12" t="s">
        <v>34</v>
      </c>
      <c r="AX2665" s="12" t="s">
        <v>72</v>
      </c>
      <c r="AY2665" s="151" t="s">
        <v>182</v>
      </c>
    </row>
    <row r="2666" spans="2:51" s="12" customFormat="1">
      <c r="B2666" s="149"/>
      <c r="D2666" s="150" t="s">
        <v>193</v>
      </c>
      <c r="E2666" s="151" t="s">
        <v>3</v>
      </c>
      <c r="F2666" s="152" t="s">
        <v>937</v>
      </c>
      <c r="H2666" s="153">
        <v>-1.4</v>
      </c>
      <c r="I2666" s="154"/>
      <c r="L2666" s="149"/>
      <c r="M2666" s="155"/>
      <c r="T2666" s="156"/>
      <c r="AT2666" s="151" t="s">
        <v>193</v>
      </c>
      <c r="AU2666" s="151" t="s">
        <v>81</v>
      </c>
      <c r="AV2666" s="12" t="s">
        <v>81</v>
      </c>
      <c r="AW2666" s="12" t="s">
        <v>34</v>
      </c>
      <c r="AX2666" s="12" t="s">
        <v>72</v>
      </c>
      <c r="AY2666" s="151" t="s">
        <v>182</v>
      </c>
    </row>
    <row r="2667" spans="2:51" s="12" customFormat="1">
      <c r="B2667" s="149"/>
      <c r="D2667" s="150" t="s">
        <v>193</v>
      </c>
      <c r="E2667" s="151" t="s">
        <v>3</v>
      </c>
      <c r="F2667" s="152" t="s">
        <v>945</v>
      </c>
      <c r="H2667" s="153">
        <v>-1.6</v>
      </c>
      <c r="I2667" s="154"/>
      <c r="L2667" s="149"/>
      <c r="M2667" s="155"/>
      <c r="T2667" s="156"/>
      <c r="AT2667" s="151" t="s">
        <v>193</v>
      </c>
      <c r="AU2667" s="151" t="s">
        <v>81</v>
      </c>
      <c r="AV2667" s="12" t="s">
        <v>81</v>
      </c>
      <c r="AW2667" s="12" t="s">
        <v>34</v>
      </c>
      <c r="AX2667" s="12" t="s">
        <v>72</v>
      </c>
      <c r="AY2667" s="151" t="s">
        <v>182</v>
      </c>
    </row>
    <row r="2668" spans="2:51" s="12" customFormat="1">
      <c r="B2668" s="149"/>
      <c r="D2668" s="150" t="s">
        <v>193</v>
      </c>
      <c r="E2668" s="151" t="s">
        <v>3</v>
      </c>
      <c r="F2668" s="152" t="s">
        <v>1590</v>
      </c>
      <c r="H2668" s="153">
        <v>164.268</v>
      </c>
      <c r="I2668" s="154"/>
      <c r="L2668" s="149"/>
      <c r="M2668" s="155"/>
      <c r="T2668" s="156"/>
      <c r="AT2668" s="151" t="s">
        <v>193</v>
      </c>
      <c r="AU2668" s="151" t="s">
        <v>81</v>
      </c>
      <c r="AV2668" s="12" t="s">
        <v>81</v>
      </c>
      <c r="AW2668" s="12" t="s">
        <v>34</v>
      </c>
      <c r="AX2668" s="12" t="s">
        <v>72</v>
      </c>
      <c r="AY2668" s="151" t="s">
        <v>182</v>
      </c>
    </row>
    <row r="2669" spans="2:51" s="12" customFormat="1">
      <c r="B2669" s="149"/>
      <c r="D2669" s="150" t="s">
        <v>193</v>
      </c>
      <c r="E2669" s="151" t="s">
        <v>3</v>
      </c>
      <c r="F2669" s="152" t="s">
        <v>945</v>
      </c>
      <c r="H2669" s="153">
        <v>-1.6</v>
      </c>
      <c r="I2669" s="154"/>
      <c r="L2669" s="149"/>
      <c r="M2669" s="155"/>
      <c r="T2669" s="156"/>
      <c r="AT2669" s="151" t="s">
        <v>193</v>
      </c>
      <c r="AU2669" s="151" t="s">
        <v>81</v>
      </c>
      <c r="AV2669" s="12" t="s">
        <v>81</v>
      </c>
      <c r="AW2669" s="12" t="s">
        <v>34</v>
      </c>
      <c r="AX2669" s="12" t="s">
        <v>72</v>
      </c>
      <c r="AY2669" s="151" t="s">
        <v>182</v>
      </c>
    </row>
    <row r="2670" spans="2:51" s="12" customFormat="1">
      <c r="B2670" s="149"/>
      <c r="D2670" s="150" t="s">
        <v>193</v>
      </c>
      <c r="E2670" s="151" t="s">
        <v>3</v>
      </c>
      <c r="F2670" s="152" t="s">
        <v>1585</v>
      </c>
      <c r="H2670" s="153">
        <v>-0.34799999999999998</v>
      </c>
      <c r="I2670" s="154"/>
      <c r="L2670" s="149"/>
      <c r="M2670" s="155"/>
      <c r="T2670" s="156"/>
      <c r="AT2670" s="151" t="s">
        <v>193</v>
      </c>
      <c r="AU2670" s="151" t="s">
        <v>81</v>
      </c>
      <c r="AV2670" s="12" t="s">
        <v>81</v>
      </c>
      <c r="AW2670" s="12" t="s">
        <v>34</v>
      </c>
      <c r="AX2670" s="12" t="s">
        <v>72</v>
      </c>
      <c r="AY2670" s="151" t="s">
        <v>182</v>
      </c>
    </row>
    <row r="2671" spans="2:51" s="12" customFormat="1">
      <c r="B2671" s="149"/>
      <c r="D2671" s="150" t="s">
        <v>193</v>
      </c>
      <c r="E2671" s="151" t="s">
        <v>3</v>
      </c>
      <c r="F2671" s="152" t="s">
        <v>1591</v>
      </c>
      <c r="H2671" s="153">
        <v>25.8</v>
      </c>
      <c r="I2671" s="154"/>
      <c r="L2671" s="149"/>
      <c r="M2671" s="155"/>
      <c r="T2671" s="156"/>
      <c r="AT2671" s="151" t="s">
        <v>193</v>
      </c>
      <c r="AU2671" s="151" t="s">
        <v>81</v>
      </c>
      <c r="AV2671" s="12" t="s">
        <v>81</v>
      </c>
      <c r="AW2671" s="12" t="s">
        <v>34</v>
      </c>
      <c r="AX2671" s="12" t="s">
        <v>72</v>
      </c>
      <c r="AY2671" s="151" t="s">
        <v>182</v>
      </c>
    </row>
    <row r="2672" spans="2:51" s="12" customFormat="1">
      <c r="B2672" s="149"/>
      <c r="D2672" s="150" t="s">
        <v>193</v>
      </c>
      <c r="E2672" s="151" t="s">
        <v>3</v>
      </c>
      <c r="F2672" s="152" t="s">
        <v>945</v>
      </c>
      <c r="H2672" s="153">
        <v>-1.6</v>
      </c>
      <c r="I2672" s="154"/>
      <c r="L2672" s="149"/>
      <c r="M2672" s="155"/>
      <c r="T2672" s="156"/>
      <c r="AT2672" s="151" t="s">
        <v>193</v>
      </c>
      <c r="AU2672" s="151" t="s">
        <v>81</v>
      </c>
      <c r="AV2672" s="12" t="s">
        <v>81</v>
      </c>
      <c r="AW2672" s="12" t="s">
        <v>34</v>
      </c>
      <c r="AX2672" s="12" t="s">
        <v>72</v>
      </c>
      <c r="AY2672" s="151" t="s">
        <v>182</v>
      </c>
    </row>
    <row r="2673" spans="2:51" s="12" customFormat="1">
      <c r="B2673" s="149"/>
      <c r="D2673" s="150" t="s">
        <v>193</v>
      </c>
      <c r="E2673" s="151" t="s">
        <v>3</v>
      </c>
      <c r="F2673" s="152" t="s">
        <v>1592</v>
      </c>
      <c r="H2673" s="153">
        <v>106.64</v>
      </c>
      <c r="I2673" s="154"/>
      <c r="L2673" s="149"/>
      <c r="M2673" s="155"/>
      <c r="T2673" s="156"/>
      <c r="AT2673" s="151" t="s">
        <v>193</v>
      </c>
      <c r="AU2673" s="151" t="s">
        <v>81</v>
      </c>
      <c r="AV2673" s="12" t="s">
        <v>81</v>
      </c>
      <c r="AW2673" s="12" t="s">
        <v>34</v>
      </c>
      <c r="AX2673" s="12" t="s">
        <v>72</v>
      </c>
      <c r="AY2673" s="151" t="s">
        <v>182</v>
      </c>
    </row>
    <row r="2674" spans="2:51" s="12" customFormat="1">
      <c r="B2674" s="149"/>
      <c r="D2674" s="150" t="s">
        <v>193</v>
      </c>
      <c r="E2674" s="151" t="s">
        <v>3</v>
      </c>
      <c r="F2674" s="152" t="s">
        <v>1593</v>
      </c>
      <c r="H2674" s="153">
        <v>-6.4</v>
      </c>
      <c r="I2674" s="154"/>
      <c r="L2674" s="149"/>
      <c r="M2674" s="155"/>
      <c r="T2674" s="156"/>
      <c r="AT2674" s="151" t="s">
        <v>193</v>
      </c>
      <c r="AU2674" s="151" t="s">
        <v>81</v>
      </c>
      <c r="AV2674" s="12" t="s">
        <v>81</v>
      </c>
      <c r="AW2674" s="12" t="s">
        <v>34</v>
      </c>
      <c r="AX2674" s="12" t="s">
        <v>72</v>
      </c>
      <c r="AY2674" s="151" t="s">
        <v>182</v>
      </c>
    </row>
    <row r="2675" spans="2:51" s="12" customFormat="1">
      <c r="B2675" s="149"/>
      <c r="D2675" s="150" t="s">
        <v>193</v>
      </c>
      <c r="E2675" s="151" t="s">
        <v>3</v>
      </c>
      <c r="F2675" s="152" t="s">
        <v>937</v>
      </c>
      <c r="H2675" s="153">
        <v>-1.4</v>
      </c>
      <c r="I2675" s="154"/>
      <c r="L2675" s="149"/>
      <c r="M2675" s="155"/>
      <c r="T2675" s="156"/>
      <c r="AT2675" s="151" t="s">
        <v>193</v>
      </c>
      <c r="AU2675" s="151" t="s">
        <v>81</v>
      </c>
      <c r="AV2675" s="12" t="s">
        <v>81</v>
      </c>
      <c r="AW2675" s="12" t="s">
        <v>34</v>
      </c>
      <c r="AX2675" s="12" t="s">
        <v>72</v>
      </c>
      <c r="AY2675" s="151" t="s">
        <v>182</v>
      </c>
    </row>
    <row r="2676" spans="2:51" s="12" customFormat="1">
      <c r="B2676" s="149"/>
      <c r="D2676" s="150" t="s">
        <v>193</v>
      </c>
      <c r="E2676" s="151" t="s">
        <v>3</v>
      </c>
      <c r="F2676" s="152" t="s">
        <v>1532</v>
      </c>
      <c r="H2676" s="153">
        <v>-3.6</v>
      </c>
      <c r="I2676" s="154"/>
      <c r="L2676" s="149"/>
      <c r="M2676" s="155"/>
      <c r="T2676" s="156"/>
      <c r="AT2676" s="151" t="s">
        <v>193</v>
      </c>
      <c r="AU2676" s="151" t="s">
        <v>81</v>
      </c>
      <c r="AV2676" s="12" t="s">
        <v>81</v>
      </c>
      <c r="AW2676" s="12" t="s">
        <v>34</v>
      </c>
      <c r="AX2676" s="12" t="s">
        <v>72</v>
      </c>
      <c r="AY2676" s="151" t="s">
        <v>182</v>
      </c>
    </row>
    <row r="2677" spans="2:51" s="12" customFormat="1">
      <c r="B2677" s="149"/>
      <c r="D2677" s="150" t="s">
        <v>193</v>
      </c>
      <c r="E2677" s="151" t="s">
        <v>3</v>
      </c>
      <c r="F2677" s="152" t="s">
        <v>1594</v>
      </c>
      <c r="H2677" s="153">
        <v>2.637</v>
      </c>
      <c r="I2677" s="154"/>
      <c r="L2677" s="149"/>
      <c r="M2677" s="155"/>
      <c r="T2677" s="156"/>
      <c r="AT2677" s="151" t="s">
        <v>193</v>
      </c>
      <c r="AU2677" s="151" t="s">
        <v>81</v>
      </c>
      <c r="AV2677" s="12" t="s">
        <v>81</v>
      </c>
      <c r="AW2677" s="12" t="s">
        <v>34</v>
      </c>
      <c r="AX2677" s="12" t="s">
        <v>72</v>
      </c>
      <c r="AY2677" s="151" t="s">
        <v>182</v>
      </c>
    </row>
    <row r="2678" spans="2:51" s="12" customFormat="1">
      <c r="B2678" s="149"/>
      <c r="D2678" s="150" t="s">
        <v>193</v>
      </c>
      <c r="E2678" s="151" t="s">
        <v>3</v>
      </c>
      <c r="F2678" s="152" t="s">
        <v>1595</v>
      </c>
      <c r="H2678" s="153">
        <v>2.6240000000000001</v>
      </c>
      <c r="I2678" s="154"/>
      <c r="L2678" s="149"/>
      <c r="M2678" s="155"/>
      <c r="T2678" s="156"/>
      <c r="AT2678" s="151" t="s">
        <v>193</v>
      </c>
      <c r="AU2678" s="151" t="s">
        <v>81</v>
      </c>
      <c r="AV2678" s="12" t="s">
        <v>81</v>
      </c>
      <c r="AW2678" s="12" t="s">
        <v>34</v>
      </c>
      <c r="AX2678" s="12" t="s">
        <v>72</v>
      </c>
      <c r="AY2678" s="151" t="s">
        <v>182</v>
      </c>
    </row>
    <row r="2679" spans="2:51" s="12" customFormat="1">
      <c r="B2679" s="149"/>
      <c r="D2679" s="150" t="s">
        <v>193</v>
      </c>
      <c r="E2679" s="151" t="s">
        <v>3</v>
      </c>
      <c r="F2679" s="152" t="s">
        <v>1596</v>
      </c>
      <c r="H2679" s="153">
        <v>2.556</v>
      </c>
      <c r="I2679" s="154"/>
      <c r="L2679" s="149"/>
      <c r="M2679" s="155"/>
      <c r="T2679" s="156"/>
      <c r="AT2679" s="151" t="s">
        <v>193</v>
      </c>
      <c r="AU2679" s="151" t="s">
        <v>81</v>
      </c>
      <c r="AV2679" s="12" t="s">
        <v>81</v>
      </c>
      <c r="AW2679" s="12" t="s">
        <v>34</v>
      </c>
      <c r="AX2679" s="12" t="s">
        <v>72</v>
      </c>
      <c r="AY2679" s="151" t="s">
        <v>182</v>
      </c>
    </row>
    <row r="2680" spans="2:51" s="12" customFormat="1">
      <c r="B2680" s="149"/>
      <c r="D2680" s="150" t="s">
        <v>193</v>
      </c>
      <c r="E2680" s="151" t="s">
        <v>3</v>
      </c>
      <c r="F2680" s="152" t="s">
        <v>1597</v>
      </c>
      <c r="H2680" s="153">
        <v>2.5649999999999999</v>
      </c>
      <c r="I2680" s="154"/>
      <c r="L2680" s="149"/>
      <c r="M2680" s="155"/>
      <c r="T2680" s="156"/>
      <c r="AT2680" s="151" t="s">
        <v>193</v>
      </c>
      <c r="AU2680" s="151" t="s">
        <v>81</v>
      </c>
      <c r="AV2680" s="12" t="s">
        <v>81</v>
      </c>
      <c r="AW2680" s="12" t="s">
        <v>34</v>
      </c>
      <c r="AX2680" s="12" t="s">
        <v>72</v>
      </c>
      <c r="AY2680" s="151" t="s">
        <v>182</v>
      </c>
    </row>
    <row r="2681" spans="2:51" s="12" customFormat="1">
      <c r="B2681" s="149"/>
      <c r="D2681" s="150" t="s">
        <v>193</v>
      </c>
      <c r="E2681" s="151" t="s">
        <v>3</v>
      </c>
      <c r="F2681" s="152" t="s">
        <v>1598</v>
      </c>
      <c r="H2681" s="153">
        <v>48.895000000000003</v>
      </c>
      <c r="I2681" s="154"/>
      <c r="L2681" s="149"/>
      <c r="M2681" s="155"/>
      <c r="T2681" s="156"/>
      <c r="AT2681" s="151" t="s">
        <v>193</v>
      </c>
      <c r="AU2681" s="151" t="s">
        <v>81</v>
      </c>
      <c r="AV2681" s="12" t="s">
        <v>81</v>
      </c>
      <c r="AW2681" s="12" t="s">
        <v>34</v>
      </c>
      <c r="AX2681" s="12" t="s">
        <v>72</v>
      </c>
      <c r="AY2681" s="151" t="s">
        <v>182</v>
      </c>
    </row>
    <row r="2682" spans="2:51" s="12" customFormat="1">
      <c r="B2682" s="149"/>
      <c r="D2682" s="150" t="s">
        <v>193</v>
      </c>
      <c r="E2682" s="151" t="s">
        <v>3</v>
      </c>
      <c r="F2682" s="152" t="s">
        <v>945</v>
      </c>
      <c r="H2682" s="153">
        <v>-1.6</v>
      </c>
      <c r="I2682" s="154"/>
      <c r="L2682" s="149"/>
      <c r="M2682" s="155"/>
      <c r="T2682" s="156"/>
      <c r="AT2682" s="151" t="s">
        <v>193</v>
      </c>
      <c r="AU2682" s="151" t="s">
        <v>81</v>
      </c>
      <c r="AV2682" s="12" t="s">
        <v>81</v>
      </c>
      <c r="AW2682" s="12" t="s">
        <v>34</v>
      </c>
      <c r="AX2682" s="12" t="s">
        <v>72</v>
      </c>
      <c r="AY2682" s="151" t="s">
        <v>182</v>
      </c>
    </row>
    <row r="2683" spans="2:51" s="12" customFormat="1" ht="22.5">
      <c r="B2683" s="149"/>
      <c r="D2683" s="150" t="s">
        <v>193</v>
      </c>
      <c r="E2683" s="151" t="s">
        <v>3</v>
      </c>
      <c r="F2683" s="152" t="s">
        <v>1599</v>
      </c>
      <c r="H2683" s="153">
        <v>134.303</v>
      </c>
      <c r="I2683" s="154"/>
      <c r="L2683" s="149"/>
      <c r="M2683" s="155"/>
      <c r="T2683" s="156"/>
      <c r="AT2683" s="151" t="s">
        <v>193</v>
      </c>
      <c r="AU2683" s="151" t="s">
        <v>81</v>
      </c>
      <c r="AV2683" s="12" t="s">
        <v>81</v>
      </c>
      <c r="AW2683" s="12" t="s">
        <v>34</v>
      </c>
      <c r="AX2683" s="12" t="s">
        <v>72</v>
      </c>
      <c r="AY2683" s="151" t="s">
        <v>182</v>
      </c>
    </row>
    <row r="2684" spans="2:51" s="12" customFormat="1">
      <c r="B2684" s="149"/>
      <c r="D2684" s="150" t="s">
        <v>193</v>
      </c>
      <c r="E2684" s="151" t="s">
        <v>3</v>
      </c>
      <c r="F2684" s="152" t="s">
        <v>945</v>
      </c>
      <c r="H2684" s="153">
        <v>-1.6</v>
      </c>
      <c r="I2684" s="154"/>
      <c r="L2684" s="149"/>
      <c r="M2684" s="155"/>
      <c r="T2684" s="156"/>
      <c r="AT2684" s="151" t="s">
        <v>193</v>
      </c>
      <c r="AU2684" s="151" t="s">
        <v>81</v>
      </c>
      <c r="AV2684" s="12" t="s">
        <v>81</v>
      </c>
      <c r="AW2684" s="12" t="s">
        <v>34</v>
      </c>
      <c r="AX2684" s="12" t="s">
        <v>72</v>
      </c>
      <c r="AY2684" s="151" t="s">
        <v>182</v>
      </c>
    </row>
    <row r="2685" spans="2:51" s="12" customFormat="1">
      <c r="B2685" s="149"/>
      <c r="D2685" s="150" t="s">
        <v>193</v>
      </c>
      <c r="E2685" s="151" t="s">
        <v>3</v>
      </c>
      <c r="F2685" s="152" t="s">
        <v>621</v>
      </c>
      <c r="H2685" s="153">
        <v>-2.31</v>
      </c>
      <c r="I2685" s="154"/>
      <c r="L2685" s="149"/>
      <c r="M2685" s="155"/>
      <c r="T2685" s="156"/>
      <c r="AT2685" s="151" t="s">
        <v>193</v>
      </c>
      <c r="AU2685" s="151" t="s">
        <v>81</v>
      </c>
      <c r="AV2685" s="12" t="s">
        <v>81</v>
      </c>
      <c r="AW2685" s="12" t="s">
        <v>34</v>
      </c>
      <c r="AX2685" s="12" t="s">
        <v>72</v>
      </c>
      <c r="AY2685" s="151" t="s">
        <v>182</v>
      </c>
    </row>
    <row r="2686" spans="2:51" s="12" customFormat="1">
      <c r="B2686" s="149"/>
      <c r="D2686" s="150" t="s">
        <v>193</v>
      </c>
      <c r="E2686" s="151" t="s">
        <v>3</v>
      </c>
      <c r="F2686" s="152" t="s">
        <v>1600</v>
      </c>
      <c r="H2686" s="153">
        <v>84.962999999999994</v>
      </c>
      <c r="I2686" s="154"/>
      <c r="L2686" s="149"/>
      <c r="M2686" s="155"/>
      <c r="T2686" s="156"/>
      <c r="AT2686" s="151" t="s">
        <v>193</v>
      </c>
      <c r="AU2686" s="151" t="s">
        <v>81</v>
      </c>
      <c r="AV2686" s="12" t="s">
        <v>81</v>
      </c>
      <c r="AW2686" s="12" t="s">
        <v>34</v>
      </c>
      <c r="AX2686" s="12" t="s">
        <v>72</v>
      </c>
      <c r="AY2686" s="151" t="s">
        <v>182</v>
      </c>
    </row>
    <row r="2687" spans="2:51" s="12" customFormat="1">
      <c r="B2687" s="149"/>
      <c r="D2687" s="150" t="s">
        <v>193</v>
      </c>
      <c r="E2687" s="151" t="s">
        <v>3</v>
      </c>
      <c r="F2687" s="152" t="s">
        <v>943</v>
      </c>
      <c r="H2687" s="153">
        <v>-2.64</v>
      </c>
      <c r="I2687" s="154"/>
      <c r="L2687" s="149"/>
      <c r="M2687" s="155"/>
      <c r="T2687" s="156"/>
      <c r="AT2687" s="151" t="s">
        <v>193</v>
      </c>
      <c r="AU2687" s="151" t="s">
        <v>81</v>
      </c>
      <c r="AV2687" s="12" t="s">
        <v>81</v>
      </c>
      <c r="AW2687" s="12" t="s">
        <v>34</v>
      </c>
      <c r="AX2687" s="12" t="s">
        <v>72</v>
      </c>
      <c r="AY2687" s="151" t="s">
        <v>182</v>
      </c>
    </row>
    <row r="2688" spans="2:51" s="12" customFormat="1">
      <c r="B2688" s="149"/>
      <c r="D2688" s="150" t="s">
        <v>193</v>
      </c>
      <c r="E2688" s="151" t="s">
        <v>3</v>
      </c>
      <c r="F2688" s="152" t="s">
        <v>1601</v>
      </c>
      <c r="H2688" s="153">
        <v>-2.02</v>
      </c>
      <c r="I2688" s="154"/>
      <c r="L2688" s="149"/>
      <c r="M2688" s="155"/>
      <c r="T2688" s="156"/>
      <c r="AT2688" s="151" t="s">
        <v>193</v>
      </c>
      <c r="AU2688" s="151" t="s">
        <v>81</v>
      </c>
      <c r="AV2688" s="12" t="s">
        <v>81</v>
      </c>
      <c r="AW2688" s="12" t="s">
        <v>34</v>
      </c>
      <c r="AX2688" s="12" t="s">
        <v>72</v>
      </c>
      <c r="AY2688" s="151" t="s">
        <v>182</v>
      </c>
    </row>
    <row r="2689" spans="2:51" s="12" customFormat="1">
      <c r="B2689" s="149"/>
      <c r="D2689" s="150" t="s">
        <v>193</v>
      </c>
      <c r="E2689" s="151" t="s">
        <v>3</v>
      </c>
      <c r="F2689" s="152" t="s">
        <v>1602</v>
      </c>
      <c r="H2689" s="153">
        <v>87.63</v>
      </c>
      <c r="I2689" s="154"/>
      <c r="L2689" s="149"/>
      <c r="M2689" s="155"/>
      <c r="T2689" s="156"/>
      <c r="AT2689" s="151" t="s">
        <v>193</v>
      </c>
      <c r="AU2689" s="151" t="s">
        <v>81</v>
      </c>
      <c r="AV2689" s="12" t="s">
        <v>81</v>
      </c>
      <c r="AW2689" s="12" t="s">
        <v>34</v>
      </c>
      <c r="AX2689" s="12" t="s">
        <v>72</v>
      </c>
      <c r="AY2689" s="151" t="s">
        <v>182</v>
      </c>
    </row>
    <row r="2690" spans="2:51" s="12" customFormat="1">
      <c r="B2690" s="149"/>
      <c r="D2690" s="150" t="s">
        <v>193</v>
      </c>
      <c r="E2690" s="151" t="s">
        <v>3</v>
      </c>
      <c r="F2690" s="152" t="s">
        <v>942</v>
      </c>
      <c r="H2690" s="153">
        <v>-4</v>
      </c>
      <c r="I2690" s="154"/>
      <c r="L2690" s="149"/>
      <c r="M2690" s="155"/>
      <c r="T2690" s="156"/>
      <c r="AT2690" s="151" t="s">
        <v>193</v>
      </c>
      <c r="AU2690" s="151" t="s">
        <v>81</v>
      </c>
      <c r="AV2690" s="12" t="s">
        <v>81</v>
      </c>
      <c r="AW2690" s="12" t="s">
        <v>34</v>
      </c>
      <c r="AX2690" s="12" t="s">
        <v>72</v>
      </c>
      <c r="AY2690" s="151" t="s">
        <v>182</v>
      </c>
    </row>
    <row r="2691" spans="2:51" s="12" customFormat="1">
      <c r="B2691" s="149"/>
      <c r="D2691" s="150" t="s">
        <v>193</v>
      </c>
      <c r="E2691" s="151" t="s">
        <v>3</v>
      </c>
      <c r="F2691" s="152" t="s">
        <v>943</v>
      </c>
      <c r="H2691" s="153">
        <v>-2.64</v>
      </c>
      <c r="I2691" s="154"/>
      <c r="L2691" s="149"/>
      <c r="M2691" s="155"/>
      <c r="T2691" s="156"/>
      <c r="AT2691" s="151" t="s">
        <v>193</v>
      </c>
      <c r="AU2691" s="151" t="s">
        <v>81</v>
      </c>
      <c r="AV2691" s="12" t="s">
        <v>81</v>
      </c>
      <c r="AW2691" s="12" t="s">
        <v>34</v>
      </c>
      <c r="AX2691" s="12" t="s">
        <v>72</v>
      </c>
      <c r="AY2691" s="151" t="s">
        <v>182</v>
      </c>
    </row>
    <row r="2692" spans="2:51" s="12" customFormat="1">
      <c r="B2692" s="149"/>
      <c r="D2692" s="150" t="s">
        <v>193</v>
      </c>
      <c r="E2692" s="151" t="s">
        <v>3</v>
      </c>
      <c r="F2692" s="152" t="s">
        <v>621</v>
      </c>
      <c r="H2692" s="153">
        <v>-2.31</v>
      </c>
      <c r="I2692" s="154"/>
      <c r="L2692" s="149"/>
      <c r="M2692" s="155"/>
      <c r="T2692" s="156"/>
      <c r="AT2692" s="151" t="s">
        <v>193</v>
      </c>
      <c r="AU2692" s="151" t="s">
        <v>81</v>
      </c>
      <c r="AV2692" s="12" t="s">
        <v>81</v>
      </c>
      <c r="AW2692" s="12" t="s">
        <v>34</v>
      </c>
      <c r="AX2692" s="12" t="s">
        <v>72</v>
      </c>
      <c r="AY2692" s="151" t="s">
        <v>182</v>
      </c>
    </row>
    <row r="2693" spans="2:51" s="12" customFormat="1">
      <c r="B2693" s="149"/>
      <c r="D2693" s="150" t="s">
        <v>193</v>
      </c>
      <c r="E2693" s="151" t="s">
        <v>3</v>
      </c>
      <c r="F2693" s="152" t="s">
        <v>1603</v>
      </c>
      <c r="H2693" s="153">
        <v>37.465000000000003</v>
      </c>
      <c r="I2693" s="154"/>
      <c r="L2693" s="149"/>
      <c r="M2693" s="155"/>
      <c r="T2693" s="156"/>
      <c r="AT2693" s="151" t="s">
        <v>193</v>
      </c>
      <c r="AU2693" s="151" t="s">
        <v>81</v>
      </c>
      <c r="AV2693" s="12" t="s">
        <v>81</v>
      </c>
      <c r="AW2693" s="12" t="s">
        <v>34</v>
      </c>
      <c r="AX2693" s="12" t="s">
        <v>72</v>
      </c>
      <c r="AY2693" s="151" t="s">
        <v>182</v>
      </c>
    </row>
    <row r="2694" spans="2:51" s="12" customFormat="1">
      <c r="B2694" s="149"/>
      <c r="D2694" s="150" t="s">
        <v>193</v>
      </c>
      <c r="E2694" s="151" t="s">
        <v>3</v>
      </c>
      <c r="F2694" s="152" t="s">
        <v>942</v>
      </c>
      <c r="H2694" s="153">
        <v>-4</v>
      </c>
      <c r="I2694" s="154"/>
      <c r="L2694" s="149"/>
      <c r="M2694" s="155"/>
      <c r="T2694" s="156"/>
      <c r="AT2694" s="151" t="s">
        <v>193</v>
      </c>
      <c r="AU2694" s="151" t="s">
        <v>81</v>
      </c>
      <c r="AV2694" s="12" t="s">
        <v>81</v>
      </c>
      <c r="AW2694" s="12" t="s">
        <v>34</v>
      </c>
      <c r="AX2694" s="12" t="s">
        <v>72</v>
      </c>
      <c r="AY2694" s="151" t="s">
        <v>182</v>
      </c>
    </row>
    <row r="2695" spans="2:51" s="12" customFormat="1">
      <c r="B2695" s="149"/>
      <c r="D2695" s="150" t="s">
        <v>193</v>
      </c>
      <c r="E2695" s="151" t="s">
        <v>3</v>
      </c>
      <c r="F2695" s="152" t="s">
        <v>1604</v>
      </c>
      <c r="H2695" s="153">
        <v>88.4</v>
      </c>
      <c r="I2695" s="154"/>
      <c r="L2695" s="149"/>
      <c r="M2695" s="155"/>
      <c r="T2695" s="156"/>
      <c r="AT2695" s="151" t="s">
        <v>193</v>
      </c>
      <c r="AU2695" s="151" t="s">
        <v>81</v>
      </c>
      <c r="AV2695" s="12" t="s">
        <v>81</v>
      </c>
      <c r="AW2695" s="12" t="s">
        <v>34</v>
      </c>
      <c r="AX2695" s="12" t="s">
        <v>72</v>
      </c>
      <c r="AY2695" s="151" t="s">
        <v>182</v>
      </c>
    </row>
    <row r="2696" spans="2:51" s="12" customFormat="1">
      <c r="B2696" s="149"/>
      <c r="D2696" s="150" t="s">
        <v>193</v>
      </c>
      <c r="E2696" s="151" t="s">
        <v>3</v>
      </c>
      <c r="F2696" s="152" t="s">
        <v>931</v>
      </c>
      <c r="H2696" s="153">
        <v>-2.2000000000000002</v>
      </c>
      <c r="I2696" s="154"/>
      <c r="L2696" s="149"/>
      <c r="M2696" s="155"/>
      <c r="T2696" s="156"/>
      <c r="AT2696" s="151" t="s">
        <v>193</v>
      </c>
      <c r="AU2696" s="151" t="s">
        <v>81</v>
      </c>
      <c r="AV2696" s="12" t="s">
        <v>81</v>
      </c>
      <c r="AW2696" s="12" t="s">
        <v>34</v>
      </c>
      <c r="AX2696" s="12" t="s">
        <v>72</v>
      </c>
      <c r="AY2696" s="151" t="s">
        <v>182</v>
      </c>
    </row>
    <row r="2697" spans="2:51" s="12" customFormat="1">
      <c r="B2697" s="149"/>
      <c r="D2697" s="150" t="s">
        <v>193</v>
      </c>
      <c r="E2697" s="151" t="s">
        <v>3</v>
      </c>
      <c r="F2697" s="152" t="s">
        <v>1605</v>
      </c>
      <c r="H2697" s="153">
        <v>-3.5</v>
      </c>
      <c r="I2697" s="154"/>
      <c r="L2697" s="149"/>
      <c r="M2697" s="155"/>
      <c r="T2697" s="156"/>
      <c r="AT2697" s="151" t="s">
        <v>193</v>
      </c>
      <c r="AU2697" s="151" t="s">
        <v>81</v>
      </c>
      <c r="AV2697" s="12" t="s">
        <v>81</v>
      </c>
      <c r="AW2697" s="12" t="s">
        <v>34</v>
      </c>
      <c r="AX2697" s="12" t="s">
        <v>72</v>
      </c>
      <c r="AY2697" s="151" t="s">
        <v>182</v>
      </c>
    </row>
    <row r="2698" spans="2:51" s="12" customFormat="1">
      <c r="B2698" s="149"/>
      <c r="D2698" s="150" t="s">
        <v>193</v>
      </c>
      <c r="E2698" s="151" t="s">
        <v>3</v>
      </c>
      <c r="F2698" s="152" t="s">
        <v>1606</v>
      </c>
      <c r="H2698" s="153">
        <v>64.855000000000004</v>
      </c>
      <c r="I2698" s="154"/>
      <c r="L2698" s="149"/>
      <c r="M2698" s="155"/>
      <c r="T2698" s="156"/>
      <c r="AT2698" s="151" t="s">
        <v>193</v>
      </c>
      <c r="AU2698" s="151" t="s">
        <v>81</v>
      </c>
      <c r="AV2698" s="12" t="s">
        <v>81</v>
      </c>
      <c r="AW2698" s="12" t="s">
        <v>34</v>
      </c>
      <c r="AX2698" s="12" t="s">
        <v>72</v>
      </c>
      <c r="AY2698" s="151" t="s">
        <v>182</v>
      </c>
    </row>
    <row r="2699" spans="2:51" s="12" customFormat="1">
      <c r="B2699" s="149"/>
      <c r="D2699" s="150" t="s">
        <v>193</v>
      </c>
      <c r="E2699" s="151" t="s">
        <v>3</v>
      </c>
      <c r="F2699" s="152" t="s">
        <v>941</v>
      </c>
      <c r="H2699" s="153">
        <v>-8.8000000000000007</v>
      </c>
      <c r="I2699" s="154"/>
      <c r="L2699" s="149"/>
      <c r="M2699" s="155"/>
      <c r="T2699" s="156"/>
      <c r="AT2699" s="151" t="s">
        <v>193</v>
      </c>
      <c r="AU2699" s="151" t="s">
        <v>81</v>
      </c>
      <c r="AV2699" s="12" t="s">
        <v>81</v>
      </c>
      <c r="AW2699" s="12" t="s">
        <v>34</v>
      </c>
      <c r="AX2699" s="12" t="s">
        <v>72</v>
      </c>
      <c r="AY2699" s="151" t="s">
        <v>182</v>
      </c>
    </row>
    <row r="2700" spans="2:51" s="12" customFormat="1">
      <c r="B2700" s="149"/>
      <c r="D2700" s="150" t="s">
        <v>193</v>
      </c>
      <c r="E2700" s="151" t="s">
        <v>3</v>
      </c>
      <c r="F2700" s="152" t="s">
        <v>1607</v>
      </c>
      <c r="H2700" s="153">
        <v>69.658000000000001</v>
      </c>
      <c r="I2700" s="154"/>
      <c r="L2700" s="149"/>
      <c r="M2700" s="155"/>
      <c r="T2700" s="156"/>
      <c r="AT2700" s="151" t="s">
        <v>193</v>
      </c>
      <c r="AU2700" s="151" t="s">
        <v>81</v>
      </c>
      <c r="AV2700" s="12" t="s">
        <v>81</v>
      </c>
      <c r="AW2700" s="12" t="s">
        <v>34</v>
      </c>
      <c r="AX2700" s="12" t="s">
        <v>72</v>
      </c>
      <c r="AY2700" s="151" t="s">
        <v>182</v>
      </c>
    </row>
    <row r="2701" spans="2:51" s="12" customFormat="1">
      <c r="B2701" s="149"/>
      <c r="D2701" s="150" t="s">
        <v>193</v>
      </c>
      <c r="E2701" s="151" t="s">
        <v>3</v>
      </c>
      <c r="F2701" s="152" t="s">
        <v>931</v>
      </c>
      <c r="H2701" s="153">
        <v>-2.2000000000000002</v>
      </c>
      <c r="I2701" s="154"/>
      <c r="L2701" s="149"/>
      <c r="M2701" s="155"/>
      <c r="T2701" s="156"/>
      <c r="AT2701" s="151" t="s">
        <v>193</v>
      </c>
      <c r="AU2701" s="151" t="s">
        <v>81</v>
      </c>
      <c r="AV2701" s="12" t="s">
        <v>81</v>
      </c>
      <c r="AW2701" s="12" t="s">
        <v>34</v>
      </c>
      <c r="AX2701" s="12" t="s">
        <v>72</v>
      </c>
      <c r="AY2701" s="151" t="s">
        <v>182</v>
      </c>
    </row>
    <row r="2702" spans="2:51" s="12" customFormat="1">
      <c r="B2702" s="149"/>
      <c r="D2702" s="150" t="s">
        <v>193</v>
      </c>
      <c r="E2702" s="151" t="s">
        <v>3</v>
      </c>
      <c r="F2702" s="152" t="s">
        <v>1608</v>
      </c>
      <c r="H2702" s="153">
        <v>-1.4</v>
      </c>
      <c r="I2702" s="154"/>
      <c r="L2702" s="149"/>
      <c r="M2702" s="155"/>
      <c r="T2702" s="156"/>
      <c r="AT2702" s="151" t="s">
        <v>193</v>
      </c>
      <c r="AU2702" s="151" t="s">
        <v>81</v>
      </c>
      <c r="AV2702" s="12" t="s">
        <v>81</v>
      </c>
      <c r="AW2702" s="12" t="s">
        <v>34</v>
      </c>
      <c r="AX2702" s="12" t="s">
        <v>72</v>
      </c>
      <c r="AY2702" s="151" t="s">
        <v>182</v>
      </c>
    </row>
    <row r="2703" spans="2:51" s="12" customFormat="1">
      <c r="B2703" s="149"/>
      <c r="D2703" s="150" t="s">
        <v>193</v>
      </c>
      <c r="E2703" s="151" t="s">
        <v>3</v>
      </c>
      <c r="F2703" s="152" t="s">
        <v>1609</v>
      </c>
      <c r="H2703" s="153">
        <v>68.298000000000002</v>
      </c>
      <c r="I2703" s="154"/>
      <c r="L2703" s="149"/>
      <c r="M2703" s="155"/>
      <c r="T2703" s="156"/>
      <c r="AT2703" s="151" t="s">
        <v>193</v>
      </c>
      <c r="AU2703" s="151" t="s">
        <v>81</v>
      </c>
      <c r="AV2703" s="12" t="s">
        <v>81</v>
      </c>
      <c r="AW2703" s="12" t="s">
        <v>34</v>
      </c>
      <c r="AX2703" s="12" t="s">
        <v>72</v>
      </c>
      <c r="AY2703" s="151" t="s">
        <v>182</v>
      </c>
    </row>
    <row r="2704" spans="2:51" s="12" customFormat="1">
      <c r="B2704" s="149"/>
      <c r="D2704" s="150" t="s">
        <v>193</v>
      </c>
      <c r="E2704" s="151" t="s">
        <v>3</v>
      </c>
      <c r="F2704" s="152" t="s">
        <v>931</v>
      </c>
      <c r="H2704" s="153">
        <v>-2.2000000000000002</v>
      </c>
      <c r="I2704" s="154"/>
      <c r="L2704" s="149"/>
      <c r="M2704" s="155"/>
      <c r="T2704" s="156"/>
      <c r="AT2704" s="151" t="s">
        <v>193</v>
      </c>
      <c r="AU2704" s="151" t="s">
        <v>81</v>
      </c>
      <c r="AV2704" s="12" t="s">
        <v>81</v>
      </c>
      <c r="AW2704" s="12" t="s">
        <v>34</v>
      </c>
      <c r="AX2704" s="12" t="s">
        <v>72</v>
      </c>
      <c r="AY2704" s="151" t="s">
        <v>182</v>
      </c>
    </row>
    <row r="2705" spans="2:51" s="12" customFormat="1">
      <c r="B2705" s="149"/>
      <c r="D2705" s="150" t="s">
        <v>193</v>
      </c>
      <c r="E2705" s="151" t="s">
        <v>3</v>
      </c>
      <c r="F2705" s="152" t="s">
        <v>1608</v>
      </c>
      <c r="H2705" s="153">
        <v>-1.4</v>
      </c>
      <c r="I2705" s="154"/>
      <c r="L2705" s="149"/>
      <c r="M2705" s="155"/>
      <c r="T2705" s="156"/>
      <c r="AT2705" s="151" t="s">
        <v>193</v>
      </c>
      <c r="AU2705" s="151" t="s">
        <v>81</v>
      </c>
      <c r="AV2705" s="12" t="s">
        <v>81</v>
      </c>
      <c r="AW2705" s="12" t="s">
        <v>34</v>
      </c>
      <c r="AX2705" s="12" t="s">
        <v>72</v>
      </c>
      <c r="AY2705" s="151" t="s">
        <v>182</v>
      </c>
    </row>
    <row r="2706" spans="2:51" s="12" customFormat="1">
      <c r="B2706" s="149"/>
      <c r="D2706" s="150" t="s">
        <v>193</v>
      </c>
      <c r="E2706" s="151" t="s">
        <v>3</v>
      </c>
      <c r="F2706" s="152" t="s">
        <v>1610</v>
      </c>
      <c r="H2706" s="153">
        <v>42.655999999999999</v>
      </c>
      <c r="I2706" s="154"/>
      <c r="L2706" s="149"/>
      <c r="M2706" s="155"/>
      <c r="T2706" s="156"/>
      <c r="AT2706" s="151" t="s">
        <v>193</v>
      </c>
      <c r="AU2706" s="151" t="s">
        <v>81</v>
      </c>
      <c r="AV2706" s="12" t="s">
        <v>81</v>
      </c>
      <c r="AW2706" s="12" t="s">
        <v>34</v>
      </c>
      <c r="AX2706" s="12" t="s">
        <v>72</v>
      </c>
      <c r="AY2706" s="151" t="s">
        <v>182</v>
      </c>
    </row>
    <row r="2707" spans="2:51" s="12" customFormat="1">
      <c r="B2707" s="149"/>
      <c r="D2707" s="150" t="s">
        <v>193</v>
      </c>
      <c r="E2707" s="151" t="s">
        <v>3</v>
      </c>
      <c r="F2707" s="152" t="s">
        <v>1611</v>
      </c>
      <c r="H2707" s="153">
        <v>-3.5880000000000001</v>
      </c>
      <c r="I2707" s="154"/>
      <c r="L2707" s="149"/>
      <c r="M2707" s="155"/>
      <c r="T2707" s="156"/>
      <c r="AT2707" s="151" t="s">
        <v>193</v>
      </c>
      <c r="AU2707" s="151" t="s">
        <v>81</v>
      </c>
      <c r="AV2707" s="12" t="s">
        <v>81</v>
      </c>
      <c r="AW2707" s="12" t="s">
        <v>34</v>
      </c>
      <c r="AX2707" s="12" t="s">
        <v>72</v>
      </c>
      <c r="AY2707" s="151" t="s">
        <v>182</v>
      </c>
    </row>
    <row r="2708" spans="2:51" s="12" customFormat="1">
      <c r="B2708" s="149"/>
      <c r="D2708" s="150" t="s">
        <v>193</v>
      </c>
      <c r="E2708" s="151" t="s">
        <v>3</v>
      </c>
      <c r="F2708" s="152" t="s">
        <v>921</v>
      </c>
      <c r="H2708" s="153">
        <v>-2.8</v>
      </c>
      <c r="I2708" s="154"/>
      <c r="L2708" s="149"/>
      <c r="M2708" s="155"/>
      <c r="T2708" s="156"/>
      <c r="AT2708" s="151" t="s">
        <v>193</v>
      </c>
      <c r="AU2708" s="151" t="s">
        <v>81</v>
      </c>
      <c r="AV2708" s="12" t="s">
        <v>81</v>
      </c>
      <c r="AW2708" s="12" t="s">
        <v>34</v>
      </c>
      <c r="AX2708" s="12" t="s">
        <v>72</v>
      </c>
      <c r="AY2708" s="151" t="s">
        <v>182</v>
      </c>
    </row>
    <row r="2709" spans="2:51" s="12" customFormat="1">
      <c r="B2709" s="149"/>
      <c r="D2709" s="150" t="s">
        <v>193</v>
      </c>
      <c r="E2709" s="151" t="s">
        <v>3</v>
      </c>
      <c r="F2709" s="152" t="s">
        <v>1612</v>
      </c>
      <c r="H2709" s="153">
        <v>-0.77400000000000002</v>
      </c>
      <c r="I2709" s="154"/>
      <c r="L2709" s="149"/>
      <c r="M2709" s="155"/>
      <c r="T2709" s="156"/>
      <c r="AT2709" s="151" t="s">
        <v>193</v>
      </c>
      <c r="AU2709" s="151" t="s">
        <v>81</v>
      </c>
      <c r="AV2709" s="12" t="s">
        <v>81</v>
      </c>
      <c r="AW2709" s="12" t="s">
        <v>34</v>
      </c>
      <c r="AX2709" s="12" t="s">
        <v>72</v>
      </c>
      <c r="AY2709" s="151" t="s">
        <v>182</v>
      </c>
    </row>
    <row r="2710" spans="2:51" s="12" customFormat="1">
      <c r="B2710" s="149"/>
      <c r="D2710" s="150" t="s">
        <v>193</v>
      </c>
      <c r="E2710" s="151" t="s">
        <v>3</v>
      </c>
      <c r="F2710" s="152" t="s">
        <v>1613</v>
      </c>
      <c r="H2710" s="153">
        <v>23.693000000000001</v>
      </c>
      <c r="I2710" s="154"/>
      <c r="L2710" s="149"/>
      <c r="M2710" s="155"/>
      <c r="T2710" s="156"/>
      <c r="AT2710" s="151" t="s">
        <v>193</v>
      </c>
      <c r="AU2710" s="151" t="s">
        <v>81</v>
      </c>
      <c r="AV2710" s="12" t="s">
        <v>81</v>
      </c>
      <c r="AW2710" s="12" t="s">
        <v>34</v>
      </c>
      <c r="AX2710" s="12" t="s">
        <v>72</v>
      </c>
      <c r="AY2710" s="151" t="s">
        <v>182</v>
      </c>
    </row>
    <row r="2711" spans="2:51" s="12" customFormat="1">
      <c r="B2711" s="149"/>
      <c r="D2711" s="150" t="s">
        <v>193</v>
      </c>
      <c r="E2711" s="151" t="s">
        <v>3</v>
      </c>
      <c r="F2711" s="152" t="s">
        <v>937</v>
      </c>
      <c r="H2711" s="153">
        <v>-1.4</v>
      </c>
      <c r="I2711" s="154"/>
      <c r="L2711" s="149"/>
      <c r="M2711" s="155"/>
      <c r="T2711" s="156"/>
      <c r="AT2711" s="151" t="s">
        <v>193</v>
      </c>
      <c r="AU2711" s="151" t="s">
        <v>81</v>
      </c>
      <c r="AV2711" s="12" t="s">
        <v>81</v>
      </c>
      <c r="AW2711" s="12" t="s">
        <v>34</v>
      </c>
      <c r="AX2711" s="12" t="s">
        <v>72</v>
      </c>
      <c r="AY2711" s="151" t="s">
        <v>182</v>
      </c>
    </row>
    <row r="2712" spans="2:51" s="12" customFormat="1">
      <c r="B2712" s="149"/>
      <c r="D2712" s="150" t="s">
        <v>193</v>
      </c>
      <c r="E2712" s="151" t="s">
        <v>3</v>
      </c>
      <c r="F2712" s="152" t="s">
        <v>938</v>
      </c>
      <c r="H2712" s="153">
        <v>-1.2</v>
      </c>
      <c r="I2712" s="154"/>
      <c r="L2712" s="149"/>
      <c r="M2712" s="155"/>
      <c r="T2712" s="156"/>
      <c r="AT2712" s="151" t="s">
        <v>193</v>
      </c>
      <c r="AU2712" s="151" t="s">
        <v>81</v>
      </c>
      <c r="AV2712" s="12" t="s">
        <v>81</v>
      </c>
      <c r="AW2712" s="12" t="s">
        <v>34</v>
      </c>
      <c r="AX2712" s="12" t="s">
        <v>72</v>
      </c>
      <c r="AY2712" s="151" t="s">
        <v>182</v>
      </c>
    </row>
    <row r="2713" spans="2:51" s="12" customFormat="1">
      <c r="B2713" s="149"/>
      <c r="D2713" s="150" t="s">
        <v>193</v>
      </c>
      <c r="E2713" s="151" t="s">
        <v>3</v>
      </c>
      <c r="F2713" s="152" t="s">
        <v>1613</v>
      </c>
      <c r="H2713" s="153">
        <v>23.693000000000001</v>
      </c>
      <c r="I2713" s="154"/>
      <c r="L2713" s="149"/>
      <c r="M2713" s="155"/>
      <c r="T2713" s="156"/>
      <c r="AT2713" s="151" t="s">
        <v>193</v>
      </c>
      <c r="AU2713" s="151" t="s">
        <v>81</v>
      </c>
      <c r="AV2713" s="12" t="s">
        <v>81</v>
      </c>
      <c r="AW2713" s="12" t="s">
        <v>34</v>
      </c>
      <c r="AX2713" s="12" t="s">
        <v>72</v>
      </c>
      <c r="AY2713" s="151" t="s">
        <v>182</v>
      </c>
    </row>
    <row r="2714" spans="2:51" s="12" customFormat="1">
      <c r="B2714" s="149"/>
      <c r="D2714" s="150" t="s">
        <v>193</v>
      </c>
      <c r="E2714" s="151" t="s">
        <v>3</v>
      </c>
      <c r="F2714" s="152" t="s">
        <v>937</v>
      </c>
      <c r="H2714" s="153">
        <v>-1.4</v>
      </c>
      <c r="I2714" s="154"/>
      <c r="L2714" s="149"/>
      <c r="M2714" s="155"/>
      <c r="T2714" s="156"/>
      <c r="AT2714" s="151" t="s">
        <v>193</v>
      </c>
      <c r="AU2714" s="151" t="s">
        <v>81</v>
      </c>
      <c r="AV2714" s="12" t="s">
        <v>81</v>
      </c>
      <c r="AW2714" s="12" t="s">
        <v>34</v>
      </c>
      <c r="AX2714" s="12" t="s">
        <v>72</v>
      </c>
      <c r="AY2714" s="151" t="s">
        <v>182</v>
      </c>
    </row>
    <row r="2715" spans="2:51" s="12" customFormat="1">
      <c r="B2715" s="149"/>
      <c r="D2715" s="150" t="s">
        <v>193</v>
      </c>
      <c r="E2715" s="151" t="s">
        <v>3</v>
      </c>
      <c r="F2715" s="152" t="s">
        <v>938</v>
      </c>
      <c r="H2715" s="153">
        <v>-1.2</v>
      </c>
      <c r="I2715" s="154"/>
      <c r="L2715" s="149"/>
      <c r="M2715" s="155"/>
      <c r="T2715" s="156"/>
      <c r="AT2715" s="151" t="s">
        <v>193</v>
      </c>
      <c r="AU2715" s="151" t="s">
        <v>81</v>
      </c>
      <c r="AV2715" s="12" t="s">
        <v>81</v>
      </c>
      <c r="AW2715" s="12" t="s">
        <v>34</v>
      </c>
      <c r="AX2715" s="12" t="s">
        <v>72</v>
      </c>
      <c r="AY2715" s="151" t="s">
        <v>182</v>
      </c>
    </row>
    <row r="2716" spans="2:51" s="12" customFormat="1">
      <c r="B2716" s="149"/>
      <c r="D2716" s="150" t="s">
        <v>193</v>
      </c>
      <c r="E2716" s="151" t="s">
        <v>3</v>
      </c>
      <c r="F2716" s="152" t="s">
        <v>1614</v>
      </c>
      <c r="H2716" s="153">
        <v>18.876999999999999</v>
      </c>
      <c r="I2716" s="154"/>
      <c r="L2716" s="149"/>
      <c r="M2716" s="155"/>
      <c r="T2716" s="156"/>
      <c r="AT2716" s="151" t="s">
        <v>193</v>
      </c>
      <c r="AU2716" s="151" t="s">
        <v>81</v>
      </c>
      <c r="AV2716" s="12" t="s">
        <v>81</v>
      </c>
      <c r="AW2716" s="12" t="s">
        <v>34</v>
      </c>
      <c r="AX2716" s="12" t="s">
        <v>72</v>
      </c>
      <c r="AY2716" s="151" t="s">
        <v>182</v>
      </c>
    </row>
    <row r="2717" spans="2:51" s="12" customFormat="1">
      <c r="B2717" s="149"/>
      <c r="D2717" s="150" t="s">
        <v>193</v>
      </c>
      <c r="E2717" s="151" t="s">
        <v>3</v>
      </c>
      <c r="F2717" s="152" t="s">
        <v>938</v>
      </c>
      <c r="H2717" s="153">
        <v>-1.2</v>
      </c>
      <c r="I2717" s="154"/>
      <c r="L2717" s="149"/>
      <c r="M2717" s="155"/>
      <c r="T2717" s="156"/>
      <c r="AT2717" s="151" t="s">
        <v>193</v>
      </c>
      <c r="AU2717" s="151" t="s">
        <v>81</v>
      </c>
      <c r="AV2717" s="12" t="s">
        <v>81</v>
      </c>
      <c r="AW2717" s="12" t="s">
        <v>34</v>
      </c>
      <c r="AX2717" s="12" t="s">
        <v>72</v>
      </c>
      <c r="AY2717" s="151" t="s">
        <v>182</v>
      </c>
    </row>
    <row r="2718" spans="2:51" s="12" customFormat="1">
      <c r="B2718" s="149"/>
      <c r="D2718" s="150" t="s">
        <v>193</v>
      </c>
      <c r="E2718" s="151" t="s">
        <v>3</v>
      </c>
      <c r="F2718" s="152" t="s">
        <v>1614</v>
      </c>
      <c r="H2718" s="153">
        <v>18.876999999999999</v>
      </c>
      <c r="I2718" s="154"/>
      <c r="L2718" s="149"/>
      <c r="M2718" s="155"/>
      <c r="T2718" s="156"/>
      <c r="AT2718" s="151" t="s">
        <v>193</v>
      </c>
      <c r="AU2718" s="151" t="s">
        <v>81</v>
      </c>
      <c r="AV2718" s="12" t="s">
        <v>81</v>
      </c>
      <c r="AW2718" s="12" t="s">
        <v>34</v>
      </c>
      <c r="AX2718" s="12" t="s">
        <v>72</v>
      </c>
      <c r="AY2718" s="151" t="s">
        <v>182</v>
      </c>
    </row>
    <row r="2719" spans="2:51" s="12" customFormat="1">
      <c r="B2719" s="149"/>
      <c r="D2719" s="150" t="s">
        <v>193</v>
      </c>
      <c r="E2719" s="151" t="s">
        <v>3</v>
      </c>
      <c r="F2719" s="152" t="s">
        <v>938</v>
      </c>
      <c r="H2719" s="153">
        <v>-1.2</v>
      </c>
      <c r="I2719" s="154"/>
      <c r="L2719" s="149"/>
      <c r="M2719" s="155"/>
      <c r="T2719" s="156"/>
      <c r="AT2719" s="151" t="s">
        <v>193</v>
      </c>
      <c r="AU2719" s="151" t="s">
        <v>81</v>
      </c>
      <c r="AV2719" s="12" t="s">
        <v>81</v>
      </c>
      <c r="AW2719" s="12" t="s">
        <v>34</v>
      </c>
      <c r="AX2719" s="12" t="s">
        <v>72</v>
      </c>
      <c r="AY2719" s="151" t="s">
        <v>182</v>
      </c>
    </row>
    <row r="2720" spans="2:51" s="12" customFormat="1">
      <c r="B2720" s="149"/>
      <c r="D2720" s="150" t="s">
        <v>193</v>
      </c>
      <c r="E2720" s="151" t="s">
        <v>3</v>
      </c>
      <c r="F2720" s="152" t="s">
        <v>1615</v>
      </c>
      <c r="H2720" s="153">
        <v>127.738</v>
      </c>
      <c r="I2720" s="154"/>
      <c r="L2720" s="149"/>
      <c r="M2720" s="155"/>
      <c r="T2720" s="156"/>
      <c r="AT2720" s="151" t="s">
        <v>193</v>
      </c>
      <c r="AU2720" s="151" t="s">
        <v>81</v>
      </c>
      <c r="AV2720" s="12" t="s">
        <v>81</v>
      </c>
      <c r="AW2720" s="12" t="s">
        <v>34</v>
      </c>
      <c r="AX2720" s="12" t="s">
        <v>72</v>
      </c>
      <c r="AY2720" s="151" t="s">
        <v>182</v>
      </c>
    </row>
    <row r="2721" spans="2:51" s="12" customFormat="1">
      <c r="B2721" s="149"/>
      <c r="D2721" s="150" t="s">
        <v>193</v>
      </c>
      <c r="E2721" s="151" t="s">
        <v>3</v>
      </c>
      <c r="F2721" s="152" t="s">
        <v>1616</v>
      </c>
      <c r="H2721" s="153">
        <v>-4.17</v>
      </c>
      <c r="I2721" s="154"/>
      <c r="L2721" s="149"/>
      <c r="M2721" s="155"/>
      <c r="T2721" s="156"/>
      <c r="AT2721" s="151" t="s">
        <v>193</v>
      </c>
      <c r="AU2721" s="151" t="s">
        <v>81</v>
      </c>
      <c r="AV2721" s="12" t="s">
        <v>81</v>
      </c>
      <c r="AW2721" s="12" t="s">
        <v>34</v>
      </c>
      <c r="AX2721" s="12" t="s">
        <v>72</v>
      </c>
      <c r="AY2721" s="151" t="s">
        <v>182</v>
      </c>
    </row>
    <row r="2722" spans="2:51" s="12" customFormat="1">
      <c r="B2722" s="149"/>
      <c r="D2722" s="150" t="s">
        <v>193</v>
      </c>
      <c r="E2722" s="151" t="s">
        <v>3</v>
      </c>
      <c r="F2722" s="152" t="s">
        <v>931</v>
      </c>
      <c r="H2722" s="153">
        <v>-2.2000000000000002</v>
      </c>
      <c r="I2722" s="154"/>
      <c r="L2722" s="149"/>
      <c r="M2722" s="155"/>
      <c r="T2722" s="156"/>
      <c r="AT2722" s="151" t="s">
        <v>193</v>
      </c>
      <c r="AU2722" s="151" t="s">
        <v>81</v>
      </c>
      <c r="AV2722" s="12" t="s">
        <v>81</v>
      </c>
      <c r="AW2722" s="12" t="s">
        <v>34</v>
      </c>
      <c r="AX2722" s="12" t="s">
        <v>72</v>
      </c>
      <c r="AY2722" s="151" t="s">
        <v>182</v>
      </c>
    </row>
    <row r="2723" spans="2:51" s="12" customFormat="1">
      <c r="B2723" s="149"/>
      <c r="D2723" s="150" t="s">
        <v>193</v>
      </c>
      <c r="E2723" s="151" t="s">
        <v>3</v>
      </c>
      <c r="F2723" s="152" t="s">
        <v>1617</v>
      </c>
      <c r="H2723" s="153">
        <v>-2.1240000000000001</v>
      </c>
      <c r="I2723" s="154"/>
      <c r="L2723" s="149"/>
      <c r="M2723" s="155"/>
      <c r="T2723" s="156"/>
      <c r="AT2723" s="151" t="s">
        <v>193</v>
      </c>
      <c r="AU2723" s="151" t="s">
        <v>81</v>
      </c>
      <c r="AV2723" s="12" t="s">
        <v>81</v>
      </c>
      <c r="AW2723" s="12" t="s">
        <v>34</v>
      </c>
      <c r="AX2723" s="12" t="s">
        <v>72</v>
      </c>
      <c r="AY2723" s="151" t="s">
        <v>182</v>
      </c>
    </row>
    <row r="2724" spans="2:51" s="12" customFormat="1">
      <c r="B2724" s="149"/>
      <c r="D2724" s="150" t="s">
        <v>193</v>
      </c>
      <c r="E2724" s="151" t="s">
        <v>3</v>
      </c>
      <c r="F2724" s="152" t="s">
        <v>1618</v>
      </c>
      <c r="H2724" s="153">
        <v>-5.7530000000000001</v>
      </c>
      <c r="I2724" s="154"/>
      <c r="L2724" s="149"/>
      <c r="M2724" s="155"/>
      <c r="T2724" s="156"/>
      <c r="AT2724" s="151" t="s">
        <v>193</v>
      </c>
      <c r="AU2724" s="151" t="s">
        <v>81</v>
      </c>
      <c r="AV2724" s="12" t="s">
        <v>81</v>
      </c>
      <c r="AW2724" s="12" t="s">
        <v>34</v>
      </c>
      <c r="AX2724" s="12" t="s">
        <v>72</v>
      </c>
      <c r="AY2724" s="151" t="s">
        <v>182</v>
      </c>
    </row>
    <row r="2725" spans="2:51" s="14" customFormat="1">
      <c r="B2725" s="174"/>
      <c r="D2725" s="150" t="s">
        <v>193</v>
      </c>
      <c r="E2725" s="175" t="s">
        <v>3</v>
      </c>
      <c r="F2725" s="176" t="s">
        <v>596</v>
      </c>
      <c r="H2725" s="177">
        <v>2161.8900000000008</v>
      </c>
      <c r="I2725" s="178"/>
      <c r="L2725" s="174"/>
      <c r="M2725" s="179"/>
      <c r="T2725" s="180"/>
      <c r="AT2725" s="175" t="s">
        <v>193</v>
      </c>
      <c r="AU2725" s="175" t="s">
        <v>81</v>
      </c>
      <c r="AV2725" s="14" t="s">
        <v>202</v>
      </c>
      <c r="AW2725" s="14" t="s">
        <v>34</v>
      </c>
      <c r="AX2725" s="14" t="s">
        <v>72</v>
      </c>
      <c r="AY2725" s="175" t="s">
        <v>182</v>
      </c>
    </row>
    <row r="2726" spans="2:51" s="12" customFormat="1">
      <c r="B2726" s="149"/>
      <c r="D2726" s="150" t="s">
        <v>193</v>
      </c>
      <c r="E2726" s="151" t="s">
        <v>3</v>
      </c>
      <c r="F2726" s="152" t="s">
        <v>1619</v>
      </c>
      <c r="H2726" s="153">
        <v>50.575000000000003</v>
      </c>
      <c r="I2726" s="154"/>
      <c r="L2726" s="149"/>
      <c r="M2726" s="155"/>
      <c r="T2726" s="156"/>
      <c r="AT2726" s="151" t="s">
        <v>193</v>
      </c>
      <c r="AU2726" s="151" t="s">
        <v>81</v>
      </c>
      <c r="AV2726" s="12" t="s">
        <v>81</v>
      </c>
      <c r="AW2726" s="12" t="s">
        <v>34</v>
      </c>
      <c r="AX2726" s="12" t="s">
        <v>72</v>
      </c>
      <c r="AY2726" s="151" t="s">
        <v>182</v>
      </c>
    </row>
    <row r="2727" spans="2:51" s="12" customFormat="1">
      <c r="B2727" s="149"/>
      <c r="D2727" s="150" t="s">
        <v>193</v>
      </c>
      <c r="E2727" s="151" t="s">
        <v>3</v>
      </c>
      <c r="F2727" s="152" t="s">
        <v>932</v>
      </c>
      <c r="H2727" s="153">
        <v>-1.8</v>
      </c>
      <c r="I2727" s="154"/>
      <c r="L2727" s="149"/>
      <c r="M2727" s="155"/>
      <c r="T2727" s="156"/>
      <c r="AT2727" s="151" t="s">
        <v>193</v>
      </c>
      <c r="AU2727" s="151" t="s">
        <v>81</v>
      </c>
      <c r="AV2727" s="12" t="s">
        <v>81</v>
      </c>
      <c r="AW2727" s="12" t="s">
        <v>34</v>
      </c>
      <c r="AX2727" s="12" t="s">
        <v>72</v>
      </c>
      <c r="AY2727" s="151" t="s">
        <v>182</v>
      </c>
    </row>
    <row r="2728" spans="2:51" s="12" customFormat="1">
      <c r="B2728" s="149"/>
      <c r="D2728" s="150" t="s">
        <v>193</v>
      </c>
      <c r="E2728" s="151" t="s">
        <v>3</v>
      </c>
      <c r="F2728" s="152" t="s">
        <v>1620</v>
      </c>
      <c r="H2728" s="153">
        <v>-3.6960000000000002</v>
      </c>
      <c r="I2728" s="154"/>
      <c r="L2728" s="149"/>
      <c r="M2728" s="155"/>
      <c r="T2728" s="156"/>
      <c r="AT2728" s="151" t="s">
        <v>193</v>
      </c>
      <c r="AU2728" s="151" t="s">
        <v>81</v>
      </c>
      <c r="AV2728" s="12" t="s">
        <v>81</v>
      </c>
      <c r="AW2728" s="12" t="s">
        <v>34</v>
      </c>
      <c r="AX2728" s="12" t="s">
        <v>72</v>
      </c>
      <c r="AY2728" s="151" t="s">
        <v>182</v>
      </c>
    </row>
    <row r="2729" spans="2:51" s="12" customFormat="1">
      <c r="B2729" s="149"/>
      <c r="D2729" s="150" t="s">
        <v>193</v>
      </c>
      <c r="E2729" s="151" t="s">
        <v>3</v>
      </c>
      <c r="F2729" s="152" t="s">
        <v>1621</v>
      </c>
      <c r="H2729" s="153">
        <v>37.953000000000003</v>
      </c>
      <c r="I2729" s="154"/>
      <c r="L2729" s="149"/>
      <c r="M2729" s="155"/>
      <c r="T2729" s="156"/>
      <c r="AT2729" s="151" t="s">
        <v>193</v>
      </c>
      <c r="AU2729" s="151" t="s">
        <v>81</v>
      </c>
      <c r="AV2729" s="12" t="s">
        <v>81</v>
      </c>
      <c r="AW2729" s="12" t="s">
        <v>34</v>
      </c>
      <c r="AX2729" s="12" t="s">
        <v>72</v>
      </c>
      <c r="AY2729" s="151" t="s">
        <v>182</v>
      </c>
    </row>
    <row r="2730" spans="2:51" s="12" customFormat="1">
      <c r="B2730" s="149"/>
      <c r="D2730" s="150" t="s">
        <v>193</v>
      </c>
      <c r="E2730" s="151" t="s">
        <v>3</v>
      </c>
      <c r="F2730" s="152" t="s">
        <v>1622</v>
      </c>
      <c r="H2730" s="153">
        <v>1.1499999999999999</v>
      </c>
      <c r="I2730" s="154"/>
      <c r="L2730" s="149"/>
      <c r="M2730" s="155"/>
      <c r="T2730" s="156"/>
      <c r="AT2730" s="151" t="s">
        <v>193</v>
      </c>
      <c r="AU2730" s="151" t="s">
        <v>81</v>
      </c>
      <c r="AV2730" s="12" t="s">
        <v>81</v>
      </c>
      <c r="AW2730" s="12" t="s">
        <v>34</v>
      </c>
      <c r="AX2730" s="12" t="s">
        <v>72</v>
      </c>
      <c r="AY2730" s="151" t="s">
        <v>182</v>
      </c>
    </row>
    <row r="2731" spans="2:51" s="12" customFormat="1">
      <c r="B2731" s="149"/>
      <c r="D2731" s="150" t="s">
        <v>193</v>
      </c>
      <c r="E2731" s="151" t="s">
        <v>3</v>
      </c>
      <c r="F2731" s="152" t="s">
        <v>1623</v>
      </c>
      <c r="H2731" s="153">
        <v>94.393000000000001</v>
      </c>
      <c r="I2731" s="154"/>
      <c r="L2731" s="149"/>
      <c r="M2731" s="155"/>
      <c r="T2731" s="156"/>
      <c r="AT2731" s="151" t="s">
        <v>193</v>
      </c>
      <c r="AU2731" s="151" t="s">
        <v>81</v>
      </c>
      <c r="AV2731" s="12" t="s">
        <v>81</v>
      </c>
      <c r="AW2731" s="12" t="s">
        <v>34</v>
      </c>
      <c r="AX2731" s="12" t="s">
        <v>72</v>
      </c>
      <c r="AY2731" s="151" t="s">
        <v>182</v>
      </c>
    </row>
    <row r="2732" spans="2:51" s="12" customFormat="1">
      <c r="B2732" s="149"/>
      <c r="D2732" s="150" t="s">
        <v>193</v>
      </c>
      <c r="E2732" s="151" t="s">
        <v>3</v>
      </c>
      <c r="F2732" s="152" t="s">
        <v>932</v>
      </c>
      <c r="H2732" s="153">
        <v>-1.8</v>
      </c>
      <c r="I2732" s="154"/>
      <c r="L2732" s="149"/>
      <c r="M2732" s="155"/>
      <c r="T2732" s="156"/>
      <c r="AT2732" s="151" t="s">
        <v>193</v>
      </c>
      <c r="AU2732" s="151" t="s">
        <v>81</v>
      </c>
      <c r="AV2732" s="12" t="s">
        <v>81</v>
      </c>
      <c r="AW2732" s="12" t="s">
        <v>34</v>
      </c>
      <c r="AX2732" s="12" t="s">
        <v>72</v>
      </c>
      <c r="AY2732" s="151" t="s">
        <v>182</v>
      </c>
    </row>
    <row r="2733" spans="2:51" s="12" customFormat="1">
      <c r="B2733" s="149"/>
      <c r="D2733" s="150" t="s">
        <v>193</v>
      </c>
      <c r="E2733" s="151" t="s">
        <v>3</v>
      </c>
      <c r="F2733" s="152" t="s">
        <v>931</v>
      </c>
      <c r="H2733" s="153">
        <v>-2.2000000000000002</v>
      </c>
      <c r="I2733" s="154"/>
      <c r="L2733" s="149"/>
      <c r="M2733" s="155"/>
      <c r="T2733" s="156"/>
      <c r="AT2733" s="151" t="s">
        <v>193</v>
      </c>
      <c r="AU2733" s="151" t="s">
        <v>81</v>
      </c>
      <c r="AV2733" s="12" t="s">
        <v>81</v>
      </c>
      <c r="AW2733" s="12" t="s">
        <v>34</v>
      </c>
      <c r="AX2733" s="12" t="s">
        <v>72</v>
      </c>
      <c r="AY2733" s="151" t="s">
        <v>182</v>
      </c>
    </row>
    <row r="2734" spans="2:51" s="12" customFormat="1">
      <c r="B2734" s="149"/>
      <c r="D2734" s="150" t="s">
        <v>193</v>
      </c>
      <c r="E2734" s="151" t="s">
        <v>3</v>
      </c>
      <c r="F2734" s="152" t="s">
        <v>1620</v>
      </c>
      <c r="H2734" s="153">
        <v>-3.6960000000000002</v>
      </c>
      <c r="I2734" s="154"/>
      <c r="L2734" s="149"/>
      <c r="M2734" s="155"/>
      <c r="T2734" s="156"/>
      <c r="AT2734" s="151" t="s">
        <v>193</v>
      </c>
      <c r="AU2734" s="151" t="s">
        <v>81</v>
      </c>
      <c r="AV2734" s="12" t="s">
        <v>81</v>
      </c>
      <c r="AW2734" s="12" t="s">
        <v>34</v>
      </c>
      <c r="AX2734" s="12" t="s">
        <v>72</v>
      </c>
      <c r="AY2734" s="151" t="s">
        <v>182</v>
      </c>
    </row>
    <row r="2735" spans="2:51" s="12" customFormat="1">
      <c r="B2735" s="149"/>
      <c r="D2735" s="150" t="s">
        <v>193</v>
      </c>
      <c r="E2735" s="151" t="s">
        <v>3</v>
      </c>
      <c r="F2735" s="152" t="s">
        <v>1624</v>
      </c>
      <c r="H2735" s="153">
        <v>35.488</v>
      </c>
      <c r="I2735" s="154"/>
      <c r="L2735" s="149"/>
      <c r="M2735" s="155"/>
      <c r="T2735" s="156"/>
      <c r="AT2735" s="151" t="s">
        <v>193</v>
      </c>
      <c r="AU2735" s="151" t="s">
        <v>81</v>
      </c>
      <c r="AV2735" s="12" t="s">
        <v>81</v>
      </c>
      <c r="AW2735" s="12" t="s">
        <v>34</v>
      </c>
      <c r="AX2735" s="12" t="s">
        <v>72</v>
      </c>
      <c r="AY2735" s="151" t="s">
        <v>182</v>
      </c>
    </row>
    <row r="2736" spans="2:51" s="12" customFormat="1">
      <c r="B2736" s="149"/>
      <c r="D2736" s="150" t="s">
        <v>193</v>
      </c>
      <c r="E2736" s="151" t="s">
        <v>3</v>
      </c>
      <c r="F2736" s="152" t="s">
        <v>945</v>
      </c>
      <c r="H2736" s="153">
        <v>-1.6</v>
      </c>
      <c r="I2736" s="154"/>
      <c r="L2736" s="149"/>
      <c r="M2736" s="155"/>
      <c r="T2736" s="156"/>
      <c r="AT2736" s="151" t="s">
        <v>193</v>
      </c>
      <c r="AU2736" s="151" t="s">
        <v>81</v>
      </c>
      <c r="AV2736" s="12" t="s">
        <v>81</v>
      </c>
      <c r="AW2736" s="12" t="s">
        <v>34</v>
      </c>
      <c r="AX2736" s="12" t="s">
        <v>72</v>
      </c>
      <c r="AY2736" s="151" t="s">
        <v>182</v>
      </c>
    </row>
    <row r="2737" spans="2:51" s="12" customFormat="1">
      <c r="B2737" s="149"/>
      <c r="D2737" s="150" t="s">
        <v>193</v>
      </c>
      <c r="E2737" s="151" t="s">
        <v>3</v>
      </c>
      <c r="F2737" s="152" t="s">
        <v>1620</v>
      </c>
      <c r="H2737" s="153">
        <v>-3.6960000000000002</v>
      </c>
      <c r="I2737" s="154"/>
      <c r="L2737" s="149"/>
      <c r="M2737" s="155"/>
      <c r="T2737" s="156"/>
      <c r="AT2737" s="151" t="s">
        <v>193</v>
      </c>
      <c r="AU2737" s="151" t="s">
        <v>81</v>
      </c>
      <c r="AV2737" s="12" t="s">
        <v>81</v>
      </c>
      <c r="AW2737" s="12" t="s">
        <v>34</v>
      </c>
      <c r="AX2737" s="12" t="s">
        <v>72</v>
      </c>
      <c r="AY2737" s="151" t="s">
        <v>182</v>
      </c>
    </row>
    <row r="2738" spans="2:51" s="12" customFormat="1">
      <c r="B2738" s="149"/>
      <c r="D2738" s="150" t="s">
        <v>193</v>
      </c>
      <c r="E2738" s="151" t="s">
        <v>3</v>
      </c>
      <c r="F2738" s="152" t="s">
        <v>1625</v>
      </c>
      <c r="H2738" s="153">
        <v>29.963000000000001</v>
      </c>
      <c r="I2738" s="154"/>
      <c r="L2738" s="149"/>
      <c r="M2738" s="155"/>
      <c r="T2738" s="156"/>
      <c r="AT2738" s="151" t="s">
        <v>193</v>
      </c>
      <c r="AU2738" s="151" t="s">
        <v>81</v>
      </c>
      <c r="AV2738" s="12" t="s">
        <v>81</v>
      </c>
      <c r="AW2738" s="12" t="s">
        <v>34</v>
      </c>
      <c r="AX2738" s="12" t="s">
        <v>72</v>
      </c>
      <c r="AY2738" s="151" t="s">
        <v>182</v>
      </c>
    </row>
    <row r="2739" spans="2:51" s="12" customFormat="1">
      <c r="B2739" s="149"/>
      <c r="D2739" s="150" t="s">
        <v>193</v>
      </c>
      <c r="E2739" s="151" t="s">
        <v>3</v>
      </c>
      <c r="F2739" s="152" t="s">
        <v>945</v>
      </c>
      <c r="H2739" s="153">
        <v>-1.6</v>
      </c>
      <c r="I2739" s="154"/>
      <c r="L2739" s="149"/>
      <c r="M2739" s="155"/>
      <c r="T2739" s="156"/>
      <c r="AT2739" s="151" t="s">
        <v>193</v>
      </c>
      <c r="AU2739" s="151" t="s">
        <v>81</v>
      </c>
      <c r="AV2739" s="12" t="s">
        <v>81</v>
      </c>
      <c r="AW2739" s="12" t="s">
        <v>34</v>
      </c>
      <c r="AX2739" s="12" t="s">
        <v>72</v>
      </c>
      <c r="AY2739" s="151" t="s">
        <v>182</v>
      </c>
    </row>
    <row r="2740" spans="2:51" s="12" customFormat="1">
      <c r="B2740" s="149"/>
      <c r="D2740" s="150" t="s">
        <v>193</v>
      </c>
      <c r="E2740" s="151" t="s">
        <v>3</v>
      </c>
      <c r="F2740" s="152" t="s">
        <v>1626</v>
      </c>
      <c r="H2740" s="153">
        <v>47.643000000000001</v>
      </c>
      <c r="I2740" s="154"/>
      <c r="L2740" s="149"/>
      <c r="M2740" s="155"/>
      <c r="T2740" s="156"/>
      <c r="AT2740" s="151" t="s">
        <v>193</v>
      </c>
      <c r="AU2740" s="151" t="s">
        <v>81</v>
      </c>
      <c r="AV2740" s="12" t="s">
        <v>81</v>
      </c>
      <c r="AW2740" s="12" t="s">
        <v>34</v>
      </c>
      <c r="AX2740" s="12" t="s">
        <v>72</v>
      </c>
      <c r="AY2740" s="151" t="s">
        <v>182</v>
      </c>
    </row>
    <row r="2741" spans="2:51" s="12" customFormat="1">
      <c r="B2741" s="149"/>
      <c r="D2741" s="150" t="s">
        <v>193</v>
      </c>
      <c r="E2741" s="151" t="s">
        <v>3</v>
      </c>
      <c r="F2741" s="152" t="s">
        <v>945</v>
      </c>
      <c r="H2741" s="153">
        <v>-1.6</v>
      </c>
      <c r="I2741" s="154"/>
      <c r="L2741" s="149"/>
      <c r="M2741" s="155"/>
      <c r="T2741" s="156"/>
      <c r="AT2741" s="151" t="s">
        <v>193</v>
      </c>
      <c r="AU2741" s="151" t="s">
        <v>81</v>
      </c>
      <c r="AV2741" s="12" t="s">
        <v>81</v>
      </c>
      <c r="AW2741" s="12" t="s">
        <v>34</v>
      </c>
      <c r="AX2741" s="12" t="s">
        <v>72</v>
      </c>
      <c r="AY2741" s="151" t="s">
        <v>182</v>
      </c>
    </row>
    <row r="2742" spans="2:51" s="12" customFormat="1">
      <c r="B2742" s="149"/>
      <c r="D2742" s="150" t="s">
        <v>193</v>
      </c>
      <c r="E2742" s="151" t="s">
        <v>3</v>
      </c>
      <c r="F2742" s="152" t="s">
        <v>931</v>
      </c>
      <c r="H2742" s="153">
        <v>-2.2000000000000002</v>
      </c>
      <c r="I2742" s="154"/>
      <c r="L2742" s="149"/>
      <c r="M2742" s="155"/>
      <c r="T2742" s="156"/>
      <c r="AT2742" s="151" t="s">
        <v>193</v>
      </c>
      <c r="AU2742" s="151" t="s">
        <v>81</v>
      </c>
      <c r="AV2742" s="12" t="s">
        <v>81</v>
      </c>
      <c r="AW2742" s="12" t="s">
        <v>34</v>
      </c>
      <c r="AX2742" s="12" t="s">
        <v>72</v>
      </c>
      <c r="AY2742" s="151" t="s">
        <v>182</v>
      </c>
    </row>
    <row r="2743" spans="2:51" s="12" customFormat="1">
      <c r="B2743" s="149"/>
      <c r="D2743" s="150" t="s">
        <v>193</v>
      </c>
      <c r="E2743" s="151" t="s">
        <v>3</v>
      </c>
      <c r="F2743" s="152" t="s">
        <v>1627</v>
      </c>
      <c r="H2743" s="153">
        <v>79.433000000000007</v>
      </c>
      <c r="I2743" s="154"/>
      <c r="L2743" s="149"/>
      <c r="M2743" s="155"/>
      <c r="T2743" s="156"/>
      <c r="AT2743" s="151" t="s">
        <v>193</v>
      </c>
      <c r="AU2743" s="151" t="s">
        <v>81</v>
      </c>
      <c r="AV2743" s="12" t="s">
        <v>81</v>
      </c>
      <c r="AW2743" s="12" t="s">
        <v>34</v>
      </c>
      <c r="AX2743" s="12" t="s">
        <v>72</v>
      </c>
      <c r="AY2743" s="151" t="s">
        <v>182</v>
      </c>
    </row>
    <row r="2744" spans="2:51" s="12" customFormat="1">
      <c r="B2744" s="149"/>
      <c r="D2744" s="150" t="s">
        <v>193</v>
      </c>
      <c r="E2744" s="151" t="s">
        <v>3</v>
      </c>
      <c r="F2744" s="152" t="s">
        <v>621</v>
      </c>
      <c r="H2744" s="153">
        <v>-2.31</v>
      </c>
      <c r="I2744" s="154"/>
      <c r="L2744" s="149"/>
      <c r="M2744" s="155"/>
      <c r="T2744" s="156"/>
      <c r="AT2744" s="151" t="s">
        <v>193</v>
      </c>
      <c r="AU2744" s="151" t="s">
        <v>81</v>
      </c>
      <c r="AV2744" s="12" t="s">
        <v>81</v>
      </c>
      <c r="AW2744" s="12" t="s">
        <v>34</v>
      </c>
      <c r="AX2744" s="12" t="s">
        <v>72</v>
      </c>
      <c r="AY2744" s="151" t="s">
        <v>182</v>
      </c>
    </row>
    <row r="2745" spans="2:51" s="12" customFormat="1">
      <c r="B2745" s="149"/>
      <c r="D2745" s="150" t="s">
        <v>193</v>
      </c>
      <c r="E2745" s="151" t="s">
        <v>3</v>
      </c>
      <c r="F2745" s="152" t="s">
        <v>1628</v>
      </c>
      <c r="H2745" s="153">
        <v>-2.298</v>
      </c>
      <c r="I2745" s="154"/>
      <c r="L2745" s="149"/>
      <c r="M2745" s="155"/>
      <c r="T2745" s="156"/>
      <c r="AT2745" s="151" t="s">
        <v>193</v>
      </c>
      <c r="AU2745" s="151" t="s">
        <v>81</v>
      </c>
      <c r="AV2745" s="12" t="s">
        <v>81</v>
      </c>
      <c r="AW2745" s="12" t="s">
        <v>34</v>
      </c>
      <c r="AX2745" s="12" t="s">
        <v>72</v>
      </c>
      <c r="AY2745" s="151" t="s">
        <v>182</v>
      </c>
    </row>
    <row r="2746" spans="2:51" s="12" customFormat="1">
      <c r="B2746" s="149"/>
      <c r="D2746" s="150" t="s">
        <v>193</v>
      </c>
      <c r="E2746" s="151" t="s">
        <v>3</v>
      </c>
      <c r="F2746" s="152" t="s">
        <v>937</v>
      </c>
      <c r="H2746" s="153">
        <v>-1.4</v>
      </c>
      <c r="I2746" s="154"/>
      <c r="L2746" s="149"/>
      <c r="M2746" s="155"/>
      <c r="T2746" s="156"/>
      <c r="AT2746" s="151" t="s">
        <v>193</v>
      </c>
      <c r="AU2746" s="151" t="s">
        <v>81</v>
      </c>
      <c r="AV2746" s="12" t="s">
        <v>81</v>
      </c>
      <c r="AW2746" s="12" t="s">
        <v>34</v>
      </c>
      <c r="AX2746" s="12" t="s">
        <v>72</v>
      </c>
      <c r="AY2746" s="151" t="s">
        <v>182</v>
      </c>
    </row>
    <row r="2747" spans="2:51" s="12" customFormat="1">
      <c r="B2747" s="149"/>
      <c r="D2747" s="150" t="s">
        <v>193</v>
      </c>
      <c r="E2747" s="151" t="s">
        <v>3</v>
      </c>
      <c r="F2747" s="152" t="s">
        <v>1629</v>
      </c>
      <c r="H2747" s="153">
        <v>79.263000000000005</v>
      </c>
      <c r="I2747" s="154"/>
      <c r="L2747" s="149"/>
      <c r="M2747" s="155"/>
      <c r="T2747" s="156"/>
      <c r="AT2747" s="151" t="s">
        <v>193</v>
      </c>
      <c r="AU2747" s="151" t="s">
        <v>81</v>
      </c>
      <c r="AV2747" s="12" t="s">
        <v>81</v>
      </c>
      <c r="AW2747" s="12" t="s">
        <v>34</v>
      </c>
      <c r="AX2747" s="12" t="s">
        <v>72</v>
      </c>
      <c r="AY2747" s="151" t="s">
        <v>182</v>
      </c>
    </row>
    <row r="2748" spans="2:51" s="12" customFormat="1">
      <c r="B2748" s="149"/>
      <c r="D2748" s="150" t="s">
        <v>193</v>
      </c>
      <c r="E2748" s="151" t="s">
        <v>3</v>
      </c>
      <c r="F2748" s="152" t="s">
        <v>932</v>
      </c>
      <c r="H2748" s="153">
        <v>-1.8</v>
      </c>
      <c r="I2748" s="154"/>
      <c r="L2748" s="149"/>
      <c r="M2748" s="155"/>
      <c r="T2748" s="156"/>
      <c r="AT2748" s="151" t="s">
        <v>193</v>
      </c>
      <c r="AU2748" s="151" t="s">
        <v>81</v>
      </c>
      <c r="AV2748" s="12" t="s">
        <v>81</v>
      </c>
      <c r="AW2748" s="12" t="s">
        <v>34</v>
      </c>
      <c r="AX2748" s="12" t="s">
        <v>72</v>
      </c>
      <c r="AY2748" s="151" t="s">
        <v>182</v>
      </c>
    </row>
    <row r="2749" spans="2:51" s="12" customFormat="1">
      <c r="B2749" s="149"/>
      <c r="D2749" s="150" t="s">
        <v>193</v>
      </c>
      <c r="E2749" s="151" t="s">
        <v>3</v>
      </c>
      <c r="F2749" s="152" t="s">
        <v>931</v>
      </c>
      <c r="H2749" s="153">
        <v>-2.2000000000000002</v>
      </c>
      <c r="I2749" s="154"/>
      <c r="L2749" s="149"/>
      <c r="M2749" s="155"/>
      <c r="T2749" s="156"/>
      <c r="AT2749" s="151" t="s">
        <v>193</v>
      </c>
      <c r="AU2749" s="151" t="s">
        <v>81</v>
      </c>
      <c r="AV2749" s="12" t="s">
        <v>81</v>
      </c>
      <c r="AW2749" s="12" t="s">
        <v>34</v>
      </c>
      <c r="AX2749" s="12" t="s">
        <v>72</v>
      </c>
      <c r="AY2749" s="151" t="s">
        <v>182</v>
      </c>
    </row>
    <row r="2750" spans="2:51" s="12" customFormat="1">
      <c r="B2750" s="149"/>
      <c r="D2750" s="150" t="s">
        <v>193</v>
      </c>
      <c r="E2750" s="151" t="s">
        <v>3</v>
      </c>
      <c r="F2750" s="152" t="s">
        <v>1628</v>
      </c>
      <c r="H2750" s="153">
        <v>-2.298</v>
      </c>
      <c r="I2750" s="154"/>
      <c r="L2750" s="149"/>
      <c r="M2750" s="155"/>
      <c r="T2750" s="156"/>
      <c r="AT2750" s="151" t="s">
        <v>193</v>
      </c>
      <c r="AU2750" s="151" t="s">
        <v>81</v>
      </c>
      <c r="AV2750" s="12" t="s">
        <v>81</v>
      </c>
      <c r="AW2750" s="12" t="s">
        <v>34</v>
      </c>
      <c r="AX2750" s="12" t="s">
        <v>72</v>
      </c>
      <c r="AY2750" s="151" t="s">
        <v>182</v>
      </c>
    </row>
    <row r="2751" spans="2:51" s="12" customFormat="1">
      <c r="B2751" s="149"/>
      <c r="D2751" s="150" t="s">
        <v>193</v>
      </c>
      <c r="E2751" s="151" t="s">
        <v>3</v>
      </c>
      <c r="F2751" s="152" t="s">
        <v>1630</v>
      </c>
      <c r="H2751" s="153">
        <v>47.728000000000002</v>
      </c>
      <c r="I2751" s="154"/>
      <c r="L2751" s="149"/>
      <c r="M2751" s="155"/>
      <c r="T2751" s="156"/>
      <c r="AT2751" s="151" t="s">
        <v>193</v>
      </c>
      <c r="AU2751" s="151" t="s">
        <v>81</v>
      </c>
      <c r="AV2751" s="12" t="s">
        <v>81</v>
      </c>
      <c r="AW2751" s="12" t="s">
        <v>34</v>
      </c>
      <c r="AX2751" s="12" t="s">
        <v>72</v>
      </c>
      <c r="AY2751" s="151" t="s">
        <v>182</v>
      </c>
    </row>
    <row r="2752" spans="2:51" s="12" customFormat="1">
      <c r="B2752" s="149"/>
      <c r="D2752" s="150" t="s">
        <v>193</v>
      </c>
      <c r="E2752" s="151" t="s">
        <v>3</v>
      </c>
      <c r="F2752" s="152" t="s">
        <v>1512</v>
      </c>
      <c r="H2752" s="153">
        <v>-4.4000000000000004</v>
      </c>
      <c r="I2752" s="154"/>
      <c r="L2752" s="149"/>
      <c r="M2752" s="155"/>
      <c r="T2752" s="156"/>
      <c r="AT2752" s="151" t="s">
        <v>193</v>
      </c>
      <c r="AU2752" s="151" t="s">
        <v>81</v>
      </c>
      <c r="AV2752" s="12" t="s">
        <v>81</v>
      </c>
      <c r="AW2752" s="12" t="s">
        <v>34</v>
      </c>
      <c r="AX2752" s="12" t="s">
        <v>72</v>
      </c>
      <c r="AY2752" s="151" t="s">
        <v>182</v>
      </c>
    </row>
    <row r="2753" spans="2:51" s="12" customFormat="1">
      <c r="B2753" s="149"/>
      <c r="D2753" s="150" t="s">
        <v>193</v>
      </c>
      <c r="E2753" s="151" t="s">
        <v>3</v>
      </c>
      <c r="F2753" s="152" t="s">
        <v>1631</v>
      </c>
      <c r="H2753" s="153">
        <v>1.28</v>
      </c>
      <c r="I2753" s="154"/>
      <c r="L2753" s="149"/>
      <c r="M2753" s="155"/>
      <c r="T2753" s="156"/>
      <c r="AT2753" s="151" t="s">
        <v>193</v>
      </c>
      <c r="AU2753" s="151" t="s">
        <v>81</v>
      </c>
      <c r="AV2753" s="12" t="s">
        <v>81</v>
      </c>
      <c r="AW2753" s="12" t="s">
        <v>34</v>
      </c>
      <c r="AX2753" s="12" t="s">
        <v>72</v>
      </c>
      <c r="AY2753" s="151" t="s">
        <v>182</v>
      </c>
    </row>
    <row r="2754" spans="2:51" s="12" customFormat="1">
      <c r="B2754" s="149"/>
      <c r="D2754" s="150" t="s">
        <v>193</v>
      </c>
      <c r="E2754" s="151" t="s">
        <v>3</v>
      </c>
      <c r="F2754" s="152" t="s">
        <v>1632</v>
      </c>
      <c r="H2754" s="153">
        <v>47.558</v>
      </c>
      <c r="I2754" s="154"/>
      <c r="L2754" s="149"/>
      <c r="M2754" s="155"/>
      <c r="T2754" s="156"/>
      <c r="AT2754" s="151" t="s">
        <v>193</v>
      </c>
      <c r="AU2754" s="151" t="s">
        <v>81</v>
      </c>
      <c r="AV2754" s="12" t="s">
        <v>81</v>
      </c>
      <c r="AW2754" s="12" t="s">
        <v>34</v>
      </c>
      <c r="AX2754" s="12" t="s">
        <v>72</v>
      </c>
      <c r="AY2754" s="151" t="s">
        <v>182</v>
      </c>
    </row>
    <row r="2755" spans="2:51" s="12" customFormat="1">
      <c r="B2755" s="149"/>
      <c r="D2755" s="150" t="s">
        <v>193</v>
      </c>
      <c r="E2755" s="151" t="s">
        <v>3</v>
      </c>
      <c r="F2755" s="152" t="s">
        <v>932</v>
      </c>
      <c r="H2755" s="153">
        <v>-1.8</v>
      </c>
      <c r="I2755" s="154"/>
      <c r="L2755" s="149"/>
      <c r="M2755" s="155"/>
      <c r="T2755" s="156"/>
      <c r="AT2755" s="151" t="s">
        <v>193</v>
      </c>
      <c r="AU2755" s="151" t="s">
        <v>81</v>
      </c>
      <c r="AV2755" s="12" t="s">
        <v>81</v>
      </c>
      <c r="AW2755" s="12" t="s">
        <v>34</v>
      </c>
      <c r="AX2755" s="12" t="s">
        <v>72</v>
      </c>
      <c r="AY2755" s="151" t="s">
        <v>182</v>
      </c>
    </row>
    <row r="2756" spans="2:51" s="12" customFormat="1">
      <c r="B2756" s="149"/>
      <c r="D2756" s="150" t="s">
        <v>193</v>
      </c>
      <c r="E2756" s="151" t="s">
        <v>3</v>
      </c>
      <c r="F2756" s="152" t="s">
        <v>1633</v>
      </c>
      <c r="H2756" s="153">
        <v>38.633000000000003</v>
      </c>
      <c r="I2756" s="154"/>
      <c r="L2756" s="149"/>
      <c r="M2756" s="155"/>
      <c r="T2756" s="156"/>
      <c r="AT2756" s="151" t="s">
        <v>193</v>
      </c>
      <c r="AU2756" s="151" t="s">
        <v>81</v>
      </c>
      <c r="AV2756" s="12" t="s">
        <v>81</v>
      </c>
      <c r="AW2756" s="12" t="s">
        <v>34</v>
      </c>
      <c r="AX2756" s="12" t="s">
        <v>72</v>
      </c>
      <c r="AY2756" s="151" t="s">
        <v>182</v>
      </c>
    </row>
    <row r="2757" spans="2:51" s="12" customFormat="1">
      <c r="B2757" s="149"/>
      <c r="D2757" s="150" t="s">
        <v>193</v>
      </c>
      <c r="E2757" s="151" t="s">
        <v>3</v>
      </c>
      <c r="F2757" s="152" t="s">
        <v>1622</v>
      </c>
      <c r="H2757" s="153">
        <v>1.1499999999999999</v>
      </c>
      <c r="I2757" s="154"/>
      <c r="L2757" s="149"/>
      <c r="M2757" s="155"/>
      <c r="T2757" s="156"/>
      <c r="AT2757" s="151" t="s">
        <v>193</v>
      </c>
      <c r="AU2757" s="151" t="s">
        <v>81</v>
      </c>
      <c r="AV2757" s="12" t="s">
        <v>81</v>
      </c>
      <c r="AW2757" s="12" t="s">
        <v>34</v>
      </c>
      <c r="AX2757" s="12" t="s">
        <v>72</v>
      </c>
      <c r="AY2757" s="151" t="s">
        <v>182</v>
      </c>
    </row>
    <row r="2758" spans="2:51" s="12" customFormat="1">
      <c r="B2758" s="149"/>
      <c r="D2758" s="150" t="s">
        <v>193</v>
      </c>
      <c r="E2758" s="151" t="s">
        <v>3</v>
      </c>
      <c r="F2758" s="152" t="s">
        <v>1628</v>
      </c>
      <c r="H2758" s="153">
        <v>-2.298</v>
      </c>
      <c r="I2758" s="154"/>
      <c r="L2758" s="149"/>
      <c r="M2758" s="155"/>
      <c r="T2758" s="156"/>
      <c r="AT2758" s="151" t="s">
        <v>193</v>
      </c>
      <c r="AU2758" s="151" t="s">
        <v>81</v>
      </c>
      <c r="AV2758" s="12" t="s">
        <v>81</v>
      </c>
      <c r="AW2758" s="12" t="s">
        <v>34</v>
      </c>
      <c r="AX2758" s="12" t="s">
        <v>72</v>
      </c>
      <c r="AY2758" s="151" t="s">
        <v>182</v>
      </c>
    </row>
    <row r="2759" spans="2:51" s="12" customFormat="1">
      <c r="B2759" s="149"/>
      <c r="D2759" s="150" t="s">
        <v>193</v>
      </c>
      <c r="E2759" s="151" t="s">
        <v>3</v>
      </c>
      <c r="F2759" s="152" t="s">
        <v>1634</v>
      </c>
      <c r="H2759" s="153">
        <v>78.284999999999997</v>
      </c>
      <c r="I2759" s="154"/>
      <c r="L2759" s="149"/>
      <c r="M2759" s="155"/>
      <c r="T2759" s="156"/>
      <c r="AT2759" s="151" t="s">
        <v>193</v>
      </c>
      <c r="AU2759" s="151" t="s">
        <v>81</v>
      </c>
      <c r="AV2759" s="12" t="s">
        <v>81</v>
      </c>
      <c r="AW2759" s="12" t="s">
        <v>34</v>
      </c>
      <c r="AX2759" s="12" t="s">
        <v>72</v>
      </c>
      <c r="AY2759" s="151" t="s">
        <v>182</v>
      </c>
    </row>
    <row r="2760" spans="2:51" s="12" customFormat="1">
      <c r="B2760" s="149"/>
      <c r="D2760" s="150" t="s">
        <v>193</v>
      </c>
      <c r="E2760" s="151" t="s">
        <v>3</v>
      </c>
      <c r="F2760" s="152" t="s">
        <v>929</v>
      </c>
      <c r="H2760" s="153">
        <v>-6.6</v>
      </c>
      <c r="I2760" s="154"/>
      <c r="L2760" s="149"/>
      <c r="M2760" s="155"/>
      <c r="T2760" s="156"/>
      <c r="AT2760" s="151" t="s">
        <v>193</v>
      </c>
      <c r="AU2760" s="151" t="s">
        <v>81</v>
      </c>
      <c r="AV2760" s="12" t="s">
        <v>81</v>
      </c>
      <c r="AW2760" s="12" t="s">
        <v>34</v>
      </c>
      <c r="AX2760" s="12" t="s">
        <v>72</v>
      </c>
      <c r="AY2760" s="151" t="s">
        <v>182</v>
      </c>
    </row>
    <row r="2761" spans="2:51" s="12" customFormat="1">
      <c r="B2761" s="149"/>
      <c r="D2761" s="150" t="s">
        <v>193</v>
      </c>
      <c r="E2761" s="151" t="s">
        <v>3</v>
      </c>
      <c r="F2761" s="152" t="s">
        <v>1635</v>
      </c>
      <c r="H2761" s="153">
        <v>-0.49</v>
      </c>
      <c r="I2761" s="154"/>
      <c r="L2761" s="149"/>
      <c r="M2761" s="155"/>
      <c r="T2761" s="156"/>
      <c r="AT2761" s="151" t="s">
        <v>193</v>
      </c>
      <c r="AU2761" s="151" t="s">
        <v>81</v>
      </c>
      <c r="AV2761" s="12" t="s">
        <v>81</v>
      </c>
      <c r="AW2761" s="12" t="s">
        <v>34</v>
      </c>
      <c r="AX2761" s="12" t="s">
        <v>72</v>
      </c>
      <c r="AY2761" s="151" t="s">
        <v>182</v>
      </c>
    </row>
    <row r="2762" spans="2:51" s="12" customFormat="1">
      <c r="B2762" s="149"/>
      <c r="D2762" s="150" t="s">
        <v>193</v>
      </c>
      <c r="E2762" s="151" t="s">
        <v>3</v>
      </c>
      <c r="F2762" s="152" t="s">
        <v>1636</v>
      </c>
      <c r="H2762" s="153">
        <v>170.255</v>
      </c>
      <c r="I2762" s="154"/>
      <c r="L2762" s="149"/>
      <c r="M2762" s="155"/>
      <c r="T2762" s="156"/>
      <c r="AT2762" s="151" t="s">
        <v>193</v>
      </c>
      <c r="AU2762" s="151" t="s">
        <v>81</v>
      </c>
      <c r="AV2762" s="12" t="s">
        <v>81</v>
      </c>
      <c r="AW2762" s="12" t="s">
        <v>34</v>
      </c>
      <c r="AX2762" s="12" t="s">
        <v>72</v>
      </c>
      <c r="AY2762" s="151" t="s">
        <v>182</v>
      </c>
    </row>
    <row r="2763" spans="2:51" s="12" customFormat="1">
      <c r="B2763" s="149"/>
      <c r="D2763" s="150" t="s">
        <v>193</v>
      </c>
      <c r="E2763" s="151" t="s">
        <v>3</v>
      </c>
      <c r="F2763" s="152" t="s">
        <v>1637</v>
      </c>
      <c r="H2763" s="153">
        <v>-1.7030000000000001</v>
      </c>
      <c r="I2763" s="154"/>
      <c r="L2763" s="149"/>
      <c r="M2763" s="155"/>
      <c r="T2763" s="156"/>
      <c r="AT2763" s="151" t="s">
        <v>193</v>
      </c>
      <c r="AU2763" s="151" t="s">
        <v>81</v>
      </c>
      <c r="AV2763" s="12" t="s">
        <v>81</v>
      </c>
      <c r="AW2763" s="12" t="s">
        <v>34</v>
      </c>
      <c r="AX2763" s="12" t="s">
        <v>72</v>
      </c>
      <c r="AY2763" s="151" t="s">
        <v>182</v>
      </c>
    </row>
    <row r="2764" spans="2:51" s="12" customFormat="1">
      <c r="B2764" s="149"/>
      <c r="D2764" s="150" t="s">
        <v>193</v>
      </c>
      <c r="E2764" s="151" t="s">
        <v>3</v>
      </c>
      <c r="F2764" s="152" t="s">
        <v>1638</v>
      </c>
      <c r="H2764" s="153">
        <v>3.1E-2</v>
      </c>
      <c r="I2764" s="154"/>
      <c r="L2764" s="149"/>
      <c r="M2764" s="155"/>
      <c r="T2764" s="156"/>
      <c r="AT2764" s="151" t="s">
        <v>193</v>
      </c>
      <c r="AU2764" s="151" t="s">
        <v>81</v>
      </c>
      <c r="AV2764" s="12" t="s">
        <v>81</v>
      </c>
      <c r="AW2764" s="12" t="s">
        <v>34</v>
      </c>
      <c r="AX2764" s="12" t="s">
        <v>72</v>
      </c>
      <c r="AY2764" s="151" t="s">
        <v>182</v>
      </c>
    </row>
    <row r="2765" spans="2:51" s="12" customFormat="1">
      <c r="B2765" s="149"/>
      <c r="D2765" s="150" t="s">
        <v>193</v>
      </c>
      <c r="E2765" s="151" t="s">
        <v>3</v>
      </c>
      <c r="F2765" s="152" t="s">
        <v>1639</v>
      </c>
      <c r="H2765" s="153">
        <v>-0.27</v>
      </c>
      <c r="I2765" s="154"/>
      <c r="L2765" s="149"/>
      <c r="M2765" s="155"/>
      <c r="T2765" s="156"/>
      <c r="AT2765" s="151" t="s">
        <v>193</v>
      </c>
      <c r="AU2765" s="151" t="s">
        <v>81</v>
      </c>
      <c r="AV2765" s="12" t="s">
        <v>81</v>
      </c>
      <c r="AW2765" s="12" t="s">
        <v>34</v>
      </c>
      <c r="AX2765" s="12" t="s">
        <v>72</v>
      </c>
      <c r="AY2765" s="151" t="s">
        <v>182</v>
      </c>
    </row>
    <row r="2766" spans="2:51" s="12" customFormat="1">
      <c r="B2766" s="149"/>
      <c r="D2766" s="150" t="s">
        <v>193</v>
      </c>
      <c r="E2766" s="151" t="s">
        <v>3</v>
      </c>
      <c r="F2766" s="152" t="s">
        <v>1640</v>
      </c>
      <c r="H2766" s="153">
        <v>-5.7270000000000003</v>
      </c>
      <c r="I2766" s="154"/>
      <c r="L2766" s="149"/>
      <c r="M2766" s="155"/>
      <c r="T2766" s="156"/>
      <c r="AT2766" s="151" t="s">
        <v>193</v>
      </c>
      <c r="AU2766" s="151" t="s">
        <v>81</v>
      </c>
      <c r="AV2766" s="12" t="s">
        <v>81</v>
      </c>
      <c r="AW2766" s="12" t="s">
        <v>34</v>
      </c>
      <c r="AX2766" s="12" t="s">
        <v>72</v>
      </c>
      <c r="AY2766" s="151" t="s">
        <v>182</v>
      </c>
    </row>
    <row r="2767" spans="2:51" s="12" customFormat="1">
      <c r="B2767" s="149"/>
      <c r="D2767" s="150" t="s">
        <v>193</v>
      </c>
      <c r="E2767" s="151" t="s">
        <v>3</v>
      </c>
      <c r="F2767" s="152" t="s">
        <v>1512</v>
      </c>
      <c r="H2767" s="153">
        <v>-4.4000000000000004</v>
      </c>
      <c r="I2767" s="154"/>
      <c r="L2767" s="149"/>
      <c r="M2767" s="155"/>
      <c r="T2767" s="156"/>
      <c r="AT2767" s="151" t="s">
        <v>193</v>
      </c>
      <c r="AU2767" s="151" t="s">
        <v>81</v>
      </c>
      <c r="AV2767" s="12" t="s">
        <v>81</v>
      </c>
      <c r="AW2767" s="12" t="s">
        <v>34</v>
      </c>
      <c r="AX2767" s="12" t="s">
        <v>72</v>
      </c>
      <c r="AY2767" s="151" t="s">
        <v>182</v>
      </c>
    </row>
    <row r="2768" spans="2:51" s="12" customFormat="1">
      <c r="B2768" s="149"/>
      <c r="D2768" s="150" t="s">
        <v>193</v>
      </c>
      <c r="E2768" s="151" t="s">
        <v>3</v>
      </c>
      <c r="F2768" s="152" t="s">
        <v>1641</v>
      </c>
      <c r="H2768" s="153">
        <v>-6.3940000000000001</v>
      </c>
      <c r="I2768" s="154"/>
      <c r="L2768" s="149"/>
      <c r="M2768" s="155"/>
      <c r="T2768" s="156"/>
      <c r="AT2768" s="151" t="s">
        <v>193</v>
      </c>
      <c r="AU2768" s="151" t="s">
        <v>81</v>
      </c>
      <c r="AV2768" s="12" t="s">
        <v>81</v>
      </c>
      <c r="AW2768" s="12" t="s">
        <v>34</v>
      </c>
      <c r="AX2768" s="12" t="s">
        <v>72</v>
      </c>
      <c r="AY2768" s="151" t="s">
        <v>182</v>
      </c>
    </row>
    <row r="2769" spans="2:51" s="12" customFormat="1">
      <c r="B2769" s="149"/>
      <c r="D2769" s="150" t="s">
        <v>193</v>
      </c>
      <c r="E2769" s="151" t="s">
        <v>3</v>
      </c>
      <c r="F2769" s="152" t="s">
        <v>602</v>
      </c>
      <c r="H2769" s="153">
        <v>-3.68</v>
      </c>
      <c r="I2769" s="154"/>
      <c r="L2769" s="149"/>
      <c r="M2769" s="155"/>
      <c r="T2769" s="156"/>
      <c r="AT2769" s="151" t="s">
        <v>193</v>
      </c>
      <c r="AU2769" s="151" t="s">
        <v>81</v>
      </c>
      <c r="AV2769" s="12" t="s">
        <v>81</v>
      </c>
      <c r="AW2769" s="12" t="s">
        <v>34</v>
      </c>
      <c r="AX2769" s="12" t="s">
        <v>72</v>
      </c>
      <c r="AY2769" s="151" t="s">
        <v>182</v>
      </c>
    </row>
    <row r="2770" spans="2:51" s="12" customFormat="1">
      <c r="B2770" s="149"/>
      <c r="D2770" s="150" t="s">
        <v>193</v>
      </c>
      <c r="E2770" s="151" t="s">
        <v>3</v>
      </c>
      <c r="F2770" s="152" t="s">
        <v>1642</v>
      </c>
      <c r="H2770" s="153">
        <v>0.85099999999999998</v>
      </c>
      <c r="I2770" s="154"/>
      <c r="L2770" s="149"/>
      <c r="M2770" s="155"/>
      <c r="T2770" s="156"/>
      <c r="AT2770" s="151" t="s">
        <v>193</v>
      </c>
      <c r="AU2770" s="151" t="s">
        <v>81</v>
      </c>
      <c r="AV2770" s="12" t="s">
        <v>81</v>
      </c>
      <c r="AW2770" s="12" t="s">
        <v>34</v>
      </c>
      <c r="AX2770" s="12" t="s">
        <v>72</v>
      </c>
      <c r="AY2770" s="151" t="s">
        <v>182</v>
      </c>
    </row>
    <row r="2771" spans="2:51" s="12" customFormat="1">
      <c r="B2771" s="149"/>
      <c r="D2771" s="150" t="s">
        <v>193</v>
      </c>
      <c r="E2771" s="151" t="s">
        <v>3</v>
      </c>
      <c r="F2771" s="152" t="s">
        <v>1643</v>
      </c>
      <c r="H2771" s="153">
        <v>75.14</v>
      </c>
      <c r="I2771" s="154"/>
      <c r="L2771" s="149"/>
      <c r="M2771" s="155"/>
      <c r="T2771" s="156"/>
      <c r="AT2771" s="151" t="s">
        <v>193</v>
      </c>
      <c r="AU2771" s="151" t="s">
        <v>81</v>
      </c>
      <c r="AV2771" s="12" t="s">
        <v>81</v>
      </c>
      <c r="AW2771" s="12" t="s">
        <v>34</v>
      </c>
      <c r="AX2771" s="12" t="s">
        <v>72</v>
      </c>
      <c r="AY2771" s="151" t="s">
        <v>182</v>
      </c>
    </row>
    <row r="2772" spans="2:51" s="12" customFormat="1">
      <c r="B2772" s="149"/>
      <c r="D2772" s="150" t="s">
        <v>193</v>
      </c>
      <c r="E2772" s="151" t="s">
        <v>3</v>
      </c>
      <c r="F2772" s="152" t="s">
        <v>937</v>
      </c>
      <c r="H2772" s="153">
        <v>-1.4</v>
      </c>
      <c r="I2772" s="154"/>
      <c r="L2772" s="149"/>
      <c r="M2772" s="155"/>
      <c r="T2772" s="156"/>
      <c r="AT2772" s="151" t="s">
        <v>193</v>
      </c>
      <c r="AU2772" s="151" t="s">
        <v>81</v>
      </c>
      <c r="AV2772" s="12" t="s">
        <v>81</v>
      </c>
      <c r="AW2772" s="12" t="s">
        <v>34</v>
      </c>
      <c r="AX2772" s="12" t="s">
        <v>72</v>
      </c>
      <c r="AY2772" s="151" t="s">
        <v>182</v>
      </c>
    </row>
    <row r="2773" spans="2:51" s="12" customFormat="1">
      <c r="B2773" s="149"/>
      <c r="D2773" s="150" t="s">
        <v>193</v>
      </c>
      <c r="E2773" s="151" t="s">
        <v>3</v>
      </c>
      <c r="F2773" s="152" t="s">
        <v>1566</v>
      </c>
      <c r="H2773" s="153">
        <v>0.55000000000000004</v>
      </c>
      <c r="I2773" s="154"/>
      <c r="L2773" s="149"/>
      <c r="M2773" s="155"/>
      <c r="T2773" s="156"/>
      <c r="AT2773" s="151" t="s">
        <v>193</v>
      </c>
      <c r="AU2773" s="151" t="s">
        <v>81</v>
      </c>
      <c r="AV2773" s="12" t="s">
        <v>81</v>
      </c>
      <c r="AW2773" s="12" t="s">
        <v>34</v>
      </c>
      <c r="AX2773" s="12" t="s">
        <v>72</v>
      </c>
      <c r="AY2773" s="151" t="s">
        <v>182</v>
      </c>
    </row>
    <row r="2774" spans="2:51" s="12" customFormat="1">
      <c r="B2774" s="149"/>
      <c r="D2774" s="150" t="s">
        <v>193</v>
      </c>
      <c r="E2774" s="151" t="s">
        <v>3</v>
      </c>
      <c r="F2774" s="152" t="s">
        <v>1582</v>
      </c>
      <c r="H2774" s="153">
        <v>-0.69599999999999995</v>
      </c>
      <c r="I2774" s="154"/>
      <c r="L2774" s="149"/>
      <c r="M2774" s="155"/>
      <c r="T2774" s="156"/>
      <c r="AT2774" s="151" t="s">
        <v>193</v>
      </c>
      <c r="AU2774" s="151" t="s">
        <v>81</v>
      </c>
      <c r="AV2774" s="12" t="s">
        <v>81</v>
      </c>
      <c r="AW2774" s="12" t="s">
        <v>34</v>
      </c>
      <c r="AX2774" s="12" t="s">
        <v>72</v>
      </c>
      <c r="AY2774" s="151" t="s">
        <v>182</v>
      </c>
    </row>
    <row r="2775" spans="2:51" s="12" customFormat="1">
      <c r="B2775" s="149"/>
      <c r="D2775" s="150" t="s">
        <v>193</v>
      </c>
      <c r="E2775" s="151" t="s">
        <v>3</v>
      </c>
      <c r="F2775" s="152" t="s">
        <v>1644</v>
      </c>
      <c r="H2775" s="153">
        <v>76.415000000000006</v>
      </c>
      <c r="I2775" s="154"/>
      <c r="L2775" s="149"/>
      <c r="M2775" s="155"/>
      <c r="T2775" s="156"/>
      <c r="AT2775" s="151" t="s">
        <v>193</v>
      </c>
      <c r="AU2775" s="151" t="s">
        <v>81</v>
      </c>
      <c r="AV2775" s="12" t="s">
        <v>81</v>
      </c>
      <c r="AW2775" s="12" t="s">
        <v>34</v>
      </c>
      <c r="AX2775" s="12" t="s">
        <v>72</v>
      </c>
      <c r="AY2775" s="151" t="s">
        <v>182</v>
      </c>
    </row>
    <row r="2776" spans="2:51" s="12" customFormat="1">
      <c r="B2776" s="149"/>
      <c r="D2776" s="150" t="s">
        <v>193</v>
      </c>
      <c r="E2776" s="151" t="s">
        <v>3</v>
      </c>
      <c r="F2776" s="152" t="s">
        <v>937</v>
      </c>
      <c r="H2776" s="153">
        <v>-1.4</v>
      </c>
      <c r="I2776" s="154"/>
      <c r="L2776" s="149"/>
      <c r="M2776" s="155"/>
      <c r="T2776" s="156"/>
      <c r="AT2776" s="151" t="s">
        <v>193</v>
      </c>
      <c r="AU2776" s="151" t="s">
        <v>81</v>
      </c>
      <c r="AV2776" s="12" t="s">
        <v>81</v>
      </c>
      <c r="AW2776" s="12" t="s">
        <v>34</v>
      </c>
      <c r="AX2776" s="12" t="s">
        <v>72</v>
      </c>
      <c r="AY2776" s="151" t="s">
        <v>182</v>
      </c>
    </row>
    <row r="2777" spans="2:51" s="12" customFormat="1">
      <c r="B2777" s="149"/>
      <c r="D2777" s="150" t="s">
        <v>193</v>
      </c>
      <c r="E2777" s="151" t="s">
        <v>3</v>
      </c>
      <c r="F2777" s="152" t="s">
        <v>1566</v>
      </c>
      <c r="H2777" s="153">
        <v>0.55000000000000004</v>
      </c>
      <c r="I2777" s="154"/>
      <c r="L2777" s="149"/>
      <c r="M2777" s="155"/>
      <c r="T2777" s="156"/>
      <c r="AT2777" s="151" t="s">
        <v>193</v>
      </c>
      <c r="AU2777" s="151" t="s">
        <v>81</v>
      </c>
      <c r="AV2777" s="12" t="s">
        <v>81</v>
      </c>
      <c r="AW2777" s="12" t="s">
        <v>34</v>
      </c>
      <c r="AX2777" s="12" t="s">
        <v>72</v>
      </c>
      <c r="AY2777" s="151" t="s">
        <v>182</v>
      </c>
    </row>
    <row r="2778" spans="2:51" s="12" customFormat="1">
      <c r="B2778" s="149"/>
      <c r="D2778" s="150" t="s">
        <v>193</v>
      </c>
      <c r="E2778" s="151" t="s">
        <v>3</v>
      </c>
      <c r="F2778" s="152" t="s">
        <v>1585</v>
      </c>
      <c r="H2778" s="153">
        <v>-0.34799999999999998</v>
      </c>
      <c r="I2778" s="154"/>
      <c r="L2778" s="149"/>
      <c r="M2778" s="155"/>
      <c r="T2778" s="156"/>
      <c r="AT2778" s="151" t="s">
        <v>193</v>
      </c>
      <c r="AU2778" s="151" t="s">
        <v>81</v>
      </c>
      <c r="AV2778" s="12" t="s">
        <v>81</v>
      </c>
      <c r="AW2778" s="12" t="s">
        <v>34</v>
      </c>
      <c r="AX2778" s="12" t="s">
        <v>72</v>
      </c>
      <c r="AY2778" s="151" t="s">
        <v>182</v>
      </c>
    </row>
    <row r="2779" spans="2:51" s="12" customFormat="1">
      <c r="B2779" s="149"/>
      <c r="D2779" s="150" t="s">
        <v>193</v>
      </c>
      <c r="E2779" s="151" t="s">
        <v>3</v>
      </c>
      <c r="F2779" s="152" t="s">
        <v>1645</v>
      </c>
      <c r="H2779" s="153">
        <v>35.658000000000001</v>
      </c>
      <c r="I2779" s="154"/>
      <c r="L2779" s="149"/>
      <c r="M2779" s="155"/>
      <c r="T2779" s="156"/>
      <c r="AT2779" s="151" t="s">
        <v>193</v>
      </c>
      <c r="AU2779" s="151" t="s">
        <v>81</v>
      </c>
      <c r="AV2779" s="12" t="s">
        <v>81</v>
      </c>
      <c r="AW2779" s="12" t="s">
        <v>34</v>
      </c>
      <c r="AX2779" s="12" t="s">
        <v>72</v>
      </c>
      <c r="AY2779" s="151" t="s">
        <v>182</v>
      </c>
    </row>
    <row r="2780" spans="2:51" s="12" customFormat="1">
      <c r="B2780" s="149"/>
      <c r="D2780" s="150" t="s">
        <v>193</v>
      </c>
      <c r="E2780" s="151" t="s">
        <v>3</v>
      </c>
      <c r="F2780" s="152" t="s">
        <v>937</v>
      </c>
      <c r="H2780" s="153">
        <v>-1.4</v>
      </c>
      <c r="I2780" s="154"/>
      <c r="L2780" s="149"/>
      <c r="M2780" s="155"/>
      <c r="T2780" s="156"/>
      <c r="AT2780" s="151" t="s">
        <v>193</v>
      </c>
      <c r="AU2780" s="151" t="s">
        <v>81</v>
      </c>
      <c r="AV2780" s="12" t="s">
        <v>81</v>
      </c>
      <c r="AW2780" s="12" t="s">
        <v>34</v>
      </c>
      <c r="AX2780" s="12" t="s">
        <v>72</v>
      </c>
      <c r="AY2780" s="151" t="s">
        <v>182</v>
      </c>
    </row>
    <row r="2781" spans="2:51" s="12" customFormat="1">
      <c r="B2781" s="149"/>
      <c r="D2781" s="150" t="s">
        <v>193</v>
      </c>
      <c r="E2781" s="151" t="s">
        <v>3</v>
      </c>
      <c r="F2781" s="152" t="s">
        <v>1585</v>
      </c>
      <c r="H2781" s="153">
        <v>-0.34799999999999998</v>
      </c>
      <c r="I2781" s="154"/>
      <c r="L2781" s="149"/>
      <c r="M2781" s="155"/>
      <c r="T2781" s="156"/>
      <c r="AT2781" s="151" t="s">
        <v>193</v>
      </c>
      <c r="AU2781" s="151" t="s">
        <v>81</v>
      </c>
      <c r="AV2781" s="12" t="s">
        <v>81</v>
      </c>
      <c r="AW2781" s="12" t="s">
        <v>34</v>
      </c>
      <c r="AX2781" s="12" t="s">
        <v>72</v>
      </c>
      <c r="AY2781" s="151" t="s">
        <v>182</v>
      </c>
    </row>
    <row r="2782" spans="2:51" s="12" customFormat="1">
      <c r="B2782" s="149"/>
      <c r="D2782" s="150" t="s">
        <v>193</v>
      </c>
      <c r="E2782" s="151" t="s">
        <v>3</v>
      </c>
      <c r="F2782" s="152" t="s">
        <v>1646</v>
      </c>
      <c r="H2782" s="153">
        <v>35.658000000000001</v>
      </c>
      <c r="I2782" s="154"/>
      <c r="L2782" s="149"/>
      <c r="M2782" s="155"/>
      <c r="T2782" s="156"/>
      <c r="AT2782" s="151" t="s">
        <v>193</v>
      </c>
      <c r="AU2782" s="151" t="s">
        <v>81</v>
      </c>
      <c r="AV2782" s="12" t="s">
        <v>81</v>
      </c>
      <c r="AW2782" s="12" t="s">
        <v>34</v>
      </c>
      <c r="AX2782" s="12" t="s">
        <v>72</v>
      </c>
      <c r="AY2782" s="151" t="s">
        <v>182</v>
      </c>
    </row>
    <row r="2783" spans="2:51" s="12" customFormat="1">
      <c r="B2783" s="149"/>
      <c r="D2783" s="150" t="s">
        <v>193</v>
      </c>
      <c r="E2783" s="151" t="s">
        <v>3</v>
      </c>
      <c r="F2783" s="152" t="s">
        <v>937</v>
      </c>
      <c r="H2783" s="153">
        <v>-1.4</v>
      </c>
      <c r="I2783" s="154"/>
      <c r="L2783" s="149"/>
      <c r="M2783" s="155"/>
      <c r="T2783" s="156"/>
      <c r="AT2783" s="151" t="s">
        <v>193</v>
      </c>
      <c r="AU2783" s="151" t="s">
        <v>81</v>
      </c>
      <c r="AV2783" s="12" t="s">
        <v>81</v>
      </c>
      <c r="AW2783" s="12" t="s">
        <v>34</v>
      </c>
      <c r="AX2783" s="12" t="s">
        <v>72</v>
      </c>
      <c r="AY2783" s="151" t="s">
        <v>182</v>
      </c>
    </row>
    <row r="2784" spans="2:51" s="12" customFormat="1">
      <c r="B2784" s="149"/>
      <c r="D2784" s="150" t="s">
        <v>193</v>
      </c>
      <c r="E2784" s="151" t="s">
        <v>3</v>
      </c>
      <c r="F2784" s="152" t="s">
        <v>1647</v>
      </c>
      <c r="H2784" s="153">
        <v>76.227999999999994</v>
      </c>
      <c r="I2784" s="154"/>
      <c r="L2784" s="149"/>
      <c r="M2784" s="155"/>
      <c r="T2784" s="156"/>
      <c r="AT2784" s="151" t="s">
        <v>193</v>
      </c>
      <c r="AU2784" s="151" t="s">
        <v>81</v>
      </c>
      <c r="AV2784" s="12" t="s">
        <v>81</v>
      </c>
      <c r="AW2784" s="12" t="s">
        <v>34</v>
      </c>
      <c r="AX2784" s="12" t="s">
        <v>72</v>
      </c>
      <c r="AY2784" s="151" t="s">
        <v>182</v>
      </c>
    </row>
    <row r="2785" spans="2:51" s="12" customFormat="1">
      <c r="B2785" s="149"/>
      <c r="D2785" s="150" t="s">
        <v>193</v>
      </c>
      <c r="E2785" s="151" t="s">
        <v>3</v>
      </c>
      <c r="F2785" s="152" t="s">
        <v>937</v>
      </c>
      <c r="H2785" s="153">
        <v>-1.4</v>
      </c>
      <c r="I2785" s="154"/>
      <c r="L2785" s="149"/>
      <c r="M2785" s="155"/>
      <c r="T2785" s="156"/>
      <c r="AT2785" s="151" t="s">
        <v>193</v>
      </c>
      <c r="AU2785" s="151" t="s">
        <v>81</v>
      </c>
      <c r="AV2785" s="12" t="s">
        <v>81</v>
      </c>
      <c r="AW2785" s="12" t="s">
        <v>34</v>
      </c>
      <c r="AX2785" s="12" t="s">
        <v>72</v>
      </c>
      <c r="AY2785" s="151" t="s">
        <v>182</v>
      </c>
    </row>
    <row r="2786" spans="2:51" s="12" customFormat="1">
      <c r="B2786" s="149"/>
      <c r="D2786" s="150" t="s">
        <v>193</v>
      </c>
      <c r="E2786" s="151" t="s">
        <v>3</v>
      </c>
      <c r="F2786" s="152" t="s">
        <v>1566</v>
      </c>
      <c r="H2786" s="153">
        <v>0.55000000000000004</v>
      </c>
      <c r="I2786" s="154"/>
      <c r="L2786" s="149"/>
      <c r="M2786" s="155"/>
      <c r="T2786" s="156"/>
      <c r="AT2786" s="151" t="s">
        <v>193</v>
      </c>
      <c r="AU2786" s="151" t="s">
        <v>81</v>
      </c>
      <c r="AV2786" s="12" t="s">
        <v>81</v>
      </c>
      <c r="AW2786" s="12" t="s">
        <v>34</v>
      </c>
      <c r="AX2786" s="12" t="s">
        <v>72</v>
      </c>
      <c r="AY2786" s="151" t="s">
        <v>182</v>
      </c>
    </row>
    <row r="2787" spans="2:51" s="12" customFormat="1">
      <c r="B2787" s="149"/>
      <c r="D2787" s="150" t="s">
        <v>193</v>
      </c>
      <c r="E2787" s="151" t="s">
        <v>3</v>
      </c>
      <c r="F2787" s="152" t="s">
        <v>1648</v>
      </c>
      <c r="H2787" s="153">
        <v>75.37</v>
      </c>
      <c r="I2787" s="154"/>
      <c r="L2787" s="149"/>
      <c r="M2787" s="155"/>
      <c r="T2787" s="156"/>
      <c r="AT2787" s="151" t="s">
        <v>193</v>
      </c>
      <c r="AU2787" s="151" t="s">
        <v>81</v>
      </c>
      <c r="AV2787" s="12" t="s">
        <v>81</v>
      </c>
      <c r="AW2787" s="12" t="s">
        <v>34</v>
      </c>
      <c r="AX2787" s="12" t="s">
        <v>72</v>
      </c>
      <c r="AY2787" s="151" t="s">
        <v>182</v>
      </c>
    </row>
    <row r="2788" spans="2:51" s="12" customFormat="1">
      <c r="B2788" s="149"/>
      <c r="D2788" s="150" t="s">
        <v>193</v>
      </c>
      <c r="E2788" s="151" t="s">
        <v>3</v>
      </c>
      <c r="F2788" s="152" t="s">
        <v>1566</v>
      </c>
      <c r="H2788" s="153">
        <v>0.55000000000000004</v>
      </c>
      <c r="I2788" s="154"/>
      <c r="L2788" s="149"/>
      <c r="M2788" s="155"/>
      <c r="T2788" s="156"/>
      <c r="AT2788" s="151" t="s">
        <v>193</v>
      </c>
      <c r="AU2788" s="151" t="s">
        <v>81</v>
      </c>
      <c r="AV2788" s="12" t="s">
        <v>81</v>
      </c>
      <c r="AW2788" s="12" t="s">
        <v>34</v>
      </c>
      <c r="AX2788" s="12" t="s">
        <v>72</v>
      </c>
      <c r="AY2788" s="151" t="s">
        <v>182</v>
      </c>
    </row>
    <row r="2789" spans="2:51" s="12" customFormat="1">
      <c r="B2789" s="149"/>
      <c r="D2789" s="150" t="s">
        <v>193</v>
      </c>
      <c r="E2789" s="151" t="s">
        <v>3</v>
      </c>
      <c r="F2789" s="152" t="s">
        <v>1585</v>
      </c>
      <c r="H2789" s="153">
        <v>-0.34799999999999998</v>
      </c>
      <c r="I2789" s="154"/>
      <c r="L2789" s="149"/>
      <c r="M2789" s="155"/>
      <c r="T2789" s="156"/>
      <c r="AT2789" s="151" t="s">
        <v>193</v>
      </c>
      <c r="AU2789" s="151" t="s">
        <v>81</v>
      </c>
      <c r="AV2789" s="12" t="s">
        <v>81</v>
      </c>
      <c r="AW2789" s="12" t="s">
        <v>34</v>
      </c>
      <c r="AX2789" s="12" t="s">
        <v>72</v>
      </c>
      <c r="AY2789" s="151" t="s">
        <v>182</v>
      </c>
    </row>
    <row r="2790" spans="2:51" s="12" customFormat="1">
      <c r="B2790" s="149"/>
      <c r="D2790" s="150" t="s">
        <v>193</v>
      </c>
      <c r="E2790" s="151" t="s">
        <v>3</v>
      </c>
      <c r="F2790" s="152" t="s">
        <v>937</v>
      </c>
      <c r="H2790" s="153">
        <v>-1.4</v>
      </c>
      <c r="I2790" s="154"/>
      <c r="L2790" s="149"/>
      <c r="M2790" s="155"/>
      <c r="T2790" s="156"/>
      <c r="AT2790" s="151" t="s">
        <v>193</v>
      </c>
      <c r="AU2790" s="151" t="s">
        <v>81</v>
      </c>
      <c r="AV2790" s="12" t="s">
        <v>81</v>
      </c>
      <c r="AW2790" s="12" t="s">
        <v>34</v>
      </c>
      <c r="AX2790" s="12" t="s">
        <v>72</v>
      </c>
      <c r="AY2790" s="151" t="s">
        <v>182</v>
      </c>
    </row>
    <row r="2791" spans="2:51" s="12" customFormat="1">
      <c r="B2791" s="149"/>
      <c r="D2791" s="150" t="s">
        <v>193</v>
      </c>
      <c r="E2791" s="151" t="s">
        <v>3</v>
      </c>
      <c r="F2791" s="152" t="s">
        <v>1649</v>
      </c>
      <c r="H2791" s="153">
        <v>73.78</v>
      </c>
      <c r="I2791" s="154"/>
      <c r="L2791" s="149"/>
      <c r="M2791" s="155"/>
      <c r="T2791" s="156"/>
      <c r="AT2791" s="151" t="s">
        <v>193</v>
      </c>
      <c r="AU2791" s="151" t="s">
        <v>81</v>
      </c>
      <c r="AV2791" s="12" t="s">
        <v>81</v>
      </c>
      <c r="AW2791" s="12" t="s">
        <v>34</v>
      </c>
      <c r="AX2791" s="12" t="s">
        <v>72</v>
      </c>
      <c r="AY2791" s="151" t="s">
        <v>182</v>
      </c>
    </row>
    <row r="2792" spans="2:51" s="12" customFormat="1">
      <c r="B2792" s="149"/>
      <c r="D2792" s="150" t="s">
        <v>193</v>
      </c>
      <c r="E2792" s="151" t="s">
        <v>3</v>
      </c>
      <c r="F2792" s="152" t="s">
        <v>950</v>
      </c>
      <c r="H2792" s="153">
        <v>-2.4</v>
      </c>
      <c r="I2792" s="154"/>
      <c r="L2792" s="149"/>
      <c r="M2792" s="155"/>
      <c r="T2792" s="156"/>
      <c r="AT2792" s="151" t="s">
        <v>193</v>
      </c>
      <c r="AU2792" s="151" t="s">
        <v>81</v>
      </c>
      <c r="AV2792" s="12" t="s">
        <v>81</v>
      </c>
      <c r="AW2792" s="12" t="s">
        <v>34</v>
      </c>
      <c r="AX2792" s="12" t="s">
        <v>72</v>
      </c>
      <c r="AY2792" s="151" t="s">
        <v>182</v>
      </c>
    </row>
    <row r="2793" spans="2:51" s="12" customFormat="1">
      <c r="B2793" s="149"/>
      <c r="D2793" s="150" t="s">
        <v>193</v>
      </c>
      <c r="E2793" s="151" t="s">
        <v>3</v>
      </c>
      <c r="F2793" s="152" t="s">
        <v>1650</v>
      </c>
      <c r="H2793" s="153">
        <v>-1.5</v>
      </c>
      <c r="I2793" s="154"/>
      <c r="L2793" s="149"/>
      <c r="M2793" s="155"/>
      <c r="T2793" s="156"/>
      <c r="AT2793" s="151" t="s">
        <v>193</v>
      </c>
      <c r="AU2793" s="151" t="s">
        <v>81</v>
      </c>
      <c r="AV2793" s="12" t="s">
        <v>81</v>
      </c>
      <c r="AW2793" s="12" t="s">
        <v>34</v>
      </c>
      <c r="AX2793" s="12" t="s">
        <v>72</v>
      </c>
      <c r="AY2793" s="151" t="s">
        <v>182</v>
      </c>
    </row>
    <row r="2794" spans="2:51" s="12" customFormat="1">
      <c r="B2794" s="149"/>
      <c r="D2794" s="150" t="s">
        <v>193</v>
      </c>
      <c r="E2794" s="151" t="s">
        <v>3</v>
      </c>
      <c r="F2794" s="152" t="s">
        <v>1651</v>
      </c>
      <c r="H2794" s="153">
        <v>95.625</v>
      </c>
      <c r="I2794" s="154"/>
      <c r="L2794" s="149"/>
      <c r="M2794" s="155"/>
      <c r="T2794" s="156"/>
      <c r="AT2794" s="151" t="s">
        <v>193</v>
      </c>
      <c r="AU2794" s="151" t="s">
        <v>81</v>
      </c>
      <c r="AV2794" s="12" t="s">
        <v>81</v>
      </c>
      <c r="AW2794" s="12" t="s">
        <v>34</v>
      </c>
      <c r="AX2794" s="12" t="s">
        <v>72</v>
      </c>
      <c r="AY2794" s="151" t="s">
        <v>182</v>
      </c>
    </row>
    <row r="2795" spans="2:51" s="12" customFormat="1">
      <c r="B2795" s="149"/>
      <c r="D2795" s="150" t="s">
        <v>193</v>
      </c>
      <c r="E2795" s="151" t="s">
        <v>3</v>
      </c>
      <c r="F2795" s="152" t="s">
        <v>932</v>
      </c>
      <c r="H2795" s="153">
        <v>-1.8</v>
      </c>
      <c r="I2795" s="154"/>
      <c r="L2795" s="149"/>
      <c r="M2795" s="155"/>
      <c r="T2795" s="156"/>
      <c r="AT2795" s="151" t="s">
        <v>193</v>
      </c>
      <c r="AU2795" s="151" t="s">
        <v>81</v>
      </c>
      <c r="AV2795" s="12" t="s">
        <v>81</v>
      </c>
      <c r="AW2795" s="12" t="s">
        <v>34</v>
      </c>
      <c r="AX2795" s="12" t="s">
        <v>72</v>
      </c>
      <c r="AY2795" s="151" t="s">
        <v>182</v>
      </c>
    </row>
    <row r="2796" spans="2:51" s="12" customFormat="1">
      <c r="B2796" s="149"/>
      <c r="D2796" s="150" t="s">
        <v>193</v>
      </c>
      <c r="E2796" s="151" t="s">
        <v>3</v>
      </c>
      <c r="F2796" s="152" t="s">
        <v>1652</v>
      </c>
      <c r="H2796" s="153">
        <v>-2.5</v>
      </c>
      <c r="I2796" s="154"/>
      <c r="L2796" s="149"/>
      <c r="M2796" s="155"/>
      <c r="T2796" s="156"/>
      <c r="AT2796" s="151" t="s">
        <v>193</v>
      </c>
      <c r="AU2796" s="151" t="s">
        <v>81</v>
      </c>
      <c r="AV2796" s="12" t="s">
        <v>81</v>
      </c>
      <c r="AW2796" s="12" t="s">
        <v>34</v>
      </c>
      <c r="AX2796" s="12" t="s">
        <v>72</v>
      </c>
      <c r="AY2796" s="151" t="s">
        <v>182</v>
      </c>
    </row>
    <row r="2797" spans="2:51" s="12" customFormat="1">
      <c r="B2797" s="149"/>
      <c r="D2797" s="150" t="s">
        <v>193</v>
      </c>
      <c r="E2797" s="151" t="s">
        <v>3</v>
      </c>
      <c r="F2797" s="152" t="s">
        <v>1653</v>
      </c>
      <c r="H2797" s="153">
        <v>48.747999999999998</v>
      </c>
      <c r="I2797" s="154"/>
      <c r="L2797" s="149"/>
      <c r="M2797" s="155"/>
      <c r="T2797" s="156"/>
      <c r="AT2797" s="151" t="s">
        <v>193</v>
      </c>
      <c r="AU2797" s="151" t="s">
        <v>81</v>
      </c>
      <c r="AV2797" s="12" t="s">
        <v>81</v>
      </c>
      <c r="AW2797" s="12" t="s">
        <v>34</v>
      </c>
      <c r="AX2797" s="12" t="s">
        <v>72</v>
      </c>
      <c r="AY2797" s="151" t="s">
        <v>182</v>
      </c>
    </row>
    <row r="2798" spans="2:51" s="12" customFormat="1">
      <c r="B2798" s="149"/>
      <c r="D2798" s="150" t="s">
        <v>193</v>
      </c>
      <c r="E2798" s="151" t="s">
        <v>3</v>
      </c>
      <c r="F2798" s="152" t="s">
        <v>932</v>
      </c>
      <c r="H2798" s="153">
        <v>-1.8</v>
      </c>
      <c r="I2798" s="154"/>
      <c r="L2798" s="149"/>
      <c r="M2798" s="155"/>
      <c r="T2798" s="156"/>
      <c r="AT2798" s="151" t="s">
        <v>193</v>
      </c>
      <c r="AU2798" s="151" t="s">
        <v>81</v>
      </c>
      <c r="AV2798" s="12" t="s">
        <v>81</v>
      </c>
      <c r="AW2798" s="12" t="s">
        <v>34</v>
      </c>
      <c r="AX2798" s="12" t="s">
        <v>72</v>
      </c>
      <c r="AY2798" s="151" t="s">
        <v>182</v>
      </c>
    </row>
    <row r="2799" spans="2:51" s="12" customFormat="1">
      <c r="B2799" s="149"/>
      <c r="D2799" s="150" t="s">
        <v>193</v>
      </c>
      <c r="E2799" s="151" t="s">
        <v>3</v>
      </c>
      <c r="F2799" s="152" t="s">
        <v>1654</v>
      </c>
      <c r="H2799" s="153">
        <v>114.155</v>
      </c>
      <c r="I2799" s="154"/>
      <c r="L2799" s="149"/>
      <c r="M2799" s="155"/>
      <c r="T2799" s="156"/>
      <c r="AT2799" s="151" t="s">
        <v>193</v>
      </c>
      <c r="AU2799" s="151" t="s">
        <v>81</v>
      </c>
      <c r="AV2799" s="12" t="s">
        <v>81</v>
      </c>
      <c r="AW2799" s="12" t="s">
        <v>34</v>
      </c>
      <c r="AX2799" s="12" t="s">
        <v>72</v>
      </c>
      <c r="AY2799" s="151" t="s">
        <v>182</v>
      </c>
    </row>
    <row r="2800" spans="2:51" s="12" customFormat="1">
      <c r="B2800" s="149"/>
      <c r="D2800" s="150" t="s">
        <v>193</v>
      </c>
      <c r="E2800" s="151" t="s">
        <v>3</v>
      </c>
      <c r="F2800" s="152" t="s">
        <v>949</v>
      </c>
      <c r="H2800" s="153">
        <v>-5.4</v>
      </c>
      <c r="I2800" s="154"/>
      <c r="L2800" s="149"/>
      <c r="M2800" s="155"/>
      <c r="T2800" s="156"/>
      <c r="AT2800" s="151" t="s">
        <v>193</v>
      </c>
      <c r="AU2800" s="151" t="s">
        <v>81</v>
      </c>
      <c r="AV2800" s="12" t="s">
        <v>81</v>
      </c>
      <c r="AW2800" s="12" t="s">
        <v>34</v>
      </c>
      <c r="AX2800" s="12" t="s">
        <v>72</v>
      </c>
      <c r="AY2800" s="151" t="s">
        <v>182</v>
      </c>
    </row>
    <row r="2801" spans="2:51" s="12" customFormat="1">
      <c r="B2801" s="149"/>
      <c r="D2801" s="150" t="s">
        <v>193</v>
      </c>
      <c r="E2801" s="151" t="s">
        <v>3</v>
      </c>
      <c r="F2801" s="152" t="s">
        <v>1655</v>
      </c>
      <c r="H2801" s="153">
        <v>-9.7330000000000005</v>
      </c>
      <c r="I2801" s="154"/>
      <c r="L2801" s="149"/>
      <c r="M2801" s="155"/>
      <c r="T2801" s="156"/>
      <c r="AT2801" s="151" t="s">
        <v>193</v>
      </c>
      <c r="AU2801" s="151" t="s">
        <v>81</v>
      </c>
      <c r="AV2801" s="12" t="s">
        <v>81</v>
      </c>
      <c r="AW2801" s="12" t="s">
        <v>34</v>
      </c>
      <c r="AX2801" s="12" t="s">
        <v>72</v>
      </c>
      <c r="AY2801" s="151" t="s">
        <v>182</v>
      </c>
    </row>
    <row r="2802" spans="2:51" s="12" customFormat="1">
      <c r="B2802" s="149"/>
      <c r="D2802" s="150" t="s">
        <v>193</v>
      </c>
      <c r="E2802" s="151" t="s">
        <v>3</v>
      </c>
      <c r="F2802" s="152" t="s">
        <v>950</v>
      </c>
      <c r="H2802" s="153">
        <v>-2.4</v>
      </c>
      <c r="I2802" s="154"/>
      <c r="L2802" s="149"/>
      <c r="M2802" s="155"/>
      <c r="T2802" s="156"/>
      <c r="AT2802" s="151" t="s">
        <v>193</v>
      </c>
      <c r="AU2802" s="151" t="s">
        <v>81</v>
      </c>
      <c r="AV2802" s="12" t="s">
        <v>81</v>
      </c>
      <c r="AW2802" s="12" t="s">
        <v>34</v>
      </c>
      <c r="AX2802" s="12" t="s">
        <v>72</v>
      </c>
      <c r="AY2802" s="151" t="s">
        <v>182</v>
      </c>
    </row>
    <row r="2803" spans="2:51" s="12" customFormat="1">
      <c r="B2803" s="149"/>
      <c r="D2803" s="150" t="s">
        <v>193</v>
      </c>
      <c r="E2803" s="151" t="s">
        <v>3</v>
      </c>
      <c r="F2803" s="152" t="s">
        <v>931</v>
      </c>
      <c r="H2803" s="153">
        <v>-2.2000000000000002</v>
      </c>
      <c r="I2803" s="154"/>
      <c r="L2803" s="149"/>
      <c r="M2803" s="155"/>
      <c r="T2803" s="156"/>
      <c r="AT2803" s="151" t="s">
        <v>193</v>
      </c>
      <c r="AU2803" s="151" t="s">
        <v>81</v>
      </c>
      <c r="AV2803" s="12" t="s">
        <v>81</v>
      </c>
      <c r="AW2803" s="12" t="s">
        <v>34</v>
      </c>
      <c r="AX2803" s="12" t="s">
        <v>72</v>
      </c>
      <c r="AY2803" s="151" t="s">
        <v>182</v>
      </c>
    </row>
    <row r="2804" spans="2:51" s="12" customFormat="1">
      <c r="B2804" s="149"/>
      <c r="D2804" s="150" t="s">
        <v>193</v>
      </c>
      <c r="E2804" s="151" t="s">
        <v>3</v>
      </c>
      <c r="F2804" s="152" t="s">
        <v>1656</v>
      </c>
      <c r="H2804" s="153">
        <v>82.415999999999997</v>
      </c>
      <c r="I2804" s="154"/>
      <c r="L2804" s="149"/>
      <c r="M2804" s="155"/>
      <c r="T2804" s="156"/>
      <c r="AT2804" s="151" t="s">
        <v>193</v>
      </c>
      <c r="AU2804" s="151" t="s">
        <v>81</v>
      </c>
      <c r="AV2804" s="12" t="s">
        <v>81</v>
      </c>
      <c r="AW2804" s="12" t="s">
        <v>34</v>
      </c>
      <c r="AX2804" s="12" t="s">
        <v>72</v>
      </c>
      <c r="AY2804" s="151" t="s">
        <v>182</v>
      </c>
    </row>
    <row r="2805" spans="2:51" s="12" customFormat="1">
      <c r="B2805" s="149"/>
      <c r="D2805" s="150" t="s">
        <v>193</v>
      </c>
      <c r="E2805" s="151" t="s">
        <v>3</v>
      </c>
      <c r="F2805" s="152" t="s">
        <v>932</v>
      </c>
      <c r="H2805" s="153">
        <v>-1.8</v>
      </c>
      <c r="I2805" s="154"/>
      <c r="L2805" s="149"/>
      <c r="M2805" s="155"/>
      <c r="T2805" s="156"/>
      <c r="AT2805" s="151" t="s">
        <v>193</v>
      </c>
      <c r="AU2805" s="151" t="s">
        <v>81</v>
      </c>
      <c r="AV2805" s="12" t="s">
        <v>81</v>
      </c>
      <c r="AW2805" s="12" t="s">
        <v>34</v>
      </c>
      <c r="AX2805" s="12" t="s">
        <v>72</v>
      </c>
      <c r="AY2805" s="151" t="s">
        <v>182</v>
      </c>
    </row>
    <row r="2806" spans="2:51" s="12" customFormat="1">
      <c r="B2806" s="149"/>
      <c r="D2806" s="150" t="s">
        <v>193</v>
      </c>
      <c r="E2806" s="151" t="s">
        <v>3</v>
      </c>
      <c r="F2806" s="152" t="s">
        <v>1657</v>
      </c>
      <c r="H2806" s="153">
        <v>-1</v>
      </c>
      <c r="I2806" s="154"/>
      <c r="L2806" s="149"/>
      <c r="M2806" s="155"/>
      <c r="T2806" s="156"/>
      <c r="AT2806" s="151" t="s">
        <v>193</v>
      </c>
      <c r="AU2806" s="151" t="s">
        <v>81</v>
      </c>
      <c r="AV2806" s="12" t="s">
        <v>81</v>
      </c>
      <c r="AW2806" s="12" t="s">
        <v>34</v>
      </c>
      <c r="AX2806" s="12" t="s">
        <v>72</v>
      </c>
      <c r="AY2806" s="151" t="s">
        <v>182</v>
      </c>
    </row>
    <row r="2807" spans="2:51" s="12" customFormat="1">
      <c r="B2807" s="149"/>
      <c r="D2807" s="150" t="s">
        <v>193</v>
      </c>
      <c r="E2807" s="151" t="s">
        <v>3</v>
      </c>
      <c r="F2807" s="152" t="s">
        <v>1658</v>
      </c>
      <c r="H2807" s="153">
        <v>81.048000000000002</v>
      </c>
      <c r="I2807" s="154"/>
      <c r="L2807" s="149"/>
      <c r="M2807" s="155"/>
      <c r="T2807" s="156"/>
      <c r="AT2807" s="151" t="s">
        <v>193</v>
      </c>
      <c r="AU2807" s="151" t="s">
        <v>81</v>
      </c>
      <c r="AV2807" s="12" t="s">
        <v>81</v>
      </c>
      <c r="AW2807" s="12" t="s">
        <v>34</v>
      </c>
      <c r="AX2807" s="12" t="s">
        <v>72</v>
      </c>
      <c r="AY2807" s="151" t="s">
        <v>182</v>
      </c>
    </row>
    <row r="2808" spans="2:51" s="12" customFormat="1">
      <c r="B2808" s="149"/>
      <c r="D2808" s="150" t="s">
        <v>193</v>
      </c>
      <c r="E2808" s="151" t="s">
        <v>3</v>
      </c>
      <c r="F2808" s="152" t="s">
        <v>931</v>
      </c>
      <c r="H2808" s="153">
        <v>-2.2000000000000002</v>
      </c>
      <c r="I2808" s="154"/>
      <c r="L2808" s="149"/>
      <c r="M2808" s="155"/>
      <c r="T2808" s="156"/>
      <c r="AT2808" s="151" t="s">
        <v>193</v>
      </c>
      <c r="AU2808" s="151" t="s">
        <v>81</v>
      </c>
      <c r="AV2808" s="12" t="s">
        <v>81</v>
      </c>
      <c r="AW2808" s="12" t="s">
        <v>34</v>
      </c>
      <c r="AX2808" s="12" t="s">
        <v>72</v>
      </c>
      <c r="AY2808" s="151" t="s">
        <v>182</v>
      </c>
    </row>
    <row r="2809" spans="2:51" s="12" customFormat="1">
      <c r="B2809" s="149"/>
      <c r="D2809" s="150" t="s">
        <v>193</v>
      </c>
      <c r="E2809" s="151" t="s">
        <v>3</v>
      </c>
      <c r="F2809" s="152" t="s">
        <v>1657</v>
      </c>
      <c r="H2809" s="153">
        <v>-1</v>
      </c>
      <c r="I2809" s="154"/>
      <c r="L2809" s="149"/>
      <c r="M2809" s="155"/>
      <c r="T2809" s="156"/>
      <c r="AT2809" s="151" t="s">
        <v>193</v>
      </c>
      <c r="AU2809" s="151" t="s">
        <v>81</v>
      </c>
      <c r="AV2809" s="12" t="s">
        <v>81</v>
      </c>
      <c r="AW2809" s="12" t="s">
        <v>34</v>
      </c>
      <c r="AX2809" s="12" t="s">
        <v>72</v>
      </c>
      <c r="AY2809" s="151" t="s">
        <v>182</v>
      </c>
    </row>
    <row r="2810" spans="2:51" s="12" customFormat="1">
      <c r="B2810" s="149"/>
      <c r="D2810" s="150" t="s">
        <v>193</v>
      </c>
      <c r="E2810" s="151" t="s">
        <v>3</v>
      </c>
      <c r="F2810" s="152" t="s">
        <v>1659</v>
      </c>
      <c r="H2810" s="153">
        <v>30.303000000000001</v>
      </c>
      <c r="I2810" s="154"/>
      <c r="L2810" s="149"/>
      <c r="M2810" s="155"/>
      <c r="T2810" s="156"/>
      <c r="AT2810" s="151" t="s">
        <v>193</v>
      </c>
      <c r="AU2810" s="151" t="s">
        <v>81</v>
      </c>
      <c r="AV2810" s="12" t="s">
        <v>81</v>
      </c>
      <c r="AW2810" s="12" t="s">
        <v>34</v>
      </c>
      <c r="AX2810" s="12" t="s">
        <v>72</v>
      </c>
      <c r="AY2810" s="151" t="s">
        <v>182</v>
      </c>
    </row>
    <row r="2811" spans="2:51" s="12" customFormat="1">
      <c r="B2811" s="149"/>
      <c r="D2811" s="150" t="s">
        <v>193</v>
      </c>
      <c r="E2811" s="151" t="s">
        <v>3</v>
      </c>
      <c r="F2811" s="152" t="s">
        <v>937</v>
      </c>
      <c r="H2811" s="153">
        <v>-1.4</v>
      </c>
      <c r="I2811" s="154"/>
      <c r="L2811" s="149"/>
      <c r="M2811" s="155"/>
      <c r="T2811" s="156"/>
      <c r="AT2811" s="151" t="s">
        <v>193</v>
      </c>
      <c r="AU2811" s="151" t="s">
        <v>81</v>
      </c>
      <c r="AV2811" s="12" t="s">
        <v>81</v>
      </c>
      <c r="AW2811" s="12" t="s">
        <v>34</v>
      </c>
      <c r="AX2811" s="12" t="s">
        <v>72</v>
      </c>
      <c r="AY2811" s="151" t="s">
        <v>182</v>
      </c>
    </row>
    <row r="2812" spans="2:51" s="12" customFormat="1">
      <c r="B2812" s="149"/>
      <c r="D2812" s="150" t="s">
        <v>193</v>
      </c>
      <c r="E2812" s="151" t="s">
        <v>3</v>
      </c>
      <c r="F2812" s="152" t="s">
        <v>1660</v>
      </c>
      <c r="H2812" s="153">
        <v>18.488</v>
      </c>
      <c r="I2812" s="154"/>
      <c r="L2812" s="149"/>
      <c r="M2812" s="155"/>
      <c r="T2812" s="156"/>
      <c r="AT2812" s="151" t="s">
        <v>193</v>
      </c>
      <c r="AU2812" s="151" t="s">
        <v>81</v>
      </c>
      <c r="AV2812" s="12" t="s">
        <v>81</v>
      </c>
      <c r="AW2812" s="12" t="s">
        <v>34</v>
      </c>
      <c r="AX2812" s="12" t="s">
        <v>72</v>
      </c>
      <c r="AY2812" s="151" t="s">
        <v>182</v>
      </c>
    </row>
    <row r="2813" spans="2:51" s="12" customFormat="1">
      <c r="B2813" s="149"/>
      <c r="D2813" s="150" t="s">
        <v>193</v>
      </c>
      <c r="E2813" s="151" t="s">
        <v>3</v>
      </c>
      <c r="F2813" s="152" t="s">
        <v>938</v>
      </c>
      <c r="H2813" s="153">
        <v>-1.2</v>
      </c>
      <c r="I2813" s="154"/>
      <c r="L2813" s="149"/>
      <c r="M2813" s="155"/>
      <c r="T2813" s="156"/>
      <c r="AT2813" s="151" t="s">
        <v>193</v>
      </c>
      <c r="AU2813" s="151" t="s">
        <v>81</v>
      </c>
      <c r="AV2813" s="12" t="s">
        <v>81</v>
      </c>
      <c r="AW2813" s="12" t="s">
        <v>34</v>
      </c>
      <c r="AX2813" s="12" t="s">
        <v>72</v>
      </c>
      <c r="AY2813" s="151" t="s">
        <v>182</v>
      </c>
    </row>
    <row r="2814" spans="2:51" s="12" customFormat="1">
      <c r="B2814" s="149"/>
      <c r="D2814" s="150" t="s">
        <v>193</v>
      </c>
      <c r="E2814" s="151" t="s">
        <v>3</v>
      </c>
      <c r="F2814" s="152" t="s">
        <v>1661</v>
      </c>
      <c r="H2814" s="153">
        <v>18.658000000000001</v>
      </c>
      <c r="I2814" s="154"/>
      <c r="L2814" s="149"/>
      <c r="M2814" s="155"/>
      <c r="T2814" s="156"/>
      <c r="AT2814" s="151" t="s">
        <v>193</v>
      </c>
      <c r="AU2814" s="151" t="s">
        <v>81</v>
      </c>
      <c r="AV2814" s="12" t="s">
        <v>81</v>
      </c>
      <c r="AW2814" s="12" t="s">
        <v>34</v>
      </c>
      <c r="AX2814" s="12" t="s">
        <v>72</v>
      </c>
      <c r="AY2814" s="151" t="s">
        <v>182</v>
      </c>
    </row>
    <row r="2815" spans="2:51" s="12" customFormat="1">
      <c r="B2815" s="149"/>
      <c r="D2815" s="150" t="s">
        <v>193</v>
      </c>
      <c r="E2815" s="151" t="s">
        <v>3</v>
      </c>
      <c r="F2815" s="152" t="s">
        <v>938</v>
      </c>
      <c r="H2815" s="153">
        <v>-1.2</v>
      </c>
      <c r="I2815" s="154"/>
      <c r="L2815" s="149"/>
      <c r="M2815" s="155"/>
      <c r="T2815" s="156"/>
      <c r="AT2815" s="151" t="s">
        <v>193</v>
      </c>
      <c r="AU2815" s="151" t="s">
        <v>81</v>
      </c>
      <c r="AV2815" s="12" t="s">
        <v>81</v>
      </c>
      <c r="AW2815" s="12" t="s">
        <v>34</v>
      </c>
      <c r="AX2815" s="12" t="s">
        <v>72</v>
      </c>
      <c r="AY2815" s="151" t="s">
        <v>182</v>
      </c>
    </row>
    <row r="2816" spans="2:51" s="12" customFormat="1">
      <c r="B2816" s="149"/>
      <c r="D2816" s="150" t="s">
        <v>193</v>
      </c>
      <c r="E2816" s="151" t="s">
        <v>3</v>
      </c>
      <c r="F2816" s="152" t="s">
        <v>1662</v>
      </c>
      <c r="H2816" s="153">
        <v>23.417999999999999</v>
      </c>
      <c r="I2816" s="154"/>
      <c r="L2816" s="149"/>
      <c r="M2816" s="155"/>
      <c r="T2816" s="156"/>
      <c r="AT2816" s="151" t="s">
        <v>193</v>
      </c>
      <c r="AU2816" s="151" t="s">
        <v>81</v>
      </c>
      <c r="AV2816" s="12" t="s">
        <v>81</v>
      </c>
      <c r="AW2816" s="12" t="s">
        <v>34</v>
      </c>
      <c r="AX2816" s="12" t="s">
        <v>72</v>
      </c>
      <c r="AY2816" s="151" t="s">
        <v>182</v>
      </c>
    </row>
    <row r="2817" spans="2:51" s="12" customFormat="1">
      <c r="B2817" s="149"/>
      <c r="D2817" s="150" t="s">
        <v>193</v>
      </c>
      <c r="E2817" s="151" t="s">
        <v>3</v>
      </c>
      <c r="F2817" s="152" t="s">
        <v>937</v>
      </c>
      <c r="H2817" s="153">
        <v>-1.4</v>
      </c>
      <c r="I2817" s="154"/>
      <c r="L2817" s="149"/>
      <c r="M2817" s="155"/>
      <c r="T2817" s="156"/>
      <c r="AT2817" s="151" t="s">
        <v>193</v>
      </c>
      <c r="AU2817" s="151" t="s">
        <v>81</v>
      </c>
      <c r="AV2817" s="12" t="s">
        <v>81</v>
      </c>
      <c r="AW2817" s="12" t="s">
        <v>34</v>
      </c>
      <c r="AX2817" s="12" t="s">
        <v>72</v>
      </c>
      <c r="AY2817" s="151" t="s">
        <v>182</v>
      </c>
    </row>
    <row r="2818" spans="2:51" s="12" customFormat="1">
      <c r="B2818" s="149"/>
      <c r="D2818" s="150" t="s">
        <v>193</v>
      </c>
      <c r="E2818" s="151" t="s">
        <v>3</v>
      </c>
      <c r="F2818" s="152" t="s">
        <v>938</v>
      </c>
      <c r="H2818" s="153">
        <v>-1.2</v>
      </c>
      <c r="I2818" s="154"/>
      <c r="L2818" s="149"/>
      <c r="M2818" s="155"/>
      <c r="T2818" s="156"/>
      <c r="AT2818" s="151" t="s">
        <v>193</v>
      </c>
      <c r="AU2818" s="151" t="s">
        <v>81</v>
      </c>
      <c r="AV2818" s="12" t="s">
        <v>81</v>
      </c>
      <c r="AW2818" s="12" t="s">
        <v>34</v>
      </c>
      <c r="AX2818" s="12" t="s">
        <v>72</v>
      </c>
      <c r="AY2818" s="151" t="s">
        <v>182</v>
      </c>
    </row>
    <row r="2819" spans="2:51" s="12" customFormat="1">
      <c r="B2819" s="149"/>
      <c r="D2819" s="150" t="s">
        <v>193</v>
      </c>
      <c r="E2819" s="151" t="s">
        <v>3</v>
      </c>
      <c r="F2819" s="152" t="s">
        <v>1663</v>
      </c>
      <c r="H2819" s="153">
        <v>23.248000000000001</v>
      </c>
      <c r="I2819" s="154"/>
      <c r="L2819" s="149"/>
      <c r="M2819" s="155"/>
      <c r="T2819" s="156"/>
      <c r="AT2819" s="151" t="s">
        <v>193</v>
      </c>
      <c r="AU2819" s="151" t="s">
        <v>81</v>
      </c>
      <c r="AV2819" s="12" t="s">
        <v>81</v>
      </c>
      <c r="AW2819" s="12" t="s">
        <v>34</v>
      </c>
      <c r="AX2819" s="12" t="s">
        <v>72</v>
      </c>
      <c r="AY2819" s="151" t="s">
        <v>182</v>
      </c>
    </row>
    <row r="2820" spans="2:51" s="12" customFormat="1">
      <c r="B2820" s="149"/>
      <c r="D2820" s="150" t="s">
        <v>193</v>
      </c>
      <c r="E2820" s="151" t="s">
        <v>3</v>
      </c>
      <c r="F2820" s="152" t="s">
        <v>937</v>
      </c>
      <c r="H2820" s="153">
        <v>-1.4</v>
      </c>
      <c r="I2820" s="154"/>
      <c r="L2820" s="149"/>
      <c r="M2820" s="155"/>
      <c r="T2820" s="156"/>
      <c r="AT2820" s="151" t="s">
        <v>193</v>
      </c>
      <c r="AU2820" s="151" t="s">
        <v>81</v>
      </c>
      <c r="AV2820" s="12" t="s">
        <v>81</v>
      </c>
      <c r="AW2820" s="12" t="s">
        <v>34</v>
      </c>
      <c r="AX2820" s="12" t="s">
        <v>72</v>
      </c>
      <c r="AY2820" s="151" t="s">
        <v>182</v>
      </c>
    </row>
    <row r="2821" spans="2:51" s="12" customFormat="1">
      <c r="B2821" s="149"/>
      <c r="D2821" s="150" t="s">
        <v>193</v>
      </c>
      <c r="E2821" s="151" t="s">
        <v>3</v>
      </c>
      <c r="F2821" s="152" t="s">
        <v>938</v>
      </c>
      <c r="H2821" s="153">
        <v>-1.2</v>
      </c>
      <c r="I2821" s="154"/>
      <c r="L2821" s="149"/>
      <c r="M2821" s="155"/>
      <c r="T2821" s="156"/>
      <c r="AT2821" s="151" t="s">
        <v>193</v>
      </c>
      <c r="AU2821" s="151" t="s">
        <v>81</v>
      </c>
      <c r="AV2821" s="12" t="s">
        <v>81</v>
      </c>
      <c r="AW2821" s="12" t="s">
        <v>34</v>
      </c>
      <c r="AX2821" s="12" t="s">
        <v>72</v>
      </c>
      <c r="AY2821" s="151" t="s">
        <v>182</v>
      </c>
    </row>
    <row r="2822" spans="2:51" s="12" customFormat="1">
      <c r="B2822" s="149"/>
      <c r="D2822" s="150" t="s">
        <v>193</v>
      </c>
      <c r="E2822" s="151" t="s">
        <v>3</v>
      </c>
      <c r="F2822" s="152" t="s">
        <v>1664</v>
      </c>
      <c r="H2822" s="153">
        <v>42.16</v>
      </c>
      <c r="I2822" s="154"/>
      <c r="L2822" s="149"/>
      <c r="M2822" s="155"/>
      <c r="T2822" s="156"/>
      <c r="AT2822" s="151" t="s">
        <v>193</v>
      </c>
      <c r="AU2822" s="151" t="s">
        <v>81</v>
      </c>
      <c r="AV2822" s="12" t="s">
        <v>81</v>
      </c>
      <c r="AW2822" s="12" t="s">
        <v>34</v>
      </c>
      <c r="AX2822" s="12" t="s">
        <v>72</v>
      </c>
      <c r="AY2822" s="151" t="s">
        <v>182</v>
      </c>
    </row>
    <row r="2823" spans="2:51" s="12" customFormat="1">
      <c r="B2823" s="149"/>
      <c r="D2823" s="150" t="s">
        <v>193</v>
      </c>
      <c r="E2823" s="151" t="s">
        <v>3</v>
      </c>
      <c r="F2823" s="152" t="s">
        <v>921</v>
      </c>
      <c r="H2823" s="153">
        <v>-2.8</v>
      </c>
      <c r="I2823" s="154"/>
      <c r="L2823" s="149"/>
      <c r="M2823" s="155"/>
      <c r="T2823" s="156"/>
      <c r="AT2823" s="151" t="s">
        <v>193</v>
      </c>
      <c r="AU2823" s="151" t="s">
        <v>81</v>
      </c>
      <c r="AV2823" s="12" t="s">
        <v>81</v>
      </c>
      <c r="AW2823" s="12" t="s">
        <v>34</v>
      </c>
      <c r="AX2823" s="12" t="s">
        <v>72</v>
      </c>
      <c r="AY2823" s="151" t="s">
        <v>182</v>
      </c>
    </row>
    <row r="2824" spans="2:51" s="12" customFormat="1">
      <c r="B2824" s="149"/>
      <c r="D2824" s="150" t="s">
        <v>193</v>
      </c>
      <c r="E2824" s="151" t="s">
        <v>3</v>
      </c>
      <c r="F2824" s="152" t="s">
        <v>602</v>
      </c>
      <c r="H2824" s="153">
        <v>-3.68</v>
      </c>
      <c r="I2824" s="154"/>
      <c r="L2824" s="149"/>
      <c r="M2824" s="155"/>
      <c r="T2824" s="156"/>
      <c r="AT2824" s="151" t="s">
        <v>193</v>
      </c>
      <c r="AU2824" s="151" t="s">
        <v>81</v>
      </c>
      <c r="AV2824" s="12" t="s">
        <v>81</v>
      </c>
      <c r="AW2824" s="12" t="s">
        <v>34</v>
      </c>
      <c r="AX2824" s="12" t="s">
        <v>72</v>
      </c>
      <c r="AY2824" s="151" t="s">
        <v>182</v>
      </c>
    </row>
    <row r="2825" spans="2:51" s="12" customFormat="1">
      <c r="B2825" s="149"/>
      <c r="D2825" s="150" t="s">
        <v>193</v>
      </c>
      <c r="E2825" s="151" t="s">
        <v>3</v>
      </c>
      <c r="F2825" s="152" t="s">
        <v>1665</v>
      </c>
      <c r="H2825" s="153">
        <v>-1.4450000000000001</v>
      </c>
      <c r="I2825" s="154"/>
      <c r="L2825" s="149"/>
      <c r="M2825" s="155"/>
      <c r="T2825" s="156"/>
      <c r="AT2825" s="151" t="s">
        <v>193</v>
      </c>
      <c r="AU2825" s="151" t="s">
        <v>81</v>
      </c>
      <c r="AV2825" s="12" t="s">
        <v>81</v>
      </c>
      <c r="AW2825" s="12" t="s">
        <v>34</v>
      </c>
      <c r="AX2825" s="12" t="s">
        <v>72</v>
      </c>
      <c r="AY2825" s="151" t="s">
        <v>182</v>
      </c>
    </row>
    <row r="2826" spans="2:51" s="12" customFormat="1">
      <c r="B2826" s="149"/>
      <c r="D2826" s="150" t="s">
        <v>193</v>
      </c>
      <c r="E2826" s="151" t="s">
        <v>3</v>
      </c>
      <c r="F2826" s="152" t="s">
        <v>1666</v>
      </c>
      <c r="H2826" s="153">
        <v>138.71799999999999</v>
      </c>
      <c r="I2826" s="154"/>
      <c r="L2826" s="149"/>
      <c r="M2826" s="155"/>
      <c r="T2826" s="156"/>
      <c r="AT2826" s="151" t="s">
        <v>193</v>
      </c>
      <c r="AU2826" s="151" t="s">
        <v>81</v>
      </c>
      <c r="AV2826" s="12" t="s">
        <v>81</v>
      </c>
      <c r="AW2826" s="12" t="s">
        <v>34</v>
      </c>
      <c r="AX2826" s="12" t="s">
        <v>72</v>
      </c>
      <c r="AY2826" s="151" t="s">
        <v>182</v>
      </c>
    </row>
    <row r="2827" spans="2:51" s="12" customFormat="1">
      <c r="B2827" s="149"/>
      <c r="D2827" s="150" t="s">
        <v>193</v>
      </c>
      <c r="E2827" s="151" t="s">
        <v>3</v>
      </c>
      <c r="F2827" s="152" t="s">
        <v>1667</v>
      </c>
      <c r="H2827" s="153">
        <v>-1.82</v>
      </c>
      <c r="I2827" s="154"/>
      <c r="L2827" s="149"/>
      <c r="M2827" s="155"/>
      <c r="T2827" s="156"/>
      <c r="AT2827" s="151" t="s">
        <v>193</v>
      </c>
      <c r="AU2827" s="151" t="s">
        <v>81</v>
      </c>
      <c r="AV2827" s="12" t="s">
        <v>81</v>
      </c>
      <c r="AW2827" s="12" t="s">
        <v>34</v>
      </c>
      <c r="AX2827" s="12" t="s">
        <v>72</v>
      </c>
      <c r="AY2827" s="151" t="s">
        <v>182</v>
      </c>
    </row>
    <row r="2828" spans="2:51" s="12" customFormat="1">
      <c r="B2828" s="149"/>
      <c r="D2828" s="150" t="s">
        <v>193</v>
      </c>
      <c r="E2828" s="151" t="s">
        <v>3</v>
      </c>
      <c r="F2828" s="152" t="s">
        <v>1668</v>
      </c>
      <c r="H2828" s="153">
        <v>-3</v>
      </c>
      <c r="I2828" s="154"/>
      <c r="L2828" s="149"/>
      <c r="M2828" s="155"/>
      <c r="T2828" s="156"/>
      <c r="AT2828" s="151" t="s">
        <v>193</v>
      </c>
      <c r="AU2828" s="151" t="s">
        <v>81</v>
      </c>
      <c r="AV2828" s="12" t="s">
        <v>81</v>
      </c>
      <c r="AW2828" s="12" t="s">
        <v>34</v>
      </c>
      <c r="AX2828" s="12" t="s">
        <v>72</v>
      </c>
      <c r="AY2828" s="151" t="s">
        <v>182</v>
      </c>
    </row>
    <row r="2829" spans="2:51" s="12" customFormat="1">
      <c r="B2829" s="149"/>
      <c r="D2829" s="150" t="s">
        <v>193</v>
      </c>
      <c r="E2829" s="151" t="s">
        <v>3</v>
      </c>
      <c r="F2829" s="152" t="s">
        <v>1669</v>
      </c>
      <c r="H2829" s="153">
        <v>96.305000000000007</v>
      </c>
      <c r="I2829" s="154"/>
      <c r="L2829" s="149"/>
      <c r="M2829" s="155"/>
      <c r="T2829" s="156"/>
      <c r="AT2829" s="151" t="s">
        <v>193</v>
      </c>
      <c r="AU2829" s="151" t="s">
        <v>81</v>
      </c>
      <c r="AV2829" s="12" t="s">
        <v>81</v>
      </c>
      <c r="AW2829" s="12" t="s">
        <v>34</v>
      </c>
      <c r="AX2829" s="12" t="s">
        <v>72</v>
      </c>
      <c r="AY2829" s="151" t="s">
        <v>182</v>
      </c>
    </row>
    <row r="2830" spans="2:51" s="12" customFormat="1">
      <c r="B2830" s="149"/>
      <c r="D2830" s="150" t="s">
        <v>193</v>
      </c>
      <c r="E2830" s="151" t="s">
        <v>3</v>
      </c>
      <c r="F2830" s="152" t="s">
        <v>1670</v>
      </c>
      <c r="H2830" s="153">
        <v>-1.8280000000000001</v>
      </c>
      <c r="I2830" s="154"/>
      <c r="L2830" s="149"/>
      <c r="M2830" s="155"/>
      <c r="T2830" s="156"/>
      <c r="AT2830" s="151" t="s">
        <v>193</v>
      </c>
      <c r="AU2830" s="151" t="s">
        <v>81</v>
      </c>
      <c r="AV2830" s="12" t="s">
        <v>81</v>
      </c>
      <c r="AW2830" s="12" t="s">
        <v>34</v>
      </c>
      <c r="AX2830" s="12" t="s">
        <v>72</v>
      </c>
      <c r="AY2830" s="151" t="s">
        <v>182</v>
      </c>
    </row>
    <row r="2831" spans="2:51" s="12" customFormat="1">
      <c r="B2831" s="149"/>
      <c r="D2831" s="150" t="s">
        <v>193</v>
      </c>
      <c r="E2831" s="151" t="s">
        <v>3</v>
      </c>
      <c r="F2831" s="152" t="s">
        <v>945</v>
      </c>
      <c r="H2831" s="153">
        <v>-1.6</v>
      </c>
      <c r="I2831" s="154"/>
      <c r="L2831" s="149"/>
      <c r="M2831" s="155"/>
      <c r="T2831" s="156"/>
      <c r="AT2831" s="151" t="s">
        <v>193</v>
      </c>
      <c r="AU2831" s="151" t="s">
        <v>81</v>
      </c>
      <c r="AV2831" s="12" t="s">
        <v>81</v>
      </c>
      <c r="AW2831" s="12" t="s">
        <v>34</v>
      </c>
      <c r="AX2831" s="12" t="s">
        <v>72</v>
      </c>
      <c r="AY2831" s="151" t="s">
        <v>182</v>
      </c>
    </row>
    <row r="2832" spans="2:51" s="12" customFormat="1">
      <c r="B2832" s="149"/>
      <c r="D2832" s="150" t="s">
        <v>193</v>
      </c>
      <c r="E2832" s="151" t="s">
        <v>3</v>
      </c>
      <c r="F2832" s="152" t="s">
        <v>1650</v>
      </c>
      <c r="H2832" s="153">
        <v>-1.5</v>
      </c>
      <c r="I2832" s="154"/>
      <c r="L2832" s="149"/>
      <c r="M2832" s="155"/>
      <c r="T2832" s="156"/>
      <c r="AT2832" s="151" t="s">
        <v>193</v>
      </c>
      <c r="AU2832" s="151" t="s">
        <v>81</v>
      </c>
      <c r="AV2832" s="12" t="s">
        <v>81</v>
      </c>
      <c r="AW2832" s="12" t="s">
        <v>34</v>
      </c>
      <c r="AX2832" s="12" t="s">
        <v>72</v>
      </c>
      <c r="AY2832" s="151" t="s">
        <v>182</v>
      </c>
    </row>
    <row r="2833" spans="2:51" s="12" customFormat="1">
      <c r="B2833" s="149"/>
      <c r="D2833" s="150" t="s">
        <v>193</v>
      </c>
      <c r="E2833" s="151" t="s">
        <v>3</v>
      </c>
      <c r="F2833" s="152" t="s">
        <v>1671</v>
      </c>
      <c r="H2833" s="153">
        <v>65.534999999999997</v>
      </c>
      <c r="I2833" s="154"/>
      <c r="L2833" s="149"/>
      <c r="M2833" s="155"/>
      <c r="T2833" s="156"/>
      <c r="AT2833" s="151" t="s">
        <v>193</v>
      </c>
      <c r="AU2833" s="151" t="s">
        <v>81</v>
      </c>
      <c r="AV2833" s="12" t="s">
        <v>81</v>
      </c>
      <c r="AW2833" s="12" t="s">
        <v>34</v>
      </c>
      <c r="AX2833" s="12" t="s">
        <v>72</v>
      </c>
      <c r="AY2833" s="151" t="s">
        <v>182</v>
      </c>
    </row>
    <row r="2834" spans="2:51" s="12" customFormat="1">
      <c r="B2834" s="149"/>
      <c r="D2834" s="150" t="s">
        <v>193</v>
      </c>
      <c r="E2834" s="151" t="s">
        <v>3</v>
      </c>
      <c r="F2834" s="152" t="s">
        <v>945</v>
      </c>
      <c r="H2834" s="153">
        <v>-1.6</v>
      </c>
      <c r="I2834" s="154"/>
      <c r="L2834" s="149"/>
      <c r="M2834" s="155"/>
      <c r="T2834" s="156"/>
      <c r="AT2834" s="151" t="s">
        <v>193</v>
      </c>
      <c r="AU2834" s="151" t="s">
        <v>81</v>
      </c>
      <c r="AV2834" s="12" t="s">
        <v>81</v>
      </c>
      <c r="AW2834" s="12" t="s">
        <v>34</v>
      </c>
      <c r="AX2834" s="12" t="s">
        <v>72</v>
      </c>
      <c r="AY2834" s="151" t="s">
        <v>182</v>
      </c>
    </row>
    <row r="2835" spans="2:51" s="12" customFormat="1">
      <c r="B2835" s="149"/>
      <c r="D2835" s="150" t="s">
        <v>193</v>
      </c>
      <c r="E2835" s="151" t="s">
        <v>3</v>
      </c>
      <c r="F2835" s="152" t="s">
        <v>1650</v>
      </c>
      <c r="H2835" s="153">
        <v>-1.5</v>
      </c>
      <c r="I2835" s="154"/>
      <c r="L2835" s="149"/>
      <c r="M2835" s="155"/>
      <c r="T2835" s="156"/>
      <c r="AT2835" s="151" t="s">
        <v>193</v>
      </c>
      <c r="AU2835" s="151" t="s">
        <v>81</v>
      </c>
      <c r="AV2835" s="12" t="s">
        <v>81</v>
      </c>
      <c r="AW2835" s="12" t="s">
        <v>34</v>
      </c>
      <c r="AX2835" s="12" t="s">
        <v>72</v>
      </c>
      <c r="AY2835" s="151" t="s">
        <v>182</v>
      </c>
    </row>
    <row r="2836" spans="2:51" s="12" customFormat="1">
      <c r="B2836" s="149"/>
      <c r="D2836" s="150" t="s">
        <v>193</v>
      </c>
      <c r="E2836" s="151" t="s">
        <v>3</v>
      </c>
      <c r="F2836" s="152" t="s">
        <v>1672</v>
      </c>
      <c r="H2836" s="153">
        <v>38.505000000000003</v>
      </c>
      <c r="I2836" s="154"/>
      <c r="L2836" s="149"/>
      <c r="M2836" s="155"/>
      <c r="T2836" s="156"/>
      <c r="AT2836" s="151" t="s">
        <v>193</v>
      </c>
      <c r="AU2836" s="151" t="s">
        <v>81</v>
      </c>
      <c r="AV2836" s="12" t="s">
        <v>81</v>
      </c>
      <c r="AW2836" s="12" t="s">
        <v>34</v>
      </c>
      <c r="AX2836" s="12" t="s">
        <v>72</v>
      </c>
      <c r="AY2836" s="151" t="s">
        <v>182</v>
      </c>
    </row>
    <row r="2837" spans="2:51" s="12" customFormat="1">
      <c r="B2837" s="149"/>
      <c r="D2837" s="150" t="s">
        <v>193</v>
      </c>
      <c r="E2837" s="151" t="s">
        <v>3</v>
      </c>
      <c r="F2837" s="152" t="s">
        <v>1673</v>
      </c>
      <c r="H2837" s="153">
        <v>0.89500000000000002</v>
      </c>
      <c r="I2837" s="154"/>
      <c r="L2837" s="149"/>
      <c r="M2837" s="155"/>
      <c r="T2837" s="156"/>
      <c r="AT2837" s="151" t="s">
        <v>193</v>
      </c>
      <c r="AU2837" s="151" t="s">
        <v>81</v>
      </c>
      <c r="AV2837" s="12" t="s">
        <v>81</v>
      </c>
      <c r="AW2837" s="12" t="s">
        <v>34</v>
      </c>
      <c r="AX2837" s="12" t="s">
        <v>72</v>
      </c>
      <c r="AY2837" s="151" t="s">
        <v>182</v>
      </c>
    </row>
    <row r="2838" spans="2:51" s="12" customFormat="1">
      <c r="B2838" s="149"/>
      <c r="D2838" s="150" t="s">
        <v>193</v>
      </c>
      <c r="E2838" s="151" t="s">
        <v>3</v>
      </c>
      <c r="F2838" s="152" t="s">
        <v>1674</v>
      </c>
      <c r="H2838" s="153">
        <v>-0.5</v>
      </c>
      <c r="I2838" s="154"/>
      <c r="L2838" s="149"/>
      <c r="M2838" s="155"/>
      <c r="T2838" s="156"/>
      <c r="AT2838" s="151" t="s">
        <v>193</v>
      </c>
      <c r="AU2838" s="151" t="s">
        <v>81</v>
      </c>
      <c r="AV2838" s="12" t="s">
        <v>81</v>
      </c>
      <c r="AW2838" s="12" t="s">
        <v>34</v>
      </c>
      <c r="AX2838" s="12" t="s">
        <v>72</v>
      </c>
      <c r="AY2838" s="151" t="s">
        <v>182</v>
      </c>
    </row>
    <row r="2839" spans="2:51" s="14" customFormat="1">
      <c r="B2839" s="174"/>
      <c r="D2839" s="150" t="s">
        <v>193</v>
      </c>
      <c r="E2839" s="175" t="s">
        <v>3</v>
      </c>
      <c r="F2839" s="176" t="s">
        <v>605</v>
      </c>
      <c r="H2839" s="177">
        <v>2060.2039999999997</v>
      </c>
      <c r="I2839" s="178"/>
      <c r="L2839" s="174"/>
      <c r="M2839" s="179"/>
      <c r="T2839" s="180"/>
      <c r="AT2839" s="175" t="s">
        <v>193</v>
      </c>
      <c r="AU2839" s="175" t="s">
        <v>81</v>
      </c>
      <c r="AV2839" s="14" t="s">
        <v>202</v>
      </c>
      <c r="AW2839" s="14" t="s">
        <v>34</v>
      </c>
      <c r="AX2839" s="14" t="s">
        <v>72</v>
      </c>
      <c r="AY2839" s="175" t="s">
        <v>182</v>
      </c>
    </row>
    <row r="2840" spans="2:51" s="12" customFormat="1">
      <c r="B2840" s="149"/>
      <c r="D2840" s="150" t="s">
        <v>193</v>
      </c>
      <c r="E2840" s="151" t="s">
        <v>3</v>
      </c>
      <c r="F2840" s="152" t="s">
        <v>1675</v>
      </c>
      <c r="H2840" s="153">
        <v>45.814999999999998</v>
      </c>
      <c r="I2840" s="154"/>
      <c r="L2840" s="149"/>
      <c r="M2840" s="155"/>
      <c r="T2840" s="156"/>
      <c r="AT2840" s="151" t="s">
        <v>193</v>
      </c>
      <c r="AU2840" s="151" t="s">
        <v>81</v>
      </c>
      <c r="AV2840" s="12" t="s">
        <v>81</v>
      </c>
      <c r="AW2840" s="12" t="s">
        <v>34</v>
      </c>
      <c r="AX2840" s="12" t="s">
        <v>72</v>
      </c>
      <c r="AY2840" s="151" t="s">
        <v>182</v>
      </c>
    </row>
    <row r="2841" spans="2:51" s="12" customFormat="1">
      <c r="B2841" s="149"/>
      <c r="D2841" s="150" t="s">
        <v>193</v>
      </c>
      <c r="E2841" s="151" t="s">
        <v>3</v>
      </c>
      <c r="F2841" s="152" t="s">
        <v>932</v>
      </c>
      <c r="H2841" s="153">
        <v>-1.8</v>
      </c>
      <c r="I2841" s="154"/>
      <c r="L2841" s="149"/>
      <c r="M2841" s="155"/>
      <c r="T2841" s="156"/>
      <c r="AT2841" s="151" t="s">
        <v>193</v>
      </c>
      <c r="AU2841" s="151" t="s">
        <v>81</v>
      </c>
      <c r="AV2841" s="12" t="s">
        <v>81</v>
      </c>
      <c r="AW2841" s="12" t="s">
        <v>34</v>
      </c>
      <c r="AX2841" s="12" t="s">
        <v>72</v>
      </c>
      <c r="AY2841" s="151" t="s">
        <v>182</v>
      </c>
    </row>
    <row r="2842" spans="2:51" s="12" customFormat="1">
      <c r="B2842" s="149"/>
      <c r="D2842" s="150" t="s">
        <v>193</v>
      </c>
      <c r="E2842" s="151" t="s">
        <v>3</v>
      </c>
      <c r="F2842" s="152" t="s">
        <v>1620</v>
      </c>
      <c r="H2842" s="153">
        <v>-3.6960000000000002</v>
      </c>
      <c r="I2842" s="154"/>
      <c r="L2842" s="149"/>
      <c r="M2842" s="155"/>
      <c r="T2842" s="156"/>
      <c r="AT2842" s="151" t="s">
        <v>193</v>
      </c>
      <c r="AU2842" s="151" t="s">
        <v>81</v>
      </c>
      <c r="AV2842" s="12" t="s">
        <v>81</v>
      </c>
      <c r="AW2842" s="12" t="s">
        <v>34</v>
      </c>
      <c r="AX2842" s="12" t="s">
        <v>72</v>
      </c>
      <c r="AY2842" s="151" t="s">
        <v>182</v>
      </c>
    </row>
    <row r="2843" spans="2:51" s="12" customFormat="1">
      <c r="B2843" s="149"/>
      <c r="D2843" s="150" t="s">
        <v>193</v>
      </c>
      <c r="E2843" s="151" t="s">
        <v>3</v>
      </c>
      <c r="F2843" s="152" t="s">
        <v>1676</v>
      </c>
      <c r="H2843" s="153">
        <v>34.381</v>
      </c>
      <c r="I2843" s="154"/>
      <c r="L2843" s="149"/>
      <c r="M2843" s="155"/>
      <c r="T2843" s="156"/>
      <c r="AT2843" s="151" t="s">
        <v>193</v>
      </c>
      <c r="AU2843" s="151" t="s">
        <v>81</v>
      </c>
      <c r="AV2843" s="12" t="s">
        <v>81</v>
      </c>
      <c r="AW2843" s="12" t="s">
        <v>34</v>
      </c>
      <c r="AX2843" s="12" t="s">
        <v>72</v>
      </c>
      <c r="AY2843" s="151" t="s">
        <v>182</v>
      </c>
    </row>
    <row r="2844" spans="2:51" s="12" customFormat="1">
      <c r="B2844" s="149"/>
      <c r="D2844" s="150" t="s">
        <v>193</v>
      </c>
      <c r="E2844" s="151" t="s">
        <v>3</v>
      </c>
      <c r="F2844" s="152" t="s">
        <v>1622</v>
      </c>
      <c r="H2844" s="153">
        <v>1.1499999999999999</v>
      </c>
      <c r="I2844" s="154"/>
      <c r="L2844" s="149"/>
      <c r="M2844" s="155"/>
      <c r="T2844" s="156"/>
      <c r="AT2844" s="151" t="s">
        <v>193</v>
      </c>
      <c r="AU2844" s="151" t="s">
        <v>81</v>
      </c>
      <c r="AV2844" s="12" t="s">
        <v>81</v>
      </c>
      <c r="AW2844" s="12" t="s">
        <v>34</v>
      </c>
      <c r="AX2844" s="12" t="s">
        <v>72</v>
      </c>
      <c r="AY2844" s="151" t="s">
        <v>182</v>
      </c>
    </row>
    <row r="2845" spans="2:51" s="12" customFormat="1">
      <c r="B2845" s="149"/>
      <c r="D2845" s="150" t="s">
        <v>193</v>
      </c>
      <c r="E2845" s="151" t="s">
        <v>3</v>
      </c>
      <c r="F2845" s="152" t="s">
        <v>1677</v>
      </c>
      <c r="H2845" s="153">
        <v>85.509</v>
      </c>
      <c r="I2845" s="154"/>
      <c r="L2845" s="149"/>
      <c r="M2845" s="155"/>
      <c r="T2845" s="156"/>
      <c r="AT2845" s="151" t="s">
        <v>193</v>
      </c>
      <c r="AU2845" s="151" t="s">
        <v>81</v>
      </c>
      <c r="AV2845" s="12" t="s">
        <v>81</v>
      </c>
      <c r="AW2845" s="12" t="s">
        <v>34</v>
      </c>
      <c r="AX2845" s="12" t="s">
        <v>72</v>
      </c>
      <c r="AY2845" s="151" t="s">
        <v>182</v>
      </c>
    </row>
    <row r="2846" spans="2:51" s="12" customFormat="1">
      <c r="B2846" s="149"/>
      <c r="D2846" s="150" t="s">
        <v>193</v>
      </c>
      <c r="E2846" s="151" t="s">
        <v>3</v>
      </c>
      <c r="F2846" s="152" t="s">
        <v>932</v>
      </c>
      <c r="H2846" s="153">
        <v>-1.8</v>
      </c>
      <c r="I2846" s="154"/>
      <c r="L2846" s="149"/>
      <c r="M2846" s="155"/>
      <c r="T2846" s="156"/>
      <c r="AT2846" s="151" t="s">
        <v>193</v>
      </c>
      <c r="AU2846" s="151" t="s">
        <v>81</v>
      </c>
      <c r="AV2846" s="12" t="s">
        <v>81</v>
      </c>
      <c r="AW2846" s="12" t="s">
        <v>34</v>
      </c>
      <c r="AX2846" s="12" t="s">
        <v>72</v>
      </c>
      <c r="AY2846" s="151" t="s">
        <v>182</v>
      </c>
    </row>
    <row r="2847" spans="2:51" s="12" customFormat="1">
      <c r="B2847" s="149"/>
      <c r="D2847" s="150" t="s">
        <v>193</v>
      </c>
      <c r="E2847" s="151" t="s">
        <v>3</v>
      </c>
      <c r="F2847" s="152" t="s">
        <v>931</v>
      </c>
      <c r="H2847" s="153">
        <v>-2.2000000000000002</v>
      </c>
      <c r="I2847" s="154"/>
      <c r="L2847" s="149"/>
      <c r="M2847" s="155"/>
      <c r="T2847" s="156"/>
      <c r="AT2847" s="151" t="s">
        <v>193</v>
      </c>
      <c r="AU2847" s="151" t="s">
        <v>81</v>
      </c>
      <c r="AV2847" s="12" t="s">
        <v>81</v>
      </c>
      <c r="AW2847" s="12" t="s">
        <v>34</v>
      </c>
      <c r="AX2847" s="12" t="s">
        <v>72</v>
      </c>
      <c r="AY2847" s="151" t="s">
        <v>182</v>
      </c>
    </row>
    <row r="2848" spans="2:51" s="12" customFormat="1">
      <c r="B2848" s="149"/>
      <c r="D2848" s="150" t="s">
        <v>193</v>
      </c>
      <c r="E2848" s="151" t="s">
        <v>3</v>
      </c>
      <c r="F2848" s="152" t="s">
        <v>1620</v>
      </c>
      <c r="H2848" s="153">
        <v>-3.6960000000000002</v>
      </c>
      <c r="I2848" s="154"/>
      <c r="L2848" s="149"/>
      <c r="M2848" s="155"/>
      <c r="T2848" s="156"/>
      <c r="AT2848" s="151" t="s">
        <v>193</v>
      </c>
      <c r="AU2848" s="151" t="s">
        <v>81</v>
      </c>
      <c r="AV2848" s="12" t="s">
        <v>81</v>
      </c>
      <c r="AW2848" s="12" t="s">
        <v>34</v>
      </c>
      <c r="AX2848" s="12" t="s">
        <v>72</v>
      </c>
      <c r="AY2848" s="151" t="s">
        <v>182</v>
      </c>
    </row>
    <row r="2849" spans="2:51" s="12" customFormat="1">
      <c r="B2849" s="149"/>
      <c r="D2849" s="150" t="s">
        <v>193</v>
      </c>
      <c r="E2849" s="151" t="s">
        <v>3</v>
      </c>
      <c r="F2849" s="152" t="s">
        <v>1678</v>
      </c>
      <c r="H2849" s="153">
        <v>32.148000000000003</v>
      </c>
      <c r="I2849" s="154"/>
      <c r="L2849" s="149"/>
      <c r="M2849" s="155"/>
      <c r="T2849" s="156"/>
      <c r="AT2849" s="151" t="s">
        <v>193</v>
      </c>
      <c r="AU2849" s="151" t="s">
        <v>81</v>
      </c>
      <c r="AV2849" s="12" t="s">
        <v>81</v>
      </c>
      <c r="AW2849" s="12" t="s">
        <v>34</v>
      </c>
      <c r="AX2849" s="12" t="s">
        <v>72</v>
      </c>
      <c r="AY2849" s="151" t="s">
        <v>182</v>
      </c>
    </row>
    <row r="2850" spans="2:51" s="12" customFormat="1">
      <c r="B2850" s="149"/>
      <c r="D2850" s="150" t="s">
        <v>193</v>
      </c>
      <c r="E2850" s="151" t="s">
        <v>3</v>
      </c>
      <c r="F2850" s="152" t="s">
        <v>945</v>
      </c>
      <c r="H2850" s="153">
        <v>-1.6</v>
      </c>
      <c r="I2850" s="154"/>
      <c r="L2850" s="149"/>
      <c r="M2850" s="155"/>
      <c r="T2850" s="156"/>
      <c r="AT2850" s="151" t="s">
        <v>193</v>
      </c>
      <c r="AU2850" s="151" t="s">
        <v>81</v>
      </c>
      <c r="AV2850" s="12" t="s">
        <v>81</v>
      </c>
      <c r="AW2850" s="12" t="s">
        <v>34</v>
      </c>
      <c r="AX2850" s="12" t="s">
        <v>72</v>
      </c>
      <c r="AY2850" s="151" t="s">
        <v>182</v>
      </c>
    </row>
    <row r="2851" spans="2:51" s="12" customFormat="1">
      <c r="B2851" s="149"/>
      <c r="D2851" s="150" t="s">
        <v>193</v>
      </c>
      <c r="E2851" s="151" t="s">
        <v>3</v>
      </c>
      <c r="F2851" s="152" t="s">
        <v>1620</v>
      </c>
      <c r="H2851" s="153">
        <v>-3.6960000000000002</v>
      </c>
      <c r="I2851" s="154"/>
      <c r="L2851" s="149"/>
      <c r="M2851" s="155"/>
      <c r="T2851" s="156"/>
      <c r="AT2851" s="151" t="s">
        <v>193</v>
      </c>
      <c r="AU2851" s="151" t="s">
        <v>81</v>
      </c>
      <c r="AV2851" s="12" t="s">
        <v>81</v>
      </c>
      <c r="AW2851" s="12" t="s">
        <v>34</v>
      </c>
      <c r="AX2851" s="12" t="s">
        <v>72</v>
      </c>
      <c r="AY2851" s="151" t="s">
        <v>182</v>
      </c>
    </row>
    <row r="2852" spans="2:51" s="12" customFormat="1">
      <c r="B2852" s="149"/>
      <c r="D2852" s="150" t="s">
        <v>193</v>
      </c>
      <c r="E2852" s="151" t="s">
        <v>3</v>
      </c>
      <c r="F2852" s="152" t="s">
        <v>1679</v>
      </c>
      <c r="H2852" s="153">
        <v>27.143000000000001</v>
      </c>
      <c r="I2852" s="154"/>
      <c r="L2852" s="149"/>
      <c r="M2852" s="155"/>
      <c r="T2852" s="156"/>
      <c r="AT2852" s="151" t="s">
        <v>193</v>
      </c>
      <c r="AU2852" s="151" t="s">
        <v>81</v>
      </c>
      <c r="AV2852" s="12" t="s">
        <v>81</v>
      </c>
      <c r="AW2852" s="12" t="s">
        <v>34</v>
      </c>
      <c r="AX2852" s="12" t="s">
        <v>72</v>
      </c>
      <c r="AY2852" s="151" t="s">
        <v>182</v>
      </c>
    </row>
    <row r="2853" spans="2:51" s="12" customFormat="1">
      <c r="B2853" s="149"/>
      <c r="D2853" s="150" t="s">
        <v>193</v>
      </c>
      <c r="E2853" s="151" t="s">
        <v>3</v>
      </c>
      <c r="F2853" s="152" t="s">
        <v>945</v>
      </c>
      <c r="H2853" s="153">
        <v>-1.6</v>
      </c>
      <c r="I2853" s="154"/>
      <c r="L2853" s="149"/>
      <c r="M2853" s="155"/>
      <c r="T2853" s="156"/>
      <c r="AT2853" s="151" t="s">
        <v>193</v>
      </c>
      <c r="AU2853" s="151" t="s">
        <v>81</v>
      </c>
      <c r="AV2853" s="12" t="s">
        <v>81</v>
      </c>
      <c r="AW2853" s="12" t="s">
        <v>34</v>
      </c>
      <c r="AX2853" s="12" t="s">
        <v>72</v>
      </c>
      <c r="AY2853" s="151" t="s">
        <v>182</v>
      </c>
    </row>
    <row r="2854" spans="2:51" s="12" customFormat="1">
      <c r="B2854" s="149"/>
      <c r="D2854" s="150" t="s">
        <v>193</v>
      </c>
      <c r="E2854" s="151" t="s">
        <v>3</v>
      </c>
      <c r="F2854" s="152" t="s">
        <v>1680</v>
      </c>
      <c r="H2854" s="153">
        <v>43.158999999999999</v>
      </c>
      <c r="I2854" s="154"/>
      <c r="L2854" s="149"/>
      <c r="M2854" s="155"/>
      <c r="T2854" s="156"/>
      <c r="AT2854" s="151" t="s">
        <v>193</v>
      </c>
      <c r="AU2854" s="151" t="s">
        <v>81</v>
      </c>
      <c r="AV2854" s="12" t="s">
        <v>81</v>
      </c>
      <c r="AW2854" s="12" t="s">
        <v>34</v>
      </c>
      <c r="AX2854" s="12" t="s">
        <v>72</v>
      </c>
      <c r="AY2854" s="151" t="s">
        <v>182</v>
      </c>
    </row>
    <row r="2855" spans="2:51" s="12" customFormat="1">
      <c r="B2855" s="149"/>
      <c r="D2855" s="150" t="s">
        <v>193</v>
      </c>
      <c r="E2855" s="151" t="s">
        <v>3</v>
      </c>
      <c r="F2855" s="152" t="s">
        <v>945</v>
      </c>
      <c r="H2855" s="153">
        <v>-1.6</v>
      </c>
      <c r="I2855" s="154"/>
      <c r="L2855" s="149"/>
      <c r="M2855" s="155"/>
      <c r="T2855" s="156"/>
      <c r="AT2855" s="151" t="s">
        <v>193</v>
      </c>
      <c r="AU2855" s="151" t="s">
        <v>81</v>
      </c>
      <c r="AV2855" s="12" t="s">
        <v>81</v>
      </c>
      <c r="AW2855" s="12" t="s">
        <v>34</v>
      </c>
      <c r="AX2855" s="12" t="s">
        <v>72</v>
      </c>
      <c r="AY2855" s="151" t="s">
        <v>182</v>
      </c>
    </row>
    <row r="2856" spans="2:51" s="12" customFormat="1">
      <c r="B2856" s="149"/>
      <c r="D2856" s="150" t="s">
        <v>193</v>
      </c>
      <c r="E2856" s="151" t="s">
        <v>3</v>
      </c>
      <c r="F2856" s="152" t="s">
        <v>931</v>
      </c>
      <c r="H2856" s="153">
        <v>-2.2000000000000002</v>
      </c>
      <c r="I2856" s="154"/>
      <c r="L2856" s="149"/>
      <c r="M2856" s="155"/>
      <c r="T2856" s="156"/>
      <c r="AT2856" s="151" t="s">
        <v>193</v>
      </c>
      <c r="AU2856" s="151" t="s">
        <v>81</v>
      </c>
      <c r="AV2856" s="12" t="s">
        <v>81</v>
      </c>
      <c r="AW2856" s="12" t="s">
        <v>34</v>
      </c>
      <c r="AX2856" s="12" t="s">
        <v>72</v>
      </c>
      <c r="AY2856" s="151" t="s">
        <v>182</v>
      </c>
    </row>
    <row r="2857" spans="2:51" s="12" customFormat="1">
      <c r="B2857" s="149"/>
      <c r="D2857" s="150" t="s">
        <v>193</v>
      </c>
      <c r="E2857" s="151" t="s">
        <v>3</v>
      </c>
      <c r="F2857" s="152" t="s">
        <v>1681</v>
      </c>
      <c r="H2857" s="153">
        <v>71.956999999999994</v>
      </c>
      <c r="I2857" s="154"/>
      <c r="L2857" s="149"/>
      <c r="M2857" s="155"/>
      <c r="T2857" s="156"/>
      <c r="AT2857" s="151" t="s">
        <v>193</v>
      </c>
      <c r="AU2857" s="151" t="s">
        <v>81</v>
      </c>
      <c r="AV2857" s="12" t="s">
        <v>81</v>
      </c>
      <c r="AW2857" s="12" t="s">
        <v>34</v>
      </c>
      <c r="AX2857" s="12" t="s">
        <v>72</v>
      </c>
      <c r="AY2857" s="151" t="s">
        <v>182</v>
      </c>
    </row>
    <row r="2858" spans="2:51" s="12" customFormat="1">
      <c r="B2858" s="149"/>
      <c r="D2858" s="150" t="s">
        <v>193</v>
      </c>
      <c r="E2858" s="151" t="s">
        <v>3</v>
      </c>
      <c r="F2858" s="152" t="s">
        <v>621</v>
      </c>
      <c r="H2858" s="153">
        <v>-2.31</v>
      </c>
      <c r="I2858" s="154"/>
      <c r="L2858" s="149"/>
      <c r="M2858" s="155"/>
      <c r="T2858" s="156"/>
      <c r="AT2858" s="151" t="s">
        <v>193</v>
      </c>
      <c r="AU2858" s="151" t="s">
        <v>81</v>
      </c>
      <c r="AV2858" s="12" t="s">
        <v>81</v>
      </c>
      <c r="AW2858" s="12" t="s">
        <v>34</v>
      </c>
      <c r="AX2858" s="12" t="s">
        <v>72</v>
      </c>
      <c r="AY2858" s="151" t="s">
        <v>182</v>
      </c>
    </row>
    <row r="2859" spans="2:51" s="12" customFormat="1">
      <c r="B2859" s="149"/>
      <c r="D2859" s="150" t="s">
        <v>193</v>
      </c>
      <c r="E2859" s="151" t="s">
        <v>3</v>
      </c>
      <c r="F2859" s="152" t="s">
        <v>1628</v>
      </c>
      <c r="H2859" s="153">
        <v>-2.298</v>
      </c>
      <c r="I2859" s="154"/>
      <c r="L2859" s="149"/>
      <c r="M2859" s="155"/>
      <c r="T2859" s="156"/>
      <c r="AT2859" s="151" t="s">
        <v>193</v>
      </c>
      <c r="AU2859" s="151" t="s">
        <v>81</v>
      </c>
      <c r="AV2859" s="12" t="s">
        <v>81</v>
      </c>
      <c r="AW2859" s="12" t="s">
        <v>34</v>
      </c>
      <c r="AX2859" s="12" t="s">
        <v>72</v>
      </c>
      <c r="AY2859" s="151" t="s">
        <v>182</v>
      </c>
    </row>
    <row r="2860" spans="2:51" s="12" customFormat="1">
      <c r="B2860" s="149"/>
      <c r="D2860" s="150" t="s">
        <v>193</v>
      </c>
      <c r="E2860" s="151" t="s">
        <v>3</v>
      </c>
      <c r="F2860" s="152" t="s">
        <v>937</v>
      </c>
      <c r="H2860" s="153">
        <v>-1.4</v>
      </c>
      <c r="I2860" s="154"/>
      <c r="L2860" s="149"/>
      <c r="M2860" s="155"/>
      <c r="T2860" s="156"/>
      <c r="AT2860" s="151" t="s">
        <v>193</v>
      </c>
      <c r="AU2860" s="151" t="s">
        <v>81</v>
      </c>
      <c r="AV2860" s="12" t="s">
        <v>81</v>
      </c>
      <c r="AW2860" s="12" t="s">
        <v>34</v>
      </c>
      <c r="AX2860" s="12" t="s">
        <v>72</v>
      </c>
      <c r="AY2860" s="151" t="s">
        <v>182</v>
      </c>
    </row>
    <row r="2861" spans="2:51" s="12" customFormat="1">
      <c r="B2861" s="149"/>
      <c r="D2861" s="150" t="s">
        <v>193</v>
      </c>
      <c r="E2861" s="151" t="s">
        <v>3</v>
      </c>
      <c r="F2861" s="152" t="s">
        <v>1682</v>
      </c>
      <c r="H2861" s="153">
        <v>71.802999999999997</v>
      </c>
      <c r="I2861" s="154"/>
      <c r="L2861" s="149"/>
      <c r="M2861" s="155"/>
      <c r="T2861" s="156"/>
      <c r="AT2861" s="151" t="s">
        <v>193</v>
      </c>
      <c r="AU2861" s="151" t="s">
        <v>81</v>
      </c>
      <c r="AV2861" s="12" t="s">
        <v>81</v>
      </c>
      <c r="AW2861" s="12" t="s">
        <v>34</v>
      </c>
      <c r="AX2861" s="12" t="s">
        <v>72</v>
      </c>
      <c r="AY2861" s="151" t="s">
        <v>182</v>
      </c>
    </row>
    <row r="2862" spans="2:51" s="12" customFormat="1">
      <c r="B2862" s="149"/>
      <c r="D2862" s="150" t="s">
        <v>193</v>
      </c>
      <c r="E2862" s="151" t="s">
        <v>3</v>
      </c>
      <c r="F2862" s="152" t="s">
        <v>932</v>
      </c>
      <c r="H2862" s="153">
        <v>-1.8</v>
      </c>
      <c r="I2862" s="154"/>
      <c r="L2862" s="149"/>
      <c r="M2862" s="155"/>
      <c r="T2862" s="156"/>
      <c r="AT2862" s="151" t="s">
        <v>193</v>
      </c>
      <c r="AU2862" s="151" t="s">
        <v>81</v>
      </c>
      <c r="AV2862" s="12" t="s">
        <v>81</v>
      </c>
      <c r="AW2862" s="12" t="s">
        <v>34</v>
      </c>
      <c r="AX2862" s="12" t="s">
        <v>72</v>
      </c>
      <c r="AY2862" s="151" t="s">
        <v>182</v>
      </c>
    </row>
    <row r="2863" spans="2:51" s="12" customFormat="1">
      <c r="B2863" s="149"/>
      <c r="D2863" s="150" t="s">
        <v>193</v>
      </c>
      <c r="E2863" s="151" t="s">
        <v>3</v>
      </c>
      <c r="F2863" s="152" t="s">
        <v>931</v>
      </c>
      <c r="H2863" s="153">
        <v>-2.2000000000000002</v>
      </c>
      <c r="I2863" s="154"/>
      <c r="L2863" s="149"/>
      <c r="M2863" s="155"/>
      <c r="T2863" s="156"/>
      <c r="AT2863" s="151" t="s">
        <v>193</v>
      </c>
      <c r="AU2863" s="151" t="s">
        <v>81</v>
      </c>
      <c r="AV2863" s="12" t="s">
        <v>81</v>
      </c>
      <c r="AW2863" s="12" t="s">
        <v>34</v>
      </c>
      <c r="AX2863" s="12" t="s">
        <v>72</v>
      </c>
      <c r="AY2863" s="151" t="s">
        <v>182</v>
      </c>
    </row>
    <row r="2864" spans="2:51" s="12" customFormat="1">
      <c r="B2864" s="149"/>
      <c r="D2864" s="150" t="s">
        <v>193</v>
      </c>
      <c r="E2864" s="151" t="s">
        <v>3</v>
      </c>
      <c r="F2864" s="152" t="s">
        <v>1628</v>
      </c>
      <c r="H2864" s="153">
        <v>-2.298</v>
      </c>
      <c r="I2864" s="154"/>
      <c r="L2864" s="149"/>
      <c r="M2864" s="155"/>
      <c r="T2864" s="156"/>
      <c r="AT2864" s="151" t="s">
        <v>193</v>
      </c>
      <c r="AU2864" s="151" t="s">
        <v>81</v>
      </c>
      <c r="AV2864" s="12" t="s">
        <v>81</v>
      </c>
      <c r="AW2864" s="12" t="s">
        <v>34</v>
      </c>
      <c r="AX2864" s="12" t="s">
        <v>72</v>
      </c>
      <c r="AY2864" s="151" t="s">
        <v>182</v>
      </c>
    </row>
    <row r="2865" spans="2:51" s="12" customFormat="1">
      <c r="B2865" s="149"/>
      <c r="D2865" s="150" t="s">
        <v>193</v>
      </c>
      <c r="E2865" s="151" t="s">
        <v>3</v>
      </c>
      <c r="F2865" s="152" t="s">
        <v>1683</v>
      </c>
      <c r="H2865" s="153">
        <v>43.235999999999997</v>
      </c>
      <c r="I2865" s="154"/>
      <c r="L2865" s="149"/>
      <c r="M2865" s="155"/>
      <c r="T2865" s="156"/>
      <c r="AT2865" s="151" t="s">
        <v>193</v>
      </c>
      <c r="AU2865" s="151" t="s">
        <v>81</v>
      </c>
      <c r="AV2865" s="12" t="s">
        <v>81</v>
      </c>
      <c r="AW2865" s="12" t="s">
        <v>34</v>
      </c>
      <c r="AX2865" s="12" t="s">
        <v>72</v>
      </c>
      <c r="AY2865" s="151" t="s">
        <v>182</v>
      </c>
    </row>
    <row r="2866" spans="2:51" s="12" customFormat="1">
      <c r="B2866" s="149"/>
      <c r="D2866" s="150" t="s">
        <v>193</v>
      </c>
      <c r="E2866" s="151" t="s">
        <v>3</v>
      </c>
      <c r="F2866" s="152" t="s">
        <v>1512</v>
      </c>
      <c r="H2866" s="153">
        <v>-4.4000000000000004</v>
      </c>
      <c r="I2866" s="154"/>
      <c r="L2866" s="149"/>
      <c r="M2866" s="155"/>
      <c r="T2866" s="156"/>
      <c r="AT2866" s="151" t="s">
        <v>193</v>
      </c>
      <c r="AU2866" s="151" t="s">
        <v>81</v>
      </c>
      <c r="AV2866" s="12" t="s">
        <v>81</v>
      </c>
      <c r="AW2866" s="12" t="s">
        <v>34</v>
      </c>
      <c r="AX2866" s="12" t="s">
        <v>72</v>
      </c>
      <c r="AY2866" s="151" t="s">
        <v>182</v>
      </c>
    </row>
    <row r="2867" spans="2:51" s="12" customFormat="1">
      <c r="B2867" s="149"/>
      <c r="D2867" s="150" t="s">
        <v>193</v>
      </c>
      <c r="E2867" s="151" t="s">
        <v>3</v>
      </c>
      <c r="F2867" s="152" t="s">
        <v>1631</v>
      </c>
      <c r="H2867" s="153">
        <v>1.28</v>
      </c>
      <c r="I2867" s="154"/>
      <c r="L2867" s="149"/>
      <c r="M2867" s="155"/>
      <c r="T2867" s="156"/>
      <c r="AT2867" s="151" t="s">
        <v>193</v>
      </c>
      <c r="AU2867" s="151" t="s">
        <v>81</v>
      </c>
      <c r="AV2867" s="12" t="s">
        <v>81</v>
      </c>
      <c r="AW2867" s="12" t="s">
        <v>34</v>
      </c>
      <c r="AX2867" s="12" t="s">
        <v>72</v>
      </c>
      <c r="AY2867" s="151" t="s">
        <v>182</v>
      </c>
    </row>
    <row r="2868" spans="2:51" s="12" customFormat="1">
      <c r="B2868" s="149"/>
      <c r="D2868" s="150" t="s">
        <v>193</v>
      </c>
      <c r="E2868" s="151" t="s">
        <v>3</v>
      </c>
      <c r="F2868" s="152" t="s">
        <v>1684</v>
      </c>
      <c r="H2868" s="153">
        <v>43.082000000000001</v>
      </c>
      <c r="I2868" s="154"/>
      <c r="L2868" s="149"/>
      <c r="M2868" s="155"/>
      <c r="T2868" s="156"/>
      <c r="AT2868" s="151" t="s">
        <v>193</v>
      </c>
      <c r="AU2868" s="151" t="s">
        <v>81</v>
      </c>
      <c r="AV2868" s="12" t="s">
        <v>81</v>
      </c>
      <c r="AW2868" s="12" t="s">
        <v>34</v>
      </c>
      <c r="AX2868" s="12" t="s">
        <v>72</v>
      </c>
      <c r="AY2868" s="151" t="s">
        <v>182</v>
      </c>
    </row>
    <row r="2869" spans="2:51" s="12" customFormat="1">
      <c r="B2869" s="149"/>
      <c r="D2869" s="150" t="s">
        <v>193</v>
      </c>
      <c r="E2869" s="151" t="s">
        <v>3</v>
      </c>
      <c r="F2869" s="152" t="s">
        <v>932</v>
      </c>
      <c r="H2869" s="153">
        <v>-1.8</v>
      </c>
      <c r="I2869" s="154"/>
      <c r="L2869" s="149"/>
      <c r="M2869" s="155"/>
      <c r="T2869" s="156"/>
      <c r="AT2869" s="151" t="s">
        <v>193</v>
      </c>
      <c r="AU2869" s="151" t="s">
        <v>81</v>
      </c>
      <c r="AV2869" s="12" t="s">
        <v>81</v>
      </c>
      <c r="AW2869" s="12" t="s">
        <v>34</v>
      </c>
      <c r="AX2869" s="12" t="s">
        <v>72</v>
      </c>
      <c r="AY2869" s="151" t="s">
        <v>182</v>
      </c>
    </row>
    <row r="2870" spans="2:51" s="12" customFormat="1">
      <c r="B2870" s="149"/>
      <c r="D2870" s="150" t="s">
        <v>193</v>
      </c>
      <c r="E2870" s="151" t="s">
        <v>3</v>
      </c>
      <c r="F2870" s="152" t="s">
        <v>1685</v>
      </c>
      <c r="H2870" s="153">
        <v>34.997</v>
      </c>
      <c r="I2870" s="154"/>
      <c r="L2870" s="149"/>
      <c r="M2870" s="155"/>
      <c r="T2870" s="156"/>
      <c r="AT2870" s="151" t="s">
        <v>193</v>
      </c>
      <c r="AU2870" s="151" t="s">
        <v>81</v>
      </c>
      <c r="AV2870" s="12" t="s">
        <v>81</v>
      </c>
      <c r="AW2870" s="12" t="s">
        <v>34</v>
      </c>
      <c r="AX2870" s="12" t="s">
        <v>72</v>
      </c>
      <c r="AY2870" s="151" t="s">
        <v>182</v>
      </c>
    </row>
    <row r="2871" spans="2:51" s="12" customFormat="1">
      <c r="B2871" s="149"/>
      <c r="D2871" s="150" t="s">
        <v>193</v>
      </c>
      <c r="E2871" s="151" t="s">
        <v>3</v>
      </c>
      <c r="F2871" s="152" t="s">
        <v>1622</v>
      </c>
      <c r="H2871" s="153">
        <v>1.1499999999999999</v>
      </c>
      <c r="I2871" s="154"/>
      <c r="L2871" s="149"/>
      <c r="M2871" s="155"/>
      <c r="T2871" s="156"/>
      <c r="AT2871" s="151" t="s">
        <v>193</v>
      </c>
      <c r="AU2871" s="151" t="s">
        <v>81</v>
      </c>
      <c r="AV2871" s="12" t="s">
        <v>81</v>
      </c>
      <c r="AW2871" s="12" t="s">
        <v>34</v>
      </c>
      <c r="AX2871" s="12" t="s">
        <v>72</v>
      </c>
      <c r="AY2871" s="151" t="s">
        <v>182</v>
      </c>
    </row>
    <row r="2872" spans="2:51" s="12" customFormat="1">
      <c r="B2872" s="149"/>
      <c r="D2872" s="150" t="s">
        <v>193</v>
      </c>
      <c r="E2872" s="151" t="s">
        <v>3</v>
      </c>
      <c r="F2872" s="152" t="s">
        <v>1628</v>
      </c>
      <c r="H2872" s="153">
        <v>-2.298</v>
      </c>
      <c r="I2872" s="154"/>
      <c r="L2872" s="149"/>
      <c r="M2872" s="155"/>
      <c r="T2872" s="156"/>
      <c r="AT2872" s="151" t="s">
        <v>193</v>
      </c>
      <c r="AU2872" s="151" t="s">
        <v>81</v>
      </c>
      <c r="AV2872" s="12" t="s">
        <v>81</v>
      </c>
      <c r="AW2872" s="12" t="s">
        <v>34</v>
      </c>
      <c r="AX2872" s="12" t="s">
        <v>72</v>
      </c>
      <c r="AY2872" s="151" t="s">
        <v>182</v>
      </c>
    </row>
    <row r="2873" spans="2:51" s="12" customFormat="1">
      <c r="B2873" s="149"/>
      <c r="D2873" s="150" t="s">
        <v>193</v>
      </c>
      <c r="E2873" s="151" t="s">
        <v>3</v>
      </c>
      <c r="F2873" s="152" t="s">
        <v>1686</v>
      </c>
      <c r="H2873" s="153">
        <v>70.917000000000002</v>
      </c>
      <c r="I2873" s="154"/>
      <c r="L2873" s="149"/>
      <c r="M2873" s="155"/>
      <c r="T2873" s="156"/>
      <c r="AT2873" s="151" t="s">
        <v>193</v>
      </c>
      <c r="AU2873" s="151" t="s">
        <v>81</v>
      </c>
      <c r="AV2873" s="12" t="s">
        <v>81</v>
      </c>
      <c r="AW2873" s="12" t="s">
        <v>34</v>
      </c>
      <c r="AX2873" s="12" t="s">
        <v>72</v>
      </c>
      <c r="AY2873" s="151" t="s">
        <v>182</v>
      </c>
    </row>
    <row r="2874" spans="2:51" s="12" customFormat="1">
      <c r="B2874" s="149"/>
      <c r="D2874" s="150" t="s">
        <v>193</v>
      </c>
      <c r="E2874" s="151" t="s">
        <v>3</v>
      </c>
      <c r="F2874" s="152" t="s">
        <v>929</v>
      </c>
      <c r="H2874" s="153">
        <v>-6.6</v>
      </c>
      <c r="I2874" s="154"/>
      <c r="L2874" s="149"/>
      <c r="M2874" s="155"/>
      <c r="T2874" s="156"/>
      <c r="AT2874" s="151" t="s">
        <v>193</v>
      </c>
      <c r="AU2874" s="151" t="s">
        <v>81</v>
      </c>
      <c r="AV2874" s="12" t="s">
        <v>81</v>
      </c>
      <c r="AW2874" s="12" t="s">
        <v>34</v>
      </c>
      <c r="AX2874" s="12" t="s">
        <v>72</v>
      </c>
      <c r="AY2874" s="151" t="s">
        <v>182</v>
      </c>
    </row>
    <row r="2875" spans="2:51" s="12" customFormat="1">
      <c r="B2875" s="149"/>
      <c r="D2875" s="150" t="s">
        <v>193</v>
      </c>
      <c r="E2875" s="151" t="s">
        <v>3</v>
      </c>
      <c r="F2875" s="152" t="s">
        <v>1635</v>
      </c>
      <c r="H2875" s="153">
        <v>-0.49</v>
      </c>
      <c r="I2875" s="154"/>
      <c r="L2875" s="149"/>
      <c r="M2875" s="155"/>
      <c r="T2875" s="156"/>
      <c r="AT2875" s="151" t="s">
        <v>193</v>
      </c>
      <c r="AU2875" s="151" t="s">
        <v>81</v>
      </c>
      <c r="AV2875" s="12" t="s">
        <v>81</v>
      </c>
      <c r="AW2875" s="12" t="s">
        <v>34</v>
      </c>
      <c r="AX2875" s="12" t="s">
        <v>72</v>
      </c>
      <c r="AY2875" s="151" t="s">
        <v>182</v>
      </c>
    </row>
    <row r="2876" spans="2:51" s="12" customFormat="1">
      <c r="B2876" s="149"/>
      <c r="D2876" s="150" t="s">
        <v>193</v>
      </c>
      <c r="E2876" s="151" t="s">
        <v>3</v>
      </c>
      <c r="F2876" s="152" t="s">
        <v>1687</v>
      </c>
      <c r="H2876" s="153">
        <v>154.23099999999999</v>
      </c>
      <c r="I2876" s="154"/>
      <c r="L2876" s="149"/>
      <c r="M2876" s="155"/>
      <c r="T2876" s="156"/>
      <c r="AT2876" s="151" t="s">
        <v>193</v>
      </c>
      <c r="AU2876" s="151" t="s">
        <v>81</v>
      </c>
      <c r="AV2876" s="12" t="s">
        <v>81</v>
      </c>
      <c r="AW2876" s="12" t="s">
        <v>34</v>
      </c>
      <c r="AX2876" s="12" t="s">
        <v>72</v>
      </c>
      <c r="AY2876" s="151" t="s">
        <v>182</v>
      </c>
    </row>
    <row r="2877" spans="2:51" s="12" customFormat="1">
      <c r="B2877" s="149"/>
      <c r="D2877" s="150" t="s">
        <v>193</v>
      </c>
      <c r="E2877" s="151" t="s">
        <v>3</v>
      </c>
      <c r="F2877" s="152" t="s">
        <v>1637</v>
      </c>
      <c r="H2877" s="153">
        <v>-1.7030000000000001</v>
      </c>
      <c r="I2877" s="154"/>
      <c r="L2877" s="149"/>
      <c r="M2877" s="155"/>
      <c r="T2877" s="156"/>
      <c r="AT2877" s="151" t="s">
        <v>193</v>
      </c>
      <c r="AU2877" s="151" t="s">
        <v>81</v>
      </c>
      <c r="AV2877" s="12" t="s">
        <v>81</v>
      </c>
      <c r="AW2877" s="12" t="s">
        <v>34</v>
      </c>
      <c r="AX2877" s="12" t="s">
        <v>72</v>
      </c>
      <c r="AY2877" s="151" t="s">
        <v>182</v>
      </c>
    </row>
    <row r="2878" spans="2:51" s="12" customFormat="1">
      <c r="B2878" s="149"/>
      <c r="D2878" s="150" t="s">
        <v>193</v>
      </c>
      <c r="E2878" s="151" t="s">
        <v>3</v>
      </c>
      <c r="F2878" s="152" t="s">
        <v>1638</v>
      </c>
      <c r="H2878" s="153">
        <v>3.1E-2</v>
      </c>
      <c r="I2878" s="154"/>
      <c r="L2878" s="149"/>
      <c r="M2878" s="155"/>
      <c r="T2878" s="156"/>
      <c r="AT2878" s="151" t="s">
        <v>193</v>
      </c>
      <c r="AU2878" s="151" t="s">
        <v>81</v>
      </c>
      <c r="AV2878" s="12" t="s">
        <v>81</v>
      </c>
      <c r="AW2878" s="12" t="s">
        <v>34</v>
      </c>
      <c r="AX2878" s="12" t="s">
        <v>72</v>
      </c>
      <c r="AY2878" s="151" t="s">
        <v>182</v>
      </c>
    </row>
    <row r="2879" spans="2:51" s="12" customFormat="1">
      <c r="B2879" s="149"/>
      <c r="D2879" s="150" t="s">
        <v>193</v>
      </c>
      <c r="E2879" s="151" t="s">
        <v>3</v>
      </c>
      <c r="F2879" s="152" t="s">
        <v>1639</v>
      </c>
      <c r="H2879" s="153">
        <v>-0.27</v>
      </c>
      <c r="I2879" s="154"/>
      <c r="L2879" s="149"/>
      <c r="M2879" s="155"/>
      <c r="T2879" s="156"/>
      <c r="AT2879" s="151" t="s">
        <v>193</v>
      </c>
      <c r="AU2879" s="151" t="s">
        <v>81</v>
      </c>
      <c r="AV2879" s="12" t="s">
        <v>81</v>
      </c>
      <c r="AW2879" s="12" t="s">
        <v>34</v>
      </c>
      <c r="AX2879" s="12" t="s">
        <v>72</v>
      </c>
      <c r="AY2879" s="151" t="s">
        <v>182</v>
      </c>
    </row>
    <row r="2880" spans="2:51" s="12" customFormat="1">
      <c r="B2880" s="149"/>
      <c r="D2880" s="150" t="s">
        <v>193</v>
      </c>
      <c r="E2880" s="151" t="s">
        <v>3</v>
      </c>
      <c r="F2880" s="152" t="s">
        <v>1640</v>
      </c>
      <c r="H2880" s="153">
        <v>-5.7270000000000003</v>
      </c>
      <c r="I2880" s="154"/>
      <c r="L2880" s="149"/>
      <c r="M2880" s="155"/>
      <c r="T2880" s="156"/>
      <c r="AT2880" s="151" t="s">
        <v>193</v>
      </c>
      <c r="AU2880" s="151" t="s">
        <v>81</v>
      </c>
      <c r="AV2880" s="12" t="s">
        <v>81</v>
      </c>
      <c r="AW2880" s="12" t="s">
        <v>34</v>
      </c>
      <c r="AX2880" s="12" t="s">
        <v>72</v>
      </c>
      <c r="AY2880" s="151" t="s">
        <v>182</v>
      </c>
    </row>
    <row r="2881" spans="2:51" s="12" customFormat="1">
      <c r="B2881" s="149"/>
      <c r="D2881" s="150" t="s">
        <v>193</v>
      </c>
      <c r="E2881" s="151" t="s">
        <v>3</v>
      </c>
      <c r="F2881" s="152" t="s">
        <v>1512</v>
      </c>
      <c r="H2881" s="153">
        <v>-4.4000000000000004</v>
      </c>
      <c r="I2881" s="154"/>
      <c r="L2881" s="149"/>
      <c r="M2881" s="155"/>
      <c r="T2881" s="156"/>
      <c r="AT2881" s="151" t="s">
        <v>193</v>
      </c>
      <c r="AU2881" s="151" t="s">
        <v>81</v>
      </c>
      <c r="AV2881" s="12" t="s">
        <v>81</v>
      </c>
      <c r="AW2881" s="12" t="s">
        <v>34</v>
      </c>
      <c r="AX2881" s="12" t="s">
        <v>72</v>
      </c>
      <c r="AY2881" s="151" t="s">
        <v>182</v>
      </c>
    </row>
    <row r="2882" spans="2:51" s="12" customFormat="1">
      <c r="B2882" s="149"/>
      <c r="D2882" s="150" t="s">
        <v>193</v>
      </c>
      <c r="E2882" s="151" t="s">
        <v>3</v>
      </c>
      <c r="F2882" s="152" t="s">
        <v>1641</v>
      </c>
      <c r="H2882" s="153">
        <v>-6.3940000000000001</v>
      </c>
      <c r="I2882" s="154"/>
      <c r="L2882" s="149"/>
      <c r="M2882" s="155"/>
      <c r="T2882" s="156"/>
      <c r="AT2882" s="151" t="s">
        <v>193</v>
      </c>
      <c r="AU2882" s="151" t="s">
        <v>81</v>
      </c>
      <c r="AV2882" s="12" t="s">
        <v>81</v>
      </c>
      <c r="AW2882" s="12" t="s">
        <v>34</v>
      </c>
      <c r="AX2882" s="12" t="s">
        <v>72</v>
      </c>
      <c r="AY2882" s="151" t="s">
        <v>182</v>
      </c>
    </row>
    <row r="2883" spans="2:51" s="12" customFormat="1">
      <c r="B2883" s="149"/>
      <c r="D2883" s="150" t="s">
        <v>193</v>
      </c>
      <c r="E2883" s="151" t="s">
        <v>3</v>
      </c>
      <c r="F2883" s="152" t="s">
        <v>602</v>
      </c>
      <c r="H2883" s="153">
        <v>-3.68</v>
      </c>
      <c r="I2883" s="154"/>
      <c r="L2883" s="149"/>
      <c r="M2883" s="155"/>
      <c r="T2883" s="156"/>
      <c r="AT2883" s="151" t="s">
        <v>193</v>
      </c>
      <c r="AU2883" s="151" t="s">
        <v>81</v>
      </c>
      <c r="AV2883" s="12" t="s">
        <v>81</v>
      </c>
      <c r="AW2883" s="12" t="s">
        <v>34</v>
      </c>
      <c r="AX2883" s="12" t="s">
        <v>72</v>
      </c>
      <c r="AY2883" s="151" t="s">
        <v>182</v>
      </c>
    </row>
    <row r="2884" spans="2:51" s="12" customFormat="1">
      <c r="B2884" s="149"/>
      <c r="D2884" s="150" t="s">
        <v>193</v>
      </c>
      <c r="E2884" s="151" t="s">
        <v>3</v>
      </c>
      <c r="F2884" s="152" t="s">
        <v>1642</v>
      </c>
      <c r="H2884" s="153">
        <v>0.85099999999999998</v>
      </c>
      <c r="I2884" s="154"/>
      <c r="L2884" s="149"/>
      <c r="M2884" s="155"/>
      <c r="T2884" s="156"/>
      <c r="AT2884" s="151" t="s">
        <v>193</v>
      </c>
      <c r="AU2884" s="151" t="s">
        <v>81</v>
      </c>
      <c r="AV2884" s="12" t="s">
        <v>81</v>
      </c>
      <c r="AW2884" s="12" t="s">
        <v>34</v>
      </c>
      <c r="AX2884" s="12" t="s">
        <v>72</v>
      </c>
      <c r="AY2884" s="151" t="s">
        <v>182</v>
      </c>
    </row>
    <row r="2885" spans="2:51" s="12" customFormat="1">
      <c r="B2885" s="149"/>
      <c r="D2885" s="150" t="s">
        <v>193</v>
      </c>
      <c r="E2885" s="151" t="s">
        <v>3</v>
      </c>
      <c r="F2885" s="152" t="s">
        <v>1688</v>
      </c>
      <c r="H2885" s="153">
        <v>68.067999999999998</v>
      </c>
      <c r="I2885" s="154"/>
      <c r="L2885" s="149"/>
      <c r="M2885" s="155"/>
      <c r="T2885" s="156"/>
      <c r="AT2885" s="151" t="s">
        <v>193</v>
      </c>
      <c r="AU2885" s="151" t="s">
        <v>81</v>
      </c>
      <c r="AV2885" s="12" t="s">
        <v>81</v>
      </c>
      <c r="AW2885" s="12" t="s">
        <v>34</v>
      </c>
      <c r="AX2885" s="12" t="s">
        <v>72</v>
      </c>
      <c r="AY2885" s="151" t="s">
        <v>182</v>
      </c>
    </row>
    <row r="2886" spans="2:51" s="12" customFormat="1">
      <c r="B2886" s="149"/>
      <c r="D2886" s="150" t="s">
        <v>193</v>
      </c>
      <c r="E2886" s="151" t="s">
        <v>3</v>
      </c>
      <c r="F2886" s="152" t="s">
        <v>937</v>
      </c>
      <c r="H2886" s="153">
        <v>-1.4</v>
      </c>
      <c r="I2886" s="154"/>
      <c r="L2886" s="149"/>
      <c r="M2886" s="155"/>
      <c r="T2886" s="156"/>
      <c r="AT2886" s="151" t="s">
        <v>193</v>
      </c>
      <c r="AU2886" s="151" t="s">
        <v>81</v>
      </c>
      <c r="AV2886" s="12" t="s">
        <v>81</v>
      </c>
      <c r="AW2886" s="12" t="s">
        <v>34</v>
      </c>
      <c r="AX2886" s="12" t="s">
        <v>72</v>
      </c>
      <c r="AY2886" s="151" t="s">
        <v>182</v>
      </c>
    </row>
    <row r="2887" spans="2:51" s="12" customFormat="1">
      <c r="B2887" s="149"/>
      <c r="D2887" s="150" t="s">
        <v>193</v>
      </c>
      <c r="E2887" s="151" t="s">
        <v>3</v>
      </c>
      <c r="F2887" s="152" t="s">
        <v>1566</v>
      </c>
      <c r="H2887" s="153">
        <v>0.55000000000000004</v>
      </c>
      <c r="I2887" s="154"/>
      <c r="L2887" s="149"/>
      <c r="M2887" s="155"/>
      <c r="T2887" s="156"/>
      <c r="AT2887" s="151" t="s">
        <v>193</v>
      </c>
      <c r="AU2887" s="151" t="s">
        <v>81</v>
      </c>
      <c r="AV2887" s="12" t="s">
        <v>81</v>
      </c>
      <c r="AW2887" s="12" t="s">
        <v>34</v>
      </c>
      <c r="AX2887" s="12" t="s">
        <v>72</v>
      </c>
      <c r="AY2887" s="151" t="s">
        <v>182</v>
      </c>
    </row>
    <row r="2888" spans="2:51" s="12" customFormat="1">
      <c r="B2888" s="149"/>
      <c r="D2888" s="150" t="s">
        <v>193</v>
      </c>
      <c r="E2888" s="151" t="s">
        <v>3</v>
      </c>
      <c r="F2888" s="152" t="s">
        <v>1582</v>
      </c>
      <c r="H2888" s="153">
        <v>-0.69599999999999995</v>
      </c>
      <c r="I2888" s="154"/>
      <c r="L2888" s="149"/>
      <c r="M2888" s="155"/>
      <c r="T2888" s="156"/>
      <c r="AT2888" s="151" t="s">
        <v>193</v>
      </c>
      <c r="AU2888" s="151" t="s">
        <v>81</v>
      </c>
      <c r="AV2888" s="12" t="s">
        <v>81</v>
      </c>
      <c r="AW2888" s="12" t="s">
        <v>34</v>
      </c>
      <c r="AX2888" s="12" t="s">
        <v>72</v>
      </c>
      <c r="AY2888" s="151" t="s">
        <v>182</v>
      </c>
    </row>
    <row r="2889" spans="2:51" s="12" customFormat="1">
      <c r="B2889" s="149"/>
      <c r="D2889" s="150" t="s">
        <v>193</v>
      </c>
      <c r="E2889" s="151" t="s">
        <v>3</v>
      </c>
      <c r="F2889" s="152" t="s">
        <v>1689</v>
      </c>
      <c r="H2889" s="153">
        <v>69.222999999999999</v>
      </c>
      <c r="I2889" s="154"/>
      <c r="L2889" s="149"/>
      <c r="M2889" s="155"/>
      <c r="T2889" s="156"/>
      <c r="AT2889" s="151" t="s">
        <v>193</v>
      </c>
      <c r="AU2889" s="151" t="s">
        <v>81</v>
      </c>
      <c r="AV2889" s="12" t="s">
        <v>81</v>
      </c>
      <c r="AW2889" s="12" t="s">
        <v>34</v>
      </c>
      <c r="AX2889" s="12" t="s">
        <v>72</v>
      </c>
      <c r="AY2889" s="151" t="s">
        <v>182</v>
      </c>
    </row>
    <row r="2890" spans="2:51" s="12" customFormat="1">
      <c r="B2890" s="149"/>
      <c r="D2890" s="150" t="s">
        <v>193</v>
      </c>
      <c r="E2890" s="151" t="s">
        <v>3</v>
      </c>
      <c r="F2890" s="152" t="s">
        <v>937</v>
      </c>
      <c r="H2890" s="153">
        <v>-1.4</v>
      </c>
      <c r="I2890" s="154"/>
      <c r="L2890" s="149"/>
      <c r="M2890" s="155"/>
      <c r="T2890" s="156"/>
      <c r="AT2890" s="151" t="s">
        <v>193</v>
      </c>
      <c r="AU2890" s="151" t="s">
        <v>81</v>
      </c>
      <c r="AV2890" s="12" t="s">
        <v>81</v>
      </c>
      <c r="AW2890" s="12" t="s">
        <v>34</v>
      </c>
      <c r="AX2890" s="12" t="s">
        <v>72</v>
      </c>
      <c r="AY2890" s="151" t="s">
        <v>182</v>
      </c>
    </row>
    <row r="2891" spans="2:51" s="12" customFormat="1">
      <c r="B2891" s="149"/>
      <c r="D2891" s="150" t="s">
        <v>193</v>
      </c>
      <c r="E2891" s="151" t="s">
        <v>3</v>
      </c>
      <c r="F2891" s="152" t="s">
        <v>1566</v>
      </c>
      <c r="H2891" s="153">
        <v>0.55000000000000004</v>
      </c>
      <c r="I2891" s="154"/>
      <c r="L2891" s="149"/>
      <c r="M2891" s="155"/>
      <c r="T2891" s="156"/>
      <c r="AT2891" s="151" t="s">
        <v>193</v>
      </c>
      <c r="AU2891" s="151" t="s">
        <v>81</v>
      </c>
      <c r="AV2891" s="12" t="s">
        <v>81</v>
      </c>
      <c r="AW2891" s="12" t="s">
        <v>34</v>
      </c>
      <c r="AX2891" s="12" t="s">
        <v>72</v>
      </c>
      <c r="AY2891" s="151" t="s">
        <v>182</v>
      </c>
    </row>
    <row r="2892" spans="2:51" s="12" customFormat="1">
      <c r="B2892" s="149"/>
      <c r="D2892" s="150" t="s">
        <v>193</v>
      </c>
      <c r="E2892" s="151" t="s">
        <v>3</v>
      </c>
      <c r="F2892" s="152" t="s">
        <v>1585</v>
      </c>
      <c r="H2892" s="153">
        <v>-0.34799999999999998</v>
      </c>
      <c r="I2892" s="154"/>
      <c r="L2892" s="149"/>
      <c r="M2892" s="155"/>
      <c r="T2892" s="156"/>
      <c r="AT2892" s="151" t="s">
        <v>193</v>
      </c>
      <c r="AU2892" s="151" t="s">
        <v>81</v>
      </c>
      <c r="AV2892" s="12" t="s">
        <v>81</v>
      </c>
      <c r="AW2892" s="12" t="s">
        <v>34</v>
      </c>
      <c r="AX2892" s="12" t="s">
        <v>72</v>
      </c>
      <c r="AY2892" s="151" t="s">
        <v>182</v>
      </c>
    </row>
    <row r="2893" spans="2:51" s="12" customFormat="1">
      <c r="B2893" s="149"/>
      <c r="D2893" s="150" t="s">
        <v>193</v>
      </c>
      <c r="E2893" s="151" t="s">
        <v>3</v>
      </c>
      <c r="F2893" s="152" t="s">
        <v>1690</v>
      </c>
      <c r="H2893" s="153">
        <v>32.302</v>
      </c>
      <c r="I2893" s="154"/>
      <c r="L2893" s="149"/>
      <c r="M2893" s="155"/>
      <c r="T2893" s="156"/>
      <c r="AT2893" s="151" t="s">
        <v>193</v>
      </c>
      <c r="AU2893" s="151" t="s">
        <v>81</v>
      </c>
      <c r="AV2893" s="12" t="s">
        <v>81</v>
      </c>
      <c r="AW2893" s="12" t="s">
        <v>34</v>
      </c>
      <c r="AX2893" s="12" t="s">
        <v>72</v>
      </c>
      <c r="AY2893" s="151" t="s">
        <v>182</v>
      </c>
    </row>
    <row r="2894" spans="2:51" s="12" customFormat="1">
      <c r="B2894" s="149"/>
      <c r="D2894" s="150" t="s">
        <v>193</v>
      </c>
      <c r="E2894" s="151" t="s">
        <v>3</v>
      </c>
      <c r="F2894" s="152" t="s">
        <v>937</v>
      </c>
      <c r="H2894" s="153">
        <v>-1.4</v>
      </c>
      <c r="I2894" s="154"/>
      <c r="L2894" s="149"/>
      <c r="M2894" s="155"/>
      <c r="T2894" s="156"/>
      <c r="AT2894" s="151" t="s">
        <v>193</v>
      </c>
      <c r="AU2894" s="151" t="s">
        <v>81</v>
      </c>
      <c r="AV2894" s="12" t="s">
        <v>81</v>
      </c>
      <c r="AW2894" s="12" t="s">
        <v>34</v>
      </c>
      <c r="AX2894" s="12" t="s">
        <v>72</v>
      </c>
      <c r="AY2894" s="151" t="s">
        <v>182</v>
      </c>
    </row>
    <row r="2895" spans="2:51" s="12" customFormat="1">
      <c r="B2895" s="149"/>
      <c r="D2895" s="150" t="s">
        <v>193</v>
      </c>
      <c r="E2895" s="151" t="s">
        <v>3</v>
      </c>
      <c r="F2895" s="152" t="s">
        <v>1585</v>
      </c>
      <c r="H2895" s="153">
        <v>-0.34799999999999998</v>
      </c>
      <c r="I2895" s="154"/>
      <c r="L2895" s="149"/>
      <c r="M2895" s="155"/>
      <c r="T2895" s="156"/>
      <c r="AT2895" s="151" t="s">
        <v>193</v>
      </c>
      <c r="AU2895" s="151" t="s">
        <v>81</v>
      </c>
      <c r="AV2895" s="12" t="s">
        <v>81</v>
      </c>
      <c r="AW2895" s="12" t="s">
        <v>34</v>
      </c>
      <c r="AX2895" s="12" t="s">
        <v>72</v>
      </c>
      <c r="AY2895" s="151" t="s">
        <v>182</v>
      </c>
    </row>
    <row r="2896" spans="2:51" s="12" customFormat="1">
      <c r="B2896" s="149"/>
      <c r="D2896" s="150" t="s">
        <v>193</v>
      </c>
      <c r="E2896" s="151" t="s">
        <v>3</v>
      </c>
      <c r="F2896" s="152" t="s">
        <v>1691</v>
      </c>
      <c r="H2896" s="153">
        <v>32.302</v>
      </c>
      <c r="I2896" s="154"/>
      <c r="L2896" s="149"/>
      <c r="M2896" s="155"/>
      <c r="T2896" s="156"/>
      <c r="AT2896" s="151" t="s">
        <v>193</v>
      </c>
      <c r="AU2896" s="151" t="s">
        <v>81</v>
      </c>
      <c r="AV2896" s="12" t="s">
        <v>81</v>
      </c>
      <c r="AW2896" s="12" t="s">
        <v>34</v>
      </c>
      <c r="AX2896" s="12" t="s">
        <v>72</v>
      </c>
      <c r="AY2896" s="151" t="s">
        <v>182</v>
      </c>
    </row>
    <row r="2897" spans="2:51" s="12" customFormat="1">
      <c r="B2897" s="149"/>
      <c r="D2897" s="150" t="s">
        <v>193</v>
      </c>
      <c r="E2897" s="151" t="s">
        <v>3</v>
      </c>
      <c r="F2897" s="152" t="s">
        <v>937</v>
      </c>
      <c r="H2897" s="153">
        <v>-1.4</v>
      </c>
      <c r="I2897" s="154"/>
      <c r="L2897" s="149"/>
      <c r="M2897" s="155"/>
      <c r="T2897" s="156"/>
      <c r="AT2897" s="151" t="s">
        <v>193</v>
      </c>
      <c r="AU2897" s="151" t="s">
        <v>81</v>
      </c>
      <c r="AV2897" s="12" t="s">
        <v>81</v>
      </c>
      <c r="AW2897" s="12" t="s">
        <v>34</v>
      </c>
      <c r="AX2897" s="12" t="s">
        <v>72</v>
      </c>
      <c r="AY2897" s="151" t="s">
        <v>182</v>
      </c>
    </row>
    <row r="2898" spans="2:51" s="12" customFormat="1">
      <c r="B2898" s="149"/>
      <c r="D2898" s="150" t="s">
        <v>193</v>
      </c>
      <c r="E2898" s="151" t="s">
        <v>3</v>
      </c>
      <c r="F2898" s="152" t="s">
        <v>1692</v>
      </c>
      <c r="H2898" s="153">
        <v>69.054000000000002</v>
      </c>
      <c r="I2898" s="154"/>
      <c r="L2898" s="149"/>
      <c r="M2898" s="155"/>
      <c r="T2898" s="156"/>
      <c r="AT2898" s="151" t="s">
        <v>193</v>
      </c>
      <c r="AU2898" s="151" t="s">
        <v>81</v>
      </c>
      <c r="AV2898" s="12" t="s">
        <v>81</v>
      </c>
      <c r="AW2898" s="12" t="s">
        <v>34</v>
      </c>
      <c r="AX2898" s="12" t="s">
        <v>72</v>
      </c>
      <c r="AY2898" s="151" t="s">
        <v>182</v>
      </c>
    </row>
    <row r="2899" spans="2:51" s="12" customFormat="1">
      <c r="B2899" s="149"/>
      <c r="D2899" s="150" t="s">
        <v>193</v>
      </c>
      <c r="E2899" s="151" t="s">
        <v>3</v>
      </c>
      <c r="F2899" s="152" t="s">
        <v>937</v>
      </c>
      <c r="H2899" s="153">
        <v>-1.4</v>
      </c>
      <c r="I2899" s="154"/>
      <c r="L2899" s="149"/>
      <c r="M2899" s="155"/>
      <c r="T2899" s="156"/>
      <c r="AT2899" s="151" t="s">
        <v>193</v>
      </c>
      <c r="AU2899" s="151" t="s">
        <v>81</v>
      </c>
      <c r="AV2899" s="12" t="s">
        <v>81</v>
      </c>
      <c r="AW2899" s="12" t="s">
        <v>34</v>
      </c>
      <c r="AX2899" s="12" t="s">
        <v>72</v>
      </c>
      <c r="AY2899" s="151" t="s">
        <v>182</v>
      </c>
    </row>
    <row r="2900" spans="2:51" s="12" customFormat="1">
      <c r="B2900" s="149"/>
      <c r="D2900" s="150" t="s">
        <v>193</v>
      </c>
      <c r="E2900" s="151" t="s">
        <v>3</v>
      </c>
      <c r="F2900" s="152" t="s">
        <v>1566</v>
      </c>
      <c r="H2900" s="153">
        <v>0.55000000000000004</v>
      </c>
      <c r="I2900" s="154"/>
      <c r="L2900" s="149"/>
      <c r="M2900" s="155"/>
      <c r="T2900" s="156"/>
      <c r="AT2900" s="151" t="s">
        <v>193</v>
      </c>
      <c r="AU2900" s="151" t="s">
        <v>81</v>
      </c>
      <c r="AV2900" s="12" t="s">
        <v>81</v>
      </c>
      <c r="AW2900" s="12" t="s">
        <v>34</v>
      </c>
      <c r="AX2900" s="12" t="s">
        <v>72</v>
      </c>
      <c r="AY2900" s="151" t="s">
        <v>182</v>
      </c>
    </row>
    <row r="2901" spans="2:51" s="12" customFormat="1">
      <c r="B2901" s="149"/>
      <c r="D2901" s="150" t="s">
        <v>193</v>
      </c>
      <c r="E2901" s="151" t="s">
        <v>3</v>
      </c>
      <c r="F2901" s="152" t="s">
        <v>1693</v>
      </c>
      <c r="H2901" s="153">
        <v>68.275999999999996</v>
      </c>
      <c r="I2901" s="154"/>
      <c r="L2901" s="149"/>
      <c r="M2901" s="155"/>
      <c r="T2901" s="156"/>
      <c r="AT2901" s="151" t="s">
        <v>193</v>
      </c>
      <c r="AU2901" s="151" t="s">
        <v>81</v>
      </c>
      <c r="AV2901" s="12" t="s">
        <v>81</v>
      </c>
      <c r="AW2901" s="12" t="s">
        <v>34</v>
      </c>
      <c r="AX2901" s="12" t="s">
        <v>72</v>
      </c>
      <c r="AY2901" s="151" t="s">
        <v>182</v>
      </c>
    </row>
    <row r="2902" spans="2:51" s="12" customFormat="1">
      <c r="B2902" s="149"/>
      <c r="D2902" s="150" t="s">
        <v>193</v>
      </c>
      <c r="E2902" s="151" t="s">
        <v>3</v>
      </c>
      <c r="F2902" s="152" t="s">
        <v>1566</v>
      </c>
      <c r="H2902" s="153">
        <v>0.55000000000000004</v>
      </c>
      <c r="I2902" s="154"/>
      <c r="L2902" s="149"/>
      <c r="M2902" s="155"/>
      <c r="T2902" s="156"/>
      <c r="AT2902" s="151" t="s">
        <v>193</v>
      </c>
      <c r="AU2902" s="151" t="s">
        <v>81</v>
      </c>
      <c r="AV2902" s="12" t="s">
        <v>81</v>
      </c>
      <c r="AW2902" s="12" t="s">
        <v>34</v>
      </c>
      <c r="AX2902" s="12" t="s">
        <v>72</v>
      </c>
      <c r="AY2902" s="151" t="s">
        <v>182</v>
      </c>
    </row>
    <row r="2903" spans="2:51" s="12" customFormat="1">
      <c r="B2903" s="149"/>
      <c r="D2903" s="150" t="s">
        <v>193</v>
      </c>
      <c r="E2903" s="151" t="s">
        <v>3</v>
      </c>
      <c r="F2903" s="152" t="s">
        <v>1585</v>
      </c>
      <c r="H2903" s="153">
        <v>-0.34799999999999998</v>
      </c>
      <c r="I2903" s="154"/>
      <c r="L2903" s="149"/>
      <c r="M2903" s="155"/>
      <c r="T2903" s="156"/>
      <c r="AT2903" s="151" t="s">
        <v>193</v>
      </c>
      <c r="AU2903" s="151" t="s">
        <v>81</v>
      </c>
      <c r="AV2903" s="12" t="s">
        <v>81</v>
      </c>
      <c r="AW2903" s="12" t="s">
        <v>34</v>
      </c>
      <c r="AX2903" s="12" t="s">
        <v>72</v>
      </c>
      <c r="AY2903" s="151" t="s">
        <v>182</v>
      </c>
    </row>
    <row r="2904" spans="2:51" s="12" customFormat="1">
      <c r="B2904" s="149"/>
      <c r="D2904" s="150" t="s">
        <v>193</v>
      </c>
      <c r="E2904" s="151" t="s">
        <v>3</v>
      </c>
      <c r="F2904" s="152" t="s">
        <v>937</v>
      </c>
      <c r="H2904" s="153">
        <v>-1.4</v>
      </c>
      <c r="I2904" s="154"/>
      <c r="L2904" s="149"/>
      <c r="M2904" s="155"/>
      <c r="T2904" s="156"/>
      <c r="AT2904" s="151" t="s">
        <v>193</v>
      </c>
      <c r="AU2904" s="151" t="s">
        <v>81</v>
      </c>
      <c r="AV2904" s="12" t="s">
        <v>81</v>
      </c>
      <c r="AW2904" s="12" t="s">
        <v>34</v>
      </c>
      <c r="AX2904" s="12" t="s">
        <v>72</v>
      </c>
      <c r="AY2904" s="151" t="s">
        <v>182</v>
      </c>
    </row>
    <row r="2905" spans="2:51" s="12" customFormat="1">
      <c r="B2905" s="149"/>
      <c r="D2905" s="150" t="s">
        <v>193</v>
      </c>
      <c r="E2905" s="151" t="s">
        <v>3</v>
      </c>
      <c r="F2905" s="152" t="s">
        <v>1694</v>
      </c>
      <c r="H2905" s="153">
        <v>66.835999999999999</v>
      </c>
      <c r="I2905" s="154"/>
      <c r="L2905" s="149"/>
      <c r="M2905" s="155"/>
      <c r="T2905" s="156"/>
      <c r="AT2905" s="151" t="s">
        <v>193</v>
      </c>
      <c r="AU2905" s="151" t="s">
        <v>81</v>
      </c>
      <c r="AV2905" s="12" t="s">
        <v>81</v>
      </c>
      <c r="AW2905" s="12" t="s">
        <v>34</v>
      </c>
      <c r="AX2905" s="12" t="s">
        <v>72</v>
      </c>
      <c r="AY2905" s="151" t="s">
        <v>182</v>
      </c>
    </row>
    <row r="2906" spans="2:51" s="12" customFormat="1">
      <c r="B2906" s="149"/>
      <c r="D2906" s="150" t="s">
        <v>193</v>
      </c>
      <c r="E2906" s="151" t="s">
        <v>3</v>
      </c>
      <c r="F2906" s="152" t="s">
        <v>950</v>
      </c>
      <c r="H2906" s="153">
        <v>-2.4</v>
      </c>
      <c r="I2906" s="154"/>
      <c r="L2906" s="149"/>
      <c r="M2906" s="155"/>
      <c r="T2906" s="156"/>
      <c r="AT2906" s="151" t="s">
        <v>193</v>
      </c>
      <c r="AU2906" s="151" t="s">
        <v>81</v>
      </c>
      <c r="AV2906" s="12" t="s">
        <v>81</v>
      </c>
      <c r="AW2906" s="12" t="s">
        <v>34</v>
      </c>
      <c r="AX2906" s="12" t="s">
        <v>72</v>
      </c>
      <c r="AY2906" s="151" t="s">
        <v>182</v>
      </c>
    </row>
    <row r="2907" spans="2:51" s="12" customFormat="1">
      <c r="B2907" s="149"/>
      <c r="D2907" s="150" t="s">
        <v>193</v>
      </c>
      <c r="E2907" s="151" t="s">
        <v>3</v>
      </c>
      <c r="F2907" s="152" t="s">
        <v>1650</v>
      </c>
      <c r="H2907" s="153">
        <v>-1.5</v>
      </c>
      <c r="I2907" s="154"/>
      <c r="L2907" s="149"/>
      <c r="M2907" s="155"/>
      <c r="T2907" s="156"/>
      <c r="AT2907" s="151" t="s">
        <v>193</v>
      </c>
      <c r="AU2907" s="151" t="s">
        <v>81</v>
      </c>
      <c r="AV2907" s="12" t="s">
        <v>81</v>
      </c>
      <c r="AW2907" s="12" t="s">
        <v>34</v>
      </c>
      <c r="AX2907" s="12" t="s">
        <v>72</v>
      </c>
      <c r="AY2907" s="151" t="s">
        <v>182</v>
      </c>
    </row>
    <row r="2908" spans="2:51" s="12" customFormat="1">
      <c r="B2908" s="149"/>
      <c r="D2908" s="150" t="s">
        <v>193</v>
      </c>
      <c r="E2908" s="151" t="s">
        <v>3</v>
      </c>
      <c r="F2908" s="152" t="s">
        <v>1695</v>
      </c>
      <c r="H2908" s="153">
        <v>86.625</v>
      </c>
      <c r="I2908" s="154"/>
      <c r="L2908" s="149"/>
      <c r="M2908" s="155"/>
      <c r="T2908" s="156"/>
      <c r="AT2908" s="151" t="s">
        <v>193</v>
      </c>
      <c r="AU2908" s="151" t="s">
        <v>81</v>
      </c>
      <c r="AV2908" s="12" t="s">
        <v>81</v>
      </c>
      <c r="AW2908" s="12" t="s">
        <v>34</v>
      </c>
      <c r="AX2908" s="12" t="s">
        <v>72</v>
      </c>
      <c r="AY2908" s="151" t="s">
        <v>182</v>
      </c>
    </row>
    <row r="2909" spans="2:51" s="12" customFormat="1">
      <c r="B2909" s="149"/>
      <c r="D2909" s="150" t="s">
        <v>193</v>
      </c>
      <c r="E2909" s="151" t="s">
        <v>3</v>
      </c>
      <c r="F2909" s="152" t="s">
        <v>932</v>
      </c>
      <c r="H2909" s="153">
        <v>-1.8</v>
      </c>
      <c r="I2909" s="154"/>
      <c r="L2909" s="149"/>
      <c r="M2909" s="155"/>
      <c r="T2909" s="156"/>
      <c r="AT2909" s="151" t="s">
        <v>193</v>
      </c>
      <c r="AU2909" s="151" t="s">
        <v>81</v>
      </c>
      <c r="AV2909" s="12" t="s">
        <v>81</v>
      </c>
      <c r="AW2909" s="12" t="s">
        <v>34</v>
      </c>
      <c r="AX2909" s="12" t="s">
        <v>72</v>
      </c>
      <c r="AY2909" s="151" t="s">
        <v>182</v>
      </c>
    </row>
    <row r="2910" spans="2:51" s="12" customFormat="1">
      <c r="B2910" s="149"/>
      <c r="D2910" s="150" t="s">
        <v>193</v>
      </c>
      <c r="E2910" s="151" t="s">
        <v>3</v>
      </c>
      <c r="F2910" s="152" t="s">
        <v>1652</v>
      </c>
      <c r="H2910" s="153">
        <v>-2.5</v>
      </c>
      <c r="I2910" s="154"/>
      <c r="L2910" s="149"/>
      <c r="M2910" s="155"/>
      <c r="T2910" s="156"/>
      <c r="AT2910" s="151" t="s">
        <v>193</v>
      </c>
      <c r="AU2910" s="151" t="s">
        <v>81</v>
      </c>
      <c r="AV2910" s="12" t="s">
        <v>81</v>
      </c>
      <c r="AW2910" s="12" t="s">
        <v>34</v>
      </c>
      <c r="AX2910" s="12" t="s">
        <v>72</v>
      </c>
      <c r="AY2910" s="151" t="s">
        <v>182</v>
      </c>
    </row>
    <row r="2911" spans="2:51" s="12" customFormat="1">
      <c r="B2911" s="149"/>
      <c r="D2911" s="150" t="s">
        <v>193</v>
      </c>
      <c r="E2911" s="151" t="s">
        <v>3</v>
      </c>
      <c r="F2911" s="152" t="s">
        <v>1696</v>
      </c>
      <c r="H2911" s="153">
        <v>44.16</v>
      </c>
      <c r="I2911" s="154"/>
      <c r="L2911" s="149"/>
      <c r="M2911" s="155"/>
      <c r="T2911" s="156"/>
      <c r="AT2911" s="151" t="s">
        <v>193</v>
      </c>
      <c r="AU2911" s="151" t="s">
        <v>81</v>
      </c>
      <c r="AV2911" s="12" t="s">
        <v>81</v>
      </c>
      <c r="AW2911" s="12" t="s">
        <v>34</v>
      </c>
      <c r="AX2911" s="12" t="s">
        <v>72</v>
      </c>
      <c r="AY2911" s="151" t="s">
        <v>182</v>
      </c>
    </row>
    <row r="2912" spans="2:51" s="12" customFormat="1">
      <c r="B2912" s="149"/>
      <c r="D2912" s="150" t="s">
        <v>193</v>
      </c>
      <c r="E2912" s="151" t="s">
        <v>3</v>
      </c>
      <c r="F2912" s="152" t="s">
        <v>932</v>
      </c>
      <c r="H2912" s="153">
        <v>-1.8</v>
      </c>
      <c r="I2912" s="154"/>
      <c r="L2912" s="149"/>
      <c r="M2912" s="155"/>
      <c r="T2912" s="156"/>
      <c r="AT2912" s="151" t="s">
        <v>193</v>
      </c>
      <c r="AU2912" s="151" t="s">
        <v>81</v>
      </c>
      <c r="AV2912" s="12" t="s">
        <v>81</v>
      </c>
      <c r="AW2912" s="12" t="s">
        <v>34</v>
      </c>
      <c r="AX2912" s="12" t="s">
        <v>72</v>
      </c>
      <c r="AY2912" s="151" t="s">
        <v>182</v>
      </c>
    </row>
    <row r="2913" spans="2:51" s="12" customFormat="1">
      <c r="B2913" s="149"/>
      <c r="D2913" s="150" t="s">
        <v>193</v>
      </c>
      <c r="E2913" s="151" t="s">
        <v>3</v>
      </c>
      <c r="F2913" s="152" t="s">
        <v>1697</v>
      </c>
      <c r="H2913" s="153">
        <v>103.411</v>
      </c>
      <c r="I2913" s="154"/>
      <c r="L2913" s="149"/>
      <c r="M2913" s="155"/>
      <c r="T2913" s="156"/>
      <c r="AT2913" s="151" t="s">
        <v>193</v>
      </c>
      <c r="AU2913" s="151" t="s">
        <v>81</v>
      </c>
      <c r="AV2913" s="12" t="s">
        <v>81</v>
      </c>
      <c r="AW2913" s="12" t="s">
        <v>34</v>
      </c>
      <c r="AX2913" s="12" t="s">
        <v>72</v>
      </c>
      <c r="AY2913" s="151" t="s">
        <v>182</v>
      </c>
    </row>
    <row r="2914" spans="2:51" s="12" customFormat="1">
      <c r="B2914" s="149"/>
      <c r="D2914" s="150" t="s">
        <v>193</v>
      </c>
      <c r="E2914" s="151" t="s">
        <v>3</v>
      </c>
      <c r="F2914" s="152" t="s">
        <v>949</v>
      </c>
      <c r="H2914" s="153">
        <v>-5.4</v>
      </c>
      <c r="I2914" s="154"/>
      <c r="L2914" s="149"/>
      <c r="M2914" s="155"/>
      <c r="T2914" s="156"/>
      <c r="AT2914" s="151" t="s">
        <v>193</v>
      </c>
      <c r="AU2914" s="151" t="s">
        <v>81</v>
      </c>
      <c r="AV2914" s="12" t="s">
        <v>81</v>
      </c>
      <c r="AW2914" s="12" t="s">
        <v>34</v>
      </c>
      <c r="AX2914" s="12" t="s">
        <v>72</v>
      </c>
      <c r="AY2914" s="151" t="s">
        <v>182</v>
      </c>
    </row>
    <row r="2915" spans="2:51" s="12" customFormat="1">
      <c r="B2915" s="149"/>
      <c r="D2915" s="150" t="s">
        <v>193</v>
      </c>
      <c r="E2915" s="151" t="s">
        <v>3</v>
      </c>
      <c r="F2915" s="152" t="s">
        <v>1655</v>
      </c>
      <c r="H2915" s="153">
        <v>-9.7330000000000005</v>
      </c>
      <c r="I2915" s="154"/>
      <c r="L2915" s="149"/>
      <c r="M2915" s="155"/>
      <c r="T2915" s="156"/>
      <c r="AT2915" s="151" t="s">
        <v>193</v>
      </c>
      <c r="AU2915" s="151" t="s">
        <v>81</v>
      </c>
      <c r="AV2915" s="12" t="s">
        <v>81</v>
      </c>
      <c r="AW2915" s="12" t="s">
        <v>34</v>
      </c>
      <c r="AX2915" s="12" t="s">
        <v>72</v>
      </c>
      <c r="AY2915" s="151" t="s">
        <v>182</v>
      </c>
    </row>
    <row r="2916" spans="2:51" s="12" customFormat="1">
      <c r="B2916" s="149"/>
      <c r="D2916" s="150" t="s">
        <v>193</v>
      </c>
      <c r="E2916" s="151" t="s">
        <v>3</v>
      </c>
      <c r="F2916" s="152" t="s">
        <v>950</v>
      </c>
      <c r="H2916" s="153">
        <v>-2.4</v>
      </c>
      <c r="I2916" s="154"/>
      <c r="L2916" s="149"/>
      <c r="M2916" s="155"/>
      <c r="T2916" s="156"/>
      <c r="AT2916" s="151" t="s">
        <v>193</v>
      </c>
      <c r="AU2916" s="151" t="s">
        <v>81</v>
      </c>
      <c r="AV2916" s="12" t="s">
        <v>81</v>
      </c>
      <c r="AW2916" s="12" t="s">
        <v>34</v>
      </c>
      <c r="AX2916" s="12" t="s">
        <v>72</v>
      </c>
      <c r="AY2916" s="151" t="s">
        <v>182</v>
      </c>
    </row>
    <row r="2917" spans="2:51" s="12" customFormat="1">
      <c r="B2917" s="149"/>
      <c r="D2917" s="150" t="s">
        <v>193</v>
      </c>
      <c r="E2917" s="151" t="s">
        <v>3</v>
      </c>
      <c r="F2917" s="152" t="s">
        <v>931</v>
      </c>
      <c r="H2917" s="153">
        <v>-2.2000000000000002</v>
      </c>
      <c r="I2917" s="154"/>
      <c r="L2917" s="149"/>
      <c r="M2917" s="155"/>
      <c r="T2917" s="156"/>
      <c r="AT2917" s="151" t="s">
        <v>193</v>
      </c>
      <c r="AU2917" s="151" t="s">
        <v>81</v>
      </c>
      <c r="AV2917" s="12" t="s">
        <v>81</v>
      </c>
      <c r="AW2917" s="12" t="s">
        <v>34</v>
      </c>
      <c r="AX2917" s="12" t="s">
        <v>72</v>
      </c>
      <c r="AY2917" s="151" t="s">
        <v>182</v>
      </c>
    </row>
    <row r="2918" spans="2:51" s="12" customFormat="1">
      <c r="B2918" s="149"/>
      <c r="D2918" s="150" t="s">
        <v>193</v>
      </c>
      <c r="E2918" s="151" t="s">
        <v>3</v>
      </c>
      <c r="F2918" s="152" t="s">
        <v>1698</v>
      </c>
      <c r="H2918" s="153">
        <v>74.659000000000006</v>
      </c>
      <c r="I2918" s="154"/>
      <c r="L2918" s="149"/>
      <c r="M2918" s="155"/>
      <c r="T2918" s="156"/>
      <c r="AT2918" s="151" t="s">
        <v>193</v>
      </c>
      <c r="AU2918" s="151" t="s">
        <v>81</v>
      </c>
      <c r="AV2918" s="12" t="s">
        <v>81</v>
      </c>
      <c r="AW2918" s="12" t="s">
        <v>34</v>
      </c>
      <c r="AX2918" s="12" t="s">
        <v>72</v>
      </c>
      <c r="AY2918" s="151" t="s">
        <v>182</v>
      </c>
    </row>
    <row r="2919" spans="2:51" s="12" customFormat="1">
      <c r="B2919" s="149"/>
      <c r="D2919" s="150" t="s">
        <v>193</v>
      </c>
      <c r="E2919" s="151" t="s">
        <v>3</v>
      </c>
      <c r="F2919" s="152" t="s">
        <v>932</v>
      </c>
      <c r="H2919" s="153">
        <v>-1.8</v>
      </c>
      <c r="I2919" s="154"/>
      <c r="L2919" s="149"/>
      <c r="M2919" s="155"/>
      <c r="T2919" s="156"/>
      <c r="AT2919" s="151" t="s">
        <v>193</v>
      </c>
      <c r="AU2919" s="151" t="s">
        <v>81</v>
      </c>
      <c r="AV2919" s="12" t="s">
        <v>81</v>
      </c>
      <c r="AW2919" s="12" t="s">
        <v>34</v>
      </c>
      <c r="AX2919" s="12" t="s">
        <v>72</v>
      </c>
      <c r="AY2919" s="151" t="s">
        <v>182</v>
      </c>
    </row>
    <row r="2920" spans="2:51" s="12" customFormat="1">
      <c r="B2920" s="149"/>
      <c r="D2920" s="150" t="s">
        <v>193</v>
      </c>
      <c r="E2920" s="151" t="s">
        <v>3</v>
      </c>
      <c r="F2920" s="152" t="s">
        <v>1657</v>
      </c>
      <c r="H2920" s="153">
        <v>-1</v>
      </c>
      <c r="I2920" s="154"/>
      <c r="L2920" s="149"/>
      <c r="M2920" s="155"/>
      <c r="T2920" s="156"/>
      <c r="AT2920" s="151" t="s">
        <v>193</v>
      </c>
      <c r="AU2920" s="151" t="s">
        <v>81</v>
      </c>
      <c r="AV2920" s="12" t="s">
        <v>81</v>
      </c>
      <c r="AW2920" s="12" t="s">
        <v>34</v>
      </c>
      <c r="AX2920" s="12" t="s">
        <v>72</v>
      </c>
      <c r="AY2920" s="151" t="s">
        <v>182</v>
      </c>
    </row>
    <row r="2921" spans="2:51" s="12" customFormat="1">
      <c r="B2921" s="149"/>
      <c r="D2921" s="150" t="s">
        <v>193</v>
      </c>
      <c r="E2921" s="151" t="s">
        <v>3</v>
      </c>
      <c r="F2921" s="152" t="s">
        <v>1699</v>
      </c>
      <c r="H2921" s="153">
        <v>73.42</v>
      </c>
      <c r="I2921" s="154"/>
      <c r="L2921" s="149"/>
      <c r="M2921" s="155"/>
      <c r="T2921" s="156"/>
      <c r="AT2921" s="151" t="s">
        <v>193</v>
      </c>
      <c r="AU2921" s="151" t="s">
        <v>81</v>
      </c>
      <c r="AV2921" s="12" t="s">
        <v>81</v>
      </c>
      <c r="AW2921" s="12" t="s">
        <v>34</v>
      </c>
      <c r="AX2921" s="12" t="s">
        <v>72</v>
      </c>
      <c r="AY2921" s="151" t="s">
        <v>182</v>
      </c>
    </row>
    <row r="2922" spans="2:51" s="12" customFormat="1">
      <c r="B2922" s="149"/>
      <c r="D2922" s="150" t="s">
        <v>193</v>
      </c>
      <c r="E2922" s="151" t="s">
        <v>3</v>
      </c>
      <c r="F2922" s="152" t="s">
        <v>931</v>
      </c>
      <c r="H2922" s="153">
        <v>-2.2000000000000002</v>
      </c>
      <c r="I2922" s="154"/>
      <c r="L2922" s="149"/>
      <c r="M2922" s="155"/>
      <c r="T2922" s="156"/>
      <c r="AT2922" s="151" t="s">
        <v>193</v>
      </c>
      <c r="AU2922" s="151" t="s">
        <v>81</v>
      </c>
      <c r="AV2922" s="12" t="s">
        <v>81</v>
      </c>
      <c r="AW2922" s="12" t="s">
        <v>34</v>
      </c>
      <c r="AX2922" s="12" t="s">
        <v>72</v>
      </c>
      <c r="AY2922" s="151" t="s">
        <v>182</v>
      </c>
    </row>
    <row r="2923" spans="2:51" s="12" customFormat="1">
      <c r="B2923" s="149"/>
      <c r="D2923" s="150" t="s">
        <v>193</v>
      </c>
      <c r="E2923" s="151" t="s">
        <v>3</v>
      </c>
      <c r="F2923" s="152" t="s">
        <v>1657</v>
      </c>
      <c r="H2923" s="153">
        <v>-1</v>
      </c>
      <c r="I2923" s="154"/>
      <c r="L2923" s="149"/>
      <c r="M2923" s="155"/>
      <c r="T2923" s="156"/>
      <c r="AT2923" s="151" t="s">
        <v>193</v>
      </c>
      <c r="AU2923" s="151" t="s">
        <v>81</v>
      </c>
      <c r="AV2923" s="12" t="s">
        <v>81</v>
      </c>
      <c r="AW2923" s="12" t="s">
        <v>34</v>
      </c>
      <c r="AX2923" s="12" t="s">
        <v>72</v>
      </c>
      <c r="AY2923" s="151" t="s">
        <v>182</v>
      </c>
    </row>
    <row r="2924" spans="2:51" s="12" customFormat="1">
      <c r="B2924" s="149"/>
      <c r="D2924" s="150" t="s">
        <v>193</v>
      </c>
      <c r="E2924" s="151" t="s">
        <v>3</v>
      </c>
      <c r="F2924" s="152" t="s">
        <v>1700</v>
      </c>
      <c r="H2924" s="153">
        <v>27.451000000000001</v>
      </c>
      <c r="I2924" s="154"/>
      <c r="L2924" s="149"/>
      <c r="M2924" s="155"/>
      <c r="T2924" s="156"/>
      <c r="AT2924" s="151" t="s">
        <v>193</v>
      </c>
      <c r="AU2924" s="151" t="s">
        <v>81</v>
      </c>
      <c r="AV2924" s="12" t="s">
        <v>81</v>
      </c>
      <c r="AW2924" s="12" t="s">
        <v>34</v>
      </c>
      <c r="AX2924" s="12" t="s">
        <v>72</v>
      </c>
      <c r="AY2924" s="151" t="s">
        <v>182</v>
      </c>
    </row>
    <row r="2925" spans="2:51" s="12" customFormat="1">
      <c r="B2925" s="149"/>
      <c r="D2925" s="150" t="s">
        <v>193</v>
      </c>
      <c r="E2925" s="151" t="s">
        <v>3</v>
      </c>
      <c r="F2925" s="152" t="s">
        <v>937</v>
      </c>
      <c r="H2925" s="153">
        <v>-1.4</v>
      </c>
      <c r="I2925" s="154"/>
      <c r="L2925" s="149"/>
      <c r="M2925" s="155"/>
      <c r="T2925" s="156"/>
      <c r="AT2925" s="151" t="s">
        <v>193</v>
      </c>
      <c r="AU2925" s="151" t="s">
        <v>81</v>
      </c>
      <c r="AV2925" s="12" t="s">
        <v>81</v>
      </c>
      <c r="AW2925" s="12" t="s">
        <v>34</v>
      </c>
      <c r="AX2925" s="12" t="s">
        <v>72</v>
      </c>
      <c r="AY2925" s="151" t="s">
        <v>182</v>
      </c>
    </row>
    <row r="2926" spans="2:51" s="12" customFormat="1">
      <c r="B2926" s="149"/>
      <c r="D2926" s="150" t="s">
        <v>193</v>
      </c>
      <c r="E2926" s="151" t="s">
        <v>3</v>
      </c>
      <c r="F2926" s="152" t="s">
        <v>1701</v>
      </c>
      <c r="H2926" s="153">
        <v>16.748000000000001</v>
      </c>
      <c r="I2926" s="154"/>
      <c r="L2926" s="149"/>
      <c r="M2926" s="155"/>
      <c r="T2926" s="156"/>
      <c r="AT2926" s="151" t="s">
        <v>193</v>
      </c>
      <c r="AU2926" s="151" t="s">
        <v>81</v>
      </c>
      <c r="AV2926" s="12" t="s">
        <v>81</v>
      </c>
      <c r="AW2926" s="12" t="s">
        <v>34</v>
      </c>
      <c r="AX2926" s="12" t="s">
        <v>72</v>
      </c>
      <c r="AY2926" s="151" t="s">
        <v>182</v>
      </c>
    </row>
    <row r="2927" spans="2:51" s="12" customFormat="1">
      <c r="B2927" s="149"/>
      <c r="D2927" s="150" t="s">
        <v>193</v>
      </c>
      <c r="E2927" s="151" t="s">
        <v>3</v>
      </c>
      <c r="F2927" s="152" t="s">
        <v>938</v>
      </c>
      <c r="H2927" s="153">
        <v>-1.2</v>
      </c>
      <c r="I2927" s="154"/>
      <c r="L2927" s="149"/>
      <c r="M2927" s="155"/>
      <c r="T2927" s="156"/>
      <c r="AT2927" s="151" t="s">
        <v>193</v>
      </c>
      <c r="AU2927" s="151" t="s">
        <v>81</v>
      </c>
      <c r="AV2927" s="12" t="s">
        <v>81</v>
      </c>
      <c r="AW2927" s="12" t="s">
        <v>34</v>
      </c>
      <c r="AX2927" s="12" t="s">
        <v>72</v>
      </c>
      <c r="AY2927" s="151" t="s">
        <v>182</v>
      </c>
    </row>
    <row r="2928" spans="2:51" s="12" customFormat="1">
      <c r="B2928" s="149"/>
      <c r="D2928" s="150" t="s">
        <v>193</v>
      </c>
      <c r="E2928" s="151" t="s">
        <v>3</v>
      </c>
      <c r="F2928" s="152" t="s">
        <v>1702</v>
      </c>
      <c r="H2928" s="153">
        <v>16.902000000000001</v>
      </c>
      <c r="I2928" s="154"/>
      <c r="L2928" s="149"/>
      <c r="M2928" s="155"/>
      <c r="T2928" s="156"/>
      <c r="AT2928" s="151" t="s">
        <v>193</v>
      </c>
      <c r="AU2928" s="151" t="s">
        <v>81</v>
      </c>
      <c r="AV2928" s="12" t="s">
        <v>81</v>
      </c>
      <c r="AW2928" s="12" t="s">
        <v>34</v>
      </c>
      <c r="AX2928" s="12" t="s">
        <v>72</v>
      </c>
      <c r="AY2928" s="151" t="s">
        <v>182</v>
      </c>
    </row>
    <row r="2929" spans="2:51" s="12" customFormat="1">
      <c r="B2929" s="149"/>
      <c r="D2929" s="150" t="s">
        <v>193</v>
      </c>
      <c r="E2929" s="151" t="s">
        <v>3</v>
      </c>
      <c r="F2929" s="152" t="s">
        <v>938</v>
      </c>
      <c r="H2929" s="153">
        <v>-1.2</v>
      </c>
      <c r="I2929" s="154"/>
      <c r="L2929" s="149"/>
      <c r="M2929" s="155"/>
      <c r="T2929" s="156"/>
      <c r="AT2929" s="151" t="s">
        <v>193</v>
      </c>
      <c r="AU2929" s="151" t="s">
        <v>81</v>
      </c>
      <c r="AV2929" s="12" t="s">
        <v>81</v>
      </c>
      <c r="AW2929" s="12" t="s">
        <v>34</v>
      </c>
      <c r="AX2929" s="12" t="s">
        <v>72</v>
      </c>
      <c r="AY2929" s="151" t="s">
        <v>182</v>
      </c>
    </row>
    <row r="2930" spans="2:51" s="12" customFormat="1">
      <c r="B2930" s="149"/>
      <c r="D2930" s="150" t="s">
        <v>193</v>
      </c>
      <c r="E2930" s="151" t="s">
        <v>3</v>
      </c>
      <c r="F2930" s="152" t="s">
        <v>1703</v>
      </c>
      <c r="H2930" s="153">
        <v>21.213999999999999</v>
      </c>
      <c r="I2930" s="154"/>
      <c r="L2930" s="149"/>
      <c r="M2930" s="155"/>
      <c r="T2930" s="156"/>
      <c r="AT2930" s="151" t="s">
        <v>193</v>
      </c>
      <c r="AU2930" s="151" t="s">
        <v>81</v>
      </c>
      <c r="AV2930" s="12" t="s">
        <v>81</v>
      </c>
      <c r="AW2930" s="12" t="s">
        <v>34</v>
      </c>
      <c r="AX2930" s="12" t="s">
        <v>72</v>
      </c>
      <c r="AY2930" s="151" t="s">
        <v>182</v>
      </c>
    </row>
    <row r="2931" spans="2:51" s="12" customFormat="1">
      <c r="B2931" s="149"/>
      <c r="D2931" s="150" t="s">
        <v>193</v>
      </c>
      <c r="E2931" s="151" t="s">
        <v>3</v>
      </c>
      <c r="F2931" s="152" t="s">
        <v>937</v>
      </c>
      <c r="H2931" s="153">
        <v>-1.4</v>
      </c>
      <c r="I2931" s="154"/>
      <c r="L2931" s="149"/>
      <c r="M2931" s="155"/>
      <c r="T2931" s="156"/>
      <c r="AT2931" s="151" t="s">
        <v>193</v>
      </c>
      <c r="AU2931" s="151" t="s">
        <v>81</v>
      </c>
      <c r="AV2931" s="12" t="s">
        <v>81</v>
      </c>
      <c r="AW2931" s="12" t="s">
        <v>34</v>
      </c>
      <c r="AX2931" s="12" t="s">
        <v>72</v>
      </c>
      <c r="AY2931" s="151" t="s">
        <v>182</v>
      </c>
    </row>
    <row r="2932" spans="2:51" s="12" customFormat="1">
      <c r="B2932" s="149"/>
      <c r="D2932" s="150" t="s">
        <v>193</v>
      </c>
      <c r="E2932" s="151" t="s">
        <v>3</v>
      </c>
      <c r="F2932" s="152" t="s">
        <v>938</v>
      </c>
      <c r="H2932" s="153">
        <v>-1.2</v>
      </c>
      <c r="I2932" s="154"/>
      <c r="L2932" s="149"/>
      <c r="M2932" s="155"/>
      <c r="T2932" s="156"/>
      <c r="AT2932" s="151" t="s">
        <v>193</v>
      </c>
      <c r="AU2932" s="151" t="s">
        <v>81</v>
      </c>
      <c r="AV2932" s="12" t="s">
        <v>81</v>
      </c>
      <c r="AW2932" s="12" t="s">
        <v>34</v>
      </c>
      <c r="AX2932" s="12" t="s">
        <v>72</v>
      </c>
      <c r="AY2932" s="151" t="s">
        <v>182</v>
      </c>
    </row>
    <row r="2933" spans="2:51" s="12" customFormat="1">
      <c r="B2933" s="149"/>
      <c r="D2933" s="150" t="s">
        <v>193</v>
      </c>
      <c r="E2933" s="151" t="s">
        <v>3</v>
      </c>
      <c r="F2933" s="152" t="s">
        <v>1704</v>
      </c>
      <c r="H2933" s="153">
        <v>21.06</v>
      </c>
      <c r="I2933" s="154"/>
      <c r="L2933" s="149"/>
      <c r="M2933" s="155"/>
      <c r="T2933" s="156"/>
      <c r="AT2933" s="151" t="s">
        <v>193</v>
      </c>
      <c r="AU2933" s="151" t="s">
        <v>81</v>
      </c>
      <c r="AV2933" s="12" t="s">
        <v>81</v>
      </c>
      <c r="AW2933" s="12" t="s">
        <v>34</v>
      </c>
      <c r="AX2933" s="12" t="s">
        <v>72</v>
      </c>
      <c r="AY2933" s="151" t="s">
        <v>182</v>
      </c>
    </row>
    <row r="2934" spans="2:51" s="12" customFormat="1">
      <c r="B2934" s="149"/>
      <c r="D2934" s="150" t="s">
        <v>193</v>
      </c>
      <c r="E2934" s="151" t="s">
        <v>3</v>
      </c>
      <c r="F2934" s="152" t="s">
        <v>937</v>
      </c>
      <c r="H2934" s="153">
        <v>-1.4</v>
      </c>
      <c r="I2934" s="154"/>
      <c r="L2934" s="149"/>
      <c r="M2934" s="155"/>
      <c r="T2934" s="156"/>
      <c r="AT2934" s="151" t="s">
        <v>193</v>
      </c>
      <c r="AU2934" s="151" t="s">
        <v>81</v>
      </c>
      <c r="AV2934" s="12" t="s">
        <v>81</v>
      </c>
      <c r="AW2934" s="12" t="s">
        <v>34</v>
      </c>
      <c r="AX2934" s="12" t="s">
        <v>72</v>
      </c>
      <c r="AY2934" s="151" t="s">
        <v>182</v>
      </c>
    </row>
    <row r="2935" spans="2:51" s="12" customFormat="1">
      <c r="B2935" s="149"/>
      <c r="D2935" s="150" t="s">
        <v>193</v>
      </c>
      <c r="E2935" s="151" t="s">
        <v>3</v>
      </c>
      <c r="F2935" s="152" t="s">
        <v>938</v>
      </c>
      <c r="H2935" s="153">
        <v>-1.2</v>
      </c>
      <c r="I2935" s="154"/>
      <c r="L2935" s="149"/>
      <c r="M2935" s="155"/>
      <c r="T2935" s="156"/>
      <c r="AT2935" s="151" t="s">
        <v>193</v>
      </c>
      <c r="AU2935" s="151" t="s">
        <v>81</v>
      </c>
      <c r="AV2935" s="12" t="s">
        <v>81</v>
      </c>
      <c r="AW2935" s="12" t="s">
        <v>34</v>
      </c>
      <c r="AX2935" s="12" t="s">
        <v>72</v>
      </c>
      <c r="AY2935" s="151" t="s">
        <v>182</v>
      </c>
    </row>
    <row r="2936" spans="2:51" s="12" customFormat="1">
      <c r="B2936" s="149"/>
      <c r="D2936" s="150" t="s">
        <v>193</v>
      </c>
      <c r="E2936" s="151" t="s">
        <v>3</v>
      </c>
      <c r="F2936" s="152" t="s">
        <v>1705</v>
      </c>
      <c r="H2936" s="153">
        <v>38.192</v>
      </c>
      <c r="I2936" s="154"/>
      <c r="L2936" s="149"/>
      <c r="M2936" s="155"/>
      <c r="T2936" s="156"/>
      <c r="AT2936" s="151" t="s">
        <v>193</v>
      </c>
      <c r="AU2936" s="151" t="s">
        <v>81</v>
      </c>
      <c r="AV2936" s="12" t="s">
        <v>81</v>
      </c>
      <c r="AW2936" s="12" t="s">
        <v>34</v>
      </c>
      <c r="AX2936" s="12" t="s">
        <v>72</v>
      </c>
      <c r="AY2936" s="151" t="s">
        <v>182</v>
      </c>
    </row>
    <row r="2937" spans="2:51" s="12" customFormat="1">
      <c r="B2937" s="149"/>
      <c r="D2937" s="150" t="s">
        <v>193</v>
      </c>
      <c r="E2937" s="151" t="s">
        <v>3</v>
      </c>
      <c r="F2937" s="152" t="s">
        <v>921</v>
      </c>
      <c r="H2937" s="153">
        <v>-2.8</v>
      </c>
      <c r="I2937" s="154"/>
      <c r="L2937" s="149"/>
      <c r="M2937" s="155"/>
      <c r="T2937" s="156"/>
      <c r="AT2937" s="151" t="s">
        <v>193</v>
      </c>
      <c r="AU2937" s="151" t="s">
        <v>81</v>
      </c>
      <c r="AV2937" s="12" t="s">
        <v>81</v>
      </c>
      <c r="AW2937" s="12" t="s">
        <v>34</v>
      </c>
      <c r="AX2937" s="12" t="s">
        <v>72</v>
      </c>
      <c r="AY2937" s="151" t="s">
        <v>182</v>
      </c>
    </row>
    <row r="2938" spans="2:51" s="12" customFormat="1">
      <c r="B2938" s="149"/>
      <c r="D2938" s="150" t="s">
        <v>193</v>
      </c>
      <c r="E2938" s="151" t="s">
        <v>3</v>
      </c>
      <c r="F2938" s="152" t="s">
        <v>602</v>
      </c>
      <c r="H2938" s="153">
        <v>-3.68</v>
      </c>
      <c r="I2938" s="154"/>
      <c r="L2938" s="149"/>
      <c r="M2938" s="155"/>
      <c r="T2938" s="156"/>
      <c r="AT2938" s="151" t="s">
        <v>193</v>
      </c>
      <c r="AU2938" s="151" t="s">
        <v>81</v>
      </c>
      <c r="AV2938" s="12" t="s">
        <v>81</v>
      </c>
      <c r="AW2938" s="12" t="s">
        <v>34</v>
      </c>
      <c r="AX2938" s="12" t="s">
        <v>72</v>
      </c>
      <c r="AY2938" s="151" t="s">
        <v>182</v>
      </c>
    </row>
    <row r="2939" spans="2:51" s="12" customFormat="1">
      <c r="B2939" s="149"/>
      <c r="D2939" s="150" t="s">
        <v>193</v>
      </c>
      <c r="E2939" s="151" t="s">
        <v>3</v>
      </c>
      <c r="F2939" s="152" t="s">
        <v>1665</v>
      </c>
      <c r="H2939" s="153">
        <v>-1.4450000000000001</v>
      </c>
      <c r="I2939" s="154"/>
      <c r="L2939" s="149"/>
      <c r="M2939" s="155"/>
      <c r="T2939" s="156"/>
      <c r="AT2939" s="151" t="s">
        <v>193</v>
      </c>
      <c r="AU2939" s="151" t="s">
        <v>81</v>
      </c>
      <c r="AV2939" s="12" t="s">
        <v>81</v>
      </c>
      <c r="AW2939" s="12" t="s">
        <v>34</v>
      </c>
      <c r="AX2939" s="12" t="s">
        <v>72</v>
      </c>
      <c r="AY2939" s="151" t="s">
        <v>182</v>
      </c>
    </row>
    <row r="2940" spans="2:51" s="12" customFormat="1">
      <c r="B2940" s="149"/>
      <c r="D2940" s="150" t="s">
        <v>193</v>
      </c>
      <c r="E2940" s="151" t="s">
        <v>3</v>
      </c>
      <c r="F2940" s="152" t="s">
        <v>1706</v>
      </c>
      <c r="H2940" s="153">
        <v>124.20099999999999</v>
      </c>
      <c r="I2940" s="154"/>
      <c r="L2940" s="149"/>
      <c r="M2940" s="155"/>
      <c r="T2940" s="156"/>
      <c r="AT2940" s="151" t="s">
        <v>193</v>
      </c>
      <c r="AU2940" s="151" t="s">
        <v>81</v>
      </c>
      <c r="AV2940" s="12" t="s">
        <v>81</v>
      </c>
      <c r="AW2940" s="12" t="s">
        <v>34</v>
      </c>
      <c r="AX2940" s="12" t="s">
        <v>72</v>
      </c>
      <c r="AY2940" s="151" t="s">
        <v>182</v>
      </c>
    </row>
    <row r="2941" spans="2:51" s="12" customFormat="1">
      <c r="B2941" s="149"/>
      <c r="D2941" s="150" t="s">
        <v>193</v>
      </c>
      <c r="E2941" s="151" t="s">
        <v>3</v>
      </c>
      <c r="F2941" s="152" t="s">
        <v>1667</v>
      </c>
      <c r="H2941" s="153">
        <v>-1.82</v>
      </c>
      <c r="I2941" s="154"/>
      <c r="L2941" s="149"/>
      <c r="M2941" s="155"/>
      <c r="T2941" s="156"/>
      <c r="AT2941" s="151" t="s">
        <v>193</v>
      </c>
      <c r="AU2941" s="151" t="s">
        <v>81</v>
      </c>
      <c r="AV2941" s="12" t="s">
        <v>81</v>
      </c>
      <c r="AW2941" s="12" t="s">
        <v>34</v>
      </c>
      <c r="AX2941" s="12" t="s">
        <v>72</v>
      </c>
      <c r="AY2941" s="151" t="s">
        <v>182</v>
      </c>
    </row>
    <row r="2942" spans="2:51" s="12" customFormat="1">
      <c r="B2942" s="149"/>
      <c r="D2942" s="150" t="s">
        <v>193</v>
      </c>
      <c r="E2942" s="151" t="s">
        <v>3</v>
      </c>
      <c r="F2942" s="152" t="s">
        <v>1668</v>
      </c>
      <c r="H2942" s="153">
        <v>-3</v>
      </c>
      <c r="I2942" s="154"/>
      <c r="L2942" s="149"/>
      <c r="M2942" s="155"/>
      <c r="T2942" s="156"/>
      <c r="AT2942" s="151" t="s">
        <v>193</v>
      </c>
      <c r="AU2942" s="151" t="s">
        <v>81</v>
      </c>
      <c r="AV2942" s="12" t="s">
        <v>81</v>
      </c>
      <c r="AW2942" s="12" t="s">
        <v>34</v>
      </c>
      <c r="AX2942" s="12" t="s">
        <v>72</v>
      </c>
      <c r="AY2942" s="151" t="s">
        <v>182</v>
      </c>
    </row>
    <row r="2943" spans="2:51" s="12" customFormat="1">
      <c r="B2943" s="149"/>
      <c r="D2943" s="150" t="s">
        <v>193</v>
      </c>
      <c r="E2943" s="151" t="s">
        <v>3</v>
      </c>
      <c r="F2943" s="152" t="s">
        <v>1707</v>
      </c>
      <c r="H2943" s="153">
        <v>87.241</v>
      </c>
      <c r="I2943" s="154"/>
      <c r="L2943" s="149"/>
      <c r="M2943" s="155"/>
      <c r="T2943" s="156"/>
      <c r="AT2943" s="151" t="s">
        <v>193</v>
      </c>
      <c r="AU2943" s="151" t="s">
        <v>81</v>
      </c>
      <c r="AV2943" s="12" t="s">
        <v>81</v>
      </c>
      <c r="AW2943" s="12" t="s">
        <v>34</v>
      </c>
      <c r="AX2943" s="12" t="s">
        <v>72</v>
      </c>
      <c r="AY2943" s="151" t="s">
        <v>182</v>
      </c>
    </row>
    <row r="2944" spans="2:51" s="12" customFormat="1">
      <c r="B2944" s="149"/>
      <c r="D2944" s="150" t="s">
        <v>193</v>
      </c>
      <c r="E2944" s="151" t="s">
        <v>3</v>
      </c>
      <c r="F2944" s="152" t="s">
        <v>1670</v>
      </c>
      <c r="H2944" s="153">
        <v>-1.8280000000000001</v>
      </c>
      <c r="I2944" s="154"/>
      <c r="L2944" s="149"/>
      <c r="M2944" s="155"/>
      <c r="T2944" s="156"/>
      <c r="AT2944" s="151" t="s">
        <v>193</v>
      </c>
      <c r="AU2944" s="151" t="s">
        <v>81</v>
      </c>
      <c r="AV2944" s="12" t="s">
        <v>81</v>
      </c>
      <c r="AW2944" s="12" t="s">
        <v>34</v>
      </c>
      <c r="AX2944" s="12" t="s">
        <v>72</v>
      </c>
      <c r="AY2944" s="151" t="s">
        <v>182</v>
      </c>
    </row>
    <row r="2945" spans="2:51" s="12" customFormat="1">
      <c r="B2945" s="149"/>
      <c r="D2945" s="150" t="s">
        <v>193</v>
      </c>
      <c r="E2945" s="151" t="s">
        <v>3</v>
      </c>
      <c r="F2945" s="152" t="s">
        <v>945</v>
      </c>
      <c r="H2945" s="153">
        <v>-1.6</v>
      </c>
      <c r="I2945" s="154"/>
      <c r="L2945" s="149"/>
      <c r="M2945" s="155"/>
      <c r="T2945" s="156"/>
      <c r="AT2945" s="151" t="s">
        <v>193</v>
      </c>
      <c r="AU2945" s="151" t="s">
        <v>81</v>
      </c>
      <c r="AV2945" s="12" t="s">
        <v>81</v>
      </c>
      <c r="AW2945" s="12" t="s">
        <v>34</v>
      </c>
      <c r="AX2945" s="12" t="s">
        <v>72</v>
      </c>
      <c r="AY2945" s="151" t="s">
        <v>182</v>
      </c>
    </row>
    <row r="2946" spans="2:51" s="12" customFormat="1">
      <c r="B2946" s="149"/>
      <c r="D2946" s="150" t="s">
        <v>193</v>
      </c>
      <c r="E2946" s="151" t="s">
        <v>3</v>
      </c>
      <c r="F2946" s="152" t="s">
        <v>1650</v>
      </c>
      <c r="H2946" s="153">
        <v>-1.5</v>
      </c>
      <c r="I2946" s="154"/>
      <c r="L2946" s="149"/>
      <c r="M2946" s="155"/>
      <c r="T2946" s="156"/>
      <c r="AT2946" s="151" t="s">
        <v>193</v>
      </c>
      <c r="AU2946" s="151" t="s">
        <v>81</v>
      </c>
      <c r="AV2946" s="12" t="s">
        <v>81</v>
      </c>
      <c r="AW2946" s="12" t="s">
        <v>34</v>
      </c>
      <c r="AX2946" s="12" t="s">
        <v>72</v>
      </c>
      <c r="AY2946" s="151" t="s">
        <v>182</v>
      </c>
    </row>
    <row r="2947" spans="2:51" s="12" customFormat="1">
      <c r="B2947" s="149"/>
      <c r="D2947" s="150" t="s">
        <v>193</v>
      </c>
      <c r="E2947" s="151" t="s">
        <v>3</v>
      </c>
      <c r="F2947" s="152" t="s">
        <v>1708</v>
      </c>
      <c r="H2947" s="153">
        <v>59.366999999999997</v>
      </c>
      <c r="I2947" s="154"/>
      <c r="L2947" s="149"/>
      <c r="M2947" s="155"/>
      <c r="T2947" s="156"/>
      <c r="AT2947" s="151" t="s">
        <v>193</v>
      </c>
      <c r="AU2947" s="151" t="s">
        <v>81</v>
      </c>
      <c r="AV2947" s="12" t="s">
        <v>81</v>
      </c>
      <c r="AW2947" s="12" t="s">
        <v>34</v>
      </c>
      <c r="AX2947" s="12" t="s">
        <v>72</v>
      </c>
      <c r="AY2947" s="151" t="s">
        <v>182</v>
      </c>
    </row>
    <row r="2948" spans="2:51" s="12" customFormat="1">
      <c r="B2948" s="149"/>
      <c r="D2948" s="150" t="s">
        <v>193</v>
      </c>
      <c r="E2948" s="151" t="s">
        <v>3</v>
      </c>
      <c r="F2948" s="152" t="s">
        <v>945</v>
      </c>
      <c r="H2948" s="153">
        <v>-1.6</v>
      </c>
      <c r="I2948" s="154"/>
      <c r="L2948" s="149"/>
      <c r="M2948" s="155"/>
      <c r="T2948" s="156"/>
      <c r="AT2948" s="151" t="s">
        <v>193</v>
      </c>
      <c r="AU2948" s="151" t="s">
        <v>81</v>
      </c>
      <c r="AV2948" s="12" t="s">
        <v>81</v>
      </c>
      <c r="AW2948" s="12" t="s">
        <v>34</v>
      </c>
      <c r="AX2948" s="12" t="s">
        <v>72</v>
      </c>
      <c r="AY2948" s="151" t="s">
        <v>182</v>
      </c>
    </row>
    <row r="2949" spans="2:51" s="12" customFormat="1">
      <c r="B2949" s="149"/>
      <c r="D2949" s="150" t="s">
        <v>193</v>
      </c>
      <c r="E2949" s="151" t="s">
        <v>3</v>
      </c>
      <c r="F2949" s="152" t="s">
        <v>1650</v>
      </c>
      <c r="H2949" s="153">
        <v>-1.5</v>
      </c>
      <c r="I2949" s="154"/>
      <c r="L2949" s="149"/>
      <c r="M2949" s="155"/>
      <c r="T2949" s="156"/>
      <c r="AT2949" s="151" t="s">
        <v>193</v>
      </c>
      <c r="AU2949" s="151" t="s">
        <v>81</v>
      </c>
      <c r="AV2949" s="12" t="s">
        <v>81</v>
      </c>
      <c r="AW2949" s="12" t="s">
        <v>34</v>
      </c>
      <c r="AX2949" s="12" t="s">
        <v>72</v>
      </c>
      <c r="AY2949" s="151" t="s">
        <v>182</v>
      </c>
    </row>
    <row r="2950" spans="2:51" s="12" customFormat="1">
      <c r="B2950" s="149"/>
      <c r="D2950" s="150" t="s">
        <v>193</v>
      </c>
      <c r="E2950" s="151" t="s">
        <v>3</v>
      </c>
      <c r="F2950" s="152" t="s">
        <v>1709</v>
      </c>
      <c r="H2950" s="153">
        <v>34.881</v>
      </c>
      <c r="I2950" s="154"/>
      <c r="L2950" s="149"/>
      <c r="M2950" s="155"/>
      <c r="T2950" s="156"/>
      <c r="AT2950" s="151" t="s">
        <v>193</v>
      </c>
      <c r="AU2950" s="151" t="s">
        <v>81</v>
      </c>
      <c r="AV2950" s="12" t="s">
        <v>81</v>
      </c>
      <c r="AW2950" s="12" t="s">
        <v>34</v>
      </c>
      <c r="AX2950" s="12" t="s">
        <v>72</v>
      </c>
      <c r="AY2950" s="151" t="s">
        <v>182</v>
      </c>
    </row>
    <row r="2951" spans="2:51" s="12" customFormat="1">
      <c r="B2951" s="149"/>
      <c r="D2951" s="150" t="s">
        <v>193</v>
      </c>
      <c r="E2951" s="151" t="s">
        <v>3</v>
      </c>
      <c r="F2951" s="152" t="s">
        <v>1673</v>
      </c>
      <c r="H2951" s="153">
        <v>0.89500000000000002</v>
      </c>
      <c r="I2951" s="154"/>
      <c r="L2951" s="149"/>
      <c r="M2951" s="155"/>
      <c r="T2951" s="156"/>
      <c r="AT2951" s="151" t="s">
        <v>193</v>
      </c>
      <c r="AU2951" s="151" t="s">
        <v>81</v>
      </c>
      <c r="AV2951" s="12" t="s">
        <v>81</v>
      </c>
      <c r="AW2951" s="12" t="s">
        <v>34</v>
      </c>
      <c r="AX2951" s="12" t="s">
        <v>72</v>
      </c>
      <c r="AY2951" s="151" t="s">
        <v>182</v>
      </c>
    </row>
    <row r="2952" spans="2:51" s="12" customFormat="1">
      <c r="B2952" s="149"/>
      <c r="D2952" s="150" t="s">
        <v>193</v>
      </c>
      <c r="E2952" s="151" t="s">
        <v>3</v>
      </c>
      <c r="F2952" s="152" t="s">
        <v>1674</v>
      </c>
      <c r="H2952" s="153">
        <v>-0.5</v>
      </c>
      <c r="I2952" s="154"/>
      <c r="L2952" s="149"/>
      <c r="M2952" s="155"/>
      <c r="T2952" s="156"/>
      <c r="AT2952" s="151" t="s">
        <v>193</v>
      </c>
      <c r="AU2952" s="151" t="s">
        <v>81</v>
      </c>
      <c r="AV2952" s="12" t="s">
        <v>81</v>
      </c>
      <c r="AW2952" s="12" t="s">
        <v>34</v>
      </c>
      <c r="AX2952" s="12" t="s">
        <v>72</v>
      </c>
      <c r="AY2952" s="151" t="s">
        <v>182</v>
      </c>
    </row>
    <row r="2953" spans="2:51" s="14" customFormat="1">
      <c r="B2953" s="174"/>
      <c r="D2953" s="150" t="s">
        <v>193</v>
      </c>
      <c r="E2953" s="175" t="s">
        <v>3</v>
      </c>
      <c r="F2953" s="176" t="s">
        <v>610</v>
      </c>
      <c r="H2953" s="177">
        <v>1851.4259999999999</v>
      </c>
      <c r="I2953" s="178"/>
      <c r="L2953" s="174"/>
      <c r="M2953" s="179"/>
      <c r="T2953" s="180"/>
      <c r="AT2953" s="175" t="s">
        <v>193</v>
      </c>
      <c r="AU2953" s="175" t="s">
        <v>81</v>
      </c>
      <c r="AV2953" s="14" t="s">
        <v>202</v>
      </c>
      <c r="AW2953" s="14" t="s">
        <v>34</v>
      </c>
      <c r="AX2953" s="14" t="s">
        <v>72</v>
      </c>
      <c r="AY2953" s="175" t="s">
        <v>182</v>
      </c>
    </row>
    <row r="2954" spans="2:51" s="12" customFormat="1">
      <c r="B2954" s="149"/>
      <c r="D2954" s="150" t="s">
        <v>193</v>
      </c>
      <c r="E2954" s="151" t="s">
        <v>3</v>
      </c>
      <c r="F2954" s="152" t="s">
        <v>1710</v>
      </c>
      <c r="H2954" s="153">
        <v>64.89</v>
      </c>
      <c r="I2954" s="154"/>
      <c r="L2954" s="149"/>
      <c r="M2954" s="155"/>
      <c r="T2954" s="156"/>
      <c r="AT2954" s="151" t="s">
        <v>193</v>
      </c>
      <c r="AU2954" s="151" t="s">
        <v>81</v>
      </c>
      <c r="AV2954" s="12" t="s">
        <v>81</v>
      </c>
      <c r="AW2954" s="12" t="s">
        <v>34</v>
      </c>
      <c r="AX2954" s="12" t="s">
        <v>72</v>
      </c>
      <c r="AY2954" s="151" t="s">
        <v>182</v>
      </c>
    </row>
    <row r="2955" spans="2:51" s="12" customFormat="1">
      <c r="B2955" s="149"/>
      <c r="D2955" s="150" t="s">
        <v>193</v>
      </c>
      <c r="E2955" s="151" t="s">
        <v>3</v>
      </c>
      <c r="F2955" s="152" t="s">
        <v>945</v>
      </c>
      <c r="H2955" s="153">
        <v>-1.6</v>
      </c>
      <c r="I2955" s="154"/>
      <c r="L2955" s="149"/>
      <c r="M2955" s="155"/>
      <c r="T2955" s="156"/>
      <c r="AT2955" s="151" t="s">
        <v>193</v>
      </c>
      <c r="AU2955" s="151" t="s">
        <v>81</v>
      </c>
      <c r="AV2955" s="12" t="s">
        <v>81</v>
      </c>
      <c r="AW2955" s="12" t="s">
        <v>34</v>
      </c>
      <c r="AX2955" s="12" t="s">
        <v>72</v>
      </c>
      <c r="AY2955" s="151" t="s">
        <v>182</v>
      </c>
    </row>
    <row r="2956" spans="2:51" s="12" customFormat="1">
      <c r="B2956" s="149"/>
      <c r="D2956" s="150" t="s">
        <v>193</v>
      </c>
      <c r="E2956" s="151" t="s">
        <v>3</v>
      </c>
      <c r="F2956" s="152" t="s">
        <v>1711</v>
      </c>
      <c r="H2956" s="153">
        <v>64.44</v>
      </c>
      <c r="I2956" s="154"/>
      <c r="L2956" s="149"/>
      <c r="M2956" s="155"/>
      <c r="T2956" s="156"/>
      <c r="AT2956" s="151" t="s">
        <v>193</v>
      </c>
      <c r="AU2956" s="151" t="s">
        <v>81</v>
      </c>
      <c r="AV2956" s="12" t="s">
        <v>81</v>
      </c>
      <c r="AW2956" s="12" t="s">
        <v>34</v>
      </c>
      <c r="AX2956" s="12" t="s">
        <v>72</v>
      </c>
      <c r="AY2956" s="151" t="s">
        <v>182</v>
      </c>
    </row>
    <row r="2957" spans="2:51" s="12" customFormat="1">
      <c r="B2957" s="149"/>
      <c r="D2957" s="150" t="s">
        <v>193</v>
      </c>
      <c r="E2957" s="151" t="s">
        <v>3</v>
      </c>
      <c r="F2957" s="152" t="s">
        <v>1712</v>
      </c>
      <c r="H2957" s="153">
        <v>4.6360000000000001</v>
      </c>
      <c r="I2957" s="154"/>
      <c r="L2957" s="149"/>
      <c r="M2957" s="155"/>
      <c r="T2957" s="156"/>
      <c r="AT2957" s="151" t="s">
        <v>193</v>
      </c>
      <c r="AU2957" s="151" t="s">
        <v>81</v>
      </c>
      <c r="AV2957" s="12" t="s">
        <v>81</v>
      </c>
      <c r="AW2957" s="12" t="s">
        <v>34</v>
      </c>
      <c r="AX2957" s="12" t="s">
        <v>72</v>
      </c>
      <c r="AY2957" s="151" t="s">
        <v>182</v>
      </c>
    </row>
    <row r="2958" spans="2:51" s="12" customFormat="1">
      <c r="B2958" s="149"/>
      <c r="D2958" s="150" t="s">
        <v>193</v>
      </c>
      <c r="E2958" s="151" t="s">
        <v>3</v>
      </c>
      <c r="F2958" s="152" t="s">
        <v>1713</v>
      </c>
      <c r="H2958" s="153">
        <v>-8</v>
      </c>
      <c r="I2958" s="154"/>
      <c r="L2958" s="149"/>
      <c r="M2958" s="155"/>
      <c r="T2958" s="156"/>
      <c r="AT2958" s="151" t="s">
        <v>193</v>
      </c>
      <c r="AU2958" s="151" t="s">
        <v>81</v>
      </c>
      <c r="AV2958" s="12" t="s">
        <v>81</v>
      </c>
      <c r="AW2958" s="12" t="s">
        <v>34</v>
      </c>
      <c r="AX2958" s="12" t="s">
        <v>72</v>
      </c>
      <c r="AY2958" s="151" t="s">
        <v>182</v>
      </c>
    </row>
    <row r="2959" spans="2:51" s="12" customFormat="1">
      <c r="B2959" s="149"/>
      <c r="D2959" s="150" t="s">
        <v>193</v>
      </c>
      <c r="E2959" s="151" t="s">
        <v>3</v>
      </c>
      <c r="F2959" s="152" t="s">
        <v>1714</v>
      </c>
      <c r="H2959" s="153">
        <v>3.09</v>
      </c>
      <c r="I2959" s="154"/>
      <c r="L2959" s="149"/>
      <c r="M2959" s="155"/>
      <c r="T2959" s="156"/>
      <c r="AT2959" s="151" t="s">
        <v>193</v>
      </c>
      <c r="AU2959" s="151" t="s">
        <v>81</v>
      </c>
      <c r="AV2959" s="12" t="s">
        <v>81</v>
      </c>
      <c r="AW2959" s="12" t="s">
        <v>34</v>
      </c>
      <c r="AX2959" s="12" t="s">
        <v>72</v>
      </c>
      <c r="AY2959" s="151" t="s">
        <v>182</v>
      </c>
    </row>
    <row r="2960" spans="2:51" s="12" customFormat="1">
      <c r="B2960" s="149"/>
      <c r="D2960" s="150" t="s">
        <v>193</v>
      </c>
      <c r="E2960" s="151" t="s">
        <v>3</v>
      </c>
      <c r="F2960" s="152" t="s">
        <v>1715</v>
      </c>
      <c r="H2960" s="153">
        <v>68.010000000000005</v>
      </c>
      <c r="I2960" s="154"/>
      <c r="L2960" s="149"/>
      <c r="M2960" s="155"/>
      <c r="T2960" s="156"/>
      <c r="AT2960" s="151" t="s">
        <v>193</v>
      </c>
      <c r="AU2960" s="151" t="s">
        <v>81</v>
      </c>
      <c r="AV2960" s="12" t="s">
        <v>81</v>
      </c>
      <c r="AW2960" s="12" t="s">
        <v>34</v>
      </c>
      <c r="AX2960" s="12" t="s">
        <v>72</v>
      </c>
      <c r="AY2960" s="151" t="s">
        <v>182</v>
      </c>
    </row>
    <row r="2961" spans="2:51" s="12" customFormat="1">
      <c r="B2961" s="149"/>
      <c r="D2961" s="150" t="s">
        <v>193</v>
      </c>
      <c r="E2961" s="151" t="s">
        <v>3</v>
      </c>
      <c r="F2961" s="152" t="s">
        <v>945</v>
      </c>
      <c r="H2961" s="153">
        <v>-1.6</v>
      </c>
      <c r="I2961" s="154"/>
      <c r="L2961" s="149"/>
      <c r="M2961" s="155"/>
      <c r="T2961" s="156"/>
      <c r="AT2961" s="151" t="s">
        <v>193</v>
      </c>
      <c r="AU2961" s="151" t="s">
        <v>81</v>
      </c>
      <c r="AV2961" s="12" t="s">
        <v>81</v>
      </c>
      <c r="AW2961" s="12" t="s">
        <v>34</v>
      </c>
      <c r="AX2961" s="12" t="s">
        <v>72</v>
      </c>
      <c r="AY2961" s="151" t="s">
        <v>182</v>
      </c>
    </row>
    <row r="2962" spans="2:51" s="12" customFormat="1">
      <c r="B2962" s="149"/>
      <c r="D2962" s="150" t="s">
        <v>193</v>
      </c>
      <c r="E2962" s="151" t="s">
        <v>3</v>
      </c>
      <c r="F2962" s="152" t="s">
        <v>1716</v>
      </c>
      <c r="H2962" s="153">
        <v>1.4999999999999999E-2</v>
      </c>
      <c r="I2962" s="154"/>
      <c r="L2962" s="149"/>
      <c r="M2962" s="155"/>
      <c r="T2962" s="156"/>
      <c r="AT2962" s="151" t="s">
        <v>193</v>
      </c>
      <c r="AU2962" s="151" t="s">
        <v>81</v>
      </c>
      <c r="AV2962" s="12" t="s">
        <v>81</v>
      </c>
      <c r="AW2962" s="12" t="s">
        <v>34</v>
      </c>
      <c r="AX2962" s="12" t="s">
        <v>72</v>
      </c>
      <c r="AY2962" s="151" t="s">
        <v>182</v>
      </c>
    </row>
    <row r="2963" spans="2:51" s="12" customFormat="1">
      <c r="B2963" s="149"/>
      <c r="D2963" s="150" t="s">
        <v>193</v>
      </c>
      <c r="E2963" s="151" t="s">
        <v>3</v>
      </c>
      <c r="F2963" s="152" t="s">
        <v>1715</v>
      </c>
      <c r="H2963" s="153">
        <v>68.010000000000005</v>
      </c>
      <c r="I2963" s="154"/>
      <c r="L2963" s="149"/>
      <c r="M2963" s="155"/>
      <c r="T2963" s="156"/>
      <c r="AT2963" s="151" t="s">
        <v>193</v>
      </c>
      <c r="AU2963" s="151" t="s">
        <v>81</v>
      </c>
      <c r="AV2963" s="12" t="s">
        <v>81</v>
      </c>
      <c r="AW2963" s="12" t="s">
        <v>34</v>
      </c>
      <c r="AX2963" s="12" t="s">
        <v>72</v>
      </c>
      <c r="AY2963" s="151" t="s">
        <v>182</v>
      </c>
    </row>
    <row r="2964" spans="2:51" s="12" customFormat="1">
      <c r="B2964" s="149"/>
      <c r="D2964" s="150" t="s">
        <v>193</v>
      </c>
      <c r="E2964" s="151" t="s">
        <v>3</v>
      </c>
      <c r="F2964" s="152" t="s">
        <v>945</v>
      </c>
      <c r="H2964" s="153">
        <v>-1.6</v>
      </c>
      <c r="I2964" s="154"/>
      <c r="L2964" s="149"/>
      <c r="M2964" s="155"/>
      <c r="T2964" s="156"/>
      <c r="AT2964" s="151" t="s">
        <v>193</v>
      </c>
      <c r="AU2964" s="151" t="s">
        <v>81</v>
      </c>
      <c r="AV2964" s="12" t="s">
        <v>81</v>
      </c>
      <c r="AW2964" s="12" t="s">
        <v>34</v>
      </c>
      <c r="AX2964" s="12" t="s">
        <v>72</v>
      </c>
      <c r="AY2964" s="151" t="s">
        <v>182</v>
      </c>
    </row>
    <row r="2965" spans="2:51" s="12" customFormat="1">
      <c r="B2965" s="149"/>
      <c r="D2965" s="150" t="s">
        <v>193</v>
      </c>
      <c r="E2965" s="151" t="s">
        <v>3</v>
      </c>
      <c r="F2965" s="152" t="s">
        <v>1716</v>
      </c>
      <c r="H2965" s="153">
        <v>1.4999999999999999E-2</v>
      </c>
      <c r="I2965" s="154"/>
      <c r="L2965" s="149"/>
      <c r="M2965" s="155"/>
      <c r="T2965" s="156"/>
      <c r="AT2965" s="151" t="s">
        <v>193</v>
      </c>
      <c r="AU2965" s="151" t="s">
        <v>81</v>
      </c>
      <c r="AV2965" s="12" t="s">
        <v>81</v>
      </c>
      <c r="AW2965" s="12" t="s">
        <v>34</v>
      </c>
      <c r="AX2965" s="12" t="s">
        <v>72</v>
      </c>
      <c r="AY2965" s="151" t="s">
        <v>182</v>
      </c>
    </row>
    <row r="2966" spans="2:51" s="12" customFormat="1">
      <c r="B2966" s="149"/>
      <c r="D2966" s="150" t="s">
        <v>193</v>
      </c>
      <c r="E2966" s="151" t="s">
        <v>3</v>
      </c>
      <c r="F2966" s="152" t="s">
        <v>1717</v>
      </c>
      <c r="H2966" s="153">
        <v>25.2</v>
      </c>
      <c r="I2966" s="154"/>
      <c r="L2966" s="149"/>
      <c r="M2966" s="155"/>
      <c r="T2966" s="156"/>
      <c r="AT2966" s="151" t="s">
        <v>193</v>
      </c>
      <c r="AU2966" s="151" t="s">
        <v>81</v>
      </c>
      <c r="AV2966" s="12" t="s">
        <v>81</v>
      </c>
      <c r="AW2966" s="12" t="s">
        <v>34</v>
      </c>
      <c r="AX2966" s="12" t="s">
        <v>72</v>
      </c>
      <c r="AY2966" s="151" t="s">
        <v>182</v>
      </c>
    </row>
    <row r="2967" spans="2:51" s="12" customFormat="1">
      <c r="B2967" s="149"/>
      <c r="D2967" s="150" t="s">
        <v>193</v>
      </c>
      <c r="E2967" s="151" t="s">
        <v>3</v>
      </c>
      <c r="F2967" s="152" t="s">
        <v>1717</v>
      </c>
      <c r="H2967" s="153">
        <v>25.2</v>
      </c>
      <c r="I2967" s="154"/>
      <c r="L2967" s="149"/>
      <c r="M2967" s="155"/>
      <c r="T2967" s="156"/>
      <c r="AT2967" s="151" t="s">
        <v>193</v>
      </c>
      <c r="AU2967" s="151" t="s">
        <v>81</v>
      </c>
      <c r="AV2967" s="12" t="s">
        <v>81</v>
      </c>
      <c r="AW2967" s="12" t="s">
        <v>34</v>
      </c>
      <c r="AX2967" s="12" t="s">
        <v>72</v>
      </c>
      <c r="AY2967" s="151" t="s">
        <v>182</v>
      </c>
    </row>
    <row r="2968" spans="2:51" s="12" customFormat="1">
      <c r="B2968" s="149"/>
      <c r="D2968" s="150" t="s">
        <v>193</v>
      </c>
      <c r="E2968" s="151" t="s">
        <v>3</v>
      </c>
      <c r="F2968" s="152" t="s">
        <v>937</v>
      </c>
      <c r="H2968" s="153">
        <v>-1.4</v>
      </c>
      <c r="I2968" s="154"/>
      <c r="L2968" s="149"/>
      <c r="M2968" s="155"/>
      <c r="T2968" s="156"/>
      <c r="AT2968" s="151" t="s">
        <v>193</v>
      </c>
      <c r="AU2968" s="151" t="s">
        <v>81</v>
      </c>
      <c r="AV2968" s="12" t="s">
        <v>81</v>
      </c>
      <c r="AW2968" s="12" t="s">
        <v>34</v>
      </c>
      <c r="AX2968" s="12" t="s">
        <v>72</v>
      </c>
      <c r="AY2968" s="151" t="s">
        <v>182</v>
      </c>
    </row>
    <row r="2969" spans="2:51" s="12" customFormat="1">
      <c r="B2969" s="149"/>
      <c r="D2969" s="150" t="s">
        <v>193</v>
      </c>
      <c r="E2969" s="151" t="s">
        <v>3</v>
      </c>
      <c r="F2969" s="152" t="s">
        <v>937</v>
      </c>
      <c r="H2969" s="153">
        <v>-1.4</v>
      </c>
      <c r="I2969" s="154"/>
      <c r="L2969" s="149"/>
      <c r="M2969" s="155"/>
      <c r="T2969" s="156"/>
      <c r="AT2969" s="151" t="s">
        <v>193</v>
      </c>
      <c r="AU2969" s="151" t="s">
        <v>81</v>
      </c>
      <c r="AV2969" s="12" t="s">
        <v>81</v>
      </c>
      <c r="AW2969" s="12" t="s">
        <v>34</v>
      </c>
      <c r="AX2969" s="12" t="s">
        <v>72</v>
      </c>
      <c r="AY2969" s="151" t="s">
        <v>182</v>
      </c>
    </row>
    <row r="2970" spans="2:51" s="12" customFormat="1">
      <c r="B2970" s="149"/>
      <c r="D2970" s="150" t="s">
        <v>193</v>
      </c>
      <c r="E2970" s="151" t="s">
        <v>3</v>
      </c>
      <c r="F2970" s="152" t="s">
        <v>1718</v>
      </c>
      <c r="H2970" s="153">
        <v>26.28</v>
      </c>
      <c r="I2970" s="154"/>
      <c r="L2970" s="149"/>
      <c r="M2970" s="155"/>
      <c r="T2970" s="156"/>
      <c r="AT2970" s="151" t="s">
        <v>193</v>
      </c>
      <c r="AU2970" s="151" t="s">
        <v>81</v>
      </c>
      <c r="AV2970" s="12" t="s">
        <v>81</v>
      </c>
      <c r="AW2970" s="12" t="s">
        <v>34</v>
      </c>
      <c r="AX2970" s="12" t="s">
        <v>72</v>
      </c>
      <c r="AY2970" s="151" t="s">
        <v>182</v>
      </c>
    </row>
    <row r="2971" spans="2:51" s="12" customFormat="1">
      <c r="B2971" s="149"/>
      <c r="D2971" s="150" t="s">
        <v>193</v>
      </c>
      <c r="E2971" s="151" t="s">
        <v>3</v>
      </c>
      <c r="F2971" s="152" t="s">
        <v>937</v>
      </c>
      <c r="H2971" s="153">
        <v>-1.4</v>
      </c>
      <c r="I2971" s="154"/>
      <c r="L2971" s="149"/>
      <c r="M2971" s="155"/>
      <c r="T2971" s="156"/>
      <c r="AT2971" s="151" t="s">
        <v>193</v>
      </c>
      <c r="AU2971" s="151" t="s">
        <v>81</v>
      </c>
      <c r="AV2971" s="12" t="s">
        <v>81</v>
      </c>
      <c r="AW2971" s="12" t="s">
        <v>34</v>
      </c>
      <c r="AX2971" s="12" t="s">
        <v>72</v>
      </c>
      <c r="AY2971" s="151" t="s">
        <v>182</v>
      </c>
    </row>
    <row r="2972" spans="2:51" s="12" customFormat="1">
      <c r="B2972" s="149"/>
      <c r="D2972" s="150" t="s">
        <v>193</v>
      </c>
      <c r="E2972" s="151" t="s">
        <v>3</v>
      </c>
      <c r="F2972" s="152" t="s">
        <v>1549</v>
      </c>
      <c r="H2972" s="153">
        <v>-3.2</v>
      </c>
      <c r="I2972" s="154"/>
      <c r="L2972" s="149"/>
      <c r="M2972" s="155"/>
      <c r="T2972" s="156"/>
      <c r="AT2972" s="151" t="s">
        <v>193</v>
      </c>
      <c r="AU2972" s="151" t="s">
        <v>81</v>
      </c>
      <c r="AV2972" s="12" t="s">
        <v>81</v>
      </c>
      <c r="AW2972" s="12" t="s">
        <v>34</v>
      </c>
      <c r="AX2972" s="12" t="s">
        <v>72</v>
      </c>
      <c r="AY2972" s="151" t="s">
        <v>182</v>
      </c>
    </row>
    <row r="2973" spans="2:51" s="12" customFormat="1">
      <c r="B2973" s="149"/>
      <c r="D2973" s="150" t="s">
        <v>193</v>
      </c>
      <c r="E2973" s="151" t="s">
        <v>3</v>
      </c>
      <c r="F2973" s="152" t="s">
        <v>1719</v>
      </c>
      <c r="H2973" s="153">
        <v>0.78</v>
      </c>
      <c r="I2973" s="154"/>
      <c r="L2973" s="149"/>
      <c r="M2973" s="155"/>
      <c r="T2973" s="156"/>
      <c r="AT2973" s="151" t="s">
        <v>193</v>
      </c>
      <c r="AU2973" s="151" t="s">
        <v>81</v>
      </c>
      <c r="AV2973" s="12" t="s">
        <v>81</v>
      </c>
      <c r="AW2973" s="12" t="s">
        <v>34</v>
      </c>
      <c r="AX2973" s="12" t="s">
        <v>72</v>
      </c>
      <c r="AY2973" s="151" t="s">
        <v>182</v>
      </c>
    </row>
    <row r="2974" spans="2:51" s="12" customFormat="1">
      <c r="B2974" s="149"/>
      <c r="D2974" s="150" t="s">
        <v>193</v>
      </c>
      <c r="E2974" s="151" t="s">
        <v>3</v>
      </c>
      <c r="F2974" s="152" t="s">
        <v>1718</v>
      </c>
      <c r="H2974" s="153">
        <v>26.28</v>
      </c>
      <c r="I2974" s="154"/>
      <c r="L2974" s="149"/>
      <c r="M2974" s="155"/>
      <c r="T2974" s="156"/>
      <c r="AT2974" s="151" t="s">
        <v>193</v>
      </c>
      <c r="AU2974" s="151" t="s">
        <v>81</v>
      </c>
      <c r="AV2974" s="12" t="s">
        <v>81</v>
      </c>
      <c r="AW2974" s="12" t="s">
        <v>34</v>
      </c>
      <c r="AX2974" s="12" t="s">
        <v>72</v>
      </c>
      <c r="AY2974" s="151" t="s">
        <v>182</v>
      </c>
    </row>
    <row r="2975" spans="2:51" s="12" customFormat="1">
      <c r="B2975" s="149"/>
      <c r="D2975" s="150" t="s">
        <v>193</v>
      </c>
      <c r="E2975" s="151" t="s">
        <v>3</v>
      </c>
      <c r="F2975" s="152" t="s">
        <v>937</v>
      </c>
      <c r="H2975" s="153">
        <v>-1.4</v>
      </c>
      <c r="I2975" s="154"/>
      <c r="L2975" s="149"/>
      <c r="M2975" s="155"/>
      <c r="T2975" s="156"/>
      <c r="AT2975" s="151" t="s">
        <v>193</v>
      </c>
      <c r="AU2975" s="151" t="s">
        <v>81</v>
      </c>
      <c r="AV2975" s="12" t="s">
        <v>81</v>
      </c>
      <c r="AW2975" s="12" t="s">
        <v>34</v>
      </c>
      <c r="AX2975" s="12" t="s">
        <v>72</v>
      </c>
      <c r="AY2975" s="151" t="s">
        <v>182</v>
      </c>
    </row>
    <row r="2976" spans="2:51" s="12" customFormat="1">
      <c r="B2976" s="149"/>
      <c r="D2976" s="150" t="s">
        <v>193</v>
      </c>
      <c r="E2976" s="151" t="s">
        <v>3</v>
      </c>
      <c r="F2976" s="152" t="s">
        <v>1549</v>
      </c>
      <c r="H2976" s="153">
        <v>-3.2</v>
      </c>
      <c r="I2976" s="154"/>
      <c r="L2976" s="149"/>
      <c r="M2976" s="155"/>
      <c r="T2976" s="156"/>
      <c r="AT2976" s="151" t="s">
        <v>193</v>
      </c>
      <c r="AU2976" s="151" t="s">
        <v>81</v>
      </c>
      <c r="AV2976" s="12" t="s">
        <v>81</v>
      </c>
      <c r="AW2976" s="12" t="s">
        <v>34</v>
      </c>
      <c r="AX2976" s="12" t="s">
        <v>72</v>
      </c>
      <c r="AY2976" s="151" t="s">
        <v>182</v>
      </c>
    </row>
    <row r="2977" spans="2:65" s="12" customFormat="1">
      <c r="B2977" s="149"/>
      <c r="D2977" s="150" t="s">
        <v>193</v>
      </c>
      <c r="E2977" s="151" t="s">
        <v>3</v>
      </c>
      <c r="F2977" s="152" t="s">
        <v>1720</v>
      </c>
      <c r="H2977" s="153">
        <v>4.5750000000000002</v>
      </c>
      <c r="I2977" s="154"/>
      <c r="L2977" s="149"/>
      <c r="M2977" s="155"/>
      <c r="T2977" s="156"/>
      <c r="AT2977" s="151" t="s">
        <v>193</v>
      </c>
      <c r="AU2977" s="151" t="s">
        <v>81</v>
      </c>
      <c r="AV2977" s="12" t="s">
        <v>81</v>
      </c>
      <c r="AW2977" s="12" t="s">
        <v>34</v>
      </c>
      <c r="AX2977" s="12" t="s">
        <v>72</v>
      </c>
      <c r="AY2977" s="151" t="s">
        <v>182</v>
      </c>
    </row>
    <row r="2978" spans="2:65" s="14" customFormat="1">
      <c r="B2978" s="174"/>
      <c r="D2978" s="150" t="s">
        <v>193</v>
      </c>
      <c r="E2978" s="175" t="s">
        <v>3</v>
      </c>
      <c r="F2978" s="176" t="s">
        <v>910</v>
      </c>
      <c r="H2978" s="177">
        <v>356.62100000000009</v>
      </c>
      <c r="I2978" s="178"/>
      <c r="L2978" s="174"/>
      <c r="M2978" s="179"/>
      <c r="T2978" s="180"/>
      <c r="AT2978" s="175" t="s">
        <v>193</v>
      </c>
      <c r="AU2978" s="175" t="s">
        <v>81</v>
      </c>
      <c r="AV2978" s="14" t="s">
        <v>202</v>
      </c>
      <c r="AW2978" s="14" t="s">
        <v>34</v>
      </c>
      <c r="AX2978" s="14" t="s">
        <v>72</v>
      </c>
      <c r="AY2978" s="175" t="s">
        <v>182</v>
      </c>
    </row>
    <row r="2979" spans="2:65" s="13" customFormat="1">
      <c r="B2979" s="157"/>
      <c r="D2979" s="150" t="s">
        <v>193</v>
      </c>
      <c r="E2979" s="158" t="s">
        <v>3</v>
      </c>
      <c r="F2979" s="159" t="s">
        <v>201</v>
      </c>
      <c r="H2979" s="160">
        <v>7799.0380000000096</v>
      </c>
      <c r="I2979" s="161"/>
      <c r="L2979" s="157"/>
      <c r="M2979" s="162"/>
      <c r="T2979" s="163"/>
      <c r="AT2979" s="158" t="s">
        <v>193</v>
      </c>
      <c r="AU2979" s="158" t="s">
        <v>81</v>
      </c>
      <c r="AV2979" s="13" t="s">
        <v>189</v>
      </c>
      <c r="AW2979" s="13" t="s">
        <v>34</v>
      </c>
      <c r="AX2979" s="13" t="s">
        <v>79</v>
      </c>
      <c r="AY2979" s="158" t="s">
        <v>182</v>
      </c>
    </row>
    <row r="2980" spans="2:65" s="1" customFormat="1" ht="24.2" customHeight="1">
      <c r="B2980" s="131"/>
      <c r="C2980" s="132" t="s">
        <v>1786</v>
      </c>
      <c r="D2980" s="132" t="s">
        <v>184</v>
      </c>
      <c r="E2980" s="133" t="s">
        <v>1787</v>
      </c>
      <c r="F2980" s="134" t="s">
        <v>1788</v>
      </c>
      <c r="G2980" s="135" t="s">
        <v>292</v>
      </c>
      <c r="H2980" s="136">
        <v>412.13799999999998</v>
      </c>
      <c r="I2980" s="137"/>
      <c r="J2980" s="138">
        <f>ROUND(I2980*H2980,2)</f>
        <v>0</v>
      </c>
      <c r="K2980" s="134" t="s">
        <v>188</v>
      </c>
      <c r="L2980" s="32"/>
      <c r="M2980" s="139" t="s">
        <v>3</v>
      </c>
      <c r="N2980" s="140" t="s">
        <v>43</v>
      </c>
      <c r="P2980" s="141">
        <f>O2980*H2980</f>
        <v>0</v>
      </c>
      <c r="Q2980" s="141">
        <v>3.3579999999999999E-2</v>
      </c>
      <c r="R2980" s="141">
        <f>Q2980*H2980</f>
        <v>13.839594039999998</v>
      </c>
      <c r="S2980" s="141">
        <v>0</v>
      </c>
      <c r="T2980" s="142">
        <f>S2980*H2980</f>
        <v>0</v>
      </c>
      <c r="AR2980" s="143" t="s">
        <v>189</v>
      </c>
      <c r="AT2980" s="143" t="s">
        <v>184</v>
      </c>
      <c r="AU2980" s="143" t="s">
        <v>81</v>
      </c>
      <c r="AY2980" s="17" t="s">
        <v>182</v>
      </c>
      <c r="BE2980" s="144">
        <f>IF(N2980="základní",J2980,0)</f>
        <v>0</v>
      </c>
      <c r="BF2980" s="144">
        <f>IF(N2980="snížená",J2980,0)</f>
        <v>0</v>
      </c>
      <c r="BG2980" s="144">
        <f>IF(N2980="zákl. přenesená",J2980,0)</f>
        <v>0</v>
      </c>
      <c r="BH2980" s="144">
        <f>IF(N2980="sníž. přenesená",J2980,0)</f>
        <v>0</v>
      </c>
      <c r="BI2980" s="144">
        <f>IF(N2980="nulová",J2980,0)</f>
        <v>0</v>
      </c>
      <c r="BJ2980" s="17" t="s">
        <v>79</v>
      </c>
      <c r="BK2980" s="144">
        <f>ROUND(I2980*H2980,2)</f>
        <v>0</v>
      </c>
      <c r="BL2980" s="17" t="s">
        <v>189</v>
      </c>
      <c r="BM2980" s="143" t="s">
        <v>1789</v>
      </c>
    </row>
    <row r="2981" spans="2:65" s="1" customFormat="1">
      <c r="B2981" s="32"/>
      <c r="D2981" s="145" t="s">
        <v>191</v>
      </c>
      <c r="F2981" s="146" t="s">
        <v>1790</v>
      </c>
      <c r="I2981" s="147"/>
      <c r="L2981" s="32"/>
      <c r="M2981" s="148"/>
      <c r="T2981" s="52"/>
      <c r="AT2981" s="17" t="s">
        <v>191</v>
      </c>
      <c r="AU2981" s="17" t="s">
        <v>81</v>
      </c>
    </row>
    <row r="2982" spans="2:65" s="12" customFormat="1">
      <c r="B2982" s="149"/>
      <c r="D2982" s="150" t="s">
        <v>193</v>
      </c>
      <c r="E2982" s="151" t="s">
        <v>3</v>
      </c>
      <c r="F2982" s="152" t="s">
        <v>1791</v>
      </c>
      <c r="H2982" s="153">
        <v>1.5</v>
      </c>
      <c r="I2982" s="154"/>
      <c r="L2982" s="149"/>
      <c r="M2982" s="155"/>
      <c r="T2982" s="156"/>
      <c r="AT2982" s="151" t="s">
        <v>193</v>
      </c>
      <c r="AU2982" s="151" t="s">
        <v>81</v>
      </c>
      <c r="AV2982" s="12" t="s">
        <v>81</v>
      </c>
      <c r="AW2982" s="12" t="s">
        <v>34</v>
      </c>
      <c r="AX2982" s="12" t="s">
        <v>72</v>
      </c>
      <c r="AY2982" s="151" t="s">
        <v>182</v>
      </c>
    </row>
    <row r="2983" spans="2:65" s="12" customFormat="1">
      <c r="B2983" s="149"/>
      <c r="D2983" s="150" t="s">
        <v>193</v>
      </c>
      <c r="E2983" s="151" t="s">
        <v>3</v>
      </c>
      <c r="F2983" s="152" t="s">
        <v>1505</v>
      </c>
      <c r="H2983" s="153">
        <v>3.9380000000000002</v>
      </c>
      <c r="I2983" s="154"/>
      <c r="L2983" s="149"/>
      <c r="M2983" s="155"/>
      <c r="T2983" s="156"/>
      <c r="AT2983" s="151" t="s">
        <v>193</v>
      </c>
      <c r="AU2983" s="151" t="s">
        <v>81</v>
      </c>
      <c r="AV2983" s="12" t="s">
        <v>81</v>
      </c>
      <c r="AW2983" s="12" t="s">
        <v>34</v>
      </c>
      <c r="AX2983" s="12" t="s">
        <v>72</v>
      </c>
      <c r="AY2983" s="151" t="s">
        <v>182</v>
      </c>
    </row>
    <row r="2984" spans="2:65" s="12" customFormat="1">
      <c r="B2984" s="149"/>
      <c r="D2984" s="150" t="s">
        <v>193</v>
      </c>
      <c r="E2984" s="151" t="s">
        <v>3</v>
      </c>
      <c r="F2984" s="152" t="s">
        <v>1792</v>
      </c>
      <c r="H2984" s="153">
        <v>5.7</v>
      </c>
      <c r="I2984" s="154"/>
      <c r="L2984" s="149"/>
      <c r="M2984" s="155"/>
      <c r="T2984" s="156"/>
      <c r="AT2984" s="151" t="s">
        <v>193</v>
      </c>
      <c r="AU2984" s="151" t="s">
        <v>81</v>
      </c>
      <c r="AV2984" s="12" t="s">
        <v>81</v>
      </c>
      <c r="AW2984" s="12" t="s">
        <v>34</v>
      </c>
      <c r="AX2984" s="12" t="s">
        <v>72</v>
      </c>
      <c r="AY2984" s="151" t="s">
        <v>182</v>
      </c>
    </row>
    <row r="2985" spans="2:65" s="12" customFormat="1">
      <c r="B2985" s="149"/>
      <c r="D2985" s="150" t="s">
        <v>193</v>
      </c>
      <c r="E2985" s="151" t="s">
        <v>3</v>
      </c>
      <c r="F2985" s="152" t="s">
        <v>1515</v>
      </c>
      <c r="H2985" s="153">
        <v>5.2279999999999998</v>
      </c>
      <c r="I2985" s="154"/>
      <c r="L2985" s="149"/>
      <c r="M2985" s="155"/>
      <c r="T2985" s="156"/>
      <c r="AT2985" s="151" t="s">
        <v>193</v>
      </c>
      <c r="AU2985" s="151" t="s">
        <v>81</v>
      </c>
      <c r="AV2985" s="12" t="s">
        <v>81</v>
      </c>
      <c r="AW2985" s="12" t="s">
        <v>34</v>
      </c>
      <c r="AX2985" s="12" t="s">
        <v>72</v>
      </c>
      <c r="AY2985" s="151" t="s">
        <v>182</v>
      </c>
    </row>
    <row r="2986" spans="2:65" s="12" customFormat="1">
      <c r="B2986" s="149"/>
      <c r="D2986" s="150" t="s">
        <v>193</v>
      </c>
      <c r="E2986" s="151" t="s">
        <v>3</v>
      </c>
      <c r="F2986" s="152" t="s">
        <v>1793</v>
      </c>
      <c r="H2986" s="153">
        <v>5.4340000000000002</v>
      </c>
      <c r="I2986" s="154"/>
      <c r="L2986" s="149"/>
      <c r="M2986" s="155"/>
      <c r="T2986" s="156"/>
      <c r="AT2986" s="151" t="s">
        <v>193</v>
      </c>
      <c r="AU2986" s="151" t="s">
        <v>81</v>
      </c>
      <c r="AV2986" s="12" t="s">
        <v>81</v>
      </c>
      <c r="AW2986" s="12" t="s">
        <v>34</v>
      </c>
      <c r="AX2986" s="12" t="s">
        <v>72</v>
      </c>
      <c r="AY2986" s="151" t="s">
        <v>182</v>
      </c>
    </row>
    <row r="2987" spans="2:65" s="12" customFormat="1">
      <c r="B2987" s="149"/>
      <c r="D2987" s="150" t="s">
        <v>193</v>
      </c>
      <c r="E2987" s="151" t="s">
        <v>3</v>
      </c>
      <c r="F2987" s="152" t="s">
        <v>1517</v>
      </c>
      <c r="H2987" s="153">
        <v>3.1139999999999999</v>
      </c>
      <c r="I2987" s="154"/>
      <c r="L2987" s="149"/>
      <c r="M2987" s="155"/>
      <c r="T2987" s="156"/>
      <c r="AT2987" s="151" t="s">
        <v>193</v>
      </c>
      <c r="AU2987" s="151" t="s">
        <v>81</v>
      </c>
      <c r="AV2987" s="12" t="s">
        <v>81</v>
      </c>
      <c r="AW2987" s="12" t="s">
        <v>34</v>
      </c>
      <c r="AX2987" s="12" t="s">
        <v>72</v>
      </c>
      <c r="AY2987" s="151" t="s">
        <v>182</v>
      </c>
    </row>
    <row r="2988" spans="2:65" s="12" customFormat="1">
      <c r="B2988" s="149"/>
      <c r="D2988" s="150" t="s">
        <v>193</v>
      </c>
      <c r="E2988" s="151" t="s">
        <v>3</v>
      </c>
      <c r="F2988" s="152" t="s">
        <v>1794</v>
      </c>
      <c r="H2988" s="153">
        <v>1.85</v>
      </c>
      <c r="I2988" s="154"/>
      <c r="L2988" s="149"/>
      <c r="M2988" s="155"/>
      <c r="T2988" s="156"/>
      <c r="AT2988" s="151" t="s">
        <v>193</v>
      </c>
      <c r="AU2988" s="151" t="s">
        <v>81</v>
      </c>
      <c r="AV2988" s="12" t="s">
        <v>81</v>
      </c>
      <c r="AW2988" s="12" t="s">
        <v>34</v>
      </c>
      <c r="AX2988" s="12" t="s">
        <v>72</v>
      </c>
      <c r="AY2988" s="151" t="s">
        <v>182</v>
      </c>
    </row>
    <row r="2989" spans="2:65" s="12" customFormat="1">
      <c r="B2989" s="149"/>
      <c r="D2989" s="150" t="s">
        <v>193</v>
      </c>
      <c r="E2989" s="151" t="s">
        <v>3</v>
      </c>
      <c r="F2989" s="152" t="s">
        <v>1519</v>
      </c>
      <c r="H2989" s="153">
        <v>3.0449999999999999</v>
      </c>
      <c r="I2989" s="154"/>
      <c r="L2989" s="149"/>
      <c r="M2989" s="155"/>
      <c r="T2989" s="156"/>
      <c r="AT2989" s="151" t="s">
        <v>193</v>
      </c>
      <c r="AU2989" s="151" t="s">
        <v>81</v>
      </c>
      <c r="AV2989" s="12" t="s">
        <v>81</v>
      </c>
      <c r="AW2989" s="12" t="s">
        <v>34</v>
      </c>
      <c r="AX2989" s="12" t="s">
        <v>72</v>
      </c>
      <c r="AY2989" s="151" t="s">
        <v>182</v>
      </c>
    </row>
    <row r="2990" spans="2:65" s="12" customFormat="1">
      <c r="B2990" s="149"/>
      <c r="D2990" s="150" t="s">
        <v>193</v>
      </c>
      <c r="E2990" s="151" t="s">
        <v>3</v>
      </c>
      <c r="F2990" s="152" t="s">
        <v>1795</v>
      </c>
      <c r="H2990" s="153">
        <v>5.8959999999999999</v>
      </c>
      <c r="I2990" s="154"/>
      <c r="L2990" s="149"/>
      <c r="M2990" s="155"/>
      <c r="T2990" s="156"/>
      <c r="AT2990" s="151" t="s">
        <v>193</v>
      </c>
      <c r="AU2990" s="151" t="s">
        <v>81</v>
      </c>
      <c r="AV2990" s="12" t="s">
        <v>81</v>
      </c>
      <c r="AW2990" s="12" t="s">
        <v>34</v>
      </c>
      <c r="AX2990" s="12" t="s">
        <v>72</v>
      </c>
      <c r="AY2990" s="151" t="s">
        <v>182</v>
      </c>
    </row>
    <row r="2991" spans="2:65" s="12" customFormat="1">
      <c r="B2991" s="149"/>
      <c r="D2991" s="150" t="s">
        <v>193</v>
      </c>
      <c r="E2991" s="151" t="s">
        <v>3</v>
      </c>
      <c r="F2991" s="152" t="s">
        <v>1522</v>
      </c>
      <c r="H2991" s="153">
        <v>3.484</v>
      </c>
      <c r="I2991" s="154"/>
      <c r="L2991" s="149"/>
      <c r="M2991" s="155"/>
      <c r="T2991" s="156"/>
      <c r="AT2991" s="151" t="s">
        <v>193</v>
      </c>
      <c r="AU2991" s="151" t="s">
        <v>81</v>
      </c>
      <c r="AV2991" s="12" t="s">
        <v>81</v>
      </c>
      <c r="AW2991" s="12" t="s">
        <v>34</v>
      </c>
      <c r="AX2991" s="12" t="s">
        <v>72</v>
      </c>
      <c r="AY2991" s="151" t="s">
        <v>182</v>
      </c>
    </row>
    <row r="2992" spans="2:65" s="12" customFormat="1">
      <c r="B2992" s="149"/>
      <c r="D2992" s="150" t="s">
        <v>193</v>
      </c>
      <c r="E2992" s="151" t="s">
        <v>3</v>
      </c>
      <c r="F2992" s="152" t="s">
        <v>1523</v>
      </c>
      <c r="H2992" s="153">
        <v>3.2629999999999999</v>
      </c>
      <c r="I2992" s="154"/>
      <c r="L2992" s="149"/>
      <c r="M2992" s="155"/>
      <c r="T2992" s="156"/>
      <c r="AT2992" s="151" t="s">
        <v>193</v>
      </c>
      <c r="AU2992" s="151" t="s">
        <v>81</v>
      </c>
      <c r="AV2992" s="12" t="s">
        <v>81</v>
      </c>
      <c r="AW2992" s="12" t="s">
        <v>34</v>
      </c>
      <c r="AX2992" s="12" t="s">
        <v>72</v>
      </c>
      <c r="AY2992" s="151" t="s">
        <v>182</v>
      </c>
    </row>
    <row r="2993" spans="2:51" s="12" customFormat="1">
      <c r="B2993" s="149"/>
      <c r="D2993" s="150" t="s">
        <v>193</v>
      </c>
      <c r="E2993" s="151" t="s">
        <v>3</v>
      </c>
      <c r="F2993" s="152" t="s">
        <v>1796</v>
      </c>
      <c r="H2993" s="153">
        <v>8.8800000000000008</v>
      </c>
      <c r="I2993" s="154"/>
      <c r="L2993" s="149"/>
      <c r="M2993" s="155"/>
      <c r="T2993" s="156"/>
      <c r="AT2993" s="151" t="s">
        <v>193</v>
      </c>
      <c r="AU2993" s="151" t="s">
        <v>81</v>
      </c>
      <c r="AV2993" s="12" t="s">
        <v>81</v>
      </c>
      <c r="AW2993" s="12" t="s">
        <v>34</v>
      </c>
      <c r="AX2993" s="12" t="s">
        <v>72</v>
      </c>
      <c r="AY2993" s="151" t="s">
        <v>182</v>
      </c>
    </row>
    <row r="2994" spans="2:51" s="12" customFormat="1">
      <c r="B2994" s="149"/>
      <c r="D2994" s="150" t="s">
        <v>193</v>
      </c>
      <c r="E2994" s="151" t="s">
        <v>3</v>
      </c>
      <c r="F2994" s="152" t="s">
        <v>1526</v>
      </c>
      <c r="H2994" s="153">
        <v>3.4449999999999998</v>
      </c>
      <c r="I2994" s="154"/>
      <c r="L2994" s="149"/>
      <c r="M2994" s="155"/>
      <c r="T2994" s="156"/>
      <c r="AT2994" s="151" t="s">
        <v>193</v>
      </c>
      <c r="AU2994" s="151" t="s">
        <v>81</v>
      </c>
      <c r="AV2994" s="12" t="s">
        <v>81</v>
      </c>
      <c r="AW2994" s="12" t="s">
        <v>34</v>
      </c>
      <c r="AX2994" s="12" t="s">
        <v>72</v>
      </c>
      <c r="AY2994" s="151" t="s">
        <v>182</v>
      </c>
    </row>
    <row r="2995" spans="2:51" s="12" customFormat="1">
      <c r="B2995" s="149"/>
      <c r="D2995" s="150" t="s">
        <v>193</v>
      </c>
      <c r="E2995" s="151" t="s">
        <v>3</v>
      </c>
      <c r="F2995" s="152" t="s">
        <v>1794</v>
      </c>
      <c r="H2995" s="153">
        <v>1.85</v>
      </c>
      <c r="I2995" s="154"/>
      <c r="L2995" s="149"/>
      <c r="M2995" s="155"/>
      <c r="T2995" s="156"/>
      <c r="AT2995" s="151" t="s">
        <v>193</v>
      </c>
      <c r="AU2995" s="151" t="s">
        <v>81</v>
      </c>
      <c r="AV2995" s="12" t="s">
        <v>81</v>
      </c>
      <c r="AW2995" s="12" t="s">
        <v>34</v>
      </c>
      <c r="AX2995" s="12" t="s">
        <v>72</v>
      </c>
      <c r="AY2995" s="151" t="s">
        <v>182</v>
      </c>
    </row>
    <row r="2996" spans="2:51" s="12" customFormat="1">
      <c r="B2996" s="149"/>
      <c r="D2996" s="150" t="s">
        <v>193</v>
      </c>
      <c r="E2996" s="151" t="s">
        <v>3</v>
      </c>
      <c r="F2996" s="152" t="s">
        <v>1794</v>
      </c>
      <c r="H2996" s="153">
        <v>1.85</v>
      </c>
      <c r="I2996" s="154"/>
      <c r="L2996" s="149"/>
      <c r="M2996" s="155"/>
      <c r="T2996" s="156"/>
      <c r="AT2996" s="151" t="s">
        <v>193</v>
      </c>
      <c r="AU2996" s="151" t="s">
        <v>81</v>
      </c>
      <c r="AV2996" s="12" t="s">
        <v>81</v>
      </c>
      <c r="AW2996" s="12" t="s">
        <v>34</v>
      </c>
      <c r="AX2996" s="12" t="s">
        <v>72</v>
      </c>
      <c r="AY2996" s="151" t="s">
        <v>182</v>
      </c>
    </row>
    <row r="2997" spans="2:51" s="12" customFormat="1">
      <c r="B2997" s="149"/>
      <c r="D2997" s="150" t="s">
        <v>193</v>
      </c>
      <c r="E2997" s="151" t="s">
        <v>3</v>
      </c>
      <c r="F2997" s="152" t="s">
        <v>1797</v>
      </c>
      <c r="H2997" s="153">
        <v>4.5119999999999996</v>
      </c>
      <c r="I2997" s="154"/>
      <c r="L2997" s="149"/>
      <c r="M2997" s="155"/>
      <c r="T2997" s="156"/>
      <c r="AT2997" s="151" t="s">
        <v>193</v>
      </c>
      <c r="AU2997" s="151" t="s">
        <v>81</v>
      </c>
      <c r="AV2997" s="12" t="s">
        <v>81</v>
      </c>
      <c r="AW2997" s="12" t="s">
        <v>34</v>
      </c>
      <c r="AX2997" s="12" t="s">
        <v>72</v>
      </c>
      <c r="AY2997" s="151" t="s">
        <v>182</v>
      </c>
    </row>
    <row r="2998" spans="2:51" s="12" customFormat="1">
      <c r="B2998" s="149"/>
      <c r="D2998" s="150" t="s">
        <v>193</v>
      </c>
      <c r="E2998" s="151" t="s">
        <v>3</v>
      </c>
      <c r="F2998" s="152" t="s">
        <v>1794</v>
      </c>
      <c r="H2998" s="153">
        <v>1.85</v>
      </c>
      <c r="I2998" s="154"/>
      <c r="L2998" s="149"/>
      <c r="M2998" s="155"/>
      <c r="T2998" s="156"/>
      <c r="AT2998" s="151" t="s">
        <v>193</v>
      </c>
      <c r="AU2998" s="151" t="s">
        <v>81</v>
      </c>
      <c r="AV2998" s="12" t="s">
        <v>81</v>
      </c>
      <c r="AW2998" s="12" t="s">
        <v>34</v>
      </c>
      <c r="AX2998" s="12" t="s">
        <v>72</v>
      </c>
      <c r="AY2998" s="151" t="s">
        <v>182</v>
      </c>
    </row>
    <row r="2999" spans="2:51" s="12" customFormat="1">
      <c r="B2999" s="149"/>
      <c r="D2999" s="150" t="s">
        <v>193</v>
      </c>
      <c r="E2999" s="151" t="s">
        <v>3</v>
      </c>
      <c r="F2999" s="152" t="s">
        <v>1794</v>
      </c>
      <c r="H2999" s="153">
        <v>1.85</v>
      </c>
      <c r="I2999" s="154"/>
      <c r="L2999" s="149"/>
      <c r="M2999" s="155"/>
      <c r="T2999" s="156"/>
      <c r="AT2999" s="151" t="s">
        <v>193</v>
      </c>
      <c r="AU2999" s="151" t="s">
        <v>81</v>
      </c>
      <c r="AV2999" s="12" t="s">
        <v>81</v>
      </c>
      <c r="AW2999" s="12" t="s">
        <v>34</v>
      </c>
      <c r="AX2999" s="12" t="s">
        <v>72</v>
      </c>
      <c r="AY2999" s="151" t="s">
        <v>182</v>
      </c>
    </row>
    <row r="3000" spans="2:51" s="12" customFormat="1">
      <c r="B3000" s="149"/>
      <c r="D3000" s="150" t="s">
        <v>193</v>
      </c>
      <c r="E3000" s="151" t="s">
        <v>3</v>
      </c>
      <c r="F3000" s="152" t="s">
        <v>1537</v>
      </c>
      <c r="H3000" s="153">
        <v>2.8479999999999999</v>
      </c>
      <c r="I3000" s="154"/>
      <c r="L3000" s="149"/>
      <c r="M3000" s="155"/>
      <c r="T3000" s="156"/>
      <c r="AT3000" s="151" t="s">
        <v>193</v>
      </c>
      <c r="AU3000" s="151" t="s">
        <v>81</v>
      </c>
      <c r="AV3000" s="12" t="s">
        <v>81</v>
      </c>
      <c r="AW3000" s="12" t="s">
        <v>34</v>
      </c>
      <c r="AX3000" s="12" t="s">
        <v>72</v>
      </c>
      <c r="AY3000" s="151" t="s">
        <v>182</v>
      </c>
    </row>
    <row r="3001" spans="2:51" s="12" customFormat="1">
      <c r="B3001" s="149"/>
      <c r="D3001" s="150" t="s">
        <v>193</v>
      </c>
      <c r="E3001" s="151" t="s">
        <v>3</v>
      </c>
      <c r="F3001" s="152" t="s">
        <v>1798</v>
      </c>
      <c r="H3001" s="153">
        <v>3.7</v>
      </c>
      <c r="I3001" s="154"/>
      <c r="L3001" s="149"/>
      <c r="M3001" s="155"/>
      <c r="T3001" s="156"/>
      <c r="AT3001" s="151" t="s">
        <v>193</v>
      </c>
      <c r="AU3001" s="151" t="s">
        <v>81</v>
      </c>
      <c r="AV3001" s="12" t="s">
        <v>81</v>
      </c>
      <c r="AW3001" s="12" t="s">
        <v>34</v>
      </c>
      <c r="AX3001" s="12" t="s">
        <v>72</v>
      </c>
      <c r="AY3001" s="151" t="s">
        <v>182</v>
      </c>
    </row>
    <row r="3002" spans="2:51" s="12" customFormat="1">
      <c r="B3002" s="149"/>
      <c r="D3002" s="150" t="s">
        <v>193</v>
      </c>
      <c r="E3002" s="151" t="s">
        <v>3</v>
      </c>
      <c r="F3002" s="152" t="s">
        <v>1799</v>
      </c>
      <c r="H3002" s="153">
        <v>4.3499999999999996</v>
      </c>
      <c r="I3002" s="154"/>
      <c r="L3002" s="149"/>
      <c r="M3002" s="155"/>
      <c r="T3002" s="156"/>
      <c r="AT3002" s="151" t="s">
        <v>193</v>
      </c>
      <c r="AU3002" s="151" t="s">
        <v>81</v>
      </c>
      <c r="AV3002" s="12" t="s">
        <v>81</v>
      </c>
      <c r="AW3002" s="12" t="s">
        <v>34</v>
      </c>
      <c r="AX3002" s="12" t="s">
        <v>72</v>
      </c>
      <c r="AY3002" s="151" t="s">
        <v>182</v>
      </c>
    </row>
    <row r="3003" spans="2:51" s="12" customFormat="1">
      <c r="B3003" s="149"/>
      <c r="D3003" s="150" t="s">
        <v>193</v>
      </c>
      <c r="E3003" s="151" t="s">
        <v>3</v>
      </c>
      <c r="F3003" s="152" t="s">
        <v>1800</v>
      </c>
      <c r="H3003" s="153">
        <v>3.75</v>
      </c>
      <c r="I3003" s="154"/>
      <c r="L3003" s="149"/>
      <c r="M3003" s="155"/>
      <c r="T3003" s="156"/>
      <c r="AT3003" s="151" t="s">
        <v>193</v>
      </c>
      <c r="AU3003" s="151" t="s">
        <v>81</v>
      </c>
      <c r="AV3003" s="12" t="s">
        <v>81</v>
      </c>
      <c r="AW3003" s="12" t="s">
        <v>34</v>
      </c>
      <c r="AX3003" s="12" t="s">
        <v>72</v>
      </c>
      <c r="AY3003" s="151" t="s">
        <v>182</v>
      </c>
    </row>
    <row r="3004" spans="2:51" s="12" customFormat="1">
      <c r="B3004" s="149"/>
      <c r="D3004" s="150" t="s">
        <v>193</v>
      </c>
      <c r="E3004" s="151" t="s">
        <v>3</v>
      </c>
      <c r="F3004" s="152" t="s">
        <v>1801</v>
      </c>
      <c r="H3004" s="153">
        <v>1.5</v>
      </c>
      <c r="I3004" s="154"/>
      <c r="L3004" s="149"/>
      <c r="M3004" s="155"/>
      <c r="T3004" s="156"/>
      <c r="AT3004" s="151" t="s">
        <v>193</v>
      </c>
      <c r="AU3004" s="151" t="s">
        <v>81</v>
      </c>
      <c r="AV3004" s="12" t="s">
        <v>81</v>
      </c>
      <c r="AW3004" s="12" t="s">
        <v>34</v>
      </c>
      <c r="AX3004" s="12" t="s">
        <v>72</v>
      </c>
      <c r="AY3004" s="151" t="s">
        <v>182</v>
      </c>
    </row>
    <row r="3005" spans="2:51" s="12" customFormat="1">
      <c r="B3005" s="149"/>
      <c r="D3005" s="150" t="s">
        <v>193</v>
      </c>
      <c r="E3005" s="151" t="s">
        <v>3</v>
      </c>
      <c r="F3005" s="152" t="s">
        <v>1801</v>
      </c>
      <c r="H3005" s="153">
        <v>1.5</v>
      </c>
      <c r="I3005" s="154"/>
      <c r="L3005" s="149"/>
      <c r="M3005" s="155"/>
      <c r="T3005" s="156"/>
      <c r="AT3005" s="151" t="s">
        <v>193</v>
      </c>
      <c r="AU3005" s="151" t="s">
        <v>81</v>
      </c>
      <c r="AV3005" s="12" t="s">
        <v>81</v>
      </c>
      <c r="AW3005" s="12" t="s">
        <v>34</v>
      </c>
      <c r="AX3005" s="12" t="s">
        <v>72</v>
      </c>
      <c r="AY3005" s="151" t="s">
        <v>182</v>
      </c>
    </row>
    <row r="3006" spans="2:51" s="12" customFormat="1">
      <c r="B3006" s="149"/>
      <c r="D3006" s="150" t="s">
        <v>193</v>
      </c>
      <c r="E3006" s="151" t="s">
        <v>3</v>
      </c>
      <c r="F3006" s="152" t="s">
        <v>1558</v>
      </c>
      <c r="H3006" s="153">
        <v>1.71</v>
      </c>
      <c r="I3006" s="154"/>
      <c r="L3006" s="149"/>
      <c r="M3006" s="155"/>
      <c r="T3006" s="156"/>
      <c r="AT3006" s="151" t="s">
        <v>193</v>
      </c>
      <c r="AU3006" s="151" t="s">
        <v>81</v>
      </c>
      <c r="AV3006" s="12" t="s">
        <v>81</v>
      </c>
      <c r="AW3006" s="12" t="s">
        <v>34</v>
      </c>
      <c r="AX3006" s="12" t="s">
        <v>72</v>
      </c>
      <c r="AY3006" s="151" t="s">
        <v>182</v>
      </c>
    </row>
    <row r="3007" spans="2:51" s="14" customFormat="1">
      <c r="B3007" s="174"/>
      <c r="D3007" s="150" t="s">
        <v>193</v>
      </c>
      <c r="E3007" s="175" t="s">
        <v>3</v>
      </c>
      <c r="F3007" s="176" t="s">
        <v>590</v>
      </c>
      <c r="H3007" s="177">
        <v>86.046999999999997</v>
      </c>
      <c r="I3007" s="178"/>
      <c r="L3007" s="174"/>
      <c r="M3007" s="179"/>
      <c r="T3007" s="180"/>
      <c r="AT3007" s="175" t="s">
        <v>193</v>
      </c>
      <c r="AU3007" s="175" t="s">
        <v>81</v>
      </c>
      <c r="AV3007" s="14" t="s">
        <v>202</v>
      </c>
      <c r="AW3007" s="14" t="s">
        <v>34</v>
      </c>
      <c r="AX3007" s="14" t="s">
        <v>72</v>
      </c>
      <c r="AY3007" s="175" t="s">
        <v>182</v>
      </c>
    </row>
    <row r="3008" spans="2:51" s="12" customFormat="1">
      <c r="B3008" s="149"/>
      <c r="D3008" s="150" t="s">
        <v>193</v>
      </c>
      <c r="E3008" s="151" t="s">
        <v>3</v>
      </c>
      <c r="F3008" s="152" t="s">
        <v>1802</v>
      </c>
      <c r="H3008" s="153">
        <v>4.2</v>
      </c>
      <c r="I3008" s="154"/>
      <c r="L3008" s="149"/>
      <c r="M3008" s="155"/>
      <c r="T3008" s="156"/>
      <c r="AT3008" s="151" t="s">
        <v>193</v>
      </c>
      <c r="AU3008" s="151" t="s">
        <v>81</v>
      </c>
      <c r="AV3008" s="12" t="s">
        <v>81</v>
      </c>
      <c r="AW3008" s="12" t="s">
        <v>34</v>
      </c>
      <c r="AX3008" s="12" t="s">
        <v>72</v>
      </c>
      <c r="AY3008" s="151" t="s">
        <v>182</v>
      </c>
    </row>
    <row r="3009" spans="2:51" s="12" customFormat="1">
      <c r="B3009" s="149"/>
      <c r="D3009" s="150" t="s">
        <v>193</v>
      </c>
      <c r="E3009" s="151" t="s">
        <v>3</v>
      </c>
      <c r="F3009" s="152" t="s">
        <v>1803</v>
      </c>
      <c r="H3009" s="153">
        <v>3.6539999999999999</v>
      </c>
      <c r="I3009" s="154"/>
      <c r="L3009" s="149"/>
      <c r="M3009" s="155"/>
      <c r="T3009" s="156"/>
      <c r="AT3009" s="151" t="s">
        <v>193</v>
      </c>
      <c r="AU3009" s="151" t="s">
        <v>81</v>
      </c>
      <c r="AV3009" s="12" t="s">
        <v>81</v>
      </c>
      <c r="AW3009" s="12" t="s">
        <v>34</v>
      </c>
      <c r="AX3009" s="12" t="s">
        <v>72</v>
      </c>
      <c r="AY3009" s="151" t="s">
        <v>182</v>
      </c>
    </row>
    <row r="3010" spans="2:51" s="12" customFormat="1">
      <c r="B3010" s="149"/>
      <c r="D3010" s="150" t="s">
        <v>193</v>
      </c>
      <c r="E3010" s="151" t="s">
        <v>3</v>
      </c>
      <c r="F3010" s="152" t="s">
        <v>1804</v>
      </c>
      <c r="H3010" s="153">
        <v>2.8</v>
      </c>
      <c r="I3010" s="154"/>
      <c r="L3010" s="149"/>
      <c r="M3010" s="155"/>
      <c r="T3010" s="156"/>
      <c r="AT3010" s="151" t="s">
        <v>193</v>
      </c>
      <c r="AU3010" s="151" t="s">
        <v>81</v>
      </c>
      <c r="AV3010" s="12" t="s">
        <v>81</v>
      </c>
      <c r="AW3010" s="12" t="s">
        <v>34</v>
      </c>
      <c r="AX3010" s="12" t="s">
        <v>72</v>
      </c>
      <c r="AY3010" s="151" t="s">
        <v>182</v>
      </c>
    </row>
    <row r="3011" spans="2:51" s="12" customFormat="1">
      <c r="B3011" s="149"/>
      <c r="D3011" s="150" t="s">
        <v>193</v>
      </c>
      <c r="E3011" s="151" t="s">
        <v>3</v>
      </c>
      <c r="F3011" s="152" t="s">
        <v>1805</v>
      </c>
      <c r="H3011" s="153">
        <v>3.9590000000000001</v>
      </c>
      <c r="I3011" s="154"/>
      <c r="L3011" s="149"/>
      <c r="M3011" s="155"/>
      <c r="T3011" s="156"/>
      <c r="AT3011" s="151" t="s">
        <v>193</v>
      </c>
      <c r="AU3011" s="151" t="s">
        <v>81</v>
      </c>
      <c r="AV3011" s="12" t="s">
        <v>81</v>
      </c>
      <c r="AW3011" s="12" t="s">
        <v>34</v>
      </c>
      <c r="AX3011" s="12" t="s">
        <v>72</v>
      </c>
      <c r="AY3011" s="151" t="s">
        <v>182</v>
      </c>
    </row>
    <row r="3012" spans="2:51" s="12" customFormat="1">
      <c r="B3012" s="149"/>
      <c r="D3012" s="150" t="s">
        <v>193</v>
      </c>
      <c r="E3012" s="151" t="s">
        <v>3</v>
      </c>
      <c r="F3012" s="152" t="s">
        <v>1806</v>
      </c>
      <c r="H3012" s="153">
        <v>2.75</v>
      </c>
      <c r="I3012" s="154"/>
      <c r="L3012" s="149"/>
      <c r="M3012" s="155"/>
      <c r="T3012" s="156"/>
      <c r="AT3012" s="151" t="s">
        <v>193</v>
      </c>
      <c r="AU3012" s="151" t="s">
        <v>81</v>
      </c>
      <c r="AV3012" s="12" t="s">
        <v>81</v>
      </c>
      <c r="AW3012" s="12" t="s">
        <v>34</v>
      </c>
      <c r="AX3012" s="12" t="s">
        <v>72</v>
      </c>
      <c r="AY3012" s="151" t="s">
        <v>182</v>
      </c>
    </row>
    <row r="3013" spans="2:51" s="12" customFormat="1">
      <c r="B3013" s="149"/>
      <c r="D3013" s="150" t="s">
        <v>193</v>
      </c>
      <c r="E3013" s="151" t="s">
        <v>3</v>
      </c>
      <c r="F3013" s="152" t="s">
        <v>1807</v>
      </c>
      <c r="H3013" s="153">
        <v>1.498</v>
      </c>
      <c r="I3013" s="154"/>
      <c r="L3013" s="149"/>
      <c r="M3013" s="155"/>
      <c r="T3013" s="156"/>
      <c r="AT3013" s="151" t="s">
        <v>193</v>
      </c>
      <c r="AU3013" s="151" t="s">
        <v>81</v>
      </c>
      <c r="AV3013" s="12" t="s">
        <v>81</v>
      </c>
      <c r="AW3013" s="12" t="s">
        <v>34</v>
      </c>
      <c r="AX3013" s="12" t="s">
        <v>72</v>
      </c>
      <c r="AY3013" s="151" t="s">
        <v>182</v>
      </c>
    </row>
    <row r="3014" spans="2:51" s="12" customFormat="1">
      <c r="B3014" s="149"/>
      <c r="D3014" s="150" t="s">
        <v>193</v>
      </c>
      <c r="E3014" s="151" t="s">
        <v>3</v>
      </c>
      <c r="F3014" s="152" t="s">
        <v>1808</v>
      </c>
      <c r="H3014" s="153">
        <v>4.2160000000000002</v>
      </c>
      <c r="I3014" s="154"/>
      <c r="L3014" s="149"/>
      <c r="M3014" s="155"/>
      <c r="T3014" s="156"/>
      <c r="AT3014" s="151" t="s">
        <v>193</v>
      </c>
      <c r="AU3014" s="151" t="s">
        <v>81</v>
      </c>
      <c r="AV3014" s="12" t="s">
        <v>81</v>
      </c>
      <c r="AW3014" s="12" t="s">
        <v>34</v>
      </c>
      <c r="AX3014" s="12" t="s">
        <v>72</v>
      </c>
      <c r="AY3014" s="151" t="s">
        <v>182</v>
      </c>
    </row>
    <row r="3015" spans="2:51" s="12" customFormat="1">
      <c r="B3015" s="149"/>
      <c r="D3015" s="150" t="s">
        <v>193</v>
      </c>
      <c r="E3015" s="151" t="s">
        <v>3</v>
      </c>
      <c r="F3015" s="152" t="s">
        <v>1809</v>
      </c>
      <c r="H3015" s="153">
        <v>5.4640000000000004</v>
      </c>
      <c r="I3015" s="154"/>
      <c r="L3015" s="149"/>
      <c r="M3015" s="155"/>
      <c r="T3015" s="156"/>
      <c r="AT3015" s="151" t="s">
        <v>193</v>
      </c>
      <c r="AU3015" s="151" t="s">
        <v>81</v>
      </c>
      <c r="AV3015" s="12" t="s">
        <v>81</v>
      </c>
      <c r="AW3015" s="12" t="s">
        <v>34</v>
      </c>
      <c r="AX3015" s="12" t="s">
        <v>72</v>
      </c>
      <c r="AY3015" s="151" t="s">
        <v>182</v>
      </c>
    </row>
    <row r="3016" spans="2:51" s="12" customFormat="1">
      <c r="B3016" s="149"/>
      <c r="D3016" s="150" t="s">
        <v>193</v>
      </c>
      <c r="E3016" s="151" t="s">
        <v>3</v>
      </c>
      <c r="F3016" s="152" t="s">
        <v>1810</v>
      </c>
      <c r="H3016" s="153">
        <v>2.6779999999999999</v>
      </c>
      <c r="I3016" s="154"/>
      <c r="L3016" s="149"/>
      <c r="M3016" s="155"/>
      <c r="T3016" s="156"/>
      <c r="AT3016" s="151" t="s">
        <v>193</v>
      </c>
      <c r="AU3016" s="151" t="s">
        <v>81</v>
      </c>
      <c r="AV3016" s="12" t="s">
        <v>81</v>
      </c>
      <c r="AW3016" s="12" t="s">
        <v>34</v>
      </c>
      <c r="AX3016" s="12" t="s">
        <v>72</v>
      </c>
      <c r="AY3016" s="151" t="s">
        <v>182</v>
      </c>
    </row>
    <row r="3017" spans="2:51" s="12" customFormat="1">
      <c r="B3017" s="149"/>
      <c r="D3017" s="150" t="s">
        <v>193</v>
      </c>
      <c r="E3017" s="151" t="s">
        <v>3</v>
      </c>
      <c r="F3017" s="152" t="s">
        <v>1579</v>
      </c>
      <c r="H3017" s="153">
        <v>4.4459999999999997</v>
      </c>
      <c r="I3017" s="154"/>
      <c r="L3017" s="149"/>
      <c r="M3017" s="155"/>
      <c r="T3017" s="156"/>
      <c r="AT3017" s="151" t="s">
        <v>193</v>
      </c>
      <c r="AU3017" s="151" t="s">
        <v>81</v>
      </c>
      <c r="AV3017" s="12" t="s">
        <v>81</v>
      </c>
      <c r="AW3017" s="12" t="s">
        <v>34</v>
      </c>
      <c r="AX3017" s="12" t="s">
        <v>72</v>
      </c>
      <c r="AY3017" s="151" t="s">
        <v>182</v>
      </c>
    </row>
    <row r="3018" spans="2:51" s="12" customFormat="1">
      <c r="B3018" s="149"/>
      <c r="D3018" s="150" t="s">
        <v>193</v>
      </c>
      <c r="E3018" s="151" t="s">
        <v>3</v>
      </c>
      <c r="F3018" s="152" t="s">
        <v>1810</v>
      </c>
      <c r="H3018" s="153">
        <v>2.6779999999999999</v>
      </c>
      <c r="I3018" s="154"/>
      <c r="L3018" s="149"/>
      <c r="M3018" s="155"/>
      <c r="T3018" s="156"/>
      <c r="AT3018" s="151" t="s">
        <v>193</v>
      </c>
      <c r="AU3018" s="151" t="s">
        <v>81</v>
      </c>
      <c r="AV3018" s="12" t="s">
        <v>81</v>
      </c>
      <c r="AW3018" s="12" t="s">
        <v>34</v>
      </c>
      <c r="AX3018" s="12" t="s">
        <v>72</v>
      </c>
      <c r="AY3018" s="151" t="s">
        <v>182</v>
      </c>
    </row>
    <row r="3019" spans="2:51" s="12" customFormat="1">
      <c r="B3019" s="149"/>
      <c r="D3019" s="150" t="s">
        <v>193</v>
      </c>
      <c r="E3019" s="151" t="s">
        <v>3</v>
      </c>
      <c r="F3019" s="152" t="s">
        <v>1580</v>
      </c>
      <c r="H3019" s="153">
        <v>4.2060000000000004</v>
      </c>
      <c r="I3019" s="154"/>
      <c r="L3019" s="149"/>
      <c r="M3019" s="155"/>
      <c r="T3019" s="156"/>
      <c r="AT3019" s="151" t="s">
        <v>193</v>
      </c>
      <c r="AU3019" s="151" t="s">
        <v>81</v>
      </c>
      <c r="AV3019" s="12" t="s">
        <v>81</v>
      </c>
      <c r="AW3019" s="12" t="s">
        <v>34</v>
      </c>
      <c r="AX3019" s="12" t="s">
        <v>72</v>
      </c>
      <c r="AY3019" s="151" t="s">
        <v>182</v>
      </c>
    </row>
    <row r="3020" spans="2:51" s="12" customFormat="1">
      <c r="B3020" s="149"/>
      <c r="D3020" s="150" t="s">
        <v>193</v>
      </c>
      <c r="E3020" s="151" t="s">
        <v>3</v>
      </c>
      <c r="F3020" s="152" t="s">
        <v>1810</v>
      </c>
      <c r="H3020" s="153">
        <v>2.6779999999999999</v>
      </c>
      <c r="I3020" s="154"/>
      <c r="L3020" s="149"/>
      <c r="M3020" s="155"/>
      <c r="T3020" s="156"/>
      <c r="AT3020" s="151" t="s">
        <v>193</v>
      </c>
      <c r="AU3020" s="151" t="s">
        <v>81</v>
      </c>
      <c r="AV3020" s="12" t="s">
        <v>81</v>
      </c>
      <c r="AW3020" s="12" t="s">
        <v>34</v>
      </c>
      <c r="AX3020" s="12" t="s">
        <v>72</v>
      </c>
      <c r="AY3020" s="151" t="s">
        <v>182</v>
      </c>
    </row>
    <row r="3021" spans="2:51" s="12" customFormat="1">
      <c r="B3021" s="149"/>
      <c r="D3021" s="150" t="s">
        <v>193</v>
      </c>
      <c r="E3021" s="151" t="s">
        <v>3</v>
      </c>
      <c r="F3021" s="152" t="s">
        <v>1811</v>
      </c>
      <c r="H3021" s="153">
        <v>6</v>
      </c>
      <c r="I3021" s="154"/>
      <c r="L3021" s="149"/>
      <c r="M3021" s="155"/>
      <c r="T3021" s="156"/>
      <c r="AT3021" s="151" t="s">
        <v>193</v>
      </c>
      <c r="AU3021" s="151" t="s">
        <v>81</v>
      </c>
      <c r="AV3021" s="12" t="s">
        <v>81</v>
      </c>
      <c r="AW3021" s="12" t="s">
        <v>34</v>
      </c>
      <c r="AX3021" s="12" t="s">
        <v>72</v>
      </c>
      <c r="AY3021" s="151" t="s">
        <v>182</v>
      </c>
    </row>
    <row r="3022" spans="2:51" s="12" customFormat="1">
      <c r="B3022" s="149"/>
      <c r="D3022" s="150" t="s">
        <v>193</v>
      </c>
      <c r="E3022" s="151" t="s">
        <v>3</v>
      </c>
      <c r="F3022" s="152" t="s">
        <v>1583</v>
      </c>
      <c r="H3022" s="153">
        <v>2.6190000000000002</v>
      </c>
      <c r="I3022" s="154"/>
      <c r="L3022" s="149"/>
      <c r="M3022" s="155"/>
      <c r="T3022" s="156"/>
      <c r="AT3022" s="151" t="s">
        <v>193</v>
      </c>
      <c r="AU3022" s="151" t="s">
        <v>81</v>
      </c>
      <c r="AV3022" s="12" t="s">
        <v>81</v>
      </c>
      <c r="AW3022" s="12" t="s">
        <v>34</v>
      </c>
      <c r="AX3022" s="12" t="s">
        <v>72</v>
      </c>
      <c r="AY3022" s="151" t="s">
        <v>182</v>
      </c>
    </row>
    <row r="3023" spans="2:51" s="12" customFormat="1">
      <c r="B3023" s="149"/>
      <c r="D3023" s="150" t="s">
        <v>193</v>
      </c>
      <c r="E3023" s="151" t="s">
        <v>3</v>
      </c>
      <c r="F3023" s="152" t="s">
        <v>1812</v>
      </c>
      <c r="H3023" s="153">
        <v>3</v>
      </c>
      <c r="I3023" s="154"/>
      <c r="L3023" s="149"/>
      <c r="M3023" s="155"/>
      <c r="T3023" s="156"/>
      <c r="AT3023" s="151" t="s">
        <v>193</v>
      </c>
      <c r="AU3023" s="151" t="s">
        <v>81</v>
      </c>
      <c r="AV3023" s="12" t="s">
        <v>81</v>
      </c>
      <c r="AW3023" s="12" t="s">
        <v>34</v>
      </c>
      <c r="AX3023" s="12" t="s">
        <v>72</v>
      </c>
      <c r="AY3023" s="151" t="s">
        <v>182</v>
      </c>
    </row>
    <row r="3024" spans="2:51" s="12" customFormat="1">
      <c r="B3024" s="149"/>
      <c r="D3024" s="150" t="s">
        <v>193</v>
      </c>
      <c r="E3024" s="151" t="s">
        <v>3</v>
      </c>
      <c r="F3024" s="152" t="s">
        <v>1812</v>
      </c>
      <c r="H3024" s="153">
        <v>3</v>
      </c>
      <c r="I3024" s="154"/>
      <c r="L3024" s="149"/>
      <c r="M3024" s="155"/>
      <c r="T3024" s="156"/>
      <c r="AT3024" s="151" t="s">
        <v>193</v>
      </c>
      <c r="AU3024" s="151" t="s">
        <v>81</v>
      </c>
      <c r="AV3024" s="12" t="s">
        <v>81</v>
      </c>
      <c r="AW3024" s="12" t="s">
        <v>34</v>
      </c>
      <c r="AX3024" s="12" t="s">
        <v>72</v>
      </c>
      <c r="AY3024" s="151" t="s">
        <v>182</v>
      </c>
    </row>
    <row r="3025" spans="2:51" s="12" customFormat="1">
      <c r="B3025" s="149"/>
      <c r="D3025" s="150" t="s">
        <v>193</v>
      </c>
      <c r="E3025" s="151" t="s">
        <v>3</v>
      </c>
      <c r="F3025" s="152" t="s">
        <v>1812</v>
      </c>
      <c r="H3025" s="153">
        <v>3</v>
      </c>
      <c r="I3025" s="154"/>
      <c r="L3025" s="149"/>
      <c r="M3025" s="155"/>
      <c r="T3025" s="156"/>
      <c r="AT3025" s="151" t="s">
        <v>193</v>
      </c>
      <c r="AU3025" s="151" t="s">
        <v>81</v>
      </c>
      <c r="AV3025" s="12" t="s">
        <v>81</v>
      </c>
      <c r="AW3025" s="12" t="s">
        <v>34</v>
      </c>
      <c r="AX3025" s="12" t="s">
        <v>72</v>
      </c>
      <c r="AY3025" s="151" t="s">
        <v>182</v>
      </c>
    </row>
    <row r="3026" spans="2:51" s="12" customFormat="1">
      <c r="B3026" s="149"/>
      <c r="D3026" s="150" t="s">
        <v>193</v>
      </c>
      <c r="E3026" s="151" t="s">
        <v>3</v>
      </c>
      <c r="F3026" s="152" t="s">
        <v>1812</v>
      </c>
      <c r="H3026" s="153">
        <v>3</v>
      </c>
      <c r="I3026" s="154"/>
      <c r="L3026" s="149"/>
      <c r="M3026" s="155"/>
      <c r="T3026" s="156"/>
      <c r="AT3026" s="151" t="s">
        <v>193</v>
      </c>
      <c r="AU3026" s="151" t="s">
        <v>81</v>
      </c>
      <c r="AV3026" s="12" t="s">
        <v>81</v>
      </c>
      <c r="AW3026" s="12" t="s">
        <v>34</v>
      </c>
      <c r="AX3026" s="12" t="s">
        <v>72</v>
      </c>
      <c r="AY3026" s="151" t="s">
        <v>182</v>
      </c>
    </row>
    <row r="3027" spans="2:51" s="12" customFormat="1">
      <c r="B3027" s="149"/>
      <c r="D3027" s="150" t="s">
        <v>193</v>
      </c>
      <c r="E3027" s="151" t="s">
        <v>3</v>
      </c>
      <c r="F3027" s="152" t="s">
        <v>1594</v>
      </c>
      <c r="H3027" s="153">
        <v>2.637</v>
      </c>
      <c r="I3027" s="154"/>
      <c r="L3027" s="149"/>
      <c r="M3027" s="155"/>
      <c r="T3027" s="156"/>
      <c r="AT3027" s="151" t="s">
        <v>193</v>
      </c>
      <c r="AU3027" s="151" t="s">
        <v>81</v>
      </c>
      <c r="AV3027" s="12" t="s">
        <v>81</v>
      </c>
      <c r="AW3027" s="12" t="s">
        <v>34</v>
      </c>
      <c r="AX3027" s="12" t="s">
        <v>72</v>
      </c>
      <c r="AY3027" s="151" t="s">
        <v>182</v>
      </c>
    </row>
    <row r="3028" spans="2:51" s="12" customFormat="1">
      <c r="B3028" s="149"/>
      <c r="D3028" s="150" t="s">
        <v>193</v>
      </c>
      <c r="E3028" s="151" t="s">
        <v>3</v>
      </c>
      <c r="F3028" s="152" t="s">
        <v>1595</v>
      </c>
      <c r="H3028" s="153">
        <v>2.6240000000000001</v>
      </c>
      <c r="I3028" s="154"/>
      <c r="L3028" s="149"/>
      <c r="M3028" s="155"/>
      <c r="T3028" s="156"/>
      <c r="AT3028" s="151" t="s">
        <v>193</v>
      </c>
      <c r="AU3028" s="151" t="s">
        <v>81</v>
      </c>
      <c r="AV3028" s="12" t="s">
        <v>81</v>
      </c>
      <c r="AW3028" s="12" t="s">
        <v>34</v>
      </c>
      <c r="AX3028" s="12" t="s">
        <v>72</v>
      </c>
      <c r="AY3028" s="151" t="s">
        <v>182</v>
      </c>
    </row>
    <row r="3029" spans="2:51" s="12" customFormat="1">
      <c r="B3029" s="149"/>
      <c r="D3029" s="150" t="s">
        <v>193</v>
      </c>
      <c r="E3029" s="151" t="s">
        <v>3</v>
      </c>
      <c r="F3029" s="152" t="s">
        <v>1596</v>
      </c>
      <c r="H3029" s="153">
        <v>2.556</v>
      </c>
      <c r="I3029" s="154"/>
      <c r="L3029" s="149"/>
      <c r="M3029" s="155"/>
      <c r="T3029" s="156"/>
      <c r="AT3029" s="151" t="s">
        <v>193</v>
      </c>
      <c r="AU3029" s="151" t="s">
        <v>81</v>
      </c>
      <c r="AV3029" s="12" t="s">
        <v>81</v>
      </c>
      <c r="AW3029" s="12" t="s">
        <v>34</v>
      </c>
      <c r="AX3029" s="12" t="s">
        <v>72</v>
      </c>
      <c r="AY3029" s="151" t="s">
        <v>182</v>
      </c>
    </row>
    <row r="3030" spans="2:51" s="12" customFormat="1">
      <c r="B3030" s="149"/>
      <c r="D3030" s="150" t="s">
        <v>193</v>
      </c>
      <c r="E3030" s="151" t="s">
        <v>3</v>
      </c>
      <c r="F3030" s="152" t="s">
        <v>1597</v>
      </c>
      <c r="H3030" s="153">
        <v>2.5649999999999999</v>
      </c>
      <c r="I3030" s="154"/>
      <c r="L3030" s="149"/>
      <c r="M3030" s="155"/>
      <c r="T3030" s="156"/>
      <c r="AT3030" s="151" t="s">
        <v>193</v>
      </c>
      <c r="AU3030" s="151" t="s">
        <v>81</v>
      </c>
      <c r="AV3030" s="12" t="s">
        <v>81</v>
      </c>
      <c r="AW3030" s="12" t="s">
        <v>34</v>
      </c>
      <c r="AX3030" s="12" t="s">
        <v>72</v>
      </c>
      <c r="AY3030" s="151" t="s">
        <v>182</v>
      </c>
    </row>
    <row r="3031" spans="2:51" s="12" customFormat="1">
      <c r="B3031" s="149"/>
      <c r="D3031" s="150" t="s">
        <v>193</v>
      </c>
      <c r="E3031" s="151" t="s">
        <v>3</v>
      </c>
      <c r="F3031" s="152" t="s">
        <v>1813</v>
      </c>
      <c r="H3031" s="153">
        <v>1.2</v>
      </c>
      <c r="I3031" s="154"/>
      <c r="L3031" s="149"/>
      <c r="M3031" s="155"/>
      <c r="T3031" s="156"/>
      <c r="AT3031" s="151" t="s">
        <v>193</v>
      </c>
      <c r="AU3031" s="151" t="s">
        <v>81</v>
      </c>
      <c r="AV3031" s="12" t="s">
        <v>81</v>
      </c>
      <c r="AW3031" s="12" t="s">
        <v>34</v>
      </c>
      <c r="AX3031" s="12" t="s">
        <v>72</v>
      </c>
      <c r="AY3031" s="151" t="s">
        <v>182</v>
      </c>
    </row>
    <row r="3032" spans="2:51" s="12" customFormat="1">
      <c r="B3032" s="149"/>
      <c r="D3032" s="150" t="s">
        <v>193</v>
      </c>
      <c r="E3032" s="151" t="s">
        <v>3</v>
      </c>
      <c r="F3032" s="152" t="s">
        <v>1814</v>
      </c>
      <c r="H3032" s="153">
        <v>4</v>
      </c>
      <c r="I3032" s="154"/>
      <c r="L3032" s="149"/>
      <c r="M3032" s="155"/>
      <c r="T3032" s="156"/>
      <c r="AT3032" s="151" t="s">
        <v>193</v>
      </c>
      <c r="AU3032" s="151" t="s">
        <v>81</v>
      </c>
      <c r="AV3032" s="12" t="s">
        <v>81</v>
      </c>
      <c r="AW3032" s="12" t="s">
        <v>34</v>
      </c>
      <c r="AX3032" s="12" t="s">
        <v>72</v>
      </c>
      <c r="AY3032" s="151" t="s">
        <v>182</v>
      </c>
    </row>
    <row r="3033" spans="2:51" s="12" customFormat="1">
      <c r="B3033" s="149"/>
      <c r="D3033" s="150" t="s">
        <v>193</v>
      </c>
      <c r="E3033" s="151" t="s">
        <v>3</v>
      </c>
      <c r="F3033" s="152" t="s">
        <v>1815</v>
      </c>
      <c r="H3033" s="153">
        <v>1.6</v>
      </c>
      <c r="I3033" s="154"/>
      <c r="L3033" s="149"/>
      <c r="M3033" s="155"/>
      <c r="T3033" s="156"/>
      <c r="AT3033" s="151" t="s">
        <v>193</v>
      </c>
      <c r="AU3033" s="151" t="s">
        <v>81</v>
      </c>
      <c r="AV3033" s="12" t="s">
        <v>81</v>
      </c>
      <c r="AW3033" s="12" t="s">
        <v>34</v>
      </c>
      <c r="AX3033" s="12" t="s">
        <v>72</v>
      </c>
      <c r="AY3033" s="151" t="s">
        <v>182</v>
      </c>
    </row>
    <row r="3034" spans="2:51" s="12" customFormat="1">
      <c r="B3034" s="149"/>
      <c r="D3034" s="150" t="s">
        <v>193</v>
      </c>
      <c r="E3034" s="151" t="s">
        <v>3</v>
      </c>
      <c r="F3034" s="152" t="s">
        <v>1815</v>
      </c>
      <c r="H3034" s="153">
        <v>1.6</v>
      </c>
      <c r="I3034" s="154"/>
      <c r="L3034" s="149"/>
      <c r="M3034" s="155"/>
      <c r="T3034" s="156"/>
      <c r="AT3034" s="151" t="s">
        <v>193</v>
      </c>
      <c r="AU3034" s="151" t="s">
        <v>81</v>
      </c>
      <c r="AV3034" s="12" t="s">
        <v>81</v>
      </c>
      <c r="AW3034" s="12" t="s">
        <v>34</v>
      </c>
      <c r="AX3034" s="12" t="s">
        <v>72</v>
      </c>
      <c r="AY3034" s="151" t="s">
        <v>182</v>
      </c>
    </row>
    <row r="3035" spans="2:51" s="12" customFormat="1">
      <c r="B3035" s="149"/>
      <c r="D3035" s="150" t="s">
        <v>193</v>
      </c>
      <c r="E3035" s="151" t="s">
        <v>3</v>
      </c>
      <c r="F3035" s="152" t="s">
        <v>1816</v>
      </c>
      <c r="H3035" s="153">
        <v>3.3959999999999999</v>
      </c>
      <c r="I3035" s="154"/>
      <c r="L3035" s="149"/>
      <c r="M3035" s="155"/>
      <c r="T3035" s="156"/>
      <c r="AT3035" s="151" t="s">
        <v>193</v>
      </c>
      <c r="AU3035" s="151" t="s">
        <v>81</v>
      </c>
      <c r="AV3035" s="12" t="s">
        <v>81</v>
      </c>
      <c r="AW3035" s="12" t="s">
        <v>34</v>
      </c>
      <c r="AX3035" s="12" t="s">
        <v>72</v>
      </c>
      <c r="AY3035" s="151" t="s">
        <v>182</v>
      </c>
    </row>
    <row r="3036" spans="2:51" s="12" customFormat="1">
      <c r="B3036" s="149"/>
      <c r="D3036" s="150" t="s">
        <v>193</v>
      </c>
      <c r="E3036" s="151" t="s">
        <v>3</v>
      </c>
      <c r="F3036" s="152" t="s">
        <v>1817</v>
      </c>
      <c r="H3036" s="153">
        <v>4.59</v>
      </c>
      <c r="I3036" s="154"/>
      <c r="L3036" s="149"/>
      <c r="M3036" s="155"/>
      <c r="T3036" s="156"/>
      <c r="AT3036" s="151" t="s">
        <v>193</v>
      </c>
      <c r="AU3036" s="151" t="s">
        <v>81</v>
      </c>
      <c r="AV3036" s="12" t="s">
        <v>81</v>
      </c>
      <c r="AW3036" s="12" t="s">
        <v>34</v>
      </c>
      <c r="AX3036" s="12" t="s">
        <v>72</v>
      </c>
      <c r="AY3036" s="151" t="s">
        <v>182</v>
      </c>
    </row>
    <row r="3037" spans="2:51" s="14" customFormat="1">
      <c r="B3037" s="174"/>
      <c r="D3037" s="150" t="s">
        <v>193</v>
      </c>
      <c r="E3037" s="175" t="s">
        <v>3</v>
      </c>
      <c r="F3037" s="176" t="s">
        <v>596</v>
      </c>
      <c r="H3037" s="177">
        <v>92.61399999999999</v>
      </c>
      <c r="I3037" s="178"/>
      <c r="L3037" s="174"/>
      <c r="M3037" s="179"/>
      <c r="T3037" s="180"/>
      <c r="AT3037" s="175" t="s">
        <v>193</v>
      </c>
      <c r="AU3037" s="175" t="s">
        <v>81</v>
      </c>
      <c r="AV3037" s="14" t="s">
        <v>202</v>
      </c>
      <c r="AW3037" s="14" t="s">
        <v>34</v>
      </c>
      <c r="AX3037" s="14" t="s">
        <v>72</v>
      </c>
      <c r="AY3037" s="175" t="s">
        <v>182</v>
      </c>
    </row>
    <row r="3038" spans="2:51" s="12" customFormat="1">
      <c r="B3038" s="149"/>
      <c r="D3038" s="150" t="s">
        <v>193</v>
      </c>
      <c r="E3038" s="151" t="s">
        <v>3</v>
      </c>
      <c r="F3038" s="152" t="s">
        <v>1818</v>
      </c>
      <c r="H3038" s="153">
        <v>3</v>
      </c>
      <c r="I3038" s="154"/>
      <c r="L3038" s="149"/>
      <c r="M3038" s="155"/>
      <c r="T3038" s="156"/>
      <c r="AT3038" s="151" t="s">
        <v>193</v>
      </c>
      <c r="AU3038" s="151" t="s">
        <v>81</v>
      </c>
      <c r="AV3038" s="12" t="s">
        <v>81</v>
      </c>
      <c r="AW3038" s="12" t="s">
        <v>34</v>
      </c>
      <c r="AX3038" s="12" t="s">
        <v>72</v>
      </c>
      <c r="AY3038" s="151" t="s">
        <v>182</v>
      </c>
    </row>
    <row r="3039" spans="2:51" s="12" customFormat="1">
      <c r="B3039" s="149"/>
      <c r="D3039" s="150" t="s">
        <v>193</v>
      </c>
      <c r="E3039" s="151" t="s">
        <v>3</v>
      </c>
      <c r="F3039" s="152" t="s">
        <v>1819</v>
      </c>
      <c r="H3039" s="153">
        <v>2.5499999999999998</v>
      </c>
      <c r="I3039" s="154"/>
      <c r="L3039" s="149"/>
      <c r="M3039" s="155"/>
      <c r="T3039" s="156"/>
      <c r="AT3039" s="151" t="s">
        <v>193</v>
      </c>
      <c r="AU3039" s="151" t="s">
        <v>81</v>
      </c>
      <c r="AV3039" s="12" t="s">
        <v>81</v>
      </c>
      <c r="AW3039" s="12" t="s">
        <v>34</v>
      </c>
      <c r="AX3039" s="12" t="s">
        <v>72</v>
      </c>
      <c r="AY3039" s="151" t="s">
        <v>182</v>
      </c>
    </row>
    <row r="3040" spans="2:51" s="12" customFormat="1">
      <c r="B3040" s="149"/>
      <c r="D3040" s="150" t="s">
        <v>193</v>
      </c>
      <c r="E3040" s="151" t="s">
        <v>3</v>
      </c>
      <c r="F3040" s="152" t="s">
        <v>1818</v>
      </c>
      <c r="H3040" s="153">
        <v>3</v>
      </c>
      <c r="I3040" s="154"/>
      <c r="L3040" s="149"/>
      <c r="M3040" s="155"/>
      <c r="T3040" s="156"/>
      <c r="AT3040" s="151" t="s">
        <v>193</v>
      </c>
      <c r="AU3040" s="151" t="s">
        <v>81</v>
      </c>
      <c r="AV3040" s="12" t="s">
        <v>81</v>
      </c>
      <c r="AW3040" s="12" t="s">
        <v>34</v>
      </c>
      <c r="AX3040" s="12" t="s">
        <v>72</v>
      </c>
      <c r="AY3040" s="151" t="s">
        <v>182</v>
      </c>
    </row>
    <row r="3041" spans="2:51" s="12" customFormat="1">
      <c r="B3041" s="149"/>
      <c r="D3041" s="150" t="s">
        <v>193</v>
      </c>
      <c r="E3041" s="151" t="s">
        <v>3</v>
      </c>
      <c r="F3041" s="152" t="s">
        <v>1818</v>
      </c>
      <c r="H3041" s="153">
        <v>3</v>
      </c>
      <c r="I3041" s="154"/>
      <c r="L3041" s="149"/>
      <c r="M3041" s="155"/>
      <c r="T3041" s="156"/>
      <c r="AT3041" s="151" t="s">
        <v>193</v>
      </c>
      <c r="AU3041" s="151" t="s">
        <v>81</v>
      </c>
      <c r="AV3041" s="12" t="s">
        <v>81</v>
      </c>
      <c r="AW3041" s="12" t="s">
        <v>34</v>
      </c>
      <c r="AX3041" s="12" t="s">
        <v>72</v>
      </c>
      <c r="AY3041" s="151" t="s">
        <v>182</v>
      </c>
    </row>
    <row r="3042" spans="2:51" s="12" customFormat="1">
      <c r="B3042" s="149"/>
      <c r="D3042" s="150" t="s">
        <v>193</v>
      </c>
      <c r="E3042" s="151" t="s">
        <v>3</v>
      </c>
      <c r="F3042" s="152" t="s">
        <v>1820</v>
      </c>
      <c r="H3042" s="153">
        <v>2.4300000000000002</v>
      </c>
      <c r="I3042" s="154"/>
      <c r="L3042" s="149"/>
      <c r="M3042" s="155"/>
      <c r="T3042" s="156"/>
      <c r="AT3042" s="151" t="s">
        <v>193</v>
      </c>
      <c r="AU3042" s="151" t="s">
        <v>81</v>
      </c>
      <c r="AV3042" s="12" t="s">
        <v>81</v>
      </c>
      <c r="AW3042" s="12" t="s">
        <v>34</v>
      </c>
      <c r="AX3042" s="12" t="s">
        <v>72</v>
      </c>
      <c r="AY3042" s="151" t="s">
        <v>182</v>
      </c>
    </row>
    <row r="3043" spans="2:51" s="12" customFormat="1">
      <c r="B3043" s="149"/>
      <c r="D3043" s="150" t="s">
        <v>193</v>
      </c>
      <c r="E3043" s="151" t="s">
        <v>3</v>
      </c>
      <c r="F3043" s="152" t="s">
        <v>1820</v>
      </c>
      <c r="H3043" s="153">
        <v>2.4300000000000002</v>
      </c>
      <c r="I3043" s="154"/>
      <c r="L3043" s="149"/>
      <c r="M3043" s="155"/>
      <c r="T3043" s="156"/>
      <c r="AT3043" s="151" t="s">
        <v>193</v>
      </c>
      <c r="AU3043" s="151" t="s">
        <v>81</v>
      </c>
      <c r="AV3043" s="12" t="s">
        <v>81</v>
      </c>
      <c r="AW3043" s="12" t="s">
        <v>34</v>
      </c>
      <c r="AX3043" s="12" t="s">
        <v>72</v>
      </c>
      <c r="AY3043" s="151" t="s">
        <v>182</v>
      </c>
    </row>
    <row r="3044" spans="2:51" s="12" customFormat="1">
      <c r="B3044" s="149"/>
      <c r="D3044" s="150" t="s">
        <v>193</v>
      </c>
      <c r="E3044" s="151" t="s">
        <v>3</v>
      </c>
      <c r="F3044" s="152" t="s">
        <v>1821</v>
      </c>
      <c r="H3044" s="153">
        <v>4.96</v>
      </c>
      <c r="I3044" s="154"/>
      <c r="L3044" s="149"/>
      <c r="M3044" s="155"/>
      <c r="T3044" s="156"/>
      <c r="AT3044" s="151" t="s">
        <v>193</v>
      </c>
      <c r="AU3044" s="151" t="s">
        <v>81</v>
      </c>
      <c r="AV3044" s="12" t="s">
        <v>81</v>
      </c>
      <c r="AW3044" s="12" t="s">
        <v>34</v>
      </c>
      <c r="AX3044" s="12" t="s">
        <v>72</v>
      </c>
      <c r="AY3044" s="151" t="s">
        <v>182</v>
      </c>
    </row>
    <row r="3045" spans="2:51" s="12" customFormat="1">
      <c r="B3045" s="149"/>
      <c r="D3045" s="150" t="s">
        <v>193</v>
      </c>
      <c r="E3045" s="151" t="s">
        <v>3</v>
      </c>
      <c r="F3045" s="152" t="s">
        <v>1819</v>
      </c>
      <c r="H3045" s="153">
        <v>2.5499999999999998</v>
      </c>
      <c r="I3045" s="154"/>
      <c r="L3045" s="149"/>
      <c r="M3045" s="155"/>
      <c r="T3045" s="156"/>
      <c r="AT3045" s="151" t="s">
        <v>193</v>
      </c>
      <c r="AU3045" s="151" t="s">
        <v>81</v>
      </c>
      <c r="AV3045" s="12" t="s">
        <v>81</v>
      </c>
      <c r="AW3045" s="12" t="s">
        <v>34</v>
      </c>
      <c r="AX3045" s="12" t="s">
        <v>72</v>
      </c>
      <c r="AY3045" s="151" t="s">
        <v>182</v>
      </c>
    </row>
    <row r="3046" spans="2:51" s="12" customFormat="1">
      <c r="B3046" s="149"/>
      <c r="D3046" s="150" t="s">
        <v>193</v>
      </c>
      <c r="E3046" s="151" t="s">
        <v>3</v>
      </c>
      <c r="F3046" s="152" t="s">
        <v>1820</v>
      </c>
      <c r="H3046" s="153">
        <v>2.4300000000000002</v>
      </c>
      <c r="I3046" s="154"/>
      <c r="L3046" s="149"/>
      <c r="M3046" s="155"/>
      <c r="T3046" s="156"/>
      <c r="AT3046" s="151" t="s">
        <v>193</v>
      </c>
      <c r="AU3046" s="151" t="s">
        <v>81</v>
      </c>
      <c r="AV3046" s="12" t="s">
        <v>81</v>
      </c>
      <c r="AW3046" s="12" t="s">
        <v>34</v>
      </c>
      <c r="AX3046" s="12" t="s">
        <v>72</v>
      </c>
      <c r="AY3046" s="151" t="s">
        <v>182</v>
      </c>
    </row>
    <row r="3047" spans="2:51" s="12" customFormat="1">
      <c r="B3047" s="149"/>
      <c r="D3047" s="150" t="s">
        <v>193</v>
      </c>
      <c r="E3047" s="151" t="s">
        <v>3</v>
      </c>
      <c r="F3047" s="152" t="s">
        <v>1822</v>
      </c>
      <c r="H3047" s="153">
        <v>5.9039999999999999</v>
      </c>
      <c r="I3047" s="154"/>
      <c r="L3047" s="149"/>
      <c r="M3047" s="155"/>
      <c r="T3047" s="156"/>
      <c r="AT3047" s="151" t="s">
        <v>193</v>
      </c>
      <c r="AU3047" s="151" t="s">
        <v>81</v>
      </c>
      <c r="AV3047" s="12" t="s">
        <v>81</v>
      </c>
      <c r="AW3047" s="12" t="s">
        <v>34</v>
      </c>
      <c r="AX3047" s="12" t="s">
        <v>72</v>
      </c>
      <c r="AY3047" s="151" t="s">
        <v>182</v>
      </c>
    </row>
    <row r="3048" spans="2:51" s="12" customFormat="1">
      <c r="B3048" s="149"/>
      <c r="D3048" s="150" t="s">
        <v>193</v>
      </c>
      <c r="E3048" s="151" t="s">
        <v>3</v>
      </c>
      <c r="F3048" s="152" t="s">
        <v>1823</v>
      </c>
      <c r="H3048" s="153">
        <v>2.66</v>
      </c>
      <c r="I3048" s="154"/>
      <c r="L3048" s="149"/>
      <c r="M3048" s="155"/>
      <c r="T3048" s="156"/>
      <c r="AT3048" s="151" t="s">
        <v>193</v>
      </c>
      <c r="AU3048" s="151" t="s">
        <v>81</v>
      </c>
      <c r="AV3048" s="12" t="s">
        <v>81</v>
      </c>
      <c r="AW3048" s="12" t="s">
        <v>34</v>
      </c>
      <c r="AX3048" s="12" t="s">
        <v>72</v>
      </c>
      <c r="AY3048" s="151" t="s">
        <v>182</v>
      </c>
    </row>
    <row r="3049" spans="2:51" s="12" customFormat="1">
      <c r="B3049" s="149"/>
      <c r="D3049" s="150" t="s">
        <v>193</v>
      </c>
      <c r="E3049" s="151" t="s">
        <v>3</v>
      </c>
      <c r="F3049" s="152" t="s">
        <v>1824</v>
      </c>
      <c r="H3049" s="153">
        <v>4.4770000000000003</v>
      </c>
      <c r="I3049" s="154"/>
      <c r="L3049" s="149"/>
      <c r="M3049" s="155"/>
      <c r="T3049" s="156"/>
      <c r="AT3049" s="151" t="s">
        <v>193</v>
      </c>
      <c r="AU3049" s="151" t="s">
        <v>81</v>
      </c>
      <c r="AV3049" s="12" t="s">
        <v>81</v>
      </c>
      <c r="AW3049" s="12" t="s">
        <v>34</v>
      </c>
      <c r="AX3049" s="12" t="s">
        <v>72</v>
      </c>
      <c r="AY3049" s="151" t="s">
        <v>182</v>
      </c>
    </row>
    <row r="3050" spans="2:51" s="12" customFormat="1">
      <c r="B3050" s="149"/>
      <c r="D3050" s="150" t="s">
        <v>193</v>
      </c>
      <c r="E3050" s="151" t="s">
        <v>3</v>
      </c>
      <c r="F3050" s="152" t="s">
        <v>1825</v>
      </c>
      <c r="H3050" s="153">
        <v>3.41</v>
      </c>
      <c r="I3050" s="154"/>
      <c r="L3050" s="149"/>
      <c r="M3050" s="155"/>
      <c r="T3050" s="156"/>
      <c r="AT3050" s="151" t="s">
        <v>193</v>
      </c>
      <c r="AU3050" s="151" t="s">
        <v>81</v>
      </c>
      <c r="AV3050" s="12" t="s">
        <v>81</v>
      </c>
      <c r="AW3050" s="12" t="s">
        <v>34</v>
      </c>
      <c r="AX3050" s="12" t="s">
        <v>72</v>
      </c>
      <c r="AY3050" s="151" t="s">
        <v>182</v>
      </c>
    </row>
    <row r="3051" spans="2:51" s="12" customFormat="1">
      <c r="B3051" s="149"/>
      <c r="D3051" s="150" t="s">
        <v>193</v>
      </c>
      <c r="E3051" s="151" t="s">
        <v>3</v>
      </c>
      <c r="F3051" s="152" t="s">
        <v>1826</v>
      </c>
      <c r="H3051" s="153">
        <v>3.0510000000000002</v>
      </c>
      <c r="I3051" s="154"/>
      <c r="L3051" s="149"/>
      <c r="M3051" s="155"/>
      <c r="T3051" s="156"/>
      <c r="AT3051" s="151" t="s">
        <v>193</v>
      </c>
      <c r="AU3051" s="151" t="s">
        <v>81</v>
      </c>
      <c r="AV3051" s="12" t="s">
        <v>81</v>
      </c>
      <c r="AW3051" s="12" t="s">
        <v>34</v>
      </c>
      <c r="AX3051" s="12" t="s">
        <v>72</v>
      </c>
      <c r="AY3051" s="151" t="s">
        <v>182</v>
      </c>
    </row>
    <row r="3052" spans="2:51" s="12" customFormat="1">
      <c r="B3052" s="149"/>
      <c r="D3052" s="150" t="s">
        <v>193</v>
      </c>
      <c r="E3052" s="151" t="s">
        <v>3</v>
      </c>
      <c r="F3052" s="152" t="s">
        <v>1806</v>
      </c>
      <c r="H3052" s="153">
        <v>2.75</v>
      </c>
      <c r="I3052" s="154"/>
      <c r="L3052" s="149"/>
      <c r="M3052" s="155"/>
      <c r="T3052" s="156"/>
      <c r="AT3052" s="151" t="s">
        <v>193</v>
      </c>
      <c r="AU3052" s="151" t="s">
        <v>81</v>
      </c>
      <c r="AV3052" s="12" t="s">
        <v>81</v>
      </c>
      <c r="AW3052" s="12" t="s">
        <v>34</v>
      </c>
      <c r="AX3052" s="12" t="s">
        <v>72</v>
      </c>
      <c r="AY3052" s="151" t="s">
        <v>182</v>
      </c>
    </row>
    <row r="3053" spans="2:51" s="12" customFormat="1">
      <c r="B3053" s="149"/>
      <c r="D3053" s="150" t="s">
        <v>193</v>
      </c>
      <c r="E3053" s="151" t="s">
        <v>3</v>
      </c>
      <c r="F3053" s="152" t="s">
        <v>1811</v>
      </c>
      <c r="H3053" s="153">
        <v>6</v>
      </c>
      <c r="I3053" s="154"/>
      <c r="L3053" s="149"/>
      <c r="M3053" s="155"/>
      <c r="T3053" s="156"/>
      <c r="AT3053" s="151" t="s">
        <v>193</v>
      </c>
      <c r="AU3053" s="151" t="s">
        <v>81</v>
      </c>
      <c r="AV3053" s="12" t="s">
        <v>81</v>
      </c>
      <c r="AW3053" s="12" t="s">
        <v>34</v>
      </c>
      <c r="AX3053" s="12" t="s">
        <v>72</v>
      </c>
      <c r="AY3053" s="151" t="s">
        <v>182</v>
      </c>
    </row>
    <row r="3054" spans="2:51" s="12" customFormat="1">
      <c r="B3054" s="149"/>
      <c r="D3054" s="150" t="s">
        <v>193</v>
      </c>
      <c r="E3054" s="151" t="s">
        <v>3</v>
      </c>
      <c r="F3054" s="152" t="s">
        <v>1806</v>
      </c>
      <c r="H3054" s="153">
        <v>2.75</v>
      </c>
      <c r="I3054" s="154"/>
      <c r="L3054" s="149"/>
      <c r="M3054" s="155"/>
      <c r="T3054" s="156"/>
      <c r="AT3054" s="151" t="s">
        <v>193</v>
      </c>
      <c r="AU3054" s="151" t="s">
        <v>81</v>
      </c>
      <c r="AV3054" s="12" t="s">
        <v>81</v>
      </c>
      <c r="AW3054" s="12" t="s">
        <v>34</v>
      </c>
      <c r="AX3054" s="12" t="s">
        <v>72</v>
      </c>
      <c r="AY3054" s="151" t="s">
        <v>182</v>
      </c>
    </row>
    <row r="3055" spans="2:51" s="12" customFormat="1">
      <c r="B3055" s="149"/>
      <c r="D3055" s="150" t="s">
        <v>193</v>
      </c>
      <c r="E3055" s="151" t="s">
        <v>3</v>
      </c>
      <c r="F3055" s="152" t="s">
        <v>1812</v>
      </c>
      <c r="H3055" s="153">
        <v>3</v>
      </c>
      <c r="I3055" s="154"/>
      <c r="L3055" s="149"/>
      <c r="M3055" s="155"/>
      <c r="T3055" s="156"/>
      <c r="AT3055" s="151" t="s">
        <v>193</v>
      </c>
      <c r="AU3055" s="151" t="s">
        <v>81</v>
      </c>
      <c r="AV3055" s="12" t="s">
        <v>81</v>
      </c>
      <c r="AW3055" s="12" t="s">
        <v>34</v>
      </c>
      <c r="AX3055" s="12" t="s">
        <v>72</v>
      </c>
      <c r="AY3055" s="151" t="s">
        <v>182</v>
      </c>
    </row>
    <row r="3056" spans="2:51" s="12" customFormat="1">
      <c r="B3056" s="149"/>
      <c r="D3056" s="150" t="s">
        <v>193</v>
      </c>
      <c r="E3056" s="151" t="s">
        <v>3</v>
      </c>
      <c r="F3056" s="152" t="s">
        <v>1812</v>
      </c>
      <c r="H3056" s="153">
        <v>3</v>
      </c>
      <c r="I3056" s="154"/>
      <c r="L3056" s="149"/>
      <c r="M3056" s="155"/>
      <c r="T3056" s="156"/>
      <c r="AT3056" s="151" t="s">
        <v>193</v>
      </c>
      <c r="AU3056" s="151" t="s">
        <v>81</v>
      </c>
      <c r="AV3056" s="12" t="s">
        <v>81</v>
      </c>
      <c r="AW3056" s="12" t="s">
        <v>34</v>
      </c>
      <c r="AX3056" s="12" t="s">
        <v>72</v>
      </c>
      <c r="AY3056" s="151" t="s">
        <v>182</v>
      </c>
    </row>
    <row r="3057" spans="2:51" s="12" customFormat="1">
      <c r="B3057" s="149"/>
      <c r="D3057" s="150" t="s">
        <v>193</v>
      </c>
      <c r="E3057" s="151" t="s">
        <v>3</v>
      </c>
      <c r="F3057" s="152" t="s">
        <v>1806</v>
      </c>
      <c r="H3057" s="153">
        <v>2.75</v>
      </c>
      <c r="I3057" s="154"/>
      <c r="L3057" s="149"/>
      <c r="M3057" s="155"/>
      <c r="T3057" s="156"/>
      <c r="AT3057" s="151" t="s">
        <v>193</v>
      </c>
      <c r="AU3057" s="151" t="s">
        <v>81</v>
      </c>
      <c r="AV3057" s="12" t="s">
        <v>81</v>
      </c>
      <c r="AW3057" s="12" t="s">
        <v>34</v>
      </c>
      <c r="AX3057" s="12" t="s">
        <v>72</v>
      </c>
      <c r="AY3057" s="151" t="s">
        <v>182</v>
      </c>
    </row>
    <row r="3058" spans="2:51" s="12" customFormat="1">
      <c r="B3058" s="149"/>
      <c r="D3058" s="150" t="s">
        <v>193</v>
      </c>
      <c r="E3058" s="151" t="s">
        <v>3</v>
      </c>
      <c r="F3058" s="152" t="s">
        <v>1806</v>
      </c>
      <c r="H3058" s="153">
        <v>2.75</v>
      </c>
      <c r="I3058" s="154"/>
      <c r="L3058" s="149"/>
      <c r="M3058" s="155"/>
      <c r="T3058" s="156"/>
      <c r="AT3058" s="151" t="s">
        <v>193</v>
      </c>
      <c r="AU3058" s="151" t="s">
        <v>81</v>
      </c>
      <c r="AV3058" s="12" t="s">
        <v>81</v>
      </c>
      <c r="AW3058" s="12" t="s">
        <v>34</v>
      </c>
      <c r="AX3058" s="12" t="s">
        <v>72</v>
      </c>
      <c r="AY3058" s="151" t="s">
        <v>182</v>
      </c>
    </row>
    <row r="3059" spans="2:51" s="12" customFormat="1">
      <c r="B3059" s="149"/>
      <c r="D3059" s="150" t="s">
        <v>193</v>
      </c>
      <c r="E3059" s="151" t="s">
        <v>3</v>
      </c>
      <c r="F3059" s="152" t="s">
        <v>1812</v>
      </c>
      <c r="H3059" s="153">
        <v>3</v>
      </c>
      <c r="I3059" s="154"/>
      <c r="L3059" s="149"/>
      <c r="M3059" s="155"/>
      <c r="T3059" s="156"/>
      <c r="AT3059" s="151" t="s">
        <v>193</v>
      </c>
      <c r="AU3059" s="151" t="s">
        <v>81</v>
      </c>
      <c r="AV3059" s="12" t="s">
        <v>81</v>
      </c>
      <c r="AW3059" s="12" t="s">
        <v>34</v>
      </c>
      <c r="AX3059" s="12" t="s">
        <v>72</v>
      </c>
      <c r="AY3059" s="151" t="s">
        <v>182</v>
      </c>
    </row>
    <row r="3060" spans="2:51" s="12" customFormat="1">
      <c r="B3060" s="149"/>
      <c r="D3060" s="150" t="s">
        <v>193</v>
      </c>
      <c r="E3060" s="151" t="s">
        <v>3</v>
      </c>
      <c r="F3060" s="152" t="s">
        <v>1827</v>
      </c>
      <c r="H3060" s="153">
        <v>3</v>
      </c>
      <c r="I3060" s="154"/>
      <c r="L3060" s="149"/>
      <c r="M3060" s="155"/>
      <c r="T3060" s="156"/>
      <c r="AT3060" s="151" t="s">
        <v>193</v>
      </c>
      <c r="AU3060" s="151" t="s">
        <v>81</v>
      </c>
      <c r="AV3060" s="12" t="s">
        <v>81</v>
      </c>
      <c r="AW3060" s="12" t="s">
        <v>34</v>
      </c>
      <c r="AX3060" s="12" t="s">
        <v>72</v>
      </c>
      <c r="AY3060" s="151" t="s">
        <v>182</v>
      </c>
    </row>
    <row r="3061" spans="2:51" s="12" customFormat="1">
      <c r="B3061" s="149"/>
      <c r="D3061" s="150" t="s">
        <v>193</v>
      </c>
      <c r="E3061" s="151" t="s">
        <v>3</v>
      </c>
      <c r="F3061" s="152" t="s">
        <v>1828</v>
      </c>
      <c r="H3061" s="153">
        <v>5</v>
      </c>
      <c r="I3061" s="154"/>
      <c r="L3061" s="149"/>
      <c r="M3061" s="155"/>
      <c r="T3061" s="156"/>
      <c r="AT3061" s="151" t="s">
        <v>193</v>
      </c>
      <c r="AU3061" s="151" t="s">
        <v>81</v>
      </c>
      <c r="AV3061" s="12" t="s">
        <v>81</v>
      </c>
      <c r="AW3061" s="12" t="s">
        <v>34</v>
      </c>
      <c r="AX3061" s="12" t="s">
        <v>72</v>
      </c>
      <c r="AY3061" s="151" t="s">
        <v>182</v>
      </c>
    </row>
    <row r="3062" spans="2:51" s="12" customFormat="1">
      <c r="B3062" s="149"/>
      <c r="D3062" s="150" t="s">
        <v>193</v>
      </c>
      <c r="E3062" s="151" t="s">
        <v>3</v>
      </c>
      <c r="F3062" s="152" t="s">
        <v>1829</v>
      </c>
      <c r="H3062" s="153">
        <v>2</v>
      </c>
      <c r="I3062" s="154"/>
      <c r="L3062" s="149"/>
      <c r="M3062" s="155"/>
      <c r="T3062" s="156"/>
      <c r="AT3062" s="151" t="s">
        <v>193</v>
      </c>
      <c r="AU3062" s="151" t="s">
        <v>81</v>
      </c>
      <c r="AV3062" s="12" t="s">
        <v>81</v>
      </c>
      <c r="AW3062" s="12" t="s">
        <v>34</v>
      </c>
      <c r="AX3062" s="12" t="s">
        <v>72</v>
      </c>
      <c r="AY3062" s="151" t="s">
        <v>182</v>
      </c>
    </row>
    <row r="3063" spans="2:51" s="12" customFormat="1">
      <c r="B3063" s="149"/>
      <c r="D3063" s="150" t="s">
        <v>193</v>
      </c>
      <c r="E3063" s="151" t="s">
        <v>3</v>
      </c>
      <c r="F3063" s="152" t="s">
        <v>1829</v>
      </c>
      <c r="H3063" s="153">
        <v>2</v>
      </c>
      <c r="I3063" s="154"/>
      <c r="L3063" s="149"/>
      <c r="M3063" s="155"/>
      <c r="T3063" s="156"/>
      <c r="AT3063" s="151" t="s">
        <v>193</v>
      </c>
      <c r="AU3063" s="151" t="s">
        <v>81</v>
      </c>
      <c r="AV3063" s="12" t="s">
        <v>81</v>
      </c>
      <c r="AW3063" s="12" t="s">
        <v>34</v>
      </c>
      <c r="AX3063" s="12" t="s">
        <v>72</v>
      </c>
      <c r="AY3063" s="151" t="s">
        <v>182</v>
      </c>
    </row>
    <row r="3064" spans="2:51" s="12" customFormat="1">
      <c r="B3064" s="149"/>
      <c r="D3064" s="150" t="s">
        <v>193</v>
      </c>
      <c r="E3064" s="151" t="s">
        <v>3</v>
      </c>
      <c r="F3064" s="152" t="s">
        <v>1830</v>
      </c>
      <c r="H3064" s="153">
        <v>2.9249999999999998</v>
      </c>
      <c r="I3064" s="154"/>
      <c r="L3064" s="149"/>
      <c r="M3064" s="155"/>
      <c r="T3064" s="156"/>
      <c r="AT3064" s="151" t="s">
        <v>193</v>
      </c>
      <c r="AU3064" s="151" t="s">
        <v>81</v>
      </c>
      <c r="AV3064" s="12" t="s">
        <v>81</v>
      </c>
      <c r="AW3064" s="12" t="s">
        <v>34</v>
      </c>
      <c r="AX3064" s="12" t="s">
        <v>72</v>
      </c>
      <c r="AY3064" s="151" t="s">
        <v>182</v>
      </c>
    </row>
    <row r="3065" spans="2:51" s="12" customFormat="1">
      <c r="B3065" s="149"/>
      <c r="D3065" s="150" t="s">
        <v>193</v>
      </c>
      <c r="E3065" s="151" t="s">
        <v>3</v>
      </c>
      <c r="F3065" s="152" t="s">
        <v>1831</v>
      </c>
      <c r="H3065" s="153">
        <v>1.86</v>
      </c>
      <c r="I3065" s="154"/>
      <c r="L3065" s="149"/>
      <c r="M3065" s="155"/>
      <c r="T3065" s="156"/>
      <c r="AT3065" s="151" t="s">
        <v>193</v>
      </c>
      <c r="AU3065" s="151" t="s">
        <v>81</v>
      </c>
      <c r="AV3065" s="12" t="s">
        <v>81</v>
      </c>
      <c r="AW3065" s="12" t="s">
        <v>34</v>
      </c>
      <c r="AX3065" s="12" t="s">
        <v>72</v>
      </c>
      <c r="AY3065" s="151" t="s">
        <v>182</v>
      </c>
    </row>
    <row r="3066" spans="2:51" s="12" customFormat="1">
      <c r="B3066" s="149"/>
      <c r="D3066" s="150" t="s">
        <v>193</v>
      </c>
      <c r="E3066" s="151" t="s">
        <v>3</v>
      </c>
      <c r="F3066" s="152" t="s">
        <v>1832</v>
      </c>
      <c r="H3066" s="153">
        <v>6</v>
      </c>
      <c r="I3066" s="154"/>
      <c r="L3066" s="149"/>
      <c r="M3066" s="155"/>
      <c r="T3066" s="156"/>
      <c r="AT3066" s="151" t="s">
        <v>193</v>
      </c>
      <c r="AU3066" s="151" t="s">
        <v>81</v>
      </c>
      <c r="AV3066" s="12" t="s">
        <v>81</v>
      </c>
      <c r="AW3066" s="12" t="s">
        <v>34</v>
      </c>
      <c r="AX3066" s="12" t="s">
        <v>72</v>
      </c>
      <c r="AY3066" s="151" t="s">
        <v>182</v>
      </c>
    </row>
    <row r="3067" spans="2:51" s="12" customFormat="1">
      <c r="B3067" s="149"/>
      <c r="D3067" s="150" t="s">
        <v>193</v>
      </c>
      <c r="E3067" s="151" t="s">
        <v>3</v>
      </c>
      <c r="F3067" s="152" t="s">
        <v>1833</v>
      </c>
      <c r="H3067" s="153">
        <v>3.9</v>
      </c>
      <c r="I3067" s="154"/>
      <c r="L3067" s="149"/>
      <c r="M3067" s="155"/>
      <c r="T3067" s="156"/>
      <c r="AT3067" s="151" t="s">
        <v>193</v>
      </c>
      <c r="AU3067" s="151" t="s">
        <v>81</v>
      </c>
      <c r="AV3067" s="12" t="s">
        <v>81</v>
      </c>
      <c r="AW3067" s="12" t="s">
        <v>34</v>
      </c>
      <c r="AX3067" s="12" t="s">
        <v>72</v>
      </c>
      <c r="AY3067" s="151" t="s">
        <v>182</v>
      </c>
    </row>
    <row r="3068" spans="2:51" s="12" customFormat="1">
      <c r="B3068" s="149"/>
      <c r="D3068" s="150" t="s">
        <v>193</v>
      </c>
      <c r="E3068" s="151" t="s">
        <v>3</v>
      </c>
      <c r="F3068" s="152" t="s">
        <v>1827</v>
      </c>
      <c r="H3068" s="153">
        <v>3</v>
      </c>
      <c r="I3068" s="154"/>
      <c r="L3068" s="149"/>
      <c r="M3068" s="155"/>
      <c r="T3068" s="156"/>
      <c r="AT3068" s="151" t="s">
        <v>193</v>
      </c>
      <c r="AU3068" s="151" t="s">
        <v>81</v>
      </c>
      <c r="AV3068" s="12" t="s">
        <v>81</v>
      </c>
      <c r="AW3068" s="12" t="s">
        <v>34</v>
      </c>
      <c r="AX3068" s="12" t="s">
        <v>72</v>
      </c>
      <c r="AY3068" s="151" t="s">
        <v>182</v>
      </c>
    </row>
    <row r="3069" spans="2:51" s="12" customFormat="1">
      <c r="B3069" s="149"/>
      <c r="D3069" s="150" t="s">
        <v>193</v>
      </c>
      <c r="E3069" s="151" t="s">
        <v>3</v>
      </c>
      <c r="F3069" s="152" t="s">
        <v>1827</v>
      </c>
      <c r="H3069" s="153">
        <v>3</v>
      </c>
      <c r="I3069" s="154"/>
      <c r="L3069" s="149"/>
      <c r="M3069" s="155"/>
      <c r="T3069" s="156"/>
      <c r="AT3069" s="151" t="s">
        <v>193</v>
      </c>
      <c r="AU3069" s="151" t="s">
        <v>81</v>
      </c>
      <c r="AV3069" s="12" t="s">
        <v>81</v>
      </c>
      <c r="AW3069" s="12" t="s">
        <v>34</v>
      </c>
      <c r="AX3069" s="12" t="s">
        <v>72</v>
      </c>
      <c r="AY3069" s="151" t="s">
        <v>182</v>
      </c>
    </row>
    <row r="3070" spans="2:51" s="12" customFormat="1">
      <c r="B3070" s="149"/>
      <c r="D3070" s="150" t="s">
        <v>193</v>
      </c>
      <c r="E3070" s="151" t="s">
        <v>3</v>
      </c>
      <c r="F3070" s="152" t="s">
        <v>1834</v>
      </c>
      <c r="H3070" s="153">
        <v>2.2949999999999999</v>
      </c>
      <c r="I3070" s="154"/>
      <c r="L3070" s="149"/>
      <c r="M3070" s="155"/>
      <c r="T3070" s="156"/>
      <c r="AT3070" s="151" t="s">
        <v>193</v>
      </c>
      <c r="AU3070" s="151" t="s">
        <v>81</v>
      </c>
      <c r="AV3070" s="12" t="s">
        <v>81</v>
      </c>
      <c r="AW3070" s="12" t="s">
        <v>34</v>
      </c>
      <c r="AX3070" s="12" t="s">
        <v>72</v>
      </c>
      <c r="AY3070" s="151" t="s">
        <v>182</v>
      </c>
    </row>
    <row r="3071" spans="2:51" s="12" customFormat="1">
      <c r="B3071" s="149"/>
      <c r="D3071" s="150" t="s">
        <v>193</v>
      </c>
      <c r="E3071" s="151" t="s">
        <v>3</v>
      </c>
      <c r="F3071" s="152" t="s">
        <v>1835</v>
      </c>
      <c r="H3071" s="153">
        <v>1</v>
      </c>
      <c r="I3071" s="154"/>
      <c r="L3071" s="149"/>
      <c r="M3071" s="155"/>
      <c r="T3071" s="156"/>
      <c r="AT3071" s="151" t="s">
        <v>193</v>
      </c>
      <c r="AU3071" s="151" t="s">
        <v>81</v>
      </c>
      <c r="AV3071" s="12" t="s">
        <v>81</v>
      </c>
      <c r="AW3071" s="12" t="s">
        <v>34</v>
      </c>
      <c r="AX3071" s="12" t="s">
        <v>72</v>
      </c>
      <c r="AY3071" s="151" t="s">
        <v>182</v>
      </c>
    </row>
    <row r="3072" spans="2:51" s="14" customFormat="1">
      <c r="B3072" s="174"/>
      <c r="D3072" s="150" t="s">
        <v>193</v>
      </c>
      <c r="E3072" s="175" t="s">
        <v>3</v>
      </c>
      <c r="F3072" s="176" t="s">
        <v>605</v>
      </c>
      <c r="H3072" s="177">
        <v>107.83200000000001</v>
      </c>
      <c r="I3072" s="178"/>
      <c r="L3072" s="174"/>
      <c r="M3072" s="179"/>
      <c r="T3072" s="180"/>
      <c r="AT3072" s="175" t="s">
        <v>193</v>
      </c>
      <c r="AU3072" s="175" t="s">
        <v>81</v>
      </c>
      <c r="AV3072" s="14" t="s">
        <v>202</v>
      </c>
      <c r="AW3072" s="14" t="s">
        <v>34</v>
      </c>
      <c r="AX3072" s="14" t="s">
        <v>72</v>
      </c>
      <c r="AY3072" s="175" t="s">
        <v>182</v>
      </c>
    </row>
    <row r="3073" spans="2:51" s="12" customFormat="1">
      <c r="B3073" s="149"/>
      <c r="D3073" s="150" t="s">
        <v>193</v>
      </c>
      <c r="E3073" s="151" t="s">
        <v>3</v>
      </c>
      <c r="F3073" s="152" t="s">
        <v>1818</v>
      </c>
      <c r="H3073" s="153">
        <v>3</v>
      </c>
      <c r="I3073" s="154"/>
      <c r="L3073" s="149"/>
      <c r="M3073" s="155"/>
      <c r="T3073" s="156"/>
      <c r="AT3073" s="151" t="s">
        <v>193</v>
      </c>
      <c r="AU3073" s="151" t="s">
        <v>81</v>
      </c>
      <c r="AV3073" s="12" t="s">
        <v>81</v>
      </c>
      <c r="AW3073" s="12" t="s">
        <v>34</v>
      </c>
      <c r="AX3073" s="12" t="s">
        <v>72</v>
      </c>
      <c r="AY3073" s="151" t="s">
        <v>182</v>
      </c>
    </row>
    <row r="3074" spans="2:51" s="12" customFormat="1">
      <c r="B3074" s="149"/>
      <c r="D3074" s="150" t="s">
        <v>193</v>
      </c>
      <c r="E3074" s="151" t="s">
        <v>3</v>
      </c>
      <c r="F3074" s="152" t="s">
        <v>1819</v>
      </c>
      <c r="H3074" s="153">
        <v>2.5499999999999998</v>
      </c>
      <c r="I3074" s="154"/>
      <c r="L3074" s="149"/>
      <c r="M3074" s="155"/>
      <c r="T3074" s="156"/>
      <c r="AT3074" s="151" t="s">
        <v>193</v>
      </c>
      <c r="AU3074" s="151" t="s">
        <v>81</v>
      </c>
      <c r="AV3074" s="12" t="s">
        <v>81</v>
      </c>
      <c r="AW3074" s="12" t="s">
        <v>34</v>
      </c>
      <c r="AX3074" s="12" t="s">
        <v>72</v>
      </c>
      <c r="AY3074" s="151" t="s">
        <v>182</v>
      </c>
    </row>
    <row r="3075" spans="2:51" s="12" customFormat="1">
      <c r="B3075" s="149"/>
      <c r="D3075" s="150" t="s">
        <v>193</v>
      </c>
      <c r="E3075" s="151" t="s">
        <v>3</v>
      </c>
      <c r="F3075" s="152" t="s">
        <v>1818</v>
      </c>
      <c r="H3075" s="153">
        <v>3</v>
      </c>
      <c r="I3075" s="154"/>
      <c r="L3075" s="149"/>
      <c r="M3075" s="155"/>
      <c r="T3075" s="156"/>
      <c r="AT3075" s="151" t="s">
        <v>193</v>
      </c>
      <c r="AU3075" s="151" t="s">
        <v>81</v>
      </c>
      <c r="AV3075" s="12" t="s">
        <v>81</v>
      </c>
      <c r="AW3075" s="12" t="s">
        <v>34</v>
      </c>
      <c r="AX3075" s="12" t="s">
        <v>72</v>
      </c>
      <c r="AY3075" s="151" t="s">
        <v>182</v>
      </c>
    </row>
    <row r="3076" spans="2:51" s="12" customFormat="1">
      <c r="B3076" s="149"/>
      <c r="D3076" s="150" t="s">
        <v>193</v>
      </c>
      <c r="E3076" s="151" t="s">
        <v>3</v>
      </c>
      <c r="F3076" s="152" t="s">
        <v>1818</v>
      </c>
      <c r="H3076" s="153">
        <v>3</v>
      </c>
      <c r="I3076" s="154"/>
      <c r="L3076" s="149"/>
      <c r="M3076" s="155"/>
      <c r="T3076" s="156"/>
      <c r="AT3076" s="151" t="s">
        <v>193</v>
      </c>
      <c r="AU3076" s="151" t="s">
        <v>81</v>
      </c>
      <c r="AV3076" s="12" t="s">
        <v>81</v>
      </c>
      <c r="AW3076" s="12" t="s">
        <v>34</v>
      </c>
      <c r="AX3076" s="12" t="s">
        <v>72</v>
      </c>
      <c r="AY3076" s="151" t="s">
        <v>182</v>
      </c>
    </row>
    <row r="3077" spans="2:51" s="12" customFormat="1">
      <c r="B3077" s="149"/>
      <c r="D3077" s="150" t="s">
        <v>193</v>
      </c>
      <c r="E3077" s="151" t="s">
        <v>3</v>
      </c>
      <c r="F3077" s="152" t="s">
        <v>1820</v>
      </c>
      <c r="H3077" s="153">
        <v>2.4300000000000002</v>
      </c>
      <c r="I3077" s="154"/>
      <c r="L3077" s="149"/>
      <c r="M3077" s="155"/>
      <c r="T3077" s="156"/>
      <c r="AT3077" s="151" t="s">
        <v>193</v>
      </c>
      <c r="AU3077" s="151" t="s">
        <v>81</v>
      </c>
      <c r="AV3077" s="12" t="s">
        <v>81</v>
      </c>
      <c r="AW3077" s="12" t="s">
        <v>34</v>
      </c>
      <c r="AX3077" s="12" t="s">
        <v>72</v>
      </c>
      <c r="AY3077" s="151" t="s">
        <v>182</v>
      </c>
    </row>
    <row r="3078" spans="2:51" s="12" customFormat="1">
      <c r="B3078" s="149"/>
      <c r="D3078" s="150" t="s">
        <v>193</v>
      </c>
      <c r="E3078" s="151" t="s">
        <v>3</v>
      </c>
      <c r="F3078" s="152" t="s">
        <v>1820</v>
      </c>
      <c r="H3078" s="153">
        <v>2.4300000000000002</v>
      </c>
      <c r="I3078" s="154"/>
      <c r="L3078" s="149"/>
      <c r="M3078" s="155"/>
      <c r="T3078" s="156"/>
      <c r="AT3078" s="151" t="s">
        <v>193</v>
      </c>
      <c r="AU3078" s="151" t="s">
        <v>81</v>
      </c>
      <c r="AV3078" s="12" t="s">
        <v>81</v>
      </c>
      <c r="AW3078" s="12" t="s">
        <v>34</v>
      </c>
      <c r="AX3078" s="12" t="s">
        <v>72</v>
      </c>
      <c r="AY3078" s="151" t="s">
        <v>182</v>
      </c>
    </row>
    <row r="3079" spans="2:51" s="12" customFormat="1">
      <c r="B3079" s="149"/>
      <c r="D3079" s="150" t="s">
        <v>193</v>
      </c>
      <c r="E3079" s="151" t="s">
        <v>3</v>
      </c>
      <c r="F3079" s="152" t="s">
        <v>1821</v>
      </c>
      <c r="H3079" s="153">
        <v>4.96</v>
      </c>
      <c r="I3079" s="154"/>
      <c r="L3079" s="149"/>
      <c r="M3079" s="155"/>
      <c r="T3079" s="156"/>
      <c r="AT3079" s="151" t="s">
        <v>193</v>
      </c>
      <c r="AU3079" s="151" t="s">
        <v>81</v>
      </c>
      <c r="AV3079" s="12" t="s">
        <v>81</v>
      </c>
      <c r="AW3079" s="12" t="s">
        <v>34</v>
      </c>
      <c r="AX3079" s="12" t="s">
        <v>72</v>
      </c>
      <c r="AY3079" s="151" t="s">
        <v>182</v>
      </c>
    </row>
    <row r="3080" spans="2:51" s="12" customFormat="1">
      <c r="B3080" s="149"/>
      <c r="D3080" s="150" t="s">
        <v>193</v>
      </c>
      <c r="E3080" s="151" t="s">
        <v>3</v>
      </c>
      <c r="F3080" s="152" t="s">
        <v>1819</v>
      </c>
      <c r="H3080" s="153">
        <v>2.5499999999999998</v>
      </c>
      <c r="I3080" s="154"/>
      <c r="L3080" s="149"/>
      <c r="M3080" s="155"/>
      <c r="T3080" s="156"/>
      <c r="AT3080" s="151" t="s">
        <v>193</v>
      </c>
      <c r="AU3080" s="151" t="s">
        <v>81</v>
      </c>
      <c r="AV3080" s="12" t="s">
        <v>81</v>
      </c>
      <c r="AW3080" s="12" t="s">
        <v>34</v>
      </c>
      <c r="AX3080" s="12" t="s">
        <v>72</v>
      </c>
      <c r="AY3080" s="151" t="s">
        <v>182</v>
      </c>
    </row>
    <row r="3081" spans="2:51" s="12" customFormat="1">
      <c r="B3081" s="149"/>
      <c r="D3081" s="150" t="s">
        <v>193</v>
      </c>
      <c r="E3081" s="151" t="s">
        <v>3</v>
      </c>
      <c r="F3081" s="152" t="s">
        <v>1820</v>
      </c>
      <c r="H3081" s="153">
        <v>2.4300000000000002</v>
      </c>
      <c r="I3081" s="154"/>
      <c r="L3081" s="149"/>
      <c r="M3081" s="155"/>
      <c r="T3081" s="156"/>
      <c r="AT3081" s="151" t="s">
        <v>193</v>
      </c>
      <c r="AU3081" s="151" t="s">
        <v>81</v>
      </c>
      <c r="AV3081" s="12" t="s">
        <v>81</v>
      </c>
      <c r="AW3081" s="12" t="s">
        <v>34</v>
      </c>
      <c r="AX3081" s="12" t="s">
        <v>72</v>
      </c>
      <c r="AY3081" s="151" t="s">
        <v>182</v>
      </c>
    </row>
    <row r="3082" spans="2:51" s="12" customFormat="1">
      <c r="B3082" s="149"/>
      <c r="D3082" s="150" t="s">
        <v>193</v>
      </c>
      <c r="E3082" s="151" t="s">
        <v>3</v>
      </c>
      <c r="F3082" s="152" t="s">
        <v>1822</v>
      </c>
      <c r="H3082" s="153">
        <v>5.9039999999999999</v>
      </c>
      <c r="I3082" s="154"/>
      <c r="L3082" s="149"/>
      <c r="M3082" s="155"/>
      <c r="T3082" s="156"/>
      <c r="AT3082" s="151" t="s">
        <v>193</v>
      </c>
      <c r="AU3082" s="151" t="s">
        <v>81</v>
      </c>
      <c r="AV3082" s="12" t="s">
        <v>81</v>
      </c>
      <c r="AW3082" s="12" t="s">
        <v>34</v>
      </c>
      <c r="AX3082" s="12" t="s">
        <v>72</v>
      </c>
      <c r="AY3082" s="151" t="s">
        <v>182</v>
      </c>
    </row>
    <row r="3083" spans="2:51" s="12" customFormat="1">
      <c r="B3083" s="149"/>
      <c r="D3083" s="150" t="s">
        <v>193</v>
      </c>
      <c r="E3083" s="151" t="s">
        <v>3</v>
      </c>
      <c r="F3083" s="152" t="s">
        <v>1823</v>
      </c>
      <c r="H3083" s="153">
        <v>2.66</v>
      </c>
      <c r="I3083" s="154"/>
      <c r="L3083" s="149"/>
      <c r="M3083" s="155"/>
      <c r="T3083" s="156"/>
      <c r="AT3083" s="151" t="s">
        <v>193</v>
      </c>
      <c r="AU3083" s="151" t="s">
        <v>81</v>
      </c>
      <c r="AV3083" s="12" t="s">
        <v>81</v>
      </c>
      <c r="AW3083" s="12" t="s">
        <v>34</v>
      </c>
      <c r="AX3083" s="12" t="s">
        <v>72</v>
      </c>
      <c r="AY3083" s="151" t="s">
        <v>182</v>
      </c>
    </row>
    <row r="3084" spans="2:51" s="12" customFormat="1">
      <c r="B3084" s="149"/>
      <c r="D3084" s="150" t="s">
        <v>193</v>
      </c>
      <c r="E3084" s="151" t="s">
        <v>3</v>
      </c>
      <c r="F3084" s="152" t="s">
        <v>1824</v>
      </c>
      <c r="H3084" s="153">
        <v>4.4770000000000003</v>
      </c>
      <c r="I3084" s="154"/>
      <c r="L3084" s="149"/>
      <c r="M3084" s="155"/>
      <c r="T3084" s="156"/>
      <c r="AT3084" s="151" t="s">
        <v>193</v>
      </c>
      <c r="AU3084" s="151" t="s">
        <v>81</v>
      </c>
      <c r="AV3084" s="12" t="s">
        <v>81</v>
      </c>
      <c r="AW3084" s="12" t="s">
        <v>34</v>
      </c>
      <c r="AX3084" s="12" t="s">
        <v>72</v>
      </c>
      <c r="AY3084" s="151" t="s">
        <v>182</v>
      </c>
    </row>
    <row r="3085" spans="2:51" s="12" customFormat="1">
      <c r="B3085" s="149"/>
      <c r="D3085" s="150" t="s">
        <v>193</v>
      </c>
      <c r="E3085" s="151" t="s">
        <v>3</v>
      </c>
      <c r="F3085" s="152" t="s">
        <v>1825</v>
      </c>
      <c r="H3085" s="153">
        <v>3.41</v>
      </c>
      <c r="I3085" s="154"/>
      <c r="L3085" s="149"/>
      <c r="M3085" s="155"/>
      <c r="T3085" s="156"/>
      <c r="AT3085" s="151" t="s">
        <v>193</v>
      </c>
      <c r="AU3085" s="151" t="s">
        <v>81</v>
      </c>
      <c r="AV3085" s="12" t="s">
        <v>81</v>
      </c>
      <c r="AW3085" s="12" t="s">
        <v>34</v>
      </c>
      <c r="AX3085" s="12" t="s">
        <v>72</v>
      </c>
      <c r="AY3085" s="151" t="s">
        <v>182</v>
      </c>
    </row>
    <row r="3086" spans="2:51" s="12" customFormat="1">
      <c r="B3086" s="149"/>
      <c r="D3086" s="150" t="s">
        <v>193</v>
      </c>
      <c r="E3086" s="151" t="s">
        <v>3</v>
      </c>
      <c r="F3086" s="152" t="s">
        <v>1826</v>
      </c>
      <c r="H3086" s="153">
        <v>3.0510000000000002</v>
      </c>
      <c r="I3086" s="154"/>
      <c r="L3086" s="149"/>
      <c r="M3086" s="155"/>
      <c r="T3086" s="156"/>
      <c r="AT3086" s="151" t="s">
        <v>193</v>
      </c>
      <c r="AU3086" s="151" t="s">
        <v>81</v>
      </c>
      <c r="AV3086" s="12" t="s">
        <v>81</v>
      </c>
      <c r="AW3086" s="12" t="s">
        <v>34</v>
      </c>
      <c r="AX3086" s="12" t="s">
        <v>72</v>
      </c>
      <c r="AY3086" s="151" t="s">
        <v>182</v>
      </c>
    </row>
    <row r="3087" spans="2:51" s="12" customFormat="1">
      <c r="B3087" s="149"/>
      <c r="D3087" s="150" t="s">
        <v>193</v>
      </c>
      <c r="E3087" s="151" t="s">
        <v>3</v>
      </c>
      <c r="F3087" s="152" t="s">
        <v>1806</v>
      </c>
      <c r="H3087" s="153">
        <v>2.75</v>
      </c>
      <c r="I3087" s="154"/>
      <c r="L3087" s="149"/>
      <c r="M3087" s="155"/>
      <c r="T3087" s="156"/>
      <c r="AT3087" s="151" t="s">
        <v>193</v>
      </c>
      <c r="AU3087" s="151" t="s">
        <v>81</v>
      </c>
      <c r="AV3087" s="12" t="s">
        <v>81</v>
      </c>
      <c r="AW3087" s="12" t="s">
        <v>34</v>
      </c>
      <c r="AX3087" s="12" t="s">
        <v>72</v>
      </c>
      <c r="AY3087" s="151" t="s">
        <v>182</v>
      </c>
    </row>
    <row r="3088" spans="2:51" s="12" customFormat="1">
      <c r="B3088" s="149"/>
      <c r="D3088" s="150" t="s">
        <v>193</v>
      </c>
      <c r="E3088" s="151" t="s">
        <v>3</v>
      </c>
      <c r="F3088" s="152" t="s">
        <v>1811</v>
      </c>
      <c r="H3088" s="153">
        <v>6</v>
      </c>
      <c r="I3088" s="154"/>
      <c r="L3088" s="149"/>
      <c r="M3088" s="155"/>
      <c r="T3088" s="156"/>
      <c r="AT3088" s="151" t="s">
        <v>193</v>
      </c>
      <c r="AU3088" s="151" t="s">
        <v>81</v>
      </c>
      <c r="AV3088" s="12" t="s">
        <v>81</v>
      </c>
      <c r="AW3088" s="12" t="s">
        <v>34</v>
      </c>
      <c r="AX3088" s="12" t="s">
        <v>72</v>
      </c>
      <c r="AY3088" s="151" t="s">
        <v>182</v>
      </c>
    </row>
    <row r="3089" spans="2:51" s="12" customFormat="1">
      <c r="B3089" s="149"/>
      <c r="D3089" s="150" t="s">
        <v>193</v>
      </c>
      <c r="E3089" s="151" t="s">
        <v>3</v>
      </c>
      <c r="F3089" s="152" t="s">
        <v>1806</v>
      </c>
      <c r="H3089" s="153">
        <v>2.75</v>
      </c>
      <c r="I3089" s="154"/>
      <c r="L3089" s="149"/>
      <c r="M3089" s="155"/>
      <c r="T3089" s="156"/>
      <c r="AT3089" s="151" t="s">
        <v>193</v>
      </c>
      <c r="AU3089" s="151" t="s">
        <v>81</v>
      </c>
      <c r="AV3089" s="12" t="s">
        <v>81</v>
      </c>
      <c r="AW3089" s="12" t="s">
        <v>34</v>
      </c>
      <c r="AX3089" s="12" t="s">
        <v>72</v>
      </c>
      <c r="AY3089" s="151" t="s">
        <v>182</v>
      </c>
    </row>
    <row r="3090" spans="2:51" s="12" customFormat="1">
      <c r="B3090" s="149"/>
      <c r="D3090" s="150" t="s">
        <v>193</v>
      </c>
      <c r="E3090" s="151" t="s">
        <v>3</v>
      </c>
      <c r="F3090" s="152" t="s">
        <v>1812</v>
      </c>
      <c r="H3090" s="153">
        <v>3</v>
      </c>
      <c r="I3090" s="154"/>
      <c r="L3090" s="149"/>
      <c r="M3090" s="155"/>
      <c r="T3090" s="156"/>
      <c r="AT3090" s="151" t="s">
        <v>193</v>
      </c>
      <c r="AU3090" s="151" t="s">
        <v>81</v>
      </c>
      <c r="AV3090" s="12" t="s">
        <v>81</v>
      </c>
      <c r="AW3090" s="12" t="s">
        <v>34</v>
      </c>
      <c r="AX3090" s="12" t="s">
        <v>72</v>
      </c>
      <c r="AY3090" s="151" t="s">
        <v>182</v>
      </c>
    </row>
    <row r="3091" spans="2:51" s="12" customFormat="1">
      <c r="B3091" s="149"/>
      <c r="D3091" s="150" t="s">
        <v>193</v>
      </c>
      <c r="E3091" s="151" t="s">
        <v>3</v>
      </c>
      <c r="F3091" s="152" t="s">
        <v>1812</v>
      </c>
      <c r="H3091" s="153">
        <v>3</v>
      </c>
      <c r="I3091" s="154"/>
      <c r="L3091" s="149"/>
      <c r="M3091" s="155"/>
      <c r="T3091" s="156"/>
      <c r="AT3091" s="151" t="s">
        <v>193</v>
      </c>
      <c r="AU3091" s="151" t="s">
        <v>81</v>
      </c>
      <c r="AV3091" s="12" t="s">
        <v>81</v>
      </c>
      <c r="AW3091" s="12" t="s">
        <v>34</v>
      </c>
      <c r="AX3091" s="12" t="s">
        <v>72</v>
      </c>
      <c r="AY3091" s="151" t="s">
        <v>182</v>
      </c>
    </row>
    <row r="3092" spans="2:51" s="12" customFormat="1">
      <c r="B3092" s="149"/>
      <c r="D3092" s="150" t="s">
        <v>193</v>
      </c>
      <c r="E3092" s="151" t="s">
        <v>3</v>
      </c>
      <c r="F3092" s="152" t="s">
        <v>1806</v>
      </c>
      <c r="H3092" s="153">
        <v>2.75</v>
      </c>
      <c r="I3092" s="154"/>
      <c r="L3092" s="149"/>
      <c r="M3092" s="155"/>
      <c r="T3092" s="156"/>
      <c r="AT3092" s="151" t="s">
        <v>193</v>
      </c>
      <c r="AU3092" s="151" t="s">
        <v>81</v>
      </c>
      <c r="AV3092" s="12" t="s">
        <v>81</v>
      </c>
      <c r="AW3092" s="12" t="s">
        <v>34</v>
      </c>
      <c r="AX3092" s="12" t="s">
        <v>72</v>
      </c>
      <c r="AY3092" s="151" t="s">
        <v>182</v>
      </c>
    </row>
    <row r="3093" spans="2:51" s="12" customFormat="1">
      <c r="B3093" s="149"/>
      <c r="D3093" s="150" t="s">
        <v>193</v>
      </c>
      <c r="E3093" s="151" t="s">
        <v>3</v>
      </c>
      <c r="F3093" s="152" t="s">
        <v>1806</v>
      </c>
      <c r="H3093" s="153">
        <v>2.75</v>
      </c>
      <c r="I3093" s="154"/>
      <c r="L3093" s="149"/>
      <c r="M3093" s="155"/>
      <c r="T3093" s="156"/>
      <c r="AT3093" s="151" t="s">
        <v>193</v>
      </c>
      <c r="AU3093" s="151" t="s">
        <v>81</v>
      </c>
      <c r="AV3093" s="12" t="s">
        <v>81</v>
      </c>
      <c r="AW3093" s="12" t="s">
        <v>34</v>
      </c>
      <c r="AX3093" s="12" t="s">
        <v>72</v>
      </c>
      <c r="AY3093" s="151" t="s">
        <v>182</v>
      </c>
    </row>
    <row r="3094" spans="2:51" s="12" customFormat="1">
      <c r="B3094" s="149"/>
      <c r="D3094" s="150" t="s">
        <v>193</v>
      </c>
      <c r="E3094" s="151" t="s">
        <v>3</v>
      </c>
      <c r="F3094" s="152" t="s">
        <v>1812</v>
      </c>
      <c r="H3094" s="153">
        <v>3</v>
      </c>
      <c r="I3094" s="154"/>
      <c r="L3094" s="149"/>
      <c r="M3094" s="155"/>
      <c r="T3094" s="156"/>
      <c r="AT3094" s="151" t="s">
        <v>193</v>
      </c>
      <c r="AU3094" s="151" t="s">
        <v>81</v>
      </c>
      <c r="AV3094" s="12" t="s">
        <v>81</v>
      </c>
      <c r="AW3094" s="12" t="s">
        <v>34</v>
      </c>
      <c r="AX3094" s="12" t="s">
        <v>72</v>
      </c>
      <c r="AY3094" s="151" t="s">
        <v>182</v>
      </c>
    </row>
    <row r="3095" spans="2:51" s="12" customFormat="1">
      <c r="B3095" s="149"/>
      <c r="D3095" s="150" t="s">
        <v>193</v>
      </c>
      <c r="E3095" s="151" t="s">
        <v>3</v>
      </c>
      <c r="F3095" s="152" t="s">
        <v>1827</v>
      </c>
      <c r="H3095" s="153">
        <v>3</v>
      </c>
      <c r="I3095" s="154"/>
      <c r="L3095" s="149"/>
      <c r="M3095" s="155"/>
      <c r="T3095" s="156"/>
      <c r="AT3095" s="151" t="s">
        <v>193</v>
      </c>
      <c r="AU3095" s="151" t="s">
        <v>81</v>
      </c>
      <c r="AV3095" s="12" t="s">
        <v>81</v>
      </c>
      <c r="AW3095" s="12" t="s">
        <v>34</v>
      </c>
      <c r="AX3095" s="12" t="s">
        <v>72</v>
      </c>
      <c r="AY3095" s="151" t="s">
        <v>182</v>
      </c>
    </row>
    <row r="3096" spans="2:51" s="12" customFormat="1">
      <c r="B3096" s="149"/>
      <c r="D3096" s="150" t="s">
        <v>193</v>
      </c>
      <c r="E3096" s="151" t="s">
        <v>3</v>
      </c>
      <c r="F3096" s="152" t="s">
        <v>1828</v>
      </c>
      <c r="H3096" s="153">
        <v>5</v>
      </c>
      <c r="I3096" s="154"/>
      <c r="L3096" s="149"/>
      <c r="M3096" s="155"/>
      <c r="T3096" s="156"/>
      <c r="AT3096" s="151" t="s">
        <v>193</v>
      </c>
      <c r="AU3096" s="151" t="s">
        <v>81</v>
      </c>
      <c r="AV3096" s="12" t="s">
        <v>81</v>
      </c>
      <c r="AW3096" s="12" t="s">
        <v>34</v>
      </c>
      <c r="AX3096" s="12" t="s">
        <v>72</v>
      </c>
      <c r="AY3096" s="151" t="s">
        <v>182</v>
      </c>
    </row>
    <row r="3097" spans="2:51" s="12" customFormat="1">
      <c r="B3097" s="149"/>
      <c r="D3097" s="150" t="s">
        <v>193</v>
      </c>
      <c r="E3097" s="151" t="s">
        <v>3</v>
      </c>
      <c r="F3097" s="152" t="s">
        <v>1829</v>
      </c>
      <c r="H3097" s="153">
        <v>2</v>
      </c>
      <c r="I3097" s="154"/>
      <c r="L3097" s="149"/>
      <c r="M3097" s="155"/>
      <c r="T3097" s="156"/>
      <c r="AT3097" s="151" t="s">
        <v>193</v>
      </c>
      <c r="AU3097" s="151" t="s">
        <v>81</v>
      </c>
      <c r="AV3097" s="12" t="s">
        <v>81</v>
      </c>
      <c r="AW3097" s="12" t="s">
        <v>34</v>
      </c>
      <c r="AX3097" s="12" t="s">
        <v>72</v>
      </c>
      <c r="AY3097" s="151" t="s">
        <v>182</v>
      </c>
    </row>
    <row r="3098" spans="2:51" s="12" customFormat="1">
      <c r="B3098" s="149"/>
      <c r="D3098" s="150" t="s">
        <v>193</v>
      </c>
      <c r="E3098" s="151" t="s">
        <v>3</v>
      </c>
      <c r="F3098" s="152" t="s">
        <v>1829</v>
      </c>
      <c r="H3098" s="153">
        <v>2</v>
      </c>
      <c r="I3098" s="154"/>
      <c r="L3098" s="149"/>
      <c r="M3098" s="155"/>
      <c r="T3098" s="156"/>
      <c r="AT3098" s="151" t="s">
        <v>193</v>
      </c>
      <c r="AU3098" s="151" t="s">
        <v>81</v>
      </c>
      <c r="AV3098" s="12" t="s">
        <v>81</v>
      </c>
      <c r="AW3098" s="12" t="s">
        <v>34</v>
      </c>
      <c r="AX3098" s="12" t="s">
        <v>72</v>
      </c>
      <c r="AY3098" s="151" t="s">
        <v>182</v>
      </c>
    </row>
    <row r="3099" spans="2:51" s="12" customFormat="1">
      <c r="B3099" s="149"/>
      <c r="D3099" s="150" t="s">
        <v>193</v>
      </c>
      <c r="E3099" s="151" t="s">
        <v>3</v>
      </c>
      <c r="F3099" s="152" t="s">
        <v>1830</v>
      </c>
      <c r="H3099" s="153">
        <v>2.9249999999999998</v>
      </c>
      <c r="I3099" s="154"/>
      <c r="L3099" s="149"/>
      <c r="M3099" s="155"/>
      <c r="T3099" s="156"/>
      <c r="AT3099" s="151" t="s">
        <v>193</v>
      </c>
      <c r="AU3099" s="151" t="s">
        <v>81</v>
      </c>
      <c r="AV3099" s="12" t="s">
        <v>81</v>
      </c>
      <c r="AW3099" s="12" t="s">
        <v>34</v>
      </c>
      <c r="AX3099" s="12" t="s">
        <v>72</v>
      </c>
      <c r="AY3099" s="151" t="s">
        <v>182</v>
      </c>
    </row>
    <row r="3100" spans="2:51" s="12" customFormat="1">
      <c r="B3100" s="149"/>
      <c r="D3100" s="150" t="s">
        <v>193</v>
      </c>
      <c r="E3100" s="151" t="s">
        <v>3</v>
      </c>
      <c r="F3100" s="152" t="s">
        <v>1831</v>
      </c>
      <c r="H3100" s="153">
        <v>1.86</v>
      </c>
      <c r="I3100" s="154"/>
      <c r="L3100" s="149"/>
      <c r="M3100" s="155"/>
      <c r="T3100" s="156"/>
      <c r="AT3100" s="151" t="s">
        <v>193</v>
      </c>
      <c r="AU3100" s="151" t="s">
        <v>81</v>
      </c>
      <c r="AV3100" s="12" t="s">
        <v>81</v>
      </c>
      <c r="AW3100" s="12" t="s">
        <v>34</v>
      </c>
      <c r="AX3100" s="12" t="s">
        <v>72</v>
      </c>
      <c r="AY3100" s="151" t="s">
        <v>182</v>
      </c>
    </row>
    <row r="3101" spans="2:51" s="12" customFormat="1">
      <c r="B3101" s="149"/>
      <c r="D3101" s="150" t="s">
        <v>193</v>
      </c>
      <c r="E3101" s="151" t="s">
        <v>3</v>
      </c>
      <c r="F3101" s="152" t="s">
        <v>1832</v>
      </c>
      <c r="H3101" s="153">
        <v>6</v>
      </c>
      <c r="I3101" s="154"/>
      <c r="L3101" s="149"/>
      <c r="M3101" s="155"/>
      <c r="T3101" s="156"/>
      <c r="AT3101" s="151" t="s">
        <v>193</v>
      </c>
      <c r="AU3101" s="151" t="s">
        <v>81</v>
      </c>
      <c r="AV3101" s="12" t="s">
        <v>81</v>
      </c>
      <c r="AW3101" s="12" t="s">
        <v>34</v>
      </c>
      <c r="AX3101" s="12" t="s">
        <v>72</v>
      </c>
      <c r="AY3101" s="151" t="s">
        <v>182</v>
      </c>
    </row>
    <row r="3102" spans="2:51" s="12" customFormat="1">
      <c r="B3102" s="149"/>
      <c r="D3102" s="150" t="s">
        <v>193</v>
      </c>
      <c r="E3102" s="151" t="s">
        <v>3</v>
      </c>
      <c r="F3102" s="152" t="s">
        <v>1833</v>
      </c>
      <c r="H3102" s="153">
        <v>3.9</v>
      </c>
      <c r="I3102" s="154"/>
      <c r="L3102" s="149"/>
      <c r="M3102" s="155"/>
      <c r="T3102" s="156"/>
      <c r="AT3102" s="151" t="s">
        <v>193</v>
      </c>
      <c r="AU3102" s="151" t="s">
        <v>81</v>
      </c>
      <c r="AV3102" s="12" t="s">
        <v>81</v>
      </c>
      <c r="AW3102" s="12" t="s">
        <v>34</v>
      </c>
      <c r="AX3102" s="12" t="s">
        <v>72</v>
      </c>
      <c r="AY3102" s="151" t="s">
        <v>182</v>
      </c>
    </row>
    <row r="3103" spans="2:51" s="12" customFormat="1">
      <c r="B3103" s="149"/>
      <c r="D3103" s="150" t="s">
        <v>193</v>
      </c>
      <c r="E3103" s="151" t="s">
        <v>3</v>
      </c>
      <c r="F3103" s="152" t="s">
        <v>1827</v>
      </c>
      <c r="H3103" s="153">
        <v>3</v>
      </c>
      <c r="I3103" s="154"/>
      <c r="L3103" s="149"/>
      <c r="M3103" s="155"/>
      <c r="T3103" s="156"/>
      <c r="AT3103" s="151" t="s">
        <v>193</v>
      </c>
      <c r="AU3103" s="151" t="s">
        <v>81</v>
      </c>
      <c r="AV3103" s="12" t="s">
        <v>81</v>
      </c>
      <c r="AW3103" s="12" t="s">
        <v>34</v>
      </c>
      <c r="AX3103" s="12" t="s">
        <v>72</v>
      </c>
      <c r="AY3103" s="151" t="s">
        <v>182</v>
      </c>
    </row>
    <row r="3104" spans="2:51" s="12" customFormat="1">
      <c r="B3104" s="149"/>
      <c r="D3104" s="150" t="s">
        <v>193</v>
      </c>
      <c r="E3104" s="151" t="s">
        <v>3</v>
      </c>
      <c r="F3104" s="152" t="s">
        <v>1827</v>
      </c>
      <c r="H3104" s="153">
        <v>3</v>
      </c>
      <c r="I3104" s="154"/>
      <c r="L3104" s="149"/>
      <c r="M3104" s="155"/>
      <c r="T3104" s="156"/>
      <c r="AT3104" s="151" t="s">
        <v>193</v>
      </c>
      <c r="AU3104" s="151" t="s">
        <v>81</v>
      </c>
      <c r="AV3104" s="12" t="s">
        <v>81</v>
      </c>
      <c r="AW3104" s="12" t="s">
        <v>34</v>
      </c>
      <c r="AX3104" s="12" t="s">
        <v>72</v>
      </c>
      <c r="AY3104" s="151" t="s">
        <v>182</v>
      </c>
    </row>
    <row r="3105" spans="2:65" s="12" customFormat="1">
      <c r="B3105" s="149"/>
      <c r="D3105" s="150" t="s">
        <v>193</v>
      </c>
      <c r="E3105" s="151" t="s">
        <v>3</v>
      </c>
      <c r="F3105" s="152" t="s">
        <v>1834</v>
      </c>
      <c r="H3105" s="153">
        <v>2.2949999999999999</v>
      </c>
      <c r="I3105" s="154"/>
      <c r="L3105" s="149"/>
      <c r="M3105" s="155"/>
      <c r="T3105" s="156"/>
      <c r="AT3105" s="151" t="s">
        <v>193</v>
      </c>
      <c r="AU3105" s="151" t="s">
        <v>81</v>
      </c>
      <c r="AV3105" s="12" t="s">
        <v>81</v>
      </c>
      <c r="AW3105" s="12" t="s">
        <v>34</v>
      </c>
      <c r="AX3105" s="12" t="s">
        <v>72</v>
      </c>
      <c r="AY3105" s="151" t="s">
        <v>182</v>
      </c>
    </row>
    <row r="3106" spans="2:65" s="12" customFormat="1">
      <c r="B3106" s="149"/>
      <c r="D3106" s="150" t="s">
        <v>193</v>
      </c>
      <c r="E3106" s="151" t="s">
        <v>3</v>
      </c>
      <c r="F3106" s="152" t="s">
        <v>1835</v>
      </c>
      <c r="H3106" s="153">
        <v>1</v>
      </c>
      <c r="I3106" s="154"/>
      <c r="L3106" s="149"/>
      <c r="M3106" s="155"/>
      <c r="T3106" s="156"/>
      <c r="AT3106" s="151" t="s">
        <v>193</v>
      </c>
      <c r="AU3106" s="151" t="s">
        <v>81</v>
      </c>
      <c r="AV3106" s="12" t="s">
        <v>81</v>
      </c>
      <c r="AW3106" s="12" t="s">
        <v>34</v>
      </c>
      <c r="AX3106" s="12" t="s">
        <v>72</v>
      </c>
      <c r="AY3106" s="151" t="s">
        <v>182</v>
      </c>
    </row>
    <row r="3107" spans="2:65" s="14" customFormat="1">
      <c r="B3107" s="174"/>
      <c r="D3107" s="150" t="s">
        <v>193</v>
      </c>
      <c r="E3107" s="175" t="s">
        <v>3</v>
      </c>
      <c r="F3107" s="176" t="s">
        <v>610</v>
      </c>
      <c r="H3107" s="177">
        <v>107.83200000000001</v>
      </c>
      <c r="I3107" s="178"/>
      <c r="L3107" s="174"/>
      <c r="M3107" s="179"/>
      <c r="T3107" s="180"/>
      <c r="AT3107" s="175" t="s">
        <v>193</v>
      </c>
      <c r="AU3107" s="175" t="s">
        <v>81</v>
      </c>
      <c r="AV3107" s="14" t="s">
        <v>202</v>
      </c>
      <c r="AW3107" s="14" t="s">
        <v>34</v>
      </c>
      <c r="AX3107" s="14" t="s">
        <v>72</v>
      </c>
      <c r="AY3107" s="175" t="s">
        <v>182</v>
      </c>
    </row>
    <row r="3108" spans="2:65" s="12" customFormat="1">
      <c r="B3108" s="149"/>
      <c r="D3108" s="150" t="s">
        <v>193</v>
      </c>
      <c r="E3108" s="151" t="s">
        <v>3</v>
      </c>
      <c r="F3108" s="152" t="s">
        <v>1836</v>
      </c>
      <c r="H3108" s="153">
        <v>6.6379999999999999</v>
      </c>
      <c r="I3108" s="154"/>
      <c r="L3108" s="149"/>
      <c r="M3108" s="155"/>
      <c r="T3108" s="156"/>
      <c r="AT3108" s="151" t="s">
        <v>193</v>
      </c>
      <c r="AU3108" s="151" t="s">
        <v>81</v>
      </c>
      <c r="AV3108" s="12" t="s">
        <v>81</v>
      </c>
      <c r="AW3108" s="12" t="s">
        <v>34</v>
      </c>
      <c r="AX3108" s="12" t="s">
        <v>72</v>
      </c>
      <c r="AY3108" s="151" t="s">
        <v>182</v>
      </c>
    </row>
    <row r="3109" spans="2:65" s="12" customFormat="1">
      <c r="B3109" s="149"/>
      <c r="D3109" s="150" t="s">
        <v>193</v>
      </c>
      <c r="E3109" s="151" t="s">
        <v>3</v>
      </c>
      <c r="F3109" s="152" t="s">
        <v>1714</v>
      </c>
      <c r="H3109" s="153">
        <v>3.09</v>
      </c>
      <c r="I3109" s="154"/>
      <c r="L3109" s="149"/>
      <c r="M3109" s="155"/>
      <c r="T3109" s="156"/>
      <c r="AT3109" s="151" t="s">
        <v>193</v>
      </c>
      <c r="AU3109" s="151" t="s">
        <v>81</v>
      </c>
      <c r="AV3109" s="12" t="s">
        <v>81</v>
      </c>
      <c r="AW3109" s="12" t="s">
        <v>34</v>
      </c>
      <c r="AX3109" s="12" t="s">
        <v>72</v>
      </c>
      <c r="AY3109" s="151" t="s">
        <v>182</v>
      </c>
    </row>
    <row r="3110" spans="2:65" s="12" customFormat="1">
      <c r="B3110" s="149"/>
      <c r="D3110" s="150" t="s">
        <v>193</v>
      </c>
      <c r="E3110" s="151" t="s">
        <v>3</v>
      </c>
      <c r="F3110" s="152" t="s">
        <v>1837</v>
      </c>
      <c r="H3110" s="153">
        <v>1.365</v>
      </c>
      <c r="I3110" s="154"/>
      <c r="L3110" s="149"/>
      <c r="M3110" s="155"/>
      <c r="T3110" s="156"/>
      <c r="AT3110" s="151" t="s">
        <v>193</v>
      </c>
      <c r="AU3110" s="151" t="s">
        <v>81</v>
      </c>
      <c r="AV3110" s="12" t="s">
        <v>81</v>
      </c>
      <c r="AW3110" s="12" t="s">
        <v>34</v>
      </c>
      <c r="AX3110" s="12" t="s">
        <v>72</v>
      </c>
      <c r="AY3110" s="151" t="s">
        <v>182</v>
      </c>
    </row>
    <row r="3111" spans="2:65" s="12" customFormat="1">
      <c r="B3111" s="149"/>
      <c r="D3111" s="150" t="s">
        <v>193</v>
      </c>
      <c r="E3111" s="151" t="s">
        <v>3</v>
      </c>
      <c r="F3111" s="152" t="s">
        <v>1837</v>
      </c>
      <c r="H3111" s="153">
        <v>1.365</v>
      </c>
      <c r="I3111" s="154"/>
      <c r="L3111" s="149"/>
      <c r="M3111" s="155"/>
      <c r="T3111" s="156"/>
      <c r="AT3111" s="151" t="s">
        <v>193</v>
      </c>
      <c r="AU3111" s="151" t="s">
        <v>81</v>
      </c>
      <c r="AV3111" s="12" t="s">
        <v>81</v>
      </c>
      <c r="AW3111" s="12" t="s">
        <v>34</v>
      </c>
      <c r="AX3111" s="12" t="s">
        <v>72</v>
      </c>
      <c r="AY3111" s="151" t="s">
        <v>182</v>
      </c>
    </row>
    <row r="3112" spans="2:65" s="12" customFormat="1">
      <c r="B3112" s="149"/>
      <c r="D3112" s="150" t="s">
        <v>193</v>
      </c>
      <c r="E3112" s="151" t="s">
        <v>3</v>
      </c>
      <c r="F3112" s="152" t="s">
        <v>1719</v>
      </c>
      <c r="H3112" s="153">
        <v>0.78</v>
      </c>
      <c r="I3112" s="154"/>
      <c r="L3112" s="149"/>
      <c r="M3112" s="155"/>
      <c r="T3112" s="156"/>
      <c r="AT3112" s="151" t="s">
        <v>193</v>
      </c>
      <c r="AU3112" s="151" t="s">
        <v>81</v>
      </c>
      <c r="AV3112" s="12" t="s">
        <v>81</v>
      </c>
      <c r="AW3112" s="12" t="s">
        <v>34</v>
      </c>
      <c r="AX3112" s="12" t="s">
        <v>72</v>
      </c>
      <c r="AY3112" s="151" t="s">
        <v>182</v>
      </c>
    </row>
    <row r="3113" spans="2:65" s="12" customFormat="1">
      <c r="B3113" s="149"/>
      <c r="D3113" s="150" t="s">
        <v>193</v>
      </c>
      <c r="E3113" s="151" t="s">
        <v>3</v>
      </c>
      <c r="F3113" s="152" t="s">
        <v>1720</v>
      </c>
      <c r="H3113" s="153">
        <v>4.5750000000000002</v>
      </c>
      <c r="I3113" s="154"/>
      <c r="L3113" s="149"/>
      <c r="M3113" s="155"/>
      <c r="T3113" s="156"/>
      <c r="AT3113" s="151" t="s">
        <v>193</v>
      </c>
      <c r="AU3113" s="151" t="s">
        <v>81</v>
      </c>
      <c r="AV3113" s="12" t="s">
        <v>81</v>
      </c>
      <c r="AW3113" s="12" t="s">
        <v>34</v>
      </c>
      <c r="AX3113" s="12" t="s">
        <v>72</v>
      </c>
      <c r="AY3113" s="151" t="s">
        <v>182</v>
      </c>
    </row>
    <row r="3114" spans="2:65" s="14" customFormat="1">
      <c r="B3114" s="174"/>
      <c r="D3114" s="150" t="s">
        <v>193</v>
      </c>
      <c r="E3114" s="175" t="s">
        <v>3</v>
      </c>
      <c r="F3114" s="176" t="s">
        <v>910</v>
      </c>
      <c r="H3114" s="177">
        <v>17.812999999999999</v>
      </c>
      <c r="I3114" s="178"/>
      <c r="L3114" s="174"/>
      <c r="M3114" s="179"/>
      <c r="T3114" s="180"/>
      <c r="AT3114" s="175" t="s">
        <v>193</v>
      </c>
      <c r="AU3114" s="175" t="s">
        <v>81</v>
      </c>
      <c r="AV3114" s="14" t="s">
        <v>202</v>
      </c>
      <c r="AW3114" s="14" t="s">
        <v>34</v>
      </c>
      <c r="AX3114" s="14" t="s">
        <v>72</v>
      </c>
      <c r="AY3114" s="175" t="s">
        <v>182</v>
      </c>
    </row>
    <row r="3115" spans="2:65" s="13" customFormat="1">
      <c r="B3115" s="157"/>
      <c r="D3115" s="150" t="s">
        <v>193</v>
      </c>
      <c r="E3115" s="158" t="s">
        <v>3</v>
      </c>
      <c r="F3115" s="159" t="s">
        <v>201</v>
      </c>
      <c r="H3115" s="160">
        <v>412.13799999999998</v>
      </c>
      <c r="I3115" s="161"/>
      <c r="L3115" s="157"/>
      <c r="M3115" s="162"/>
      <c r="T3115" s="163"/>
      <c r="AT3115" s="158" t="s">
        <v>193</v>
      </c>
      <c r="AU3115" s="158" t="s">
        <v>81</v>
      </c>
      <c r="AV3115" s="13" t="s">
        <v>189</v>
      </c>
      <c r="AW3115" s="13" t="s">
        <v>34</v>
      </c>
      <c r="AX3115" s="13" t="s">
        <v>79</v>
      </c>
      <c r="AY3115" s="158" t="s">
        <v>182</v>
      </c>
    </row>
    <row r="3116" spans="2:65" s="1" customFormat="1" ht="37.9" customHeight="1">
      <c r="B3116" s="131"/>
      <c r="C3116" s="132" t="s">
        <v>1838</v>
      </c>
      <c r="D3116" s="132" t="s">
        <v>184</v>
      </c>
      <c r="E3116" s="133" t="s">
        <v>1839</v>
      </c>
      <c r="F3116" s="134" t="s">
        <v>1840</v>
      </c>
      <c r="G3116" s="135" t="s">
        <v>292</v>
      </c>
      <c r="H3116" s="136">
        <v>146.375</v>
      </c>
      <c r="I3116" s="137"/>
      <c r="J3116" s="138">
        <f>ROUND(I3116*H3116,2)</f>
        <v>0</v>
      </c>
      <c r="K3116" s="134" t="s">
        <v>188</v>
      </c>
      <c r="L3116" s="32"/>
      <c r="M3116" s="139" t="s">
        <v>3</v>
      </c>
      <c r="N3116" s="140" t="s">
        <v>43</v>
      </c>
      <c r="P3116" s="141">
        <f>O3116*H3116</f>
        <v>0</v>
      </c>
      <c r="Q3116" s="141">
        <v>8.4999999999999995E-4</v>
      </c>
      <c r="R3116" s="141">
        <f>Q3116*H3116</f>
        <v>0.12441874999999999</v>
      </c>
      <c r="S3116" s="141">
        <v>0</v>
      </c>
      <c r="T3116" s="142">
        <f>S3116*H3116</f>
        <v>0</v>
      </c>
      <c r="AR3116" s="143" t="s">
        <v>189</v>
      </c>
      <c r="AT3116" s="143" t="s">
        <v>184</v>
      </c>
      <c r="AU3116" s="143" t="s">
        <v>81</v>
      </c>
      <c r="AY3116" s="17" t="s">
        <v>182</v>
      </c>
      <c r="BE3116" s="144">
        <f>IF(N3116="základní",J3116,0)</f>
        <v>0</v>
      </c>
      <c r="BF3116" s="144">
        <f>IF(N3116="snížená",J3116,0)</f>
        <v>0</v>
      </c>
      <c r="BG3116" s="144">
        <f>IF(N3116="zákl. přenesená",J3116,0)</f>
        <v>0</v>
      </c>
      <c r="BH3116" s="144">
        <f>IF(N3116="sníž. přenesená",J3116,0)</f>
        <v>0</v>
      </c>
      <c r="BI3116" s="144">
        <f>IF(N3116="nulová",J3116,0)</f>
        <v>0</v>
      </c>
      <c r="BJ3116" s="17" t="s">
        <v>79</v>
      </c>
      <c r="BK3116" s="144">
        <f>ROUND(I3116*H3116,2)</f>
        <v>0</v>
      </c>
      <c r="BL3116" s="17" t="s">
        <v>189</v>
      </c>
      <c r="BM3116" s="143" t="s">
        <v>1841</v>
      </c>
    </row>
    <row r="3117" spans="2:65" s="1" customFormat="1">
      <c r="B3117" s="32"/>
      <c r="D3117" s="145" t="s">
        <v>191</v>
      </c>
      <c r="F3117" s="146" t="s">
        <v>1842</v>
      </c>
      <c r="I3117" s="147"/>
      <c r="L3117" s="32"/>
      <c r="M3117" s="148"/>
      <c r="T3117" s="52"/>
      <c r="AT3117" s="17" t="s">
        <v>191</v>
      </c>
      <c r="AU3117" s="17" t="s">
        <v>81</v>
      </c>
    </row>
    <row r="3118" spans="2:65" s="12" customFormat="1" ht="22.5">
      <c r="B3118" s="149"/>
      <c r="D3118" s="150" t="s">
        <v>193</v>
      </c>
      <c r="E3118" s="151" t="s">
        <v>3</v>
      </c>
      <c r="F3118" s="152" t="s">
        <v>1843</v>
      </c>
      <c r="H3118" s="153">
        <v>30.15</v>
      </c>
      <c r="I3118" s="154"/>
      <c r="L3118" s="149"/>
      <c r="M3118" s="155"/>
      <c r="T3118" s="156"/>
      <c r="AT3118" s="151" t="s">
        <v>193</v>
      </c>
      <c r="AU3118" s="151" t="s">
        <v>81</v>
      </c>
      <c r="AV3118" s="12" t="s">
        <v>81</v>
      </c>
      <c r="AW3118" s="12" t="s">
        <v>34</v>
      </c>
      <c r="AX3118" s="12" t="s">
        <v>72</v>
      </c>
      <c r="AY3118" s="151" t="s">
        <v>182</v>
      </c>
    </row>
    <row r="3119" spans="2:65" s="12" customFormat="1" ht="22.5">
      <c r="B3119" s="149"/>
      <c r="D3119" s="150" t="s">
        <v>193</v>
      </c>
      <c r="E3119" s="151" t="s">
        <v>3</v>
      </c>
      <c r="F3119" s="152" t="s">
        <v>1844</v>
      </c>
      <c r="H3119" s="153">
        <v>23.074999999999999</v>
      </c>
      <c r="I3119" s="154"/>
      <c r="L3119" s="149"/>
      <c r="M3119" s="155"/>
      <c r="T3119" s="156"/>
      <c r="AT3119" s="151" t="s">
        <v>193</v>
      </c>
      <c r="AU3119" s="151" t="s">
        <v>81</v>
      </c>
      <c r="AV3119" s="12" t="s">
        <v>81</v>
      </c>
      <c r="AW3119" s="12" t="s">
        <v>34</v>
      </c>
      <c r="AX3119" s="12" t="s">
        <v>72</v>
      </c>
      <c r="AY3119" s="151" t="s">
        <v>182</v>
      </c>
    </row>
    <row r="3120" spans="2:65" s="12" customFormat="1" ht="22.5">
      <c r="B3120" s="149"/>
      <c r="D3120" s="150" t="s">
        <v>193</v>
      </c>
      <c r="E3120" s="151" t="s">
        <v>3</v>
      </c>
      <c r="F3120" s="152" t="s">
        <v>1845</v>
      </c>
      <c r="H3120" s="153">
        <v>40.049999999999997</v>
      </c>
      <c r="I3120" s="154"/>
      <c r="L3120" s="149"/>
      <c r="M3120" s="155"/>
      <c r="T3120" s="156"/>
      <c r="AT3120" s="151" t="s">
        <v>193</v>
      </c>
      <c r="AU3120" s="151" t="s">
        <v>81</v>
      </c>
      <c r="AV3120" s="12" t="s">
        <v>81</v>
      </c>
      <c r="AW3120" s="12" t="s">
        <v>34</v>
      </c>
      <c r="AX3120" s="12" t="s">
        <v>72</v>
      </c>
      <c r="AY3120" s="151" t="s">
        <v>182</v>
      </c>
    </row>
    <row r="3121" spans="2:65" s="12" customFormat="1" ht="22.5">
      <c r="B3121" s="149"/>
      <c r="D3121" s="150" t="s">
        <v>193</v>
      </c>
      <c r="E3121" s="151" t="s">
        <v>3</v>
      </c>
      <c r="F3121" s="152" t="s">
        <v>1846</v>
      </c>
      <c r="H3121" s="153">
        <v>41.8</v>
      </c>
      <c r="I3121" s="154"/>
      <c r="L3121" s="149"/>
      <c r="M3121" s="155"/>
      <c r="T3121" s="156"/>
      <c r="AT3121" s="151" t="s">
        <v>193</v>
      </c>
      <c r="AU3121" s="151" t="s">
        <v>81</v>
      </c>
      <c r="AV3121" s="12" t="s">
        <v>81</v>
      </c>
      <c r="AW3121" s="12" t="s">
        <v>34</v>
      </c>
      <c r="AX3121" s="12" t="s">
        <v>72</v>
      </c>
      <c r="AY3121" s="151" t="s">
        <v>182</v>
      </c>
    </row>
    <row r="3122" spans="2:65" s="12" customFormat="1">
      <c r="B3122" s="149"/>
      <c r="D3122" s="150" t="s">
        <v>193</v>
      </c>
      <c r="E3122" s="151" t="s">
        <v>3</v>
      </c>
      <c r="F3122" s="152" t="s">
        <v>1847</v>
      </c>
      <c r="H3122" s="153">
        <v>11.3</v>
      </c>
      <c r="I3122" s="154"/>
      <c r="L3122" s="149"/>
      <c r="M3122" s="155"/>
      <c r="T3122" s="156"/>
      <c r="AT3122" s="151" t="s">
        <v>193</v>
      </c>
      <c r="AU3122" s="151" t="s">
        <v>81</v>
      </c>
      <c r="AV3122" s="12" t="s">
        <v>81</v>
      </c>
      <c r="AW3122" s="12" t="s">
        <v>34</v>
      </c>
      <c r="AX3122" s="12" t="s">
        <v>72</v>
      </c>
      <c r="AY3122" s="151" t="s">
        <v>182</v>
      </c>
    </row>
    <row r="3123" spans="2:65" s="13" customFormat="1">
      <c r="B3123" s="157"/>
      <c r="D3123" s="150" t="s">
        <v>193</v>
      </c>
      <c r="E3123" s="158" t="s">
        <v>3</v>
      </c>
      <c r="F3123" s="159" t="s">
        <v>201</v>
      </c>
      <c r="H3123" s="160">
        <v>146.375</v>
      </c>
      <c r="I3123" s="161"/>
      <c r="L3123" s="157"/>
      <c r="M3123" s="162"/>
      <c r="T3123" s="163"/>
      <c r="AT3123" s="158" t="s">
        <v>193</v>
      </c>
      <c r="AU3123" s="158" t="s">
        <v>81</v>
      </c>
      <c r="AV3123" s="13" t="s">
        <v>189</v>
      </c>
      <c r="AW3123" s="13" t="s">
        <v>34</v>
      </c>
      <c r="AX3123" s="13" t="s">
        <v>79</v>
      </c>
      <c r="AY3123" s="158" t="s">
        <v>182</v>
      </c>
    </row>
    <row r="3124" spans="2:65" s="1" customFormat="1" ht="37.9" customHeight="1">
      <c r="B3124" s="131"/>
      <c r="C3124" s="132" t="s">
        <v>1848</v>
      </c>
      <c r="D3124" s="132" t="s">
        <v>184</v>
      </c>
      <c r="E3124" s="133" t="s">
        <v>1849</v>
      </c>
      <c r="F3124" s="134" t="s">
        <v>1850</v>
      </c>
      <c r="G3124" s="135" t="s">
        <v>292</v>
      </c>
      <c r="H3124" s="136">
        <v>411.43</v>
      </c>
      <c r="I3124" s="137"/>
      <c r="J3124" s="138">
        <f>ROUND(I3124*H3124,2)</f>
        <v>0</v>
      </c>
      <c r="K3124" s="134" t="s">
        <v>188</v>
      </c>
      <c r="L3124" s="32"/>
      <c r="M3124" s="139" t="s">
        <v>3</v>
      </c>
      <c r="N3124" s="140" t="s">
        <v>43</v>
      </c>
      <c r="P3124" s="141">
        <f>O3124*H3124</f>
        <v>0</v>
      </c>
      <c r="Q3124" s="141">
        <v>7.3499999999999998E-3</v>
      </c>
      <c r="R3124" s="141">
        <f>Q3124*H3124</f>
        <v>3.0240105000000002</v>
      </c>
      <c r="S3124" s="141">
        <v>0</v>
      </c>
      <c r="T3124" s="142">
        <f>S3124*H3124</f>
        <v>0</v>
      </c>
      <c r="AR3124" s="143" t="s">
        <v>189</v>
      </c>
      <c r="AT3124" s="143" t="s">
        <v>184</v>
      </c>
      <c r="AU3124" s="143" t="s">
        <v>81</v>
      </c>
      <c r="AY3124" s="17" t="s">
        <v>182</v>
      </c>
      <c r="BE3124" s="144">
        <f>IF(N3124="základní",J3124,0)</f>
        <v>0</v>
      </c>
      <c r="BF3124" s="144">
        <f>IF(N3124="snížená",J3124,0)</f>
        <v>0</v>
      </c>
      <c r="BG3124" s="144">
        <f>IF(N3124="zákl. přenesená",J3124,0)</f>
        <v>0</v>
      </c>
      <c r="BH3124" s="144">
        <f>IF(N3124="sníž. přenesená",J3124,0)</f>
        <v>0</v>
      </c>
      <c r="BI3124" s="144">
        <f>IF(N3124="nulová",J3124,0)</f>
        <v>0</v>
      </c>
      <c r="BJ3124" s="17" t="s">
        <v>79</v>
      </c>
      <c r="BK3124" s="144">
        <f>ROUND(I3124*H3124,2)</f>
        <v>0</v>
      </c>
      <c r="BL3124" s="17" t="s">
        <v>189</v>
      </c>
      <c r="BM3124" s="143" t="s">
        <v>1851</v>
      </c>
    </row>
    <row r="3125" spans="2:65" s="1" customFormat="1">
      <c r="B3125" s="32"/>
      <c r="D3125" s="145" t="s">
        <v>191</v>
      </c>
      <c r="F3125" s="146" t="s">
        <v>1852</v>
      </c>
      <c r="I3125" s="147"/>
      <c r="L3125" s="32"/>
      <c r="M3125" s="148"/>
      <c r="T3125" s="52"/>
      <c r="AT3125" s="17" t="s">
        <v>191</v>
      </c>
      <c r="AU3125" s="17" t="s">
        <v>81</v>
      </c>
    </row>
    <row r="3126" spans="2:65" s="12" customFormat="1" ht="22.5">
      <c r="B3126" s="149"/>
      <c r="D3126" s="150" t="s">
        <v>193</v>
      </c>
      <c r="E3126" s="151" t="s">
        <v>3</v>
      </c>
      <c r="F3126" s="152" t="s">
        <v>1853</v>
      </c>
      <c r="H3126" s="153">
        <v>411.43</v>
      </c>
      <c r="I3126" s="154"/>
      <c r="L3126" s="149"/>
      <c r="M3126" s="155"/>
      <c r="T3126" s="156"/>
      <c r="AT3126" s="151" t="s">
        <v>193</v>
      </c>
      <c r="AU3126" s="151" t="s">
        <v>81</v>
      </c>
      <c r="AV3126" s="12" t="s">
        <v>81</v>
      </c>
      <c r="AW3126" s="12" t="s">
        <v>34</v>
      </c>
      <c r="AX3126" s="12" t="s">
        <v>79</v>
      </c>
      <c r="AY3126" s="151" t="s">
        <v>182</v>
      </c>
    </row>
    <row r="3127" spans="2:65" s="1" customFormat="1" ht="55.5" customHeight="1">
      <c r="B3127" s="131"/>
      <c r="C3127" s="132" t="s">
        <v>1854</v>
      </c>
      <c r="D3127" s="132" t="s">
        <v>184</v>
      </c>
      <c r="E3127" s="133" t="s">
        <v>1855</v>
      </c>
      <c r="F3127" s="134" t="s">
        <v>1856</v>
      </c>
      <c r="G3127" s="135" t="s">
        <v>292</v>
      </c>
      <c r="H3127" s="136">
        <v>411.43</v>
      </c>
      <c r="I3127" s="137"/>
      <c r="J3127" s="138">
        <f>ROUND(I3127*H3127,2)</f>
        <v>0</v>
      </c>
      <c r="K3127" s="134" t="s">
        <v>188</v>
      </c>
      <c r="L3127" s="32"/>
      <c r="M3127" s="139" t="s">
        <v>3</v>
      </c>
      <c r="N3127" s="140" t="s">
        <v>43</v>
      </c>
      <c r="P3127" s="141">
        <f>O3127*H3127</f>
        <v>0</v>
      </c>
      <c r="Q3127" s="141">
        <v>2.47E-2</v>
      </c>
      <c r="R3127" s="141">
        <f>Q3127*H3127</f>
        <v>10.162321</v>
      </c>
      <c r="S3127" s="141">
        <v>0</v>
      </c>
      <c r="T3127" s="142">
        <f>S3127*H3127</f>
        <v>0</v>
      </c>
      <c r="AR3127" s="143" t="s">
        <v>189</v>
      </c>
      <c r="AT3127" s="143" t="s">
        <v>184</v>
      </c>
      <c r="AU3127" s="143" t="s">
        <v>81</v>
      </c>
      <c r="AY3127" s="17" t="s">
        <v>182</v>
      </c>
      <c r="BE3127" s="144">
        <f>IF(N3127="základní",J3127,0)</f>
        <v>0</v>
      </c>
      <c r="BF3127" s="144">
        <f>IF(N3127="snížená",J3127,0)</f>
        <v>0</v>
      </c>
      <c r="BG3127" s="144">
        <f>IF(N3127="zákl. přenesená",J3127,0)</f>
        <v>0</v>
      </c>
      <c r="BH3127" s="144">
        <f>IF(N3127="sníž. přenesená",J3127,0)</f>
        <v>0</v>
      </c>
      <c r="BI3127" s="144">
        <f>IF(N3127="nulová",J3127,0)</f>
        <v>0</v>
      </c>
      <c r="BJ3127" s="17" t="s">
        <v>79</v>
      </c>
      <c r="BK3127" s="144">
        <f>ROUND(I3127*H3127,2)</f>
        <v>0</v>
      </c>
      <c r="BL3127" s="17" t="s">
        <v>189</v>
      </c>
      <c r="BM3127" s="143" t="s">
        <v>1857</v>
      </c>
    </row>
    <row r="3128" spans="2:65" s="1" customFormat="1">
      <c r="B3128" s="32"/>
      <c r="D3128" s="145" t="s">
        <v>191</v>
      </c>
      <c r="F3128" s="146" t="s">
        <v>1858</v>
      </c>
      <c r="I3128" s="147"/>
      <c r="L3128" s="32"/>
      <c r="M3128" s="148"/>
      <c r="T3128" s="52"/>
      <c r="AT3128" s="17" t="s">
        <v>191</v>
      </c>
      <c r="AU3128" s="17" t="s">
        <v>81</v>
      </c>
    </row>
    <row r="3129" spans="2:65" s="12" customFormat="1" ht="22.5">
      <c r="B3129" s="149"/>
      <c r="D3129" s="150" t="s">
        <v>193</v>
      </c>
      <c r="E3129" s="151" t="s">
        <v>3</v>
      </c>
      <c r="F3129" s="152" t="s">
        <v>1853</v>
      </c>
      <c r="H3129" s="153">
        <v>411.43</v>
      </c>
      <c r="I3129" s="154"/>
      <c r="L3129" s="149"/>
      <c r="M3129" s="155"/>
      <c r="T3129" s="156"/>
      <c r="AT3129" s="151" t="s">
        <v>193</v>
      </c>
      <c r="AU3129" s="151" t="s">
        <v>81</v>
      </c>
      <c r="AV3129" s="12" t="s">
        <v>81</v>
      </c>
      <c r="AW3129" s="12" t="s">
        <v>34</v>
      </c>
      <c r="AX3129" s="12" t="s">
        <v>79</v>
      </c>
      <c r="AY3129" s="151" t="s">
        <v>182</v>
      </c>
    </row>
    <row r="3130" spans="2:65" s="1" customFormat="1" ht="49.15" customHeight="1">
      <c r="B3130" s="131"/>
      <c r="C3130" s="132" t="s">
        <v>1859</v>
      </c>
      <c r="D3130" s="132" t="s">
        <v>184</v>
      </c>
      <c r="E3130" s="133" t="s">
        <v>1860</v>
      </c>
      <c r="F3130" s="134" t="s">
        <v>1861</v>
      </c>
      <c r="G3130" s="135" t="s">
        <v>292</v>
      </c>
      <c r="H3130" s="136">
        <v>411.43</v>
      </c>
      <c r="I3130" s="137"/>
      <c r="J3130" s="138">
        <f>ROUND(I3130*H3130,2)</f>
        <v>0</v>
      </c>
      <c r="K3130" s="134" t="s">
        <v>188</v>
      </c>
      <c r="L3130" s="32"/>
      <c r="M3130" s="139" t="s">
        <v>3</v>
      </c>
      <c r="N3130" s="140" t="s">
        <v>43</v>
      </c>
      <c r="P3130" s="141">
        <f>O3130*H3130</f>
        <v>0</v>
      </c>
      <c r="Q3130" s="141">
        <v>1.0500000000000001E-2</v>
      </c>
      <c r="R3130" s="141">
        <f>Q3130*H3130</f>
        <v>4.3200150000000006</v>
      </c>
      <c r="S3130" s="141">
        <v>0</v>
      </c>
      <c r="T3130" s="142">
        <f>S3130*H3130</f>
        <v>0</v>
      </c>
      <c r="AR3130" s="143" t="s">
        <v>189</v>
      </c>
      <c r="AT3130" s="143" t="s">
        <v>184</v>
      </c>
      <c r="AU3130" s="143" t="s">
        <v>81</v>
      </c>
      <c r="AY3130" s="17" t="s">
        <v>182</v>
      </c>
      <c r="BE3130" s="144">
        <f>IF(N3130="základní",J3130,0)</f>
        <v>0</v>
      </c>
      <c r="BF3130" s="144">
        <f>IF(N3130="snížená",J3130,0)</f>
        <v>0</v>
      </c>
      <c r="BG3130" s="144">
        <f>IF(N3130="zákl. přenesená",J3130,0)</f>
        <v>0</v>
      </c>
      <c r="BH3130" s="144">
        <f>IF(N3130="sníž. přenesená",J3130,0)</f>
        <v>0</v>
      </c>
      <c r="BI3130" s="144">
        <f>IF(N3130="nulová",J3130,0)</f>
        <v>0</v>
      </c>
      <c r="BJ3130" s="17" t="s">
        <v>79</v>
      </c>
      <c r="BK3130" s="144">
        <f>ROUND(I3130*H3130,2)</f>
        <v>0</v>
      </c>
      <c r="BL3130" s="17" t="s">
        <v>189</v>
      </c>
      <c r="BM3130" s="143" t="s">
        <v>1862</v>
      </c>
    </row>
    <row r="3131" spans="2:65" s="1" customFormat="1">
      <c r="B3131" s="32"/>
      <c r="D3131" s="145" t="s">
        <v>191</v>
      </c>
      <c r="F3131" s="146" t="s">
        <v>1863</v>
      </c>
      <c r="I3131" s="147"/>
      <c r="L3131" s="32"/>
      <c r="M3131" s="148"/>
      <c r="T3131" s="52"/>
      <c r="AT3131" s="17" t="s">
        <v>191</v>
      </c>
      <c r="AU3131" s="17" t="s">
        <v>81</v>
      </c>
    </row>
    <row r="3132" spans="2:65" s="12" customFormat="1" ht="22.5">
      <c r="B3132" s="149"/>
      <c r="D3132" s="150" t="s">
        <v>193</v>
      </c>
      <c r="E3132" s="151" t="s">
        <v>3</v>
      </c>
      <c r="F3132" s="152" t="s">
        <v>1853</v>
      </c>
      <c r="H3132" s="153">
        <v>411.43</v>
      </c>
      <c r="I3132" s="154"/>
      <c r="L3132" s="149"/>
      <c r="M3132" s="155"/>
      <c r="T3132" s="156"/>
      <c r="AT3132" s="151" t="s">
        <v>193</v>
      </c>
      <c r="AU3132" s="151" t="s">
        <v>81</v>
      </c>
      <c r="AV3132" s="12" t="s">
        <v>81</v>
      </c>
      <c r="AW3132" s="12" t="s">
        <v>34</v>
      </c>
      <c r="AX3132" s="12" t="s">
        <v>79</v>
      </c>
      <c r="AY3132" s="151" t="s">
        <v>182</v>
      </c>
    </row>
    <row r="3133" spans="2:65" s="1" customFormat="1" ht="37.9" customHeight="1">
      <c r="B3133" s="131"/>
      <c r="C3133" s="132" t="s">
        <v>1864</v>
      </c>
      <c r="D3133" s="132" t="s">
        <v>184</v>
      </c>
      <c r="E3133" s="133" t="s">
        <v>1865</v>
      </c>
      <c r="F3133" s="134" t="s">
        <v>1866</v>
      </c>
      <c r="G3133" s="135" t="s">
        <v>292</v>
      </c>
      <c r="H3133" s="136">
        <v>641.45100000000002</v>
      </c>
      <c r="I3133" s="137"/>
      <c r="J3133" s="138">
        <f>ROUND(I3133*H3133,2)</f>
        <v>0</v>
      </c>
      <c r="K3133" s="134" t="s">
        <v>188</v>
      </c>
      <c r="L3133" s="32"/>
      <c r="M3133" s="139" t="s">
        <v>3</v>
      </c>
      <c r="N3133" s="140" t="s">
        <v>43</v>
      </c>
      <c r="P3133" s="141">
        <f>O3133*H3133</f>
        <v>0</v>
      </c>
      <c r="Q3133" s="141">
        <v>0</v>
      </c>
      <c r="R3133" s="141">
        <f>Q3133*H3133</f>
        <v>0</v>
      </c>
      <c r="S3133" s="141">
        <v>0</v>
      </c>
      <c r="T3133" s="142">
        <f>S3133*H3133</f>
        <v>0</v>
      </c>
      <c r="AR3133" s="143" t="s">
        <v>189</v>
      </c>
      <c r="AT3133" s="143" t="s">
        <v>184</v>
      </c>
      <c r="AU3133" s="143" t="s">
        <v>81</v>
      </c>
      <c r="AY3133" s="17" t="s">
        <v>182</v>
      </c>
      <c r="BE3133" s="144">
        <f>IF(N3133="základní",J3133,0)</f>
        <v>0</v>
      </c>
      <c r="BF3133" s="144">
        <f>IF(N3133="snížená",J3133,0)</f>
        <v>0</v>
      </c>
      <c r="BG3133" s="144">
        <f>IF(N3133="zákl. přenesená",J3133,0)</f>
        <v>0</v>
      </c>
      <c r="BH3133" s="144">
        <f>IF(N3133="sníž. přenesená",J3133,0)</f>
        <v>0</v>
      </c>
      <c r="BI3133" s="144">
        <f>IF(N3133="nulová",J3133,0)</f>
        <v>0</v>
      </c>
      <c r="BJ3133" s="17" t="s">
        <v>79</v>
      </c>
      <c r="BK3133" s="144">
        <f>ROUND(I3133*H3133,2)</f>
        <v>0</v>
      </c>
      <c r="BL3133" s="17" t="s">
        <v>189</v>
      </c>
      <c r="BM3133" s="143" t="s">
        <v>1867</v>
      </c>
    </row>
    <row r="3134" spans="2:65" s="1" customFormat="1">
      <c r="B3134" s="32"/>
      <c r="D3134" s="145" t="s">
        <v>191</v>
      </c>
      <c r="F3134" s="146" t="s">
        <v>1868</v>
      </c>
      <c r="I3134" s="147"/>
      <c r="L3134" s="32"/>
      <c r="M3134" s="148"/>
      <c r="T3134" s="52"/>
      <c r="AT3134" s="17" t="s">
        <v>191</v>
      </c>
      <c r="AU3134" s="17" t="s">
        <v>81</v>
      </c>
    </row>
    <row r="3135" spans="2:65" s="12" customFormat="1">
      <c r="B3135" s="149"/>
      <c r="D3135" s="150" t="s">
        <v>193</v>
      </c>
      <c r="E3135" s="151" t="s">
        <v>3</v>
      </c>
      <c r="F3135" s="152" t="s">
        <v>1869</v>
      </c>
      <c r="H3135" s="153">
        <v>9</v>
      </c>
      <c r="I3135" s="154"/>
      <c r="L3135" s="149"/>
      <c r="M3135" s="155"/>
      <c r="T3135" s="156"/>
      <c r="AT3135" s="151" t="s">
        <v>193</v>
      </c>
      <c r="AU3135" s="151" t="s">
        <v>81</v>
      </c>
      <c r="AV3135" s="12" t="s">
        <v>81</v>
      </c>
      <c r="AW3135" s="12" t="s">
        <v>34</v>
      </c>
      <c r="AX3135" s="12" t="s">
        <v>72</v>
      </c>
      <c r="AY3135" s="151" t="s">
        <v>182</v>
      </c>
    </row>
    <row r="3136" spans="2:65" s="12" customFormat="1">
      <c r="B3136" s="149"/>
      <c r="D3136" s="150" t="s">
        <v>193</v>
      </c>
      <c r="E3136" s="151" t="s">
        <v>3</v>
      </c>
      <c r="F3136" s="152" t="s">
        <v>1870</v>
      </c>
      <c r="H3136" s="153">
        <v>207</v>
      </c>
      <c r="I3136" s="154"/>
      <c r="L3136" s="149"/>
      <c r="M3136" s="155"/>
      <c r="T3136" s="156"/>
      <c r="AT3136" s="151" t="s">
        <v>193</v>
      </c>
      <c r="AU3136" s="151" t="s">
        <v>81</v>
      </c>
      <c r="AV3136" s="12" t="s">
        <v>81</v>
      </c>
      <c r="AW3136" s="12" t="s">
        <v>34</v>
      </c>
      <c r="AX3136" s="12" t="s">
        <v>72</v>
      </c>
      <c r="AY3136" s="151" t="s">
        <v>182</v>
      </c>
    </row>
    <row r="3137" spans="2:51" s="12" customFormat="1">
      <c r="B3137" s="149"/>
      <c r="D3137" s="150" t="s">
        <v>193</v>
      </c>
      <c r="E3137" s="151" t="s">
        <v>3</v>
      </c>
      <c r="F3137" s="152" t="s">
        <v>1871</v>
      </c>
      <c r="H3137" s="153">
        <v>23.638000000000002</v>
      </c>
      <c r="I3137" s="154"/>
      <c r="L3137" s="149"/>
      <c r="M3137" s="155"/>
      <c r="T3137" s="156"/>
      <c r="AT3137" s="151" t="s">
        <v>193</v>
      </c>
      <c r="AU3137" s="151" t="s">
        <v>81</v>
      </c>
      <c r="AV3137" s="12" t="s">
        <v>81</v>
      </c>
      <c r="AW3137" s="12" t="s">
        <v>34</v>
      </c>
      <c r="AX3137" s="12" t="s">
        <v>72</v>
      </c>
      <c r="AY3137" s="151" t="s">
        <v>182</v>
      </c>
    </row>
    <row r="3138" spans="2:51" s="12" customFormat="1">
      <c r="B3138" s="149"/>
      <c r="D3138" s="150" t="s">
        <v>193</v>
      </c>
      <c r="E3138" s="151" t="s">
        <v>3</v>
      </c>
      <c r="F3138" s="152" t="s">
        <v>1872</v>
      </c>
      <c r="H3138" s="153">
        <v>63.612000000000002</v>
      </c>
      <c r="I3138" s="154"/>
      <c r="L3138" s="149"/>
      <c r="M3138" s="155"/>
      <c r="T3138" s="156"/>
      <c r="AT3138" s="151" t="s">
        <v>193</v>
      </c>
      <c r="AU3138" s="151" t="s">
        <v>81</v>
      </c>
      <c r="AV3138" s="12" t="s">
        <v>81</v>
      </c>
      <c r="AW3138" s="12" t="s">
        <v>34</v>
      </c>
      <c r="AX3138" s="12" t="s">
        <v>72</v>
      </c>
      <c r="AY3138" s="151" t="s">
        <v>182</v>
      </c>
    </row>
    <row r="3139" spans="2:51" s="12" customFormat="1">
      <c r="B3139" s="149"/>
      <c r="D3139" s="150" t="s">
        <v>193</v>
      </c>
      <c r="E3139" s="151" t="s">
        <v>3</v>
      </c>
      <c r="F3139" s="152" t="s">
        <v>1873</v>
      </c>
      <c r="H3139" s="153">
        <v>5.4</v>
      </c>
      <c r="I3139" s="154"/>
      <c r="L3139" s="149"/>
      <c r="M3139" s="155"/>
      <c r="T3139" s="156"/>
      <c r="AT3139" s="151" t="s">
        <v>193</v>
      </c>
      <c r="AU3139" s="151" t="s">
        <v>81</v>
      </c>
      <c r="AV3139" s="12" t="s">
        <v>81</v>
      </c>
      <c r="AW3139" s="12" t="s">
        <v>34</v>
      </c>
      <c r="AX3139" s="12" t="s">
        <v>72</v>
      </c>
      <c r="AY3139" s="151" t="s">
        <v>182</v>
      </c>
    </row>
    <row r="3140" spans="2:51" s="12" customFormat="1">
      <c r="B3140" s="149"/>
      <c r="D3140" s="150" t="s">
        <v>193</v>
      </c>
      <c r="E3140" s="151" t="s">
        <v>3</v>
      </c>
      <c r="F3140" s="152" t="s">
        <v>1874</v>
      </c>
      <c r="H3140" s="153">
        <v>4.17</v>
      </c>
      <c r="I3140" s="154"/>
      <c r="L3140" s="149"/>
      <c r="M3140" s="155"/>
      <c r="T3140" s="156"/>
      <c r="AT3140" s="151" t="s">
        <v>193</v>
      </c>
      <c r="AU3140" s="151" t="s">
        <v>81</v>
      </c>
      <c r="AV3140" s="12" t="s">
        <v>81</v>
      </c>
      <c r="AW3140" s="12" t="s">
        <v>34</v>
      </c>
      <c r="AX3140" s="12" t="s">
        <v>72</v>
      </c>
      <c r="AY3140" s="151" t="s">
        <v>182</v>
      </c>
    </row>
    <row r="3141" spans="2:51" s="12" customFormat="1">
      <c r="B3141" s="149"/>
      <c r="D3141" s="150" t="s">
        <v>193</v>
      </c>
      <c r="E3141" s="151" t="s">
        <v>3</v>
      </c>
      <c r="F3141" s="152" t="s">
        <v>1875</v>
      </c>
      <c r="H3141" s="153">
        <v>2.2000000000000002</v>
      </c>
      <c r="I3141" s="154"/>
      <c r="L3141" s="149"/>
      <c r="M3141" s="155"/>
      <c r="T3141" s="156"/>
      <c r="AT3141" s="151" t="s">
        <v>193</v>
      </c>
      <c r="AU3141" s="151" t="s">
        <v>81</v>
      </c>
      <c r="AV3141" s="12" t="s">
        <v>81</v>
      </c>
      <c r="AW3141" s="12" t="s">
        <v>34</v>
      </c>
      <c r="AX3141" s="12" t="s">
        <v>72</v>
      </c>
      <c r="AY3141" s="151" t="s">
        <v>182</v>
      </c>
    </row>
    <row r="3142" spans="2:51" s="12" customFormat="1">
      <c r="B3142" s="149"/>
      <c r="D3142" s="150" t="s">
        <v>193</v>
      </c>
      <c r="E3142" s="151" t="s">
        <v>3</v>
      </c>
      <c r="F3142" s="152" t="s">
        <v>1876</v>
      </c>
      <c r="H3142" s="153">
        <v>53.567999999999998</v>
      </c>
      <c r="I3142" s="154"/>
      <c r="L3142" s="149"/>
      <c r="M3142" s="155"/>
      <c r="T3142" s="156"/>
      <c r="AT3142" s="151" t="s">
        <v>193</v>
      </c>
      <c r="AU3142" s="151" t="s">
        <v>81</v>
      </c>
      <c r="AV3142" s="12" t="s">
        <v>81</v>
      </c>
      <c r="AW3142" s="12" t="s">
        <v>34</v>
      </c>
      <c r="AX3142" s="12" t="s">
        <v>72</v>
      </c>
      <c r="AY3142" s="151" t="s">
        <v>182</v>
      </c>
    </row>
    <row r="3143" spans="2:51" s="12" customFormat="1">
      <c r="B3143" s="149"/>
      <c r="D3143" s="150" t="s">
        <v>193</v>
      </c>
      <c r="E3143" s="151" t="s">
        <v>3</v>
      </c>
      <c r="F3143" s="152" t="s">
        <v>1877</v>
      </c>
      <c r="H3143" s="153">
        <v>3</v>
      </c>
      <c r="I3143" s="154"/>
      <c r="L3143" s="149"/>
      <c r="M3143" s="155"/>
      <c r="T3143" s="156"/>
      <c r="AT3143" s="151" t="s">
        <v>193</v>
      </c>
      <c r="AU3143" s="151" t="s">
        <v>81</v>
      </c>
      <c r="AV3143" s="12" t="s">
        <v>81</v>
      </c>
      <c r="AW3143" s="12" t="s">
        <v>34</v>
      </c>
      <c r="AX3143" s="12" t="s">
        <v>72</v>
      </c>
      <c r="AY3143" s="151" t="s">
        <v>182</v>
      </c>
    </row>
    <row r="3144" spans="2:51" s="12" customFormat="1">
      <c r="B3144" s="149"/>
      <c r="D3144" s="150" t="s">
        <v>193</v>
      </c>
      <c r="E3144" s="151" t="s">
        <v>3</v>
      </c>
      <c r="F3144" s="152" t="s">
        <v>1878</v>
      </c>
      <c r="H3144" s="153">
        <v>5.4080000000000004</v>
      </c>
      <c r="I3144" s="154"/>
      <c r="L3144" s="149"/>
      <c r="M3144" s="155"/>
      <c r="T3144" s="156"/>
      <c r="AT3144" s="151" t="s">
        <v>193</v>
      </c>
      <c r="AU3144" s="151" t="s">
        <v>81</v>
      </c>
      <c r="AV3144" s="12" t="s">
        <v>81</v>
      </c>
      <c r="AW3144" s="12" t="s">
        <v>34</v>
      </c>
      <c r="AX3144" s="12" t="s">
        <v>72</v>
      </c>
      <c r="AY3144" s="151" t="s">
        <v>182</v>
      </c>
    </row>
    <row r="3145" spans="2:51" s="12" customFormat="1">
      <c r="B3145" s="149"/>
      <c r="D3145" s="150" t="s">
        <v>193</v>
      </c>
      <c r="E3145" s="151" t="s">
        <v>3</v>
      </c>
      <c r="F3145" s="152" t="s">
        <v>1879</v>
      </c>
      <c r="H3145" s="153">
        <v>3.22</v>
      </c>
      <c r="I3145" s="154"/>
      <c r="L3145" s="149"/>
      <c r="M3145" s="155"/>
      <c r="T3145" s="156"/>
      <c r="AT3145" s="151" t="s">
        <v>193</v>
      </c>
      <c r="AU3145" s="151" t="s">
        <v>81</v>
      </c>
      <c r="AV3145" s="12" t="s">
        <v>81</v>
      </c>
      <c r="AW3145" s="12" t="s">
        <v>34</v>
      </c>
      <c r="AX3145" s="12" t="s">
        <v>72</v>
      </c>
      <c r="AY3145" s="151" t="s">
        <v>182</v>
      </c>
    </row>
    <row r="3146" spans="2:51" s="14" customFormat="1">
      <c r="B3146" s="174"/>
      <c r="D3146" s="150" t="s">
        <v>193</v>
      </c>
      <c r="E3146" s="175" t="s">
        <v>3</v>
      </c>
      <c r="F3146" s="176" t="s">
        <v>1880</v>
      </c>
      <c r="H3146" s="177">
        <v>380.21600000000001</v>
      </c>
      <c r="I3146" s="178"/>
      <c r="L3146" s="174"/>
      <c r="M3146" s="179"/>
      <c r="T3146" s="180"/>
      <c r="AT3146" s="175" t="s">
        <v>193</v>
      </c>
      <c r="AU3146" s="175" t="s">
        <v>81</v>
      </c>
      <c r="AV3146" s="14" t="s">
        <v>202</v>
      </c>
      <c r="AW3146" s="14" t="s">
        <v>34</v>
      </c>
      <c r="AX3146" s="14" t="s">
        <v>72</v>
      </c>
      <c r="AY3146" s="175" t="s">
        <v>182</v>
      </c>
    </row>
    <row r="3147" spans="2:51" s="12" customFormat="1">
      <c r="B3147" s="149"/>
      <c r="D3147" s="150" t="s">
        <v>193</v>
      </c>
      <c r="E3147" s="151" t="s">
        <v>3</v>
      </c>
      <c r="F3147" s="152" t="s">
        <v>1881</v>
      </c>
      <c r="H3147" s="153">
        <v>6.3</v>
      </c>
      <c r="I3147" s="154"/>
      <c r="L3147" s="149"/>
      <c r="M3147" s="155"/>
      <c r="T3147" s="156"/>
      <c r="AT3147" s="151" t="s">
        <v>193</v>
      </c>
      <c r="AU3147" s="151" t="s">
        <v>81</v>
      </c>
      <c r="AV3147" s="12" t="s">
        <v>81</v>
      </c>
      <c r="AW3147" s="12" t="s">
        <v>34</v>
      </c>
      <c r="AX3147" s="12" t="s">
        <v>72</v>
      </c>
      <c r="AY3147" s="151" t="s">
        <v>182</v>
      </c>
    </row>
    <row r="3148" spans="2:51" s="12" customFormat="1">
      <c r="B3148" s="149"/>
      <c r="D3148" s="150" t="s">
        <v>193</v>
      </c>
      <c r="E3148" s="151" t="s">
        <v>3</v>
      </c>
      <c r="F3148" s="152" t="s">
        <v>1882</v>
      </c>
      <c r="H3148" s="153">
        <v>4.41</v>
      </c>
      <c r="I3148" s="154"/>
      <c r="L3148" s="149"/>
      <c r="M3148" s="155"/>
      <c r="T3148" s="156"/>
      <c r="AT3148" s="151" t="s">
        <v>193</v>
      </c>
      <c r="AU3148" s="151" t="s">
        <v>81</v>
      </c>
      <c r="AV3148" s="12" t="s">
        <v>81</v>
      </c>
      <c r="AW3148" s="12" t="s">
        <v>34</v>
      </c>
      <c r="AX3148" s="12" t="s">
        <v>72</v>
      </c>
      <c r="AY3148" s="151" t="s">
        <v>182</v>
      </c>
    </row>
    <row r="3149" spans="2:51" s="12" customFormat="1">
      <c r="B3149" s="149"/>
      <c r="D3149" s="150" t="s">
        <v>193</v>
      </c>
      <c r="E3149" s="151" t="s">
        <v>3</v>
      </c>
      <c r="F3149" s="152" t="s">
        <v>1883</v>
      </c>
      <c r="H3149" s="153">
        <v>7.3470000000000004</v>
      </c>
      <c r="I3149" s="154"/>
      <c r="L3149" s="149"/>
      <c r="M3149" s="155"/>
      <c r="T3149" s="156"/>
      <c r="AT3149" s="151" t="s">
        <v>193</v>
      </c>
      <c r="AU3149" s="151" t="s">
        <v>81</v>
      </c>
      <c r="AV3149" s="12" t="s">
        <v>81</v>
      </c>
      <c r="AW3149" s="12" t="s">
        <v>34</v>
      </c>
      <c r="AX3149" s="12" t="s">
        <v>72</v>
      </c>
      <c r="AY3149" s="151" t="s">
        <v>182</v>
      </c>
    </row>
    <row r="3150" spans="2:51" s="12" customFormat="1">
      <c r="B3150" s="149"/>
      <c r="D3150" s="150" t="s">
        <v>193</v>
      </c>
      <c r="E3150" s="151" t="s">
        <v>3</v>
      </c>
      <c r="F3150" s="152" t="s">
        <v>1884</v>
      </c>
      <c r="H3150" s="153">
        <v>5.28</v>
      </c>
      <c r="I3150" s="154"/>
      <c r="L3150" s="149"/>
      <c r="M3150" s="155"/>
      <c r="T3150" s="156"/>
      <c r="AT3150" s="151" t="s">
        <v>193</v>
      </c>
      <c r="AU3150" s="151" t="s">
        <v>81</v>
      </c>
      <c r="AV3150" s="12" t="s">
        <v>81</v>
      </c>
      <c r="AW3150" s="12" t="s">
        <v>34</v>
      </c>
      <c r="AX3150" s="12" t="s">
        <v>72</v>
      </c>
      <c r="AY3150" s="151" t="s">
        <v>182</v>
      </c>
    </row>
    <row r="3151" spans="2:51" s="12" customFormat="1">
      <c r="B3151" s="149"/>
      <c r="D3151" s="150" t="s">
        <v>193</v>
      </c>
      <c r="E3151" s="151" t="s">
        <v>3</v>
      </c>
      <c r="F3151" s="152" t="s">
        <v>1885</v>
      </c>
      <c r="H3151" s="153">
        <v>16.030999999999999</v>
      </c>
      <c r="I3151" s="154"/>
      <c r="L3151" s="149"/>
      <c r="M3151" s="155"/>
      <c r="T3151" s="156"/>
      <c r="AT3151" s="151" t="s">
        <v>193</v>
      </c>
      <c r="AU3151" s="151" t="s">
        <v>81</v>
      </c>
      <c r="AV3151" s="12" t="s">
        <v>81</v>
      </c>
      <c r="AW3151" s="12" t="s">
        <v>34</v>
      </c>
      <c r="AX3151" s="12" t="s">
        <v>72</v>
      </c>
      <c r="AY3151" s="151" t="s">
        <v>182</v>
      </c>
    </row>
    <row r="3152" spans="2:51" s="12" customFormat="1">
      <c r="B3152" s="149"/>
      <c r="D3152" s="150" t="s">
        <v>193</v>
      </c>
      <c r="E3152" s="151" t="s">
        <v>3</v>
      </c>
      <c r="F3152" s="152" t="s">
        <v>1886</v>
      </c>
      <c r="H3152" s="153">
        <v>9.2460000000000004</v>
      </c>
      <c r="I3152" s="154"/>
      <c r="L3152" s="149"/>
      <c r="M3152" s="155"/>
      <c r="T3152" s="156"/>
      <c r="AT3152" s="151" t="s">
        <v>193</v>
      </c>
      <c r="AU3152" s="151" t="s">
        <v>81</v>
      </c>
      <c r="AV3152" s="12" t="s">
        <v>81</v>
      </c>
      <c r="AW3152" s="12" t="s">
        <v>34</v>
      </c>
      <c r="AX3152" s="12" t="s">
        <v>72</v>
      </c>
      <c r="AY3152" s="151" t="s">
        <v>182</v>
      </c>
    </row>
    <row r="3153" spans="2:65" s="12" customFormat="1">
      <c r="B3153" s="149"/>
      <c r="D3153" s="150" t="s">
        <v>193</v>
      </c>
      <c r="E3153" s="151" t="s">
        <v>3</v>
      </c>
      <c r="F3153" s="152" t="s">
        <v>1887</v>
      </c>
      <c r="H3153" s="153">
        <v>14.26</v>
      </c>
      <c r="I3153" s="154"/>
      <c r="L3153" s="149"/>
      <c r="M3153" s="155"/>
      <c r="T3153" s="156"/>
      <c r="AT3153" s="151" t="s">
        <v>193</v>
      </c>
      <c r="AU3153" s="151" t="s">
        <v>81</v>
      </c>
      <c r="AV3153" s="12" t="s">
        <v>81</v>
      </c>
      <c r="AW3153" s="12" t="s">
        <v>34</v>
      </c>
      <c r="AX3153" s="12" t="s">
        <v>72</v>
      </c>
      <c r="AY3153" s="151" t="s">
        <v>182</v>
      </c>
    </row>
    <row r="3154" spans="2:65" s="12" customFormat="1">
      <c r="B3154" s="149"/>
      <c r="D3154" s="150" t="s">
        <v>193</v>
      </c>
      <c r="E3154" s="151" t="s">
        <v>3</v>
      </c>
      <c r="F3154" s="152" t="s">
        <v>1888</v>
      </c>
      <c r="H3154" s="153">
        <v>14.72</v>
      </c>
      <c r="I3154" s="154"/>
      <c r="L3154" s="149"/>
      <c r="M3154" s="155"/>
      <c r="T3154" s="156"/>
      <c r="AT3154" s="151" t="s">
        <v>193</v>
      </c>
      <c r="AU3154" s="151" t="s">
        <v>81</v>
      </c>
      <c r="AV3154" s="12" t="s">
        <v>81</v>
      </c>
      <c r="AW3154" s="12" t="s">
        <v>34</v>
      </c>
      <c r="AX3154" s="12" t="s">
        <v>72</v>
      </c>
      <c r="AY3154" s="151" t="s">
        <v>182</v>
      </c>
    </row>
    <row r="3155" spans="2:65" s="12" customFormat="1">
      <c r="B3155" s="149"/>
      <c r="D3155" s="150" t="s">
        <v>193</v>
      </c>
      <c r="E3155" s="151" t="s">
        <v>3</v>
      </c>
      <c r="F3155" s="152" t="s">
        <v>1889</v>
      </c>
      <c r="H3155" s="153">
        <v>22.08</v>
      </c>
      <c r="I3155" s="154"/>
      <c r="L3155" s="149"/>
      <c r="M3155" s="155"/>
      <c r="T3155" s="156"/>
      <c r="AT3155" s="151" t="s">
        <v>193</v>
      </c>
      <c r="AU3155" s="151" t="s">
        <v>81</v>
      </c>
      <c r="AV3155" s="12" t="s">
        <v>81</v>
      </c>
      <c r="AW3155" s="12" t="s">
        <v>34</v>
      </c>
      <c r="AX3155" s="12" t="s">
        <v>72</v>
      </c>
      <c r="AY3155" s="151" t="s">
        <v>182</v>
      </c>
    </row>
    <row r="3156" spans="2:65" s="12" customFormat="1">
      <c r="B3156" s="149"/>
      <c r="D3156" s="150" t="s">
        <v>193</v>
      </c>
      <c r="E3156" s="151" t="s">
        <v>3</v>
      </c>
      <c r="F3156" s="152" t="s">
        <v>1888</v>
      </c>
      <c r="H3156" s="153">
        <v>14.72</v>
      </c>
      <c r="I3156" s="154"/>
      <c r="L3156" s="149"/>
      <c r="M3156" s="155"/>
      <c r="T3156" s="156"/>
      <c r="AT3156" s="151" t="s">
        <v>193</v>
      </c>
      <c r="AU3156" s="151" t="s">
        <v>81</v>
      </c>
      <c r="AV3156" s="12" t="s">
        <v>81</v>
      </c>
      <c r="AW3156" s="12" t="s">
        <v>34</v>
      </c>
      <c r="AX3156" s="12" t="s">
        <v>72</v>
      </c>
      <c r="AY3156" s="151" t="s">
        <v>182</v>
      </c>
    </row>
    <row r="3157" spans="2:65" s="12" customFormat="1">
      <c r="B3157" s="149"/>
      <c r="D3157" s="150" t="s">
        <v>193</v>
      </c>
      <c r="E3157" s="151" t="s">
        <v>3</v>
      </c>
      <c r="F3157" s="152" t="s">
        <v>1890</v>
      </c>
      <c r="H3157" s="153">
        <v>22.908000000000001</v>
      </c>
      <c r="I3157" s="154"/>
      <c r="L3157" s="149"/>
      <c r="M3157" s="155"/>
      <c r="T3157" s="156"/>
      <c r="AT3157" s="151" t="s">
        <v>193</v>
      </c>
      <c r="AU3157" s="151" t="s">
        <v>81</v>
      </c>
      <c r="AV3157" s="12" t="s">
        <v>81</v>
      </c>
      <c r="AW3157" s="12" t="s">
        <v>34</v>
      </c>
      <c r="AX3157" s="12" t="s">
        <v>72</v>
      </c>
      <c r="AY3157" s="151" t="s">
        <v>182</v>
      </c>
    </row>
    <row r="3158" spans="2:65" s="12" customFormat="1">
      <c r="B3158" s="149"/>
      <c r="D3158" s="150" t="s">
        <v>193</v>
      </c>
      <c r="E3158" s="151" t="s">
        <v>3</v>
      </c>
      <c r="F3158" s="152" t="s">
        <v>1891</v>
      </c>
      <c r="H3158" s="153">
        <v>28.08</v>
      </c>
      <c r="I3158" s="154"/>
      <c r="L3158" s="149"/>
      <c r="M3158" s="155"/>
      <c r="T3158" s="156"/>
      <c r="AT3158" s="151" t="s">
        <v>193</v>
      </c>
      <c r="AU3158" s="151" t="s">
        <v>81</v>
      </c>
      <c r="AV3158" s="12" t="s">
        <v>81</v>
      </c>
      <c r="AW3158" s="12" t="s">
        <v>34</v>
      </c>
      <c r="AX3158" s="12" t="s">
        <v>72</v>
      </c>
      <c r="AY3158" s="151" t="s">
        <v>182</v>
      </c>
    </row>
    <row r="3159" spans="2:65" s="12" customFormat="1">
      <c r="B3159" s="149"/>
      <c r="D3159" s="150" t="s">
        <v>193</v>
      </c>
      <c r="E3159" s="151" t="s">
        <v>3</v>
      </c>
      <c r="F3159" s="152" t="s">
        <v>1892</v>
      </c>
      <c r="H3159" s="153">
        <v>21.36</v>
      </c>
      <c r="I3159" s="154"/>
      <c r="L3159" s="149"/>
      <c r="M3159" s="155"/>
      <c r="T3159" s="156"/>
      <c r="AT3159" s="151" t="s">
        <v>193</v>
      </c>
      <c r="AU3159" s="151" t="s">
        <v>81</v>
      </c>
      <c r="AV3159" s="12" t="s">
        <v>81</v>
      </c>
      <c r="AW3159" s="12" t="s">
        <v>34</v>
      </c>
      <c r="AX3159" s="12" t="s">
        <v>72</v>
      </c>
      <c r="AY3159" s="151" t="s">
        <v>182</v>
      </c>
    </row>
    <row r="3160" spans="2:65" s="12" customFormat="1">
      <c r="B3160" s="149"/>
      <c r="D3160" s="150" t="s">
        <v>193</v>
      </c>
      <c r="E3160" s="151" t="s">
        <v>3</v>
      </c>
      <c r="F3160" s="152" t="s">
        <v>1893</v>
      </c>
      <c r="H3160" s="153">
        <v>23.28</v>
      </c>
      <c r="I3160" s="154"/>
      <c r="L3160" s="149"/>
      <c r="M3160" s="155"/>
      <c r="T3160" s="156"/>
      <c r="AT3160" s="151" t="s">
        <v>193</v>
      </c>
      <c r="AU3160" s="151" t="s">
        <v>81</v>
      </c>
      <c r="AV3160" s="12" t="s">
        <v>81</v>
      </c>
      <c r="AW3160" s="12" t="s">
        <v>34</v>
      </c>
      <c r="AX3160" s="12" t="s">
        <v>72</v>
      </c>
      <c r="AY3160" s="151" t="s">
        <v>182</v>
      </c>
    </row>
    <row r="3161" spans="2:65" s="12" customFormat="1">
      <c r="B3161" s="149"/>
      <c r="D3161" s="150" t="s">
        <v>193</v>
      </c>
      <c r="E3161" s="151" t="s">
        <v>3</v>
      </c>
      <c r="F3161" s="152" t="s">
        <v>1893</v>
      </c>
      <c r="H3161" s="153">
        <v>23.28</v>
      </c>
      <c r="I3161" s="154"/>
      <c r="L3161" s="149"/>
      <c r="M3161" s="155"/>
      <c r="T3161" s="156"/>
      <c r="AT3161" s="151" t="s">
        <v>193</v>
      </c>
      <c r="AU3161" s="151" t="s">
        <v>81</v>
      </c>
      <c r="AV3161" s="12" t="s">
        <v>81</v>
      </c>
      <c r="AW3161" s="12" t="s">
        <v>34</v>
      </c>
      <c r="AX3161" s="12" t="s">
        <v>72</v>
      </c>
      <c r="AY3161" s="151" t="s">
        <v>182</v>
      </c>
    </row>
    <row r="3162" spans="2:65" s="12" customFormat="1">
      <c r="B3162" s="149"/>
      <c r="D3162" s="150" t="s">
        <v>193</v>
      </c>
      <c r="E3162" s="151" t="s">
        <v>3</v>
      </c>
      <c r="F3162" s="152" t="s">
        <v>1894</v>
      </c>
      <c r="H3162" s="153">
        <v>24</v>
      </c>
      <c r="I3162" s="154"/>
      <c r="L3162" s="149"/>
      <c r="M3162" s="155"/>
      <c r="T3162" s="156"/>
      <c r="AT3162" s="151" t="s">
        <v>193</v>
      </c>
      <c r="AU3162" s="151" t="s">
        <v>81</v>
      </c>
      <c r="AV3162" s="12" t="s">
        <v>81</v>
      </c>
      <c r="AW3162" s="12" t="s">
        <v>34</v>
      </c>
      <c r="AX3162" s="12" t="s">
        <v>72</v>
      </c>
      <c r="AY3162" s="151" t="s">
        <v>182</v>
      </c>
    </row>
    <row r="3163" spans="2:65" s="12" customFormat="1">
      <c r="B3163" s="149"/>
      <c r="D3163" s="150" t="s">
        <v>193</v>
      </c>
      <c r="E3163" s="151" t="s">
        <v>3</v>
      </c>
      <c r="F3163" s="152" t="s">
        <v>1895</v>
      </c>
      <c r="H3163" s="153">
        <v>3.9329999999999998</v>
      </c>
      <c r="I3163" s="154"/>
      <c r="L3163" s="149"/>
      <c r="M3163" s="155"/>
      <c r="T3163" s="156"/>
      <c r="AT3163" s="151" t="s">
        <v>193</v>
      </c>
      <c r="AU3163" s="151" t="s">
        <v>81</v>
      </c>
      <c r="AV3163" s="12" t="s">
        <v>81</v>
      </c>
      <c r="AW3163" s="12" t="s">
        <v>34</v>
      </c>
      <c r="AX3163" s="12" t="s">
        <v>72</v>
      </c>
      <c r="AY3163" s="151" t="s">
        <v>182</v>
      </c>
    </row>
    <row r="3164" spans="2:65" s="14" customFormat="1">
      <c r="B3164" s="174"/>
      <c r="D3164" s="150" t="s">
        <v>193</v>
      </c>
      <c r="E3164" s="175" t="s">
        <v>3</v>
      </c>
      <c r="F3164" s="176" t="s">
        <v>1896</v>
      </c>
      <c r="H3164" s="177">
        <v>261.23500000000001</v>
      </c>
      <c r="I3164" s="178"/>
      <c r="L3164" s="174"/>
      <c r="M3164" s="179"/>
      <c r="T3164" s="180"/>
      <c r="AT3164" s="175" t="s">
        <v>193</v>
      </c>
      <c r="AU3164" s="175" t="s">
        <v>81</v>
      </c>
      <c r="AV3164" s="14" t="s">
        <v>202</v>
      </c>
      <c r="AW3164" s="14" t="s">
        <v>34</v>
      </c>
      <c r="AX3164" s="14" t="s">
        <v>72</v>
      </c>
      <c r="AY3164" s="175" t="s">
        <v>182</v>
      </c>
    </row>
    <row r="3165" spans="2:65" s="13" customFormat="1">
      <c r="B3165" s="157"/>
      <c r="D3165" s="150" t="s">
        <v>193</v>
      </c>
      <c r="E3165" s="158" t="s">
        <v>3</v>
      </c>
      <c r="F3165" s="159" t="s">
        <v>201</v>
      </c>
      <c r="H3165" s="160">
        <v>641.45100000000002</v>
      </c>
      <c r="I3165" s="161"/>
      <c r="L3165" s="157"/>
      <c r="M3165" s="162"/>
      <c r="T3165" s="163"/>
      <c r="AT3165" s="158" t="s">
        <v>193</v>
      </c>
      <c r="AU3165" s="158" t="s">
        <v>81</v>
      </c>
      <c r="AV3165" s="13" t="s">
        <v>189</v>
      </c>
      <c r="AW3165" s="13" t="s">
        <v>34</v>
      </c>
      <c r="AX3165" s="13" t="s">
        <v>79</v>
      </c>
      <c r="AY3165" s="158" t="s">
        <v>182</v>
      </c>
    </row>
    <row r="3166" spans="2:65" s="1" customFormat="1" ht="24.2" customHeight="1">
      <c r="B3166" s="131"/>
      <c r="C3166" s="132" t="s">
        <v>1897</v>
      </c>
      <c r="D3166" s="132" t="s">
        <v>184</v>
      </c>
      <c r="E3166" s="133" t="s">
        <v>1898</v>
      </c>
      <c r="F3166" s="134" t="s">
        <v>1899</v>
      </c>
      <c r="G3166" s="135" t="s">
        <v>292</v>
      </c>
      <c r="H3166" s="136">
        <v>73.284999999999997</v>
      </c>
      <c r="I3166" s="137"/>
      <c r="J3166" s="138">
        <f>ROUND(I3166*H3166,2)</f>
        <v>0</v>
      </c>
      <c r="K3166" s="134" t="s">
        <v>188</v>
      </c>
      <c r="L3166" s="32"/>
      <c r="M3166" s="139" t="s">
        <v>3</v>
      </c>
      <c r="N3166" s="140" t="s">
        <v>43</v>
      </c>
      <c r="P3166" s="141">
        <f>O3166*H3166</f>
        <v>0</v>
      </c>
      <c r="Q3166" s="141">
        <v>2.0000000000000001E-4</v>
      </c>
      <c r="R3166" s="141">
        <f>Q3166*H3166</f>
        <v>1.4657E-2</v>
      </c>
      <c r="S3166" s="141">
        <v>0</v>
      </c>
      <c r="T3166" s="142">
        <f>S3166*H3166</f>
        <v>0</v>
      </c>
      <c r="AR3166" s="143" t="s">
        <v>189</v>
      </c>
      <c r="AT3166" s="143" t="s">
        <v>184</v>
      </c>
      <c r="AU3166" s="143" t="s">
        <v>81</v>
      </c>
      <c r="AY3166" s="17" t="s">
        <v>182</v>
      </c>
      <c r="BE3166" s="144">
        <f>IF(N3166="základní",J3166,0)</f>
        <v>0</v>
      </c>
      <c r="BF3166" s="144">
        <f>IF(N3166="snížená",J3166,0)</f>
        <v>0</v>
      </c>
      <c r="BG3166" s="144">
        <f>IF(N3166="zákl. přenesená",J3166,0)</f>
        <v>0</v>
      </c>
      <c r="BH3166" s="144">
        <f>IF(N3166="sníž. přenesená",J3166,0)</f>
        <v>0</v>
      </c>
      <c r="BI3166" s="144">
        <f>IF(N3166="nulová",J3166,0)</f>
        <v>0</v>
      </c>
      <c r="BJ3166" s="17" t="s">
        <v>79</v>
      </c>
      <c r="BK3166" s="144">
        <f>ROUND(I3166*H3166,2)</f>
        <v>0</v>
      </c>
      <c r="BL3166" s="17" t="s">
        <v>189</v>
      </c>
      <c r="BM3166" s="143" t="s">
        <v>1900</v>
      </c>
    </row>
    <row r="3167" spans="2:65" s="1" customFormat="1">
      <c r="B3167" s="32"/>
      <c r="D3167" s="145" t="s">
        <v>191</v>
      </c>
      <c r="F3167" s="146" t="s">
        <v>1901</v>
      </c>
      <c r="I3167" s="147"/>
      <c r="L3167" s="32"/>
      <c r="M3167" s="148"/>
      <c r="T3167" s="52"/>
      <c r="AT3167" s="17" t="s">
        <v>191</v>
      </c>
      <c r="AU3167" s="17" t="s">
        <v>81</v>
      </c>
    </row>
    <row r="3168" spans="2:65" s="12" customFormat="1">
      <c r="B3168" s="149"/>
      <c r="D3168" s="150" t="s">
        <v>193</v>
      </c>
      <c r="E3168" s="151" t="s">
        <v>3</v>
      </c>
      <c r="F3168" s="152" t="s">
        <v>1902</v>
      </c>
      <c r="H3168" s="153">
        <v>63.518999999999998</v>
      </c>
      <c r="I3168" s="154"/>
      <c r="L3168" s="149"/>
      <c r="M3168" s="155"/>
      <c r="T3168" s="156"/>
      <c r="AT3168" s="151" t="s">
        <v>193</v>
      </c>
      <c r="AU3168" s="151" t="s">
        <v>81</v>
      </c>
      <c r="AV3168" s="12" t="s">
        <v>81</v>
      </c>
      <c r="AW3168" s="12" t="s">
        <v>34</v>
      </c>
      <c r="AX3168" s="12" t="s">
        <v>72</v>
      </c>
      <c r="AY3168" s="151" t="s">
        <v>182</v>
      </c>
    </row>
    <row r="3169" spans="2:65" s="12" customFormat="1">
      <c r="B3169" s="149"/>
      <c r="D3169" s="150" t="s">
        <v>193</v>
      </c>
      <c r="E3169" s="151" t="s">
        <v>3</v>
      </c>
      <c r="F3169" s="152" t="s">
        <v>1903</v>
      </c>
      <c r="H3169" s="153">
        <v>-5.6070000000000002</v>
      </c>
      <c r="I3169" s="154"/>
      <c r="L3169" s="149"/>
      <c r="M3169" s="155"/>
      <c r="T3169" s="156"/>
      <c r="AT3169" s="151" t="s">
        <v>193</v>
      </c>
      <c r="AU3169" s="151" t="s">
        <v>81</v>
      </c>
      <c r="AV3169" s="12" t="s">
        <v>81</v>
      </c>
      <c r="AW3169" s="12" t="s">
        <v>34</v>
      </c>
      <c r="AX3169" s="12" t="s">
        <v>72</v>
      </c>
      <c r="AY3169" s="151" t="s">
        <v>182</v>
      </c>
    </row>
    <row r="3170" spans="2:65" s="12" customFormat="1">
      <c r="B3170" s="149"/>
      <c r="D3170" s="150" t="s">
        <v>193</v>
      </c>
      <c r="E3170" s="151" t="s">
        <v>3</v>
      </c>
      <c r="F3170" s="152" t="s">
        <v>1904</v>
      </c>
      <c r="H3170" s="153">
        <v>15.372999999999999</v>
      </c>
      <c r="I3170" s="154"/>
      <c r="L3170" s="149"/>
      <c r="M3170" s="155"/>
      <c r="T3170" s="156"/>
      <c r="AT3170" s="151" t="s">
        <v>193</v>
      </c>
      <c r="AU3170" s="151" t="s">
        <v>81</v>
      </c>
      <c r="AV3170" s="12" t="s">
        <v>81</v>
      </c>
      <c r="AW3170" s="12" t="s">
        <v>34</v>
      </c>
      <c r="AX3170" s="12" t="s">
        <v>72</v>
      </c>
      <c r="AY3170" s="151" t="s">
        <v>182</v>
      </c>
    </row>
    <row r="3171" spans="2:65" s="13" customFormat="1">
      <c r="B3171" s="157"/>
      <c r="D3171" s="150" t="s">
        <v>193</v>
      </c>
      <c r="E3171" s="158" t="s">
        <v>3</v>
      </c>
      <c r="F3171" s="159" t="s">
        <v>1905</v>
      </c>
      <c r="H3171" s="160">
        <v>73.284999999999997</v>
      </c>
      <c r="I3171" s="161"/>
      <c r="L3171" s="157"/>
      <c r="M3171" s="162"/>
      <c r="T3171" s="163"/>
      <c r="AT3171" s="158" t="s">
        <v>193</v>
      </c>
      <c r="AU3171" s="158" t="s">
        <v>81</v>
      </c>
      <c r="AV3171" s="13" t="s">
        <v>189</v>
      </c>
      <c r="AW3171" s="13" t="s">
        <v>34</v>
      </c>
      <c r="AX3171" s="13" t="s">
        <v>79</v>
      </c>
      <c r="AY3171" s="158" t="s">
        <v>182</v>
      </c>
    </row>
    <row r="3172" spans="2:65" s="1" customFormat="1" ht="66.75" customHeight="1">
      <c r="B3172" s="131"/>
      <c r="C3172" s="132" t="s">
        <v>1906</v>
      </c>
      <c r="D3172" s="132" t="s">
        <v>184</v>
      </c>
      <c r="E3172" s="133" t="s">
        <v>1907</v>
      </c>
      <c r="F3172" s="134" t="s">
        <v>1908</v>
      </c>
      <c r="G3172" s="135" t="s">
        <v>292</v>
      </c>
      <c r="H3172" s="136">
        <v>14.31</v>
      </c>
      <c r="I3172" s="137"/>
      <c r="J3172" s="138">
        <f>ROUND(I3172*H3172,2)</f>
        <v>0</v>
      </c>
      <c r="K3172" s="134" t="s">
        <v>188</v>
      </c>
      <c r="L3172" s="32"/>
      <c r="M3172" s="139" t="s">
        <v>3</v>
      </c>
      <c r="N3172" s="140" t="s">
        <v>43</v>
      </c>
      <c r="P3172" s="141">
        <f>O3172*H3172</f>
        <v>0</v>
      </c>
      <c r="Q3172" s="141">
        <v>8.6E-3</v>
      </c>
      <c r="R3172" s="141">
        <f>Q3172*H3172</f>
        <v>0.12306600000000001</v>
      </c>
      <c r="S3172" s="141">
        <v>0</v>
      </c>
      <c r="T3172" s="142">
        <f>S3172*H3172</f>
        <v>0</v>
      </c>
      <c r="AR3172" s="143" t="s">
        <v>189</v>
      </c>
      <c r="AT3172" s="143" t="s">
        <v>184</v>
      </c>
      <c r="AU3172" s="143" t="s">
        <v>81</v>
      </c>
      <c r="AY3172" s="17" t="s">
        <v>182</v>
      </c>
      <c r="BE3172" s="144">
        <f>IF(N3172="základní",J3172,0)</f>
        <v>0</v>
      </c>
      <c r="BF3172" s="144">
        <f>IF(N3172="snížená",J3172,0)</f>
        <v>0</v>
      </c>
      <c r="BG3172" s="144">
        <f>IF(N3172="zákl. přenesená",J3172,0)</f>
        <v>0</v>
      </c>
      <c r="BH3172" s="144">
        <f>IF(N3172="sníž. přenesená",J3172,0)</f>
        <v>0</v>
      </c>
      <c r="BI3172" s="144">
        <f>IF(N3172="nulová",J3172,0)</f>
        <v>0</v>
      </c>
      <c r="BJ3172" s="17" t="s">
        <v>79</v>
      </c>
      <c r="BK3172" s="144">
        <f>ROUND(I3172*H3172,2)</f>
        <v>0</v>
      </c>
      <c r="BL3172" s="17" t="s">
        <v>189</v>
      </c>
      <c r="BM3172" s="143" t="s">
        <v>1909</v>
      </c>
    </row>
    <row r="3173" spans="2:65" s="1" customFormat="1">
      <c r="B3173" s="32"/>
      <c r="D3173" s="145" t="s">
        <v>191</v>
      </c>
      <c r="F3173" s="146" t="s">
        <v>1910</v>
      </c>
      <c r="I3173" s="147"/>
      <c r="L3173" s="32"/>
      <c r="M3173" s="148"/>
      <c r="T3173" s="52"/>
      <c r="AT3173" s="17" t="s">
        <v>191</v>
      </c>
      <c r="AU3173" s="17" t="s">
        <v>81</v>
      </c>
    </row>
    <row r="3174" spans="2:65" s="12" customFormat="1">
      <c r="B3174" s="149"/>
      <c r="D3174" s="150" t="s">
        <v>193</v>
      </c>
      <c r="E3174" s="151" t="s">
        <v>3</v>
      </c>
      <c r="F3174" s="152" t="s">
        <v>1911</v>
      </c>
      <c r="H3174" s="153">
        <v>14.31</v>
      </c>
      <c r="I3174" s="154"/>
      <c r="L3174" s="149"/>
      <c r="M3174" s="155"/>
      <c r="T3174" s="156"/>
      <c r="AT3174" s="151" t="s">
        <v>193</v>
      </c>
      <c r="AU3174" s="151" t="s">
        <v>81</v>
      </c>
      <c r="AV3174" s="12" t="s">
        <v>81</v>
      </c>
      <c r="AW3174" s="12" t="s">
        <v>34</v>
      </c>
      <c r="AX3174" s="12" t="s">
        <v>79</v>
      </c>
      <c r="AY3174" s="151" t="s">
        <v>182</v>
      </c>
    </row>
    <row r="3175" spans="2:65" s="1" customFormat="1" ht="16.5" customHeight="1">
      <c r="B3175" s="131"/>
      <c r="C3175" s="164" t="s">
        <v>1912</v>
      </c>
      <c r="D3175" s="164" t="s">
        <v>281</v>
      </c>
      <c r="E3175" s="165" t="s">
        <v>1913</v>
      </c>
      <c r="F3175" s="166" t="s">
        <v>1914</v>
      </c>
      <c r="G3175" s="167" t="s">
        <v>292</v>
      </c>
      <c r="H3175" s="168">
        <v>15.026</v>
      </c>
      <c r="I3175" s="169"/>
      <c r="J3175" s="170">
        <f>ROUND(I3175*H3175,2)</f>
        <v>0</v>
      </c>
      <c r="K3175" s="166" t="s">
        <v>188</v>
      </c>
      <c r="L3175" s="171"/>
      <c r="M3175" s="172" t="s">
        <v>3</v>
      </c>
      <c r="N3175" s="173" t="s">
        <v>43</v>
      </c>
      <c r="P3175" s="141">
        <f>O3175*H3175</f>
        <v>0</v>
      </c>
      <c r="Q3175" s="141">
        <v>1.5E-3</v>
      </c>
      <c r="R3175" s="141">
        <f>Q3175*H3175</f>
        <v>2.2539E-2</v>
      </c>
      <c r="S3175" s="141">
        <v>0</v>
      </c>
      <c r="T3175" s="142">
        <f>S3175*H3175</f>
        <v>0</v>
      </c>
      <c r="AR3175" s="143" t="s">
        <v>236</v>
      </c>
      <c r="AT3175" s="143" t="s">
        <v>281</v>
      </c>
      <c r="AU3175" s="143" t="s">
        <v>81</v>
      </c>
      <c r="AY3175" s="17" t="s">
        <v>182</v>
      </c>
      <c r="BE3175" s="144">
        <f>IF(N3175="základní",J3175,0)</f>
        <v>0</v>
      </c>
      <c r="BF3175" s="144">
        <f>IF(N3175="snížená",J3175,0)</f>
        <v>0</v>
      </c>
      <c r="BG3175" s="144">
        <f>IF(N3175="zákl. přenesená",J3175,0)</f>
        <v>0</v>
      </c>
      <c r="BH3175" s="144">
        <f>IF(N3175="sníž. přenesená",J3175,0)</f>
        <v>0</v>
      </c>
      <c r="BI3175" s="144">
        <f>IF(N3175="nulová",J3175,0)</f>
        <v>0</v>
      </c>
      <c r="BJ3175" s="17" t="s">
        <v>79</v>
      </c>
      <c r="BK3175" s="144">
        <f>ROUND(I3175*H3175,2)</f>
        <v>0</v>
      </c>
      <c r="BL3175" s="17" t="s">
        <v>189</v>
      </c>
      <c r="BM3175" s="143" t="s">
        <v>1915</v>
      </c>
    </row>
    <row r="3176" spans="2:65" s="12" customFormat="1">
      <c r="B3176" s="149"/>
      <c r="D3176" s="150" t="s">
        <v>193</v>
      </c>
      <c r="F3176" s="152" t="s">
        <v>1916</v>
      </c>
      <c r="H3176" s="153">
        <v>15.026</v>
      </c>
      <c r="I3176" s="154"/>
      <c r="L3176" s="149"/>
      <c r="M3176" s="155"/>
      <c r="T3176" s="156"/>
      <c r="AT3176" s="151" t="s">
        <v>193</v>
      </c>
      <c r="AU3176" s="151" t="s">
        <v>81</v>
      </c>
      <c r="AV3176" s="12" t="s">
        <v>81</v>
      </c>
      <c r="AW3176" s="12" t="s">
        <v>4</v>
      </c>
      <c r="AX3176" s="12" t="s">
        <v>79</v>
      </c>
      <c r="AY3176" s="151" t="s">
        <v>182</v>
      </c>
    </row>
    <row r="3177" spans="2:65" s="1" customFormat="1" ht="78" customHeight="1">
      <c r="B3177" s="131"/>
      <c r="C3177" s="132" t="s">
        <v>1917</v>
      </c>
      <c r="D3177" s="132" t="s">
        <v>184</v>
      </c>
      <c r="E3177" s="133" t="s">
        <v>1918</v>
      </c>
      <c r="F3177" s="134" t="s">
        <v>1919</v>
      </c>
      <c r="G3177" s="135" t="s">
        <v>292</v>
      </c>
      <c r="H3177" s="136">
        <v>73.284999999999997</v>
      </c>
      <c r="I3177" s="137"/>
      <c r="J3177" s="138">
        <f>ROUND(I3177*H3177,2)</f>
        <v>0</v>
      </c>
      <c r="K3177" s="134" t="s">
        <v>188</v>
      </c>
      <c r="L3177" s="32"/>
      <c r="M3177" s="139" t="s">
        <v>3</v>
      </c>
      <c r="N3177" s="140" t="s">
        <v>43</v>
      </c>
      <c r="P3177" s="141">
        <f>O3177*H3177</f>
        <v>0</v>
      </c>
      <c r="Q3177" s="141">
        <v>1.17E-2</v>
      </c>
      <c r="R3177" s="141">
        <f>Q3177*H3177</f>
        <v>0.85743449999999999</v>
      </c>
      <c r="S3177" s="141">
        <v>0</v>
      </c>
      <c r="T3177" s="142">
        <f>S3177*H3177</f>
        <v>0</v>
      </c>
      <c r="AR3177" s="143" t="s">
        <v>189</v>
      </c>
      <c r="AT3177" s="143" t="s">
        <v>184</v>
      </c>
      <c r="AU3177" s="143" t="s">
        <v>81</v>
      </c>
      <c r="AY3177" s="17" t="s">
        <v>182</v>
      </c>
      <c r="BE3177" s="144">
        <f>IF(N3177="základní",J3177,0)</f>
        <v>0</v>
      </c>
      <c r="BF3177" s="144">
        <f>IF(N3177="snížená",J3177,0)</f>
        <v>0</v>
      </c>
      <c r="BG3177" s="144">
        <f>IF(N3177="zákl. přenesená",J3177,0)</f>
        <v>0</v>
      </c>
      <c r="BH3177" s="144">
        <f>IF(N3177="sníž. přenesená",J3177,0)</f>
        <v>0</v>
      </c>
      <c r="BI3177" s="144">
        <f>IF(N3177="nulová",J3177,0)</f>
        <v>0</v>
      </c>
      <c r="BJ3177" s="17" t="s">
        <v>79</v>
      </c>
      <c r="BK3177" s="144">
        <f>ROUND(I3177*H3177,2)</f>
        <v>0</v>
      </c>
      <c r="BL3177" s="17" t="s">
        <v>189</v>
      </c>
      <c r="BM3177" s="143" t="s">
        <v>1920</v>
      </c>
    </row>
    <row r="3178" spans="2:65" s="1" customFormat="1">
      <c r="B3178" s="32"/>
      <c r="D3178" s="145" t="s">
        <v>191</v>
      </c>
      <c r="F3178" s="146" t="s">
        <v>1921</v>
      </c>
      <c r="I3178" s="147"/>
      <c r="L3178" s="32"/>
      <c r="M3178" s="148"/>
      <c r="T3178" s="52"/>
      <c r="AT3178" s="17" t="s">
        <v>191</v>
      </c>
      <c r="AU3178" s="17" t="s">
        <v>81</v>
      </c>
    </row>
    <row r="3179" spans="2:65" s="12" customFormat="1">
      <c r="B3179" s="149"/>
      <c r="D3179" s="150" t="s">
        <v>193</v>
      </c>
      <c r="E3179" s="151" t="s">
        <v>3</v>
      </c>
      <c r="F3179" s="152" t="s">
        <v>1902</v>
      </c>
      <c r="H3179" s="153">
        <v>63.518999999999998</v>
      </c>
      <c r="I3179" s="154"/>
      <c r="L3179" s="149"/>
      <c r="M3179" s="155"/>
      <c r="T3179" s="156"/>
      <c r="AT3179" s="151" t="s">
        <v>193</v>
      </c>
      <c r="AU3179" s="151" t="s">
        <v>81</v>
      </c>
      <c r="AV3179" s="12" t="s">
        <v>81</v>
      </c>
      <c r="AW3179" s="12" t="s">
        <v>34</v>
      </c>
      <c r="AX3179" s="12" t="s">
        <v>72</v>
      </c>
      <c r="AY3179" s="151" t="s">
        <v>182</v>
      </c>
    </row>
    <row r="3180" spans="2:65" s="12" customFormat="1">
      <c r="B3180" s="149"/>
      <c r="D3180" s="150" t="s">
        <v>193</v>
      </c>
      <c r="E3180" s="151" t="s">
        <v>3</v>
      </c>
      <c r="F3180" s="152" t="s">
        <v>1903</v>
      </c>
      <c r="H3180" s="153">
        <v>-5.6070000000000002</v>
      </c>
      <c r="I3180" s="154"/>
      <c r="L3180" s="149"/>
      <c r="M3180" s="155"/>
      <c r="T3180" s="156"/>
      <c r="AT3180" s="151" t="s">
        <v>193</v>
      </c>
      <c r="AU3180" s="151" t="s">
        <v>81</v>
      </c>
      <c r="AV3180" s="12" t="s">
        <v>81</v>
      </c>
      <c r="AW3180" s="12" t="s">
        <v>34</v>
      </c>
      <c r="AX3180" s="12" t="s">
        <v>72</v>
      </c>
      <c r="AY3180" s="151" t="s">
        <v>182</v>
      </c>
    </row>
    <row r="3181" spans="2:65" s="12" customFormat="1">
      <c r="B3181" s="149"/>
      <c r="D3181" s="150" t="s">
        <v>193</v>
      </c>
      <c r="E3181" s="151" t="s">
        <v>3</v>
      </c>
      <c r="F3181" s="152" t="s">
        <v>1904</v>
      </c>
      <c r="H3181" s="153">
        <v>15.372999999999999</v>
      </c>
      <c r="I3181" s="154"/>
      <c r="L3181" s="149"/>
      <c r="M3181" s="155"/>
      <c r="T3181" s="156"/>
      <c r="AT3181" s="151" t="s">
        <v>193</v>
      </c>
      <c r="AU3181" s="151" t="s">
        <v>81</v>
      </c>
      <c r="AV3181" s="12" t="s">
        <v>81</v>
      </c>
      <c r="AW3181" s="12" t="s">
        <v>34</v>
      </c>
      <c r="AX3181" s="12" t="s">
        <v>72</v>
      </c>
      <c r="AY3181" s="151" t="s">
        <v>182</v>
      </c>
    </row>
    <row r="3182" spans="2:65" s="13" customFormat="1">
      <c r="B3182" s="157"/>
      <c r="D3182" s="150" t="s">
        <v>193</v>
      </c>
      <c r="E3182" s="158" t="s">
        <v>3</v>
      </c>
      <c r="F3182" s="159" t="s">
        <v>1905</v>
      </c>
      <c r="H3182" s="160">
        <v>73.284999999999997</v>
      </c>
      <c r="I3182" s="161"/>
      <c r="L3182" s="157"/>
      <c r="M3182" s="162"/>
      <c r="T3182" s="163"/>
      <c r="AT3182" s="158" t="s">
        <v>193</v>
      </c>
      <c r="AU3182" s="158" t="s">
        <v>81</v>
      </c>
      <c r="AV3182" s="13" t="s">
        <v>189</v>
      </c>
      <c r="AW3182" s="13" t="s">
        <v>34</v>
      </c>
      <c r="AX3182" s="13" t="s">
        <v>79</v>
      </c>
      <c r="AY3182" s="158" t="s">
        <v>182</v>
      </c>
    </row>
    <row r="3183" spans="2:65" s="1" customFormat="1" ht="24.2" customHeight="1">
      <c r="B3183" s="131"/>
      <c r="C3183" s="164" t="s">
        <v>1922</v>
      </c>
      <c r="D3183" s="164" t="s">
        <v>281</v>
      </c>
      <c r="E3183" s="165" t="s">
        <v>1923</v>
      </c>
      <c r="F3183" s="166" t="s">
        <v>1924</v>
      </c>
      <c r="G3183" s="167" t="s">
        <v>292</v>
      </c>
      <c r="H3183" s="168">
        <v>76.948999999999998</v>
      </c>
      <c r="I3183" s="169"/>
      <c r="J3183" s="170">
        <f>ROUND(I3183*H3183,2)</f>
        <v>0</v>
      </c>
      <c r="K3183" s="166" t="s">
        <v>188</v>
      </c>
      <c r="L3183" s="171"/>
      <c r="M3183" s="172" t="s">
        <v>3</v>
      </c>
      <c r="N3183" s="173" t="s">
        <v>43</v>
      </c>
      <c r="P3183" s="141">
        <f>O3183*H3183</f>
        <v>0</v>
      </c>
      <c r="Q3183" s="141">
        <v>1.7999999999999999E-2</v>
      </c>
      <c r="R3183" s="141">
        <f>Q3183*H3183</f>
        <v>1.3850819999999999</v>
      </c>
      <c r="S3183" s="141">
        <v>0</v>
      </c>
      <c r="T3183" s="142">
        <f>S3183*H3183</f>
        <v>0</v>
      </c>
      <c r="AR3183" s="143" t="s">
        <v>236</v>
      </c>
      <c r="AT3183" s="143" t="s">
        <v>281</v>
      </c>
      <c r="AU3183" s="143" t="s">
        <v>81</v>
      </c>
      <c r="AY3183" s="17" t="s">
        <v>182</v>
      </c>
      <c r="BE3183" s="144">
        <f>IF(N3183="základní",J3183,0)</f>
        <v>0</v>
      </c>
      <c r="BF3183" s="144">
        <f>IF(N3183="snížená",J3183,0)</f>
        <v>0</v>
      </c>
      <c r="BG3183" s="144">
        <f>IF(N3183="zákl. přenesená",J3183,0)</f>
        <v>0</v>
      </c>
      <c r="BH3183" s="144">
        <f>IF(N3183="sníž. přenesená",J3183,0)</f>
        <v>0</v>
      </c>
      <c r="BI3183" s="144">
        <f>IF(N3183="nulová",J3183,0)</f>
        <v>0</v>
      </c>
      <c r="BJ3183" s="17" t="s">
        <v>79</v>
      </c>
      <c r="BK3183" s="144">
        <f>ROUND(I3183*H3183,2)</f>
        <v>0</v>
      </c>
      <c r="BL3183" s="17" t="s">
        <v>189</v>
      </c>
      <c r="BM3183" s="143" t="s">
        <v>1925</v>
      </c>
    </row>
    <row r="3184" spans="2:65" s="12" customFormat="1">
      <c r="B3184" s="149"/>
      <c r="D3184" s="150" t="s">
        <v>193</v>
      </c>
      <c r="E3184" s="151" t="s">
        <v>3</v>
      </c>
      <c r="F3184" s="152" t="s">
        <v>1902</v>
      </c>
      <c r="H3184" s="153">
        <v>63.518999999999998</v>
      </c>
      <c r="I3184" s="154"/>
      <c r="L3184" s="149"/>
      <c r="M3184" s="155"/>
      <c r="T3184" s="156"/>
      <c r="AT3184" s="151" t="s">
        <v>193</v>
      </c>
      <c r="AU3184" s="151" t="s">
        <v>81</v>
      </c>
      <c r="AV3184" s="12" t="s">
        <v>81</v>
      </c>
      <c r="AW3184" s="12" t="s">
        <v>34</v>
      </c>
      <c r="AX3184" s="12" t="s">
        <v>72</v>
      </c>
      <c r="AY3184" s="151" t="s">
        <v>182</v>
      </c>
    </row>
    <row r="3185" spans="2:65" s="12" customFormat="1">
      <c r="B3185" s="149"/>
      <c r="D3185" s="150" t="s">
        <v>193</v>
      </c>
      <c r="E3185" s="151" t="s">
        <v>3</v>
      </c>
      <c r="F3185" s="152" t="s">
        <v>1903</v>
      </c>
      <c r="H3185" s="153">
        <v>-5.6070000000000002</v>
      </c>
      <c r="I3185" s="154"/>
      <c r="L3185" s="149"/>
      <c r="M3185" s="155"/>
      <c r="T3185" s="156"/>
      <c r="AT3185" s="151" t="s">
        <v>193</v>
      </c>
      <c r="AU3185" s="151" t="s">
        <v>81</v>
      </c>
      <c r="AV3185" s="12" t="s">
        <v>81</v>
      </c>
      <c r="AW3185" s="12" t="s">
        <v>34</v>
      </c>
      <c r="AX3185" s="12" t="s">
        <v>72</v>
      </c>
      <c r="AY3185" s="151" t="s">
        <v>182</v>
      </c>
    </row>
    <row r="3186" spans="2:65" s="12" customFormat="1">
      <c r="B3186" s="149"/>
      <c r="D3186" s="150" t="s">
        <v>193</v>
      </c>
      <c r="E3186" s="151" t="s">
        <v>3</v>
      </c>
      <c r="F3186" s="152" t="s">
        <v>1904</v>
      </c>
      <c r="H3186" s="153">
        <v>15.372999999999999</v>
      </c>
      <c r="I3186" s="154"/>
      <c r="L3186" s="149"/>
      <c r="M3186" s="155"/>
      <c r="T3186" s="156"/>
      <c r="AT3186" s="151" t="s">
        <v>193</v>
      </c>
      <c r="AU3186" s="151" t="s">
        <v>81</v>
      </c>
      <c r="AV3186" s="12" t="s">
        <v>81</v>
      </c>
      <c r="AW3186" s="12" t="s">
        <v>34</v>
      </c>
      <c r="AX3186" s="12" t="s">
        <v>72</v>
      </c>
      <c r="AY3186" s="151" t="s">
        <v>182</v>
      </c>
    </row>
    <row r="3187" spans="2:65" s="13" customFormat="1">
      <c r="B3187" s="157"/>
      <c r="D3187" s="150" t="s">
        <v>193</v>
      </c>
      <c r="E3187" s="158" t="s">
        <v>3</v>
      </c>
      <c r="F3187" s="159" t="s">
        <v>1905</v>
      </c>
      <c r="H3187" s="160">
        <v>73.284999999999997</v>
      </c>
      <c r="I3187" s="161"/>
      <c r="L3187" s="157"/>
      <c r="M3187" s="162"/>
      <c r="T3187" s="163"/>
      <c r="AT3187" s="158" t="s">
        <v>193</v>
      </c>
      <c r="AU3187" s="158" t="s">
        <v>81</v>
      </c>
      <c r="AV3187" s="13" t="s">
        <v>189</v>
      </c>
      <c r="AW3187" s="13" t="s">
        <v>34</v>
      </c>
      <c r="AX3187" s="13" t="s">
        <v>79</v>
      </c>
      <c r="AY3187" s="158" t="s">
        <v>182</v>
      </c>
    </row>
    <row r="3188" spans="2:65" s="12" customFormat="1">
      <c r="B3188" s="149"/>
      <c r="D3188" s="150" t="s">
        <v>193</v>
      </c>
      <c r="F3188" s="152" t="s">
        <v>1926</v>
      </c>
      <c r="H3188" s="153">
        <v>76.948999999999998</v>
      </c>
      <c r="I3188" s="154"/>
      <c r="L3188" s="149"/>
      <c r="M3188" s="155"/>
      <c r="T3188" s="156"/>
      <c r="AT3188" s="151" t="s">
        <v>193</v>
      </c>
      <c r="AU3188" s="151" t="s">
        <v>81</v>
      </c>
      <c r="AV3188" s="12" t="s">
        <v>81</v>
      </c>
      <c r="AW3188" s="12" t="s">
        <v>4</v>
      </c>
      <c r="AX3188" s="12" t="s">
        <v>79</v>
      </c>
      <c r="AY3188" s="151" t="s">
        <v>182</v>
      </c>
    </row>
    <row r="3189" spans="2:65" s="1" customFormat="1" ht="37.9" customHeight="1">
      <c r="B3189" s="131"/>
      <c r="C3189" s="132" t="s">
        <v>1927</v>
      </c>
      <c r="D3189" s="132" t="s">
        <v>184</v>
      </c>
      <c r="E3189" s="133" t="s">
        <v>1928</v>
      </c>
      <c r="F3189" s="134" t="s">
        <v>1929</v>
      </c>
      <c r="G3189" s="135" t="s">
        <v>292</v>
      </c>
      <c r="H3189" s="136">
        <v>73.284999999999997</v>
      </c>
      <c r="I3189" s="137"/>
      <c r="J3189" s="138">
        <f>ROUND(I3189*H3189,2)</f>
        <v>0</v>
      </c>
      <c r="K3189" s="134" t="s">
        <v>188</v>
      </c>
      <c r="L3189" s="32"/>
      <c r="M3189" s="139" t="s">
        <v>3</v>
      </c>
      <c r="N3189" s="140" t="s">
        <v>43</v>
      </c>
      <c r="P3189" s="141">
        <f>O3189*H3189</f>
        <v>0</v>
      </c>
      <c r="Q3189" s="141">
        <v>2.8500000000000001E-3</v>
      </c>
      <c r="R3189" s="141">
        <f>Q3189*H3189</f>
        <v>0.20886225</v>
      </c>
      <c r="S3189" s="141">
        <v>0</v>
      </c>
      <c r="T3189" s="142">
        <f>S3189*H3189</f>
        <v>0</v>
      </c>
      <c r="AR3189" s="143" t="s">
        <v>189</v>
      </c>
      <c r="AT3189" s="143" t="s">
        <v>184</v>
      </c>
      <c r="AU3189" s="143" t="s">
        <v>81</v>
      </c>
      <c r="AY3189" s="17" t="s">
        <v>182</v>
      </c>
      <c r="BE3189" s="144">
        <f>IF(N3189="základní",J3189,0)</f>
        <v>0</v>
      </c>
      <c r="BF3189" s="144">
        <f>IF(N3189="snížená",J3189,0)</f>
        <v>0</v>
      </c>
      <c r="BG3189" s="144">
        <f>IF(N3189="zákl. přenesená",J3189,0)</f>
        <v>0</v>
      </c>
      <c r="BH3189" s="144">
        <f>IF(N3189="sníž. přenesená",J3189,0)</f>
        <v>0</v>
      </c>
      <c r="BI3189" s="144">
        <f>IF(N3189="nulová",J3189,0)</f>
        <v>0</v>
      </c>
      <c r="BJ3189" s="17" t="s">
        <v>79</v>
      </c>
      <c r="BK3189" s="144">
        <f>ROUND(I3189*H3189,2)</f>
        <v>0</v>
      </c>
      <c r="BL3189" s="17" t="s">
        <v>189</v>
      </c>
      <c r="BM3189" s="143" t="s">
        <v>1930</v>
      </c>
    </row>
    <row r="3190" spans="2:65" s="1" customFormat="1">
      <c r="B3190" s="32"/>
      <c r="D3190" s="145" t="s">
        <v>191</v>
      </c>
      <c r="F3190" s="146" t="s">
        <v>1931</v>
      </c>
      <c r="I3190" s="147"/>
      <c r="L3190" s="32"/>
      <c r="M3190" s="148"/>
      <c r="T3190" s="52"/>
      <c r="AT3190" s="17" t="s">
        <v>191</v>
      </c>
      <c r="AU3190" s="17" t="s">
        <v>81</v>
      </c>
    </row>
    <row r="3191" spans="2:65" s="12" customFormat="1">
      <c r="B3191" s="149"/>
      <c r="D3191" s="150" t="s">
        <v>193</v>
      </c>
      <c r="E3191" s="151" t="s">
        <v>3</v>
      </c>
      <c r="F3191" s="152" t="s">
        <v>1902</v>
      </c>
      <c r="H3191" s="153">
        <v>63.518999999999998</v>
      </c>
      <c r="I3191" s="154"/>
      <c r="L3191" s="149"/>
      <c r="M3191" s="155"/>
      <c r="T3191" s="156"/>
      <c r="AT3191" s="151" t="s">
        <v>193</v>
      </c>
      <c r="AU3191" s="151" t="s">
        <v>81</v>
      </c>
      <c r="AV3191" s="12" t="s">
        <v>81</v>
      </c>
      <c r="AW3191" s="12" t="s">
        <v>34</v>
      </c>
      <c r="AX3191" s="12" t="s">
        <v>72</v>
      </c>
      <c r="AY3191" s="151" t="s">
        <v>182</v>
      </c>
    </row>
    <row r="3192" spans="2:65" s="12" customFormat="1">
      <c r="B3192" s="149"/>
      <c r="D3192" s="150" t="s">
        <v>193</v>
      </c>
      <c r="E3192" s="151" t="s">
        <v>3</v>
      </c>
      <c r="F3192" s="152" t="s">
        <v>1903</v>
      </c>
      <c r="H3192" s="153">
        <v>-5.6070000000000002</v>
      </c>
      <c r="I3192" s="154"/>
      <c r="L3192" s="149"/>
      <c r="M3192" s="155"/>
      <c r="T3192" s="156"/>
      <c r="AT3192" s="151" t="s">
        <v>193</v>
      </c>
      <c r="AU3192" s="151" t="s">
        <v>81</v>
      </c>
      <c r="AV3192" s="12" t="s">
        <v>81</v>
      </c>
      <c r="AW3192" s="12" t="s">
        <v>34</v>
      </c>
      <c r="AX3192" s="12" t="s">
        <v>72</v>
      </c>
      <c r="AY3192" s="151" t="s">
        <v>182</v>
      </c>
    </row>
    <row r="3193" spans="2:65" s="12" customFormat="1">
      <c r="B3193" s="149"/>
      <c r="D3193" s="150" t="s">
        <v>193</v>
      </c>
      <c r="E3193" s="151" t="s">
        <v>3</v>
      </c>
      <c r="F3193" s="152" t="s">
        <v>1904</v>
      </c>
      <c r="H3193" s="153">
        <v>15.372999999999999</v>
      </c>
      <c r="I3193" s="154"/>
      <c r="L3193" s="149"/>
      <c r="M3193" s="155"/>
      <c r="T3193" s="156"/>
      <c r="AT3193" s="151" t="s">
        <v>193</v>
      </c>
      <c r="AU3193" s="151" t="s">
        <v>81</v>
      </c>
      <c r="AV3193" s="12" t="s">
        <v>81</v>
      </c>
      <c r="AW3193" s="12" t="s">
        <v>34</v>
      </c>
      <c r="AX3193" s="12" t="s">
        <v>72</v>
      </c>
      <c r="AY3193" s="151" t="s">
        <v>182</v>
      </c>
    </row>
    <row r="3194" spans="2:65" s="13" customFormat="1">
      <c r="B3194" s="157"/>
      <c r="D3194" s="150" t="s">
        <v>193</v>
      </c>
      <c r="E3194" s="158" t="s">
        <v>3</v>
      </c>
      <c r="F3194" s="159" t="s">
        <v>1905</v>
      </c>
      <c r="H3194" s="160">
        <v>73.284999999999997</v>
      </c>
      <c r="I3194" s="161"/>
      <c r="L3194" s="157"/>
      <c r="M3194" s="162"/>
      <c r="T3194" s="163"/>
      <c r="AT3194" s="158" t="s">
        <v>193</v>
      </c>
      <c r="AU3194" s="158" t="s">
        <v>81</v>
      </c>
      <c r="AV3194" s="13" t="s">
        <v>189</v>
      </c>
      <c r="AW3194" s="13" t="s">
        <v>34</v>
      </c>
      <c r="AX3194" s="13" t="s">
        <v>79</v>
      </c>
      <c r="AY3194" s="158" t="s">
        <v>182</v>
      </c>
    </row>
    <row r="3195" spans="2:65" s="1" customFormat="1" ht="24.2" customHeight="1">
      <c r="B3195" s="131"/>
      <c r="C3195" s="132" t="s">
        <v>1932</v>
      </c>
      <c r="D3195" s="132" t="s">
        <v>184</v>
      </c>
      <c r="E3195" s="133" t="s">
        <v>1933</v>
      </c>
      <c r="F3195" s="134" t="s">
        <v>1934</v>
      </c>
      <c r="G3195" s="135" t="s">
        <v>292</v>
      </c>
      <c r="H3195" s="136">
        <v>5.8079999999999998</v>
      </c>
      <c r="I3195" s="137"/>
      <c r="J3195" s="138">
        <f>ROUND(I3195*H3195,2)</f>
        <v>0</v>
      </c>
      <c r="K3195" s="134" t="s">
        <v>188</v>
      </c>
      <c r="L3195" s="32"/>
      <c r="M3195" s="139" t="s">
        <v>3</v>
      </c>
      <c r="N3195" s="140" t="s">
        <v>43</v>
      </c>
      <c r="P3195" s="141">
        <f>O3195*H3195</f>
        <v>0</v>
      </c>
      <c r="Q3195" s="141">
        <v>2.5999999999999998E-4</v>
      </c>
      <c r="R3195" s="141">
        <f>Q3195*H3195</f>
        <v>1.5100799999999998E-3</v>
      </c>
      <c r="S3195" s="141">
        <v>0</v>
      </c>
      <c r="T3195" s="142">
        <f>S3195*H3195</f>
        <v>0</v>
      </c>
      <c r="AR3195" s="143" t="s">
        <v>189</v>
      </c>
      <c r="AT3195" s="143" t="s">
        <v>184</v>
      </c>
      <c r="AU3195" s="143" t="s">
        <v>81</v>
      </c>
      <c r="AY3195" s="17" t="s">
        <v>182</v>
      </c>
      <c r="BE3195" s="144">
        <f>IF(N3195="základní",J3195,0)</f>
        <v>0</v>
      </c>
      <c r="BF3195" s="144">
        <f>IF(N3195="snížená",J3195,0)</f>
        <v>0</v>
      </c>
      <c r="BG3195" s="144">
        <f>IF(N3195="zákl. přenesená",J3195,0)</f>
        <v>0</v>
      </c>
      <c r="BH3195" s="144">
        <f>IF(N3195="sníž. přenesená",J3195,0)</f>
        <v>0</v>
      </c>
      <c r="BI3195" s="144">
        <f>IF(N3195="nulová",J3195,0)</f>
        <v>0</v>
      </c>
      <c r="BJ3195" s="17" t="s">
        <v>79</v>
      </c>
      <c r="BK3195" s="144">
        <f>ROUND(I3195*H3195,2)</f>
        <v>0</v>
      </c>
      <c r="BL3195" s="17" t="s">
        <v>189</v>
      </c>
      <c r="BM3195" s="143" t="s">
        <v>1935</v>
      </c>
    </row>
    <row r="3196" spans="2:65" s="1" customFormat="1">
      <c r="B3196" s="32"/>
      <c r="D3196" s="145" t="s">
        <v>191</v>
      </c>
      <c r="F3196" s="146" t="s">
        <v>1936</v>
      </c>
      <c r="I3196" s="147"/>
      <c r="L3196" s="32"/>
      <c r="M3196" s="148"/>
      <c r="T3196" s="52"/>
      <c r="AT3196" s="17" t="s">
        <v>191</v>
      </c>
      <c r="AU3196" s="17" t="s">
        <v>81</v>
      </c>
    </row>
    <row r="3197" spans="2:65" s="12" customFormat="1">
      <c r="B3197" s="149"/>
      <c r="D3197" s="150" t="s">
        <v>193</v>
      </c>
      <c r="E3197" s="151" t="s">
        <v>3</v>
      </c>
      <c r="F3197" s="152" t="s">
        <v>1937</v>
      </c>
      <c r="H3197" s="153">
        <v>5.8079999999999998</v>
      </c>
      <c r="I3197" s="154"/>
      <c r="L3197" s="149"/>
      <c r="M3197" s="155"/>
      <c r="T3197" s="156"/>
      <c r="AT3197" s="151" t="s">
        <v>193</v>
      </c>
      <c r="AU3197" s="151" t="s">
        <v>81</v>
      </c>
      <c r="AV3197" s="12" t="s">
        <v>81</v>
      </c>
      <c r="AW3197" s="12" t="s">
        <v>34</v>
      </c>
      <c r="AX3197" s="12" t="s">
        <v>79</v>
      </c>
      <c r="AY3197" s="151" t="s">
        <v>182</v>
      </c>
    </row>
    <row r="3198" spans="2:65" s="1" customFormat="1" ht="37.9" customHeight="1">
      <c r="B3198" s="131"/>
      <c r="C3198" s="132" t="s">
        <v>1938</v>
      </c>
      <c r="D3198" s="132" t="s">
        <v>184</v>
      </c>
      <c r="E3198" s="133" t="s">
        <v>1939</v>
      </c>
      <c r="F3198" s="134" t="s">
        <v>1940</v>
      </c>
      <c r="G3198" s="135" t="s">
        <v>292</v>
      </c>
      <c r="H3198" s="136">
        <v>5.8079999999999998</v>
      </c>
      <c r="I3198" s="137"/>
      <c r="J3198" s="138">
        <f>ROUND(I3198*H3198,2)</f>
        <v>0</v>
      </c>
      <c r="K3198" s="134" t="s">
        <v>188</v>
      </c>
      <c r="L3198" s="32"/>
      <c r="M3198" s="139" t="s">
        <v>3</v>
      </c>
      <c r="N3198" s="140" t="s">
        <v>43</v>
      </c>
      <c r="P3198" s="141">
        <f>O3198*H3198</f>
        <v>0</v>
      </c>
      <c r="Q3198" s="141">
        <v>4.3800000000000002E-3</v>
      </c>
      <c r="R3198" s="141">
        <f>Q3198*H3198</f>
        <v>2.543904E-2</v>
      </c>
      <c r="S3198" s="141">
        <v>0</v>
      </c>
      <c r="T3198" s="142">
        <f>S3198*H3198</f>
        <v>0</v>
      </c>
      <c r="AR3198" s="143" t="s">
        <v>189</v>
      </c>
      <c r="AT3198" s="143" t="s">
        <v>184</v>
      </c>
      <c r="AU3198" s="143" t="s">
        <v>81</v>
      </c>
      <c r="AY3198" s="17" t="s">
        <v>182</v>
      </c>
      <c r="BE3198" s="144">
        <f>IF(N3198="základní",J3198,0)</f>
        <v>0</v>
      </c>
      <c r="BF3198" s="144">
        <f>IF(N3198="snížená",J3198,0)</f>
        <v>0</v>
      </c>
      <c r="BG3198" s="144">
        <f>IF(N3198="zákl. přenesená",J3198,0)</f>
        <v>0</v>
      </c>
      <c r="BH3198" s="144">
        <f>IF(N3198="sníž. přenesená",J3198,0)</f>
        <v>0</v>
      </c>
      <c r="BI3198" s="144">
        <f>IF(N3198="nulová",J3198,0)</f>
        <v>0</v>
      </c>
      <c r="BJ3198" s="17" t="s">
        <v>79</v>
      </c>
      <c r="BK3198" s="144">
        <f>ROUND(I3198*H3198,2)</f>
        <v>0</v>
      </c>
      <c r="BL3198" s="17" t="s">
        <v>189</v>
      </c>
      <c r="BM3198" s="143" t="s">
        <v>1941</v>
      </c>
    </row>
    <row r="3199" spans="2:65" s="1" customFormat="1">
      <c r="B3199" s="32"/>
      <c r="D3199" s="145" t="s">
        <v>191</v>
      </c>
      <c r="F3199" s="146" t="s">
        <v>1942</v>
      </c>
      <c r="I3199" s="147"/>
      <c r="L3199" s="32"/>
      <c r="M3199" s="148"/>
      <c r="T3199" s="52"/>
      <c r="AT3199" s="17" t="s">
        <v>191</v>
      </c>
      <c r="AU3199" s="17" t="s">
        <v>81</v>
      </c>
    </row>
    <row r="3200" spans="2:65" s="12" customFormat="1">
      <c r="B3200" s="149"/>
      <c r="D3200" s="150" t="s">
        <v>193</v>
      </c>
      <c r="E3200" s="151" t="s">
        <v>3</v>
      </c>
      <c r="F3200" s="152" t="s">
        <v>1937</v>
      </c>
      <c r="H3200" s="153">
        <v>5.8079999999999998</v>
      </c>
      <c r="I3200" s="154"/>
      <c r="L3200" s="149"/>
      <c r="M3200" s="155"/>
      <c r="T3200" s="156"/>
      <c r="AT3200" s="151" t="s">
        <v>193</v>
      </c>
      <c r="AU3200" s="151" t="s">
        <v>81</v>
      </c>
      <c r="AV3200" s="12" t="s">
        <v>81</v>
      </c>
      <c r="AW3200" s="12" t="s">
        <v>34</v>
      </c>
      <c r="AX3200" s="12" t="s">
        <v>79</v>
      </c>
      <c r="AY3200" s="151" t="s">
        <v>182</v>
      </c>
    </row>
    <row r="3201" spans="2:65" s="1" customFormat="1" ht="44.25" customHeight="1">
      <c r="B3201" s="131"/>
      <c r="C3201" s="132" t="s">
        <v>1943</v>
      </c>
      <c r="D3201" s="132" t="s">
        <v>184</v>
      </c>
      <c r="E3201" s="133" t="s">
        <v>1944</v>
      </c>
      <c r="F3201" s="134" t="s">
        <v>1945</v>
      </c>
      <c r="G3201" s="135" t="s">
        <v>300</v>
      </c>
      <c r="H3201" s="136">
        <v>1975.43</v>
      </c>
      <c r="I3201" s="137"/>
      <c r="J3201" s="138">
        <f>ROUND(I3201*H3201,2)</f>
        <v>0</v>
      </c>
      <c r="K3201" s="134" t="s">
        <v>188</v>
      </c>
      <c r="L3201" s="32"/>
      <c r="M3201" s="139" t="s">
        <v>3</v>
      </c>
      <c r="N3201" s="140" t="s">
        <v>43</v>
      </c>
      <c r="P3201" s="141">
        <f>O3201*H3201</f>
        <v>0</v>
      </c>
      <c r="Q3201" s="141">
        <v>0</v>
      </c>
      <c r="R3201" s="141">
        <f>Q3201*H3201</f>
        <v>0</v>
      </c>
      <c r="S3201" s="141">
        <v>0</v>
      </c>
      <c r="T3201" s="142">
        <f>S3201*H3201</f>
        <v>0</v>
      </c>
      <c r="AR3201" s="143" t="s">
        <v>189</v>
      </c>
      <c r="AT3201" s="143" t="s">
        <v>184</v>
      </c>
      <c r="AU3201" s="143" t="s">
        <v>81</v>
      </c>
      <c r="AY3201" s="17" t="s">
        <v>182</v>
      </c>
      <c r="BE3201" s="144">
        <f>IF(N3201="základní",J3201,0)</f>
        <v>0</v>
      </c>
      <c r="BF3201" s="144">
        <f>IF(N3201="snížená",J3201,0)</f>
        <v>0</v>
      </c>
      <c r="BG3201" s="144">
        <f>IF(N3201="zákl. přenesená",J3201,0)</f>
        <v>0</v>
      </c>
      <c r="BH3201" s="144">
        <f>IF(N3201="sníž. přenesená",J3201,0)</f>
        <v>0</v>
      </c>
      <c r="BI3201" s="144">
        <f>IF(N3201="nulová",J3201,0)</f>
        <v>0</v>
      </c>
      <c r="BJ3201" s="17" t="s">
        <v>79</v>
      </c>
      <c r="BK3201" s="144">
        <f>ROUND(I3201*H3201,2)</f>
        <v>0</v>
      </c>
      <c r="BL3201" s="17" t="s">
        <v>189</v>
      </c>
      <c r="BM3201" s="143" t="s">
        <v>1946</v>
      </c>
    </row>
    <row r="3202" spans="2:65" s="1" customFormat="1">
      <c r="B3202" s="32"/>
      <c r="D3202" s="145" t="s">
        <v>191</v>
      </c>
      <c r="F3202" s="146" t="s">
        <v>1947</v>
      </c>
      <c r="I3202" s="147"/>
      <c r="L3202" s="32"/>
      <c r="M3202" s="148"/>
      <c r="T3202" s="52"/>
      <c r="AT3202" s="17" t="s">
        <v>191</v>
      </c>
      <c r="AU3202" s="17" t="s">
        <v>81</v>
      </c>
    </row>
    <row r="3203" spans="2:65" s="12" customFormat="1">
      <c r="B3203" s="149"/>
      <c r="D3203" s="150" t="s">
        <v>193</v>
      </c>
      <c r="E3203" s="151" t="s">
        <v>3</v>
      </c>
      <c r="F3203" s="152" t="s">
        <v>1948</v>
      </c>
      <c r="H3203" s="153">
        <v>2</v>
      </c>
      <c r="I3203" s="154"/>
      <c r="L3203" s="149"/>
      <c r="M3203" s="155"/>
      <c r="T3203" s="156"/>
      <c r="AT3203" s="151" t="s">
        <v>193</v>
      </c>
      <c r="AU3203" s="151" t="s">
        <v>81</v>
      </c>
      <c r="AV3203" s="12" t="s">
        <v>81</v>
      </c>
      <c r="AW3203" s="12" t="s">
        <v>34</v>
      </c>
      <c r="AX3203" s="12" t="s">
        <v>72</v>
      </c>
      <c r="AY3203" s="151" t="s">
        <v>182</v>
      </c>
    </row>
    <row r="3204" spans="2:65" s="12" customFormat="1">
      <c r="B3204" s="149"/>
      <c r="D3204" s="150" t="s">
        <v>193</v>
      </c>
      <c r="E3204" s="151" t="s">
        <v>3</v>
      </c>
      <c r="F3204" s="152" t="s">
        <v>1949</v>
      </c>
      <c r="H3204" s="153">
        <v>10.5</v>
      </c>
      <c r="I3204" s="154"/>
      <c r="L3204" s="149"/>
      <c r="M3204" s="155"/>
      <c r="T3204" s="156"/>
      <c r="AT3204" s="151" t="s">
        <v>193</v>
      </c>
      <c r="AU3204" s="151" t="s">
        <v>81</v>
      </c>
      <c r="AV3204" s="12" t="s">
        <v>81</v>
      </c>
      <c r="AW3204" s="12" t="s">
        <v>34</v>
      </c>
      <c r="AX3204" s="12" t="s">
        <v>72</v>
      </c>
      <c r="AY3204" s="151" t="s">
        <v>182</v>
      </c>
    </row>
    <row r="3205" spans="2:65" s="12" customFormat="1">
      <c r="B3205" s="149"/>
      <c r="D3205" s="150" t="s">
        <v>193</v>
      </c>
      <c r="E3205" s="151" t="s">
        <v>3</v>
      </c>
      <c r="F3205" s="152" t="s">
        <v>1950</v>
      </c>
      <c r="H3205" s="153">
        <v>7.2</v>
      </c>
      <c r="I3205" s="154"/>
      <c r="L3205" s="149"/>
      <c r="M3205" s="155"/>
      <c r="T3205" s="156"/>
      <c r="AT3205" s="151" t="s">
        <v>193</v>
      </c>
      <c r="AU3205" s="151" t="s">
        <v>81</v>
      </c>
      <c r="AV3205" s="12" t="s">
        <v>81</v>
      </c>
      <c r="AW3205" s="12" t="s">
        <v>34</v>
      </c>
      <c r="AX3205" s="12" t="s">
        <v>72</v>
      </c>
      <c r="AY3205" s="151" t="s">
        <v>182</v>
      </c>
    </row>
    <row r="3206" spans="2:65" s="12" customFormat="1">
      <c r="B3206" s="149"/>
      <c r="D3206" s="150" t="s">
        <v>193</v>
      </c>
      <c r="E3206" s="151" t="s">
        <v>3</v>
      </c>
      <c r="F3206" s="152" t="s">
        <v>1951</v>
      </c>
      <c r="H3206" s="153">
        <v>12.3</v>
      </c>
      <c r="I3206" s="154"/>
      <c r="L3206" s="149"/>
      <c r="M3206" s="155"/>
      <c r="T3206" s="156"/>
      <c r="AT3206" s="151" t="s">
        <v>193</v>
      </c>
      <c r="AU3206" s="151" t="s">
        <v>81</v>
      </c>
      <c r="AV3206" s="12" t="s">
        <v>81</v>
      </c>
      <c r="AW3206" s="12" t="s">
        <v>34</v>
      </c>
      <c r="AX3206" s="12" t="s">
        <v>72</v>
      </c>
      <c r="AY3206" s="151" t="s">
        <v>182</v>
      </c>
    </row>
    <row r="3207" spans="2:65" s="12" customFormat="1">
      <c r="B3207" s="149"/>
      <c r="D3207" s="150" t="s">
        <v>193</v>
      </c>
      <c r="E3207" s="151" t="s">
        <v>3</v>
      </c>
      <c r="F3207" s="152" t="s">
        <v>1952</v>
      </c>
      <c r="H3207" s="153">
        <v>11.32</v>
      </c>
      <c r="I3207" s="154"/>
      <c r="L3207" s="149"/>
      <c r="M3207" s="155"/>
      <c r="T3207" s="156"/>
      <c r="AT3207" s="151" t="s">
        <v>193</v>
      </c>
      <c r="AU3207" s="151" t="s">
        <v>81</v>
      </c>
      <c r="AV3207" s="12" t="s">
        <v>81</v>
      </c>
      <c r="AW3207" s="12" t="s">
        <v>34</v>
      </c>
      <c r="AX3207" s="12" t="s">
        <v>72</v>
      </c>
      <c r="AY3207" s="151" t="s">
        <v>182</v>
      </c>
    </row>
    <row r="3208" spans="2:65" s="12" customFormat="1">
      <c r="B3208" s="149"/>
      <c r="D3208" s="150" t="s">
        <v>193</v>
      </c>
      <c r="E3208" s="151" t="s">
        <v>3</v>
      </c>
      <c r="F3208" s="152" t="s">
        <v>1953</v>
      </c>
      <c r="H3208" s="153">
        <v>10.38</v>
      </c>
      <c r="I3208" s="154"/>
      <c r="L3208" s="149"/>
      <c r="M3208" s="155"/>
      <c r="T3208" s="156"/>
      <c r="AT3208" s="151" t="s">
        <v>193</v>
      </c>
      <c r="AU3208" s="151" t="s">
        <v>81</v>
      </c>
      <c r="AV3208" s="12" t="s">
        <v>81</v>
      </c>
      <c r="AW3208" s="12" t="s">
        <v>34</v>
      </c>
      <c r="AX3208" s="12" t="s">
        <v>72</v>
      </c>
      <c r="AY3208" s="151" t="s">
        <v>182</v>
      </c>
    </row>
    <row r="3209" spans="2:65" s="12" customFormat="1">
      <c r="B3209" s="149"/>
      <c r="D3209" s="150" t="s">
        <v>193</v>
      </c>
      <c r="E3209" s="151" t="s">
        <v>3</v>
      </c>
      <c r="F3209" s="152" t="s">
        <v>1954</v>
      </c>
      <c r="H3209" s="153">
        <v>7.4</v>
      </c>
      <c r="I3209" s="154"/>
      <c r="L3209" s="149"/>
      <c r="M3209" s="155"/>
      <c r="T3209" s="156"/>
      <c r="AT3209" s="151" t="s">
        <v>193</v>
      </c>
      <c r="AU3209" s="151" t="s">
        <v>81</v>
      </c>
      <c r="AV3209" s="12" t="s">
        <v>81</v>
      </c>
      <c r="AW3209" s="12" t="s">
        <v>34</v>
      </c>
      <c r="AX3209" s="12" t="s">
        <v>72</v>
      </c>
      <c r="AY3209" s="151" t="s">
        <v>182</v>
      </c>
    </row>
    <row r="3210" spans="2:65" s="12" customFormat="1">
      <c r="B3210" s="149"/>
      <c r="D3210" s="150" t="s">
        <v>193</v>
      </c>
      <c r="E3210" s="151" t="s">
        <v>3</v>
      </c>
      <c r="F3210" s="152" t="s">
        <v>1955</v>
      </c>
      <c r="H3210" s="153">
        <v>4.3499999999999996</v>
      </c>
      <c r="I3210" s="154"/>
      <c r="L3210" s="149"/>
      <c r="M3210" s="155"/>
      <c r="T3210" s="156"/>
      <c r="AT3210" s="151" t="s">
        <v>193</v>
      </c>
      <c r="AU3210" s="151" t="s">
        <v>81</v>
      </c>
      <c r="AV3210" s="12" t="s">
        <v>81</v>
      </c>
      <c r="AW3210" s="12" t="s">
        <v>34</v>
      </c>
      <c r="AX3210" s="12" t="s">
        <v>72</v>
      </c>
      <c r="AY3210" s="151" t="s">
        <v>182</v>
      </c>
    </row>
    <row r="3211" spans="2:65" s="12" customFormat="1">
      <c r="B3211" s="149"/>
      <c r="D3211" s="150" t="s">
        <v>193</v>
      </c>
      <c r="E3211" s="151" t="s">
        <v>3</v>
      </c>
      <c r="F3211" s="152" t="s">
        <v>1956</v>
      </c>
      <c r="H3211" s="153">
        <v>7.37</v>
      </c>
      <c r="I3211" s="154"/>
      <c r="L3211" s="149"/>
      <c r="M3211" s="155"/>
      <c r="T3211" s="156"/>
      <c r="AT3211" s="151" t="s">
        <v>193</v>
      </c>
      <c r="AU3211" s="151" t="s">
        <v>81</v>
      </c>
      <c r="AV3211" s="12" t="s">
        <v>81</v>
      </c>
      <c r="AW3211" s="12" t="s">
        <v>34</v>
      </c>
      <c r="AX3211" s="12" t="s">
        <v>72</v>
      </c>
      <c r="AY3211" s="151" t="s">
        <v>182</v>
      </c>
    </row>
    <row r="3212" spans="2:65" s="12" customFormat="1">
      <c r="B3212" s="149"/>
      <c r="D3212" s="150" t="s">
        <v>193</v>
      </c>
      <c r="E3212" s="151" t="s">
        <v>3</v>
      </c>
      <c r="F3212" s="152" t="s">
        <v>1957</v>
      </c>
      <c r="H3212" s="153">
        <v>10.72</v>
      </c>
      <c r="I3212" s="154"/>
      <c r="L3212" s="149"/>
      <c r="M3212" s="155"/>
      <c r="T3212" s="156"/>
      <c r="AT3212" s="151" t="s">
        <v>193</v>
      </c>
      <c r="AU3212" s="151" t="s">
        <v>81</v>
      </c>
      <c r="AV3212" s="12" t="s">
        <v>81</v>
      </c>
      <c r="AW3212" s="12" t="s">
        <v>34</v>
      </c>
      <c r="AX3212" s="12" t="s">
        <v>72</v>
      </c>
      <c r="AY3212" s="151" t="s">
        <v>182</v>
      </c>
    </row>
    <row r="3213" spans="2:65" s="12" customFormat="1">
      <c r="B3213" s="149"/>
      <c r="D3213" s="150" t="s">
        <v>193</v>
      </c>
      <c r="E3213" s="151" t="s">
        <v>3</v>
      </c>
      <c r="F3213" s="152" t="s">
        <v>1958</v>
      </c>
      <c r="H3213" s="153">
        <v>10.039999999999999</v>
      </c>
      <c r="I3213" s="154"/>
      <c r="L3213" s="149"/>
      <c r="M3213" s="155"/>
      <c r="T3213" s="156"/>
      <c r="AT3213" s="151" t="s">
        <v>193</v>
      </c>
      <c r="AU3213" s="151" t="s">
        <v>81</v>
      </c>
      <c r="AV3213" s="12" t="s">
        <v>81</v>
      </c>
      <c r="AW3213" s="12" t="s">
        <v>34</v>
      </c>
      <c r="AX3213" s="12" t="s">
        <v>72</v>
      </c>
      <c r="AY3213" s="151" t="s">
        <v>182</v>
      </c>
    </row>
    <row r="3214" spans="2:65" s="12" customFormat="1">
      <c r="B3214" s="149"/>
      <c r="D3214" s="150" t="s">
        <v>193</v>
      </c>
      <c r="E3214" s="151" t="s">
        <v>3</v>
      </c>
      <c r="F3214" s="152" t="s">
        <v>1959</v>
      </c>
      <c r="H3214" s="153">
        <v>22.2</v>
      </c>
      <c r="I3214" s="154"/>
      <c r="L3214" s="149"/>
      <c r="M3214" s="155"/>
      <c r="T3214" s="156"/>
      <c r="AT3214" s="151" t="s">
        <v>193</v>
      </c>
      <c r="AU3214" s="151" t="s">
        <v>81</v>
      </c>
      <c r="AV3214" s="12" t="s">
        <v>81</v>
      </c>
      <c r="AW3214" s="12" t="s">
        <v>34</v>
      </c>
      <c r="AX3214" s="12" t="s">
        <v>72</v>
      </c>
      <c r="AY3214" s="151" t="s">
        <v>182</v>
      </c>
    </row>
    <row r="3215" spans="2:65" s="12" customFormat="1">
      <c r="B3215" s="149"/>
      <c r="D3215" s="150" t="s">
        <v>193</v>
      </c>
      <c r="E3215" s="151" t="s">
        <v>3</v>
      </c>
      <c r="F3215" s="152" t="s">
        <v>1960</v>
      </c>
      <c r="H3215" s="153">
        <v>10.6</v>
      </c>
      <c r="I3215" s="154"/>
      <c r="L3215" s="149"/>
      <c r="M3215" s="155"/>
      <c r="T3215" s="156"/>
      <c r="AT3215" s="151" t="s">
        <v>193</v>
      </c>
      <c r="AU3215" s="151" t="s">
        <v>81</v>
      </c>
      <c r="AV3215" s="12" t="s">
        <v>81</v>
      </c>
      <c r="AW3215" s="12" t="s">
        <v>34</v>
      </c>
      <c r="AX3215" s="12" t="s">
        <v>72</v>
      </c>
      <c r="AY3215" s="151" t="s">
        <v>182</v>
      </c>
    </row>
    <row r="3216" spans="2:65" s="12" customFormat="1">
      <c r="B3216" s="149"/>
      <c r="D3216" s="150" t="s">
        <v>193</v>
      </c>
      <c r="E3216" s="151" t="s">
        <v>3</v>
      </c>
      <c r="F3216" s="152" t="s">
        <v>1954</v>
      </c>
      <c r="H3216" s="153">
        <v>7.4</v>
      </c>
      <c r="I3216" s="154"/>
      <c r="L3216" s="149"/>
      <c r="M3216" s="155"/>
      <c r="T3216" s="156"/>
      <c r="AT3216" s="151" t="s">
        <v>193</v>
      </c>
      <c r="AU3216" s="151" t="s">
        <v>81</v>
      </c>
      <c r="AV3216" s="12" t="s">
        <v>81</v>
      </c>
      <c r="AW3216" s="12" t="s">
        <v>34</v>
      </c>
      <c r="AX3216" s="12" t="s">
        <v>72</v>
      </c>
      <c r="AY3216" s="151" t="s">
        <v>182</v>
      </c>
    </row>
    <row r="3217" spans="2:51" s="12" customFormat="1">
      <c r="B3217" s="149"/>
      <c r="D3217" s="150" t="s">
        <v>193</v>
      </c>
      <c r="E3217" s="151" t="s">
        <v>3</v>
      </c>
      <c r="F3217" s="152" t="s">
        <v>1954</v>
      </c>
      <c r="H3217" s="153">
        <v>7.4</v>
      </c>
      <c r="I3217" s="154"/>
      <c r="L3217" s="149"/>
      <c r="M3217" s="155"/>
      <c r="T3217" s="156"/>
      <c r="AT3217" s="151" t="s">
        <v>193</v>
      </c>
      <c r="AU3217" s="151" t="s">
        <v>81</v>
      </c>
      <c r="AV3217" s="12" t="s">
        <v>81</v>
      </c>
      <c r="AW3217" s="12" t="s">
        <v>34</v>
      </c>
      <c r="AX3217" s="12" t="s">
        <v>72</v>
      </c>
      <c r="AY3217" s="151" t="s">
        <v>182</v>
      </c>
    </row>
    <row r="3218" spans="2:51" s="12" customFormat="1">
      <c r="B3218" s="149"/>
      <c r="D3218" s="150" t="s">
        <v>193</v>
      </c>
      <c r="E3218" s="151" t="s">
        <v>3</v>
      </c>
      <c r="F3218" s="152" t="s">
        <v>1961</v>
      </c>
      <c r="H3218" s="153">
        <v>11.28</v>
      </c>
      <c r="I3218" s="154"/>
      <c r="L3218" s="149"/>
      <c r="M3218" s="155"/>
      <c r="T3218" s="156"/>
      <c r="AT3218" s="151" t="s">
        <v>193</v>
      </c>
      <c r="AU3218" s="151" t="s">
        <v>81</v>
      </c>
      <c r="AV3218" s="12" t="s">
        <v>81</v>
      </c>
      <c r="AW3218" s="12" t="s">
        <v>34</v>
      </c>
      <c r="AX3218" s="12" t="s">
        <v>72</v>
      </c>
      <c r="AY3218" s="151" t="s">
        <v>182</v>
      </c>
    </row>
    <row r="3219" spans="2:51" s="12" customFormat="1">
      <c r="B3219" s="149"/>
      <c r="D3219" s="150" t="s">
        <v>193</v>
      </c>
      <c r="E3219" s="151" t="s">
        <v>3</v>
      </c>
      <c r="F3219" s="152" t="s">
        <v>1954</v>
      </c>
      <c r="H3219" s="153">
        <v>7.4</v>
      </c>
      <c r="I3219" s="154"/>
      <c r="L3219" s="149"/>
      <c r="M3219" s="155"/>
      <c r="T3219" s="156"/>
      <c r="AT3219" s="151" t="s">
        <v>193</v>
      </c>
      <c r="AU3219" s="151" t="s">
        <v>81</v>
      </c>
      <c r="AV3219" s="12" t="s">
        <v>81</v>
      </c>
      <c r="AW3219" s="12" t="s">
        <v>34</v>
      </c>
      <c r="AX3219" s="12" t="s">
        <v>72</v>
      </c>
      <c r="AY3219" s="151" t="s">
        <v>182</v>
      </c>
    </row>
    <row r="3220" spans="2:51" s="12" customFormat="1">
      <c r="B3220" s="149"/>
      <c r="D3220" s="150" t="s">
        <v>193</v>
      </c>
      <c r="E3220" s="151" t="s">
        <v>3</v>
      </c>
      <c r="F3220" s="152" t="s">
        <v>1954</v>
      </c>
      <c r="H3220" s="153">
        <v>7.4</v>
      </c>
      <c r="I3220" s="154"/>
      <c r="L3220" s="149"/>
      <c r="M3220" s="155"/>
      <c r="T3220" s="156"/>
      <c r="AT3220" s="151" t="s">
        <v>193</v>
      </c>
      <c r="AU3220" s="151" t="s">
        <v>81</v>
      </c>
      <c r="AV3220" s="12" t="s">
        <v>81</v>
      </c>
      <c r="AW3220" s="12" t="s">
        <v>34</v>
      </c>
      <c r="AX3220" s="12" t="s">
        <v>72</v>
      </c>
      <c r="AY3220" s="151" t="s">
        <v>182</v>
      </c>
    </row>
    <row r="3221" spans="2:51" s="12" customFormat="1">
      <c r="B3221" s="149"/>
      <c r="D3221" s="150" t="s">
        <v>193</v>
      </c>
      <c r="E3221" s="151" t="s">
        <v>3</v>
      </c>
      <c r="F3221" s="152" t="s">
        <v>1961</v>
      </c>
      <c r="H3221" s="153">
        <v>11.28</v>
      </c>
      <c r="I3221" s="154"/>
      <c r="L3221" s="149"/>
      <c r="M3221" s="155"/>
      <c r="T3221" s="156"/>
      <c r="AT3221" s="151" t="s">
        <v>193</v>
      </c>
      <c r="AU3221" s="151" t="s">
        <v>81</v>
      </c>
      <c r="AV3221" s="12" t="s">
        <v>81</v>
      </c>
      <c r="AW3221" s="12" t="s">
        <v>34</v>
      </c>
      <c r="AX3221" s="12" t="s">
        <v>72</v>
      </c>
      <c r="AY3221" s="151" t="s">
        <v>182</v>
      </c>
    </row>
    <row r="3222" spans="2:51" s="12" customFormat="1">
      <c r="B3222" s="149"/>
      <c r="D3222" s="150" t="s">
        <v>193</v>
      </c>
      <c r="E3222" s="151" t="s">
        <v>3</v>
      </c>
      <c r="F3222" s="152" t="s">
        <v>1962</v>
      </c>
      <c r="H3222" s="153">
        <v>14.8</v>
      </c>
      <c r="I3222" s="154"/>
      <c r="L3222" s="149"/>
      <c r="M3222" s="155"/>
      <c r="T3222" s="156"/>
      <c r="AT3222" s="151" t="s">
        <v>193</v>
      </c>
      <c r="AU3222" s="151" t="s">
        <v>81</v>
      </c>
      <c r="AV3222" s="12" t="s">
        <v>81</v>
      </c>
      <c r="AW3222" s="12" t="s">
        <v>34</v>
      </c>
      <c r="AX3222" s="12" t="s">
        <v>72</v>
      </c>
      <c r="AY3222" s="151" t="s">
        <v>182</v>
      </c>
    </row>
    <row r="3223" spans="2:51" s="12" customFormat="1">
      <c r="B3223" s="149"/>
      <c r="D3223" s="150" t="s">
        <v>193</v>
      </c>
      <c r="E3223" s="151" t="s">
        <v>3</v>
      </c>
      <c r="F3223" s="152" t="s">
        <v>1963</v>
      </c>
      <c r="H3223" s="153">
        <v>34.799999999999997</v>
      </c>
      <c r="I3223" s="154"/>
      <c r="L3223" s="149"/>
      <c r="M3223" s="155"/>
      <c r="T3223" s="156"/>
      <c r="AT3223" s="151" t="s">
        <v>193</v>
      </c>
      <c r="AU3223" s="151" t="s">
        <v>81</v>
      </c>
      <c r="AV3223" s="12" t="s">
        <v>81</v>
      </c>
      <c r="AW3223" s="12" t="s">
        <v>34</v>
      </c>
      <c r="AX3223" s="12" t="s">
        <v>72</v>
      </c>
      <c r="AY3223" s="151" t="s">
        <v>182</v>
      </c>
    </row>
    <row r="3224" spans="2:51" s="12" customFormat="1">
      <c r="B3224" s="149"/>
      <c r="D3224" s="150" t="s">
        <v>193</v>
      </c>
      <c r="E3224" s="151" t="s">
        <v>3</v>
      </c>
      <c r="F3224" s="152" t="s">
        <v>1964</v>
      </c>
      <c r="H3224" s="153">
        <v>30</v>
      </c>
      <c r="I3224" s="154"/>
      <c r="L3224" s="149"/>
      <c r="M3224" s="155"/>
      <c r="T3224" s="156"/>
      <c r="AT3224" s="151" t="s">
        <v>193</v>
      </c>
      <c r="AU3224" s="151" t="s">
        <v>81</v>
      </c>
      <c r="AV3224" s="12" t="s">
        <v>81</v>
      </c>
      <c r="AW3224" s="12" t="s">
        <v>34</v>
      </c>
      <c r="AX3224" s="12" t="s">
        <v>72</v>
      </c>
      <c r="AY3224" s="151" t="s">
        <v>182</v>
      </c>
    </row>
    <row r="3225" spans="2:51" s="12" customFormat="1">
      <c r="B3225" s="149"/>
      <c r="D3225" s="150" t="s">
        <v>193</v>
      </c>
      <c r="E3225" s="151" t="s">
        <v>3</v>
      </c>
      <c r="F3225" s="152" t="s">
        <v>1965</v>
      </c>
      <c r="H3225" s="153">
        <v>12</v>
      </c>
      <c r="I3225" s="154"/>
      <c r="L3225" s="149"/>
      <c r="M3225" s="155"/>
      <c r="T3225" s="156"/>
      <c r="AT3225" s="151" t="s">
        <v>193</v>
      </c>
      <c r="AU3225" s="151" t="s">
        <v>81</v>
      </c>
      <c r="AV3225" s="12" t="s">
        <v>81</v>
      </c>
      <c r="AW3225" s="12" t="s">
        <v>34</v>
      </c>
      <c r="AX3225" s="12" t="s">
        <v>72</v>
      </c>
      <c r="AY3225" s="151" t="s">
        <v>182</v>
      </c>
    </row>
    <row r="3226" spans="2:51" s="12" customFormat="1">
      <c r="B3226" s="149"/>
      <c r="D3226" s="150" t="s">
        <v>193</v>
      </c>
      <c r="E3226" s="151" t="s">
        <v>3</v>
      </c>
      <c r="F3226" s="152" t="s">
        <v>1965</v>
      </c>
      <c r="H3226" s="153">
        <v>12</v>
      </c>
      <c r="I3226" s="154"/>
      <c r="L3226" s="149"/>
      <c r="M3226" s="155"/>
      <c r="T3226" s="156"/>
      <c r="AT3226" s="151" t="s">
        <v>193</v>
      </c>
      <c r="AU3226" s="151" t="s">
        <v>81</v>
      </c>
      <c r="AV3226" s="12" t="s">
        <v>81</v>
      </c>
      <c r="AW3226" s="12" t="s">
        <v>34</v>
      </c>
      <c r="AX3226" s="12" t="s">
        <v>72</v>
      </c>
      <c r="AY3226" s="151" t="s">
        <v>182</v>
      </c>
    </row>
    <row r="3227" spans="2:51" s="12" customFormat="1">
      <c r="B3227" s="149"/>
      <c r="D3227" s="150" t="s">
        <v>193</v>
      </c>
      <c r="E3227" s="151" t="s">
        <v>3</v>
      </c>
      <c r="F3227" s="152" t="s">
        <v>1966</v>
      </c>
      <c r="H3227" s="153">
        <v>11.4</v>
      </c>
      <c r="I3227" s="154"/>
      <c r="L3227" s="149"/>
      <c r="M3227" s="155"/>
      <c r="T3227" s="156"/>
      <c r="AT3227" s="151" t="s">
        <v>193</v>
      </c>
      <c r="AU3227" s="151" t="s">
        <v>81</v>
      </c>
      <c r="AV3227" s="12" t="s">
        <v>81</v>
      </c>
      <c r="AW3227" s="12" t="s">
        <v>34</v>
      </c>
      <c r="AX3227" s="12" t="s">
        <v>72</v>
      </c>
      <c r="AY3227" s="151" t="s">
        <v>182</v>
      </c>
    </row>
    <row r="3228" spans="2:51" s="14" customFormat="1">
      <c r="B3228" s="174"/>
      <c r="D3228" s="150" t="s">
        <v>193</v>
      </c>
      <c r="E3228" s="175" t="s">
        <v>3</v>
      </c>
      <c r="F3228" s="176" t="s">
        <v>590</v>
      </c>
      <c r="H3228" s="177">
        <v>293.54000000000002</v>
      </c>
      <c r="I3228" s="178"/>
      <c r="L3228" s="174"/>
      <c r="M3228" s="179"/>
      <c r="T3228" s="180"/>
      <c r="AT3228" s="175" t="s">
        <v>193</v>
      </c>
      <c r="AU3228" s="175" t="s">
        <v>81</v>
      </c>
      <c r="AV3228" s="14" t="s">
        <v>202</v>
      </c>
      <c r="AW3228" s="14" t="s">
        <v>34</v>
      </c>
      <c r="AX3228" s="14" t="s">
        <v>72</v>
      </c>
      <c r="AY3228" s="175" t="s">
        <v>182</v>
      </c>
    </row>
    <row r="3229" spans="2:51" s="12" customFormat="1">
      <c r="B3229" s="149"/>
      <c r="D3229" s="150" t="s">
        <v>193</v>
      </c>
      <c r="E3229" s="151" t="s">
        <v>3</v>
      </c>
      <c r="F3229" s="152" t="s">
        <v>1967</v>
      </c>
      <c r="H3229" s="153">
        <v>42</v>
      </c>
      <c r="I3229" s="154"/>
      <c r="L3229" s="149"/>
      <c r="M3229" s="155"/>
      <c r="T3229" s="156"/>
      <c r="AT3229" s="151" t="s">
        <v>193</v>
      </c>
      <c r="AU3229" s="151" t="s">
        <v>81</v>
      </c>
      <c r="AV3229" s="12" t="s">
        <v>81</v>
      </c>
      <c r="AW3229" s="12" t="s">
        <v>34</v>
      </c>
      <c r="AX3229" s="12" t="s">
        <v>72</v>
      </c>
      <c r="AY3229" s="151" t="s">
        <v>182</v>
      </c>
    </row>
    <row r="3230" spans="2:51" s="12" customFormat="1">
      <c r="B3230" s="149"/>
      <c r="D3230" s="150" t="s">
        <v>193</v>
      </c>
      <c r="E3230" s="151" t="s">
        <v>3</v>
      </c>
      <c r="F3230" s="152" t="s">
        <v>1968</v>
      </c>
      <c r="H3230" s="153">
        <v>11.6</v>
      </c>
      <c r="I3230" s="154"/>
      <c r="L3230" s="149"/>
      <c r="M3230" s="155"/>
      <c r="T3230" s="156"/>
      <c r="AT3230" s="151" t="s">
        <v>193</v>
      </c>
      <c r="AU3230" s="151" t="s">
        <v>81</v>
      </c>
      <c r="AV3230" s="12" t="s">
        <v>81</v>
      </c>
      <c r="AW3230" s="12" t="s">
        <v>34</v>
      </c>
      <c r="AX3230" s="12" t="s">
        <v>72</v>
      </c>
      <c r="AY3230" s="151" t="s">
        <v>182</v>
      </c>
    </row>
    <row r="3231" spans="2:51" s="12" customFormat="1">
      <c r="B3231" s="149"/>
      <c r="D3231" s="150" t="s">
        <v>193</v>
      </c>
      <c r="E3231" s="151" t="s">
        <v>3</v>
      </c>
      <c r="F3231" s="152" t="s">
        <v>1969</v>
      </c>
      <c r="H3231" s="153">
        <v>28</v>
      </c>
      <c r="I3231" s="154"/>
      <c r="L3231" s="149"/>
      <c r="M3231" s="155"/>
      <c r="T3231" s="156"/>
      <c r="AT3231" s="151" t="s">
        <v>193</v>
      </c>
      <c r="AU3231" s="151" t="s">
        <v>81</v>
      </c>
      <c r="AV3231" s="12" t="s">
        <v>81</v>
      </c>
      <c r="AW3231" s="12" t="s">
        <v>34</v>
      </c>
      <c r="AX3231" s="12" t="s">
        <v>72</v>
      </c>
      <c r="AY3231" s="151" t="s">
        <v>182</v>
      </c>
    </row>
    <row r="3232" spans="2:51" s="12" customFormat="1">
      <c r="B3232" s="149"/>
      <c r="D3232" s="150" t="s">
        <v>193</v>
      </c>
      <c r="E3232" s="151" t="s">
        <v>3</v>
      </c>
      <c r="F3232" s="152" t="s">
        <v>1970</v>
      </c>
      <c r="H3232" s="153">
        <v>12.18</v>
      </c>
      <c r="I3232" s="154"/>
      <c r="L3232" s="149"/>
      <c r="M3232" s="155"/>
      <c r="T3232" s="156"/>
      <c r="AT3232" s="151" t="s">
        <v>193</v>
      </c>
      <c r="AU3232" s="151" t="s">
        <v>81</v>
      </c>
      <c r="AV3232" s="12" t="s">
        <v>81</v>
      </c>
      <c r="AW3232" s="12" t="s">
        <v>34</v>
      </c>
      <c r="AX3232" s="12" t="s">
        <v>72</v>
      </c>
      <c r="AY3232" s="151" t="s">
        <v>182</v>
      </c>
    </row>
    <row r="3233" spans="2:51" s="12" customFormat="1">
      <c r="B3233" s="149"/>
      <c r="D3233" s="150" t="s">
        <v>193</v>
      </c>
      <c r="E3233" s="151" t="s">
        <v>3</v>
      </c>
      <c r="F3233" s="152" t="s">
        <v>1971</v>
      </c>
      <c r="H3233" s="153">
        <v>11</v>
      </c>
      <c r="I3233" s="154"/>
      <c r="L3233" s="149"/>
      <c r="M3233" s="155"/>
      <c r="T3233" s="156"/>
      <c r="AT3233" s="151" t="s">
        <v>193</v>
      </c>
      <c r="AU3233" s="151" t="s">
        <v>81</v>
      </c>
      <c r="AV3233" s="12" t="s">
        <v>81</v>
      </c>
      <c r="AW3233" s="12" t="s">
        <v>34</v>
      </c>
      <c r="AX3233" s="12" t="s">
        <v>72</v>
      </c>
      <c r="AY3233" s="151" t="s">
        <v>182</v>
      </c>
    </row>
    <row r="3234" spans="2:51" s="12" customFormat="1">
      <c r="B3234" s="149"/>
      <c r="D3234" s="150" t="s">
        <v>193</v>
      </c>
      <c r="E3234" s="151" t="s">
        <v>3</v>
      </c>
      <c r="F3234" s="152" t="s">
        <v>1972</v>
      </c>
      <c r="H3234" s="153">
        <v>14.98</v>
      </c>
      <c r="I3234" s="154"/>
      <c r="L3234" s="149"/>
      <c r="M3234" s="155"/>
      <c r="T3234" s="156"/>
      <c r="AT3234" s="151" t="s">
        <v>193</v>
      </c>
      <c r="AU3234" s="151" t="s">
        <v>81</v>
      </c>
      <c r="AV3234" s="12" t="s">
        <v>81</v>
      </c>
      <c r="AW3234" s="12" t="s">
        <v>34</v>
      </c>
      <c r="AX3234" s="12" t="s">
        <v>72</v>
      </c>
      <c r="AY3234" s="151" t="s">
        <v>182</v>
      </c>
    </row>
    <row r="3235" spans="2:51" s="12" customFormat="1">
      <c r="B3235" s="149"/>
      <c r="D3235" s="150" t="s">
        <v>193</v>
      </c>
      <c r="E3235" s="151" t="s">
        <v>3</v>
      </c>
      <c r="F3235" s="152" t="s">
        <v>1973</v>
      </c>
      <c r="H3235" s="153">
        <v>12.4</v>
      </c>
      <c r="I3235" s="154"/>
      <c r="L3235" s="149"/>
      <c r="M3235" s="155"/>
      <c r="T3235" s="156"/>
      <c r="AT3235" s="151" t="s">
        <v>193</v>
      </c>
      <c r="AU3235" s="151" t="s">
        <v>81</v>
      </c>
      <c r="AV3235" s="12" t="s">
        <v>81</v>
      </c>
      <c r="AW3235" s="12" t="s">
        <v>34</v>
      </c>
      <c r="AX3235" s="12" t="s">
        <v>72</v>
      </c>
      <c r="AY3235" s="151" t="s">
        <v>182</v>
      </c>
    </row>
    <row r="3236" spans="2:51" s="12" customFormat="1">
      <c r="B3236" s="149"/>
      <c r="D3236" s="150" t="s">
        <v>193</v>
      </c>
      <c r="E3236" s="151" t="s">
        <v>3</v>
      </c>
      <c r="F3236" s="152" t="s">
        <v>1974</v>
      </c>
      <c r="H3236" s="153">
        <v>16.07</v>
      </c>
      <c r="I3236" s="154"/>
      <c r="L3236" s="149"/>
      <c r="M3236" s="155"/>
      <c r="T3236" s="156"/>
      <c r="AT3236" s="151" t="s">
        <v>193</v>
      </c>
      <c r="AU3236" s="151" t="s">
        <v>81</v>
      </c>
      <c r="AV3236" s="12" t="s">
        <v>81</v>
      </c>
      <c r="AW3236" s="12" t="s">
        <v>34</v>
      </c>
      <c r="AX3236" s="12" t="s">
        <v>72</v>
      </c>
      <c r="AY3236" s="151" t="s">
        <v>182</v>
      </c>
    </row>
    <row r="3237" spans="2:51" s="12" customFormat="1">
      <c r="B3237" s="149"/>
      <c r="D3237" s="150" t="s">
        <v>193</v>
      </c>
      <c r="E3237" s="151" t="s">
        <v>3</v>
      </c>
      <c r="F3237" s="152" t="s">
        <v>1975</v>
      </c>
      <c r="H3237" s="153">
        <v>15.3</v>
      </c>
      <c r="I3237" s="154"/>
      <c r="L3237" s="149"/>
      <c r="M3237" s="155"/>
      <c r="T3237" s="156"/>
      <c r="AT3237" s="151" t="s">
        <v>193</v>
      </c>
      <c r="AU3237" s="151" t="s">
        <v>81</v>
      </c>
      <c r="AV3237" s="12" t="s">
        <v>81</v>
      </c>
      <c r="AW3237" s="12" t="s">
        <v>34</v>
      </c>
      <c r="AX3237" s="12" t="s">
        <v>72</v>
      </c>
      <c r="AY3237" s="151" t="s">
        <v>182</v>
      </c>
    </row>
    <row r="3238" spans="2:51" s="12" customFormat="1">
      <c r="B3238" s="149"/>
      <c r="D3238" s="150" t="s">
        <v>193</v>
      </c>
      <c r="E3238" s="151" t="s">
        <v>3</v>
      </c>
      <c r="F3238" s="152" t="s">
        <v>1976</v>
      </c>
      <c r="H3238" s="153">
        <v>13.68</v>
      </c>
      <c r="I3238" s="154"/>
      <c r="L3238" s="149"/>
      <c r="M3238" s="155"/>
      <c r="T3238" s="156"/>
      <c r="AT3238" s="151" t="s">
        <v>193</v>
      </c>
      <c r="AU3238" s="151" t="s">
        <v>81</v>
      </c>
      <c r="AV3238" s="12" t="s">
        <v>81</v>
      </c>
      <c r="AW3238" s="12" t="s">
        <v>34</v>
      </c>
      <c r="AX3238" s="12" t="s">
        <v>72</v>
      </c>
      <c r="AY3238" s="151" t="s">
        <v>182</v>
      </c>
    </row>
    <row r="3239" spans="2:51" s="12" customFormat="1">
      <c r="B3239" s="149"/>
      <c r="D3239" s="150" t="s">
        <v>193</v>
      </c>
      <c r="E3239" s="151" t="s">
        <v>3</v>
      </c>
      <c r="F3239" s="152" t="s">
        <v>1975</v>
      </c>
      <c r="H3239" s="153">
        <v>15.3</v>
      </c>
      <c r="I3239" s="154"/>
      <c r="L3239" s="149"/>
      <c r="M3239" s="155"/>
      <c r="T3239" s="156"/>
      <c r="AT3239" s="151" t="s">
        <v>193</v>
      </c>
      <c r="AU3239" s="151" t="s">
        <v>81</v>
      </c>
      <c r="AV3239" s="12" t="s">
        <v>81</v>
      </c>
      <c r="AW3239" s="12" t="s">
        <v>34</v>
      </c>
      <c r="AX3239" s="12" t="s">
        <v>72</v>
      </c>
      <c r="AY3239" s="151" t="s">
        <v>182</v>
      </c>
    </row>
    <row r="3240" spans="2:51" s="12" customFormat="1">
      <c r="B3240" s="149"/>
      <c r="D3240" s="150" t="s">
        <v>193</v>
      </c>
      <c r="E3240" s="151" t="s">
        <v>3</v>
      </c>
      <c r="F3240" s="152" t="s">
        <v>1977</v>
      </c>
      <c r="H3240" s="153">
        <v>12.94</v>
      </c>
      <c r="I3240" s="154"/>
      <c r="L3240" s="149"/>
      <c r="M3240" s="155"/>
      <c r="T3240" s="156"/>
      <c r="AT3240" s="151" t="s">
        <v>193</v>
      </c>
      <c r="AU3240" s="151" t="s">
        <v>81</v>
      </c>
      <c r="AV3240" s="12" t="s">
        <v>81</v>
      </c>
      <c r="AW3240" s="12" t="s">
        <v>34</v>
      </c>
      <c r="AX3240" s="12" t="s">
        <v>72</v>
      </c>
      <c r="AY3240" s="151" t="s">
        <v>182</v>
      </c>
    </row>
    <row r="3241" spans="2:51" s="12" customFormat="1">
      <c r="B3241" s="149"/>
      <c r="D3241" s="150" t="s">
        <v>193</v>
      </c>
      <c r="E3241" s="151" t="s">
        <v>3</v>
      </c>
      <c r="F3241" s="152" t="s">
        <v>1975</v>
      </c>
      <c r="H3241" s="153">
        <v>15.3</v>
      </c>
      <c r="I3241" s="154"/>
      <c r="L3241" s="149"/>
      <c r="M3241" s="155"/>
      <c r="T3241" s="156"/>
      <c r="AT3241" s="151" t="s">
        <v>193</v>
      </c>
      <c r="AU3241" s="151" t="s">
        <v>81</v>
      </c>
      <c r="AV3241" s="12" t="s">
        <v>81</v>
      </c>
      <c r="AW3241" s="12" t="s">
        <v>34</v>
      </c>
      <c r="AX3241" s="12" t="s">
        <v>72</v>
      </c>
      <c r="AY3241" s="151" t="s">
        <v>182</v>
      </c>
    </row>
    <row r="3242" spans="2:51" s="12" customFormat="1">
      <c r="B3242" s="149"/>
      <c r="D3242" s="150" t="s">
        <v>193</v>
      </c>
      <c r="E3242" s="151" t="s">
        <v>3</v>
      </c>
      <c r="F3242" s="152" t="s">
        <v>1978</v>
      </c>
      <c r="H3242" s="153">
        <v>30</v>
      </c>
      <c r="I3242" s="154"/>
      <c r="L3242" s="149"/>
      <c r="M3242" s="155"/>
      <c r="T3242" s="156"/>
      <c r="AT3242" s="151" t="s">
        <v>193</v>
      </c>
      <c r="AU3242" s="151" t="s">
        <v>81</v>
      </c>
      <c r="AV3242" s="12" t="s">
        <v>81</v>
      </c>
      <c r="AW3242" s="12" t="s">
        <v>34</v>
      </c>
      <c r="AX3242" s="12" t="s">
        <v>72</v>
      </c>
      <c r="AY3242" s="151" t="s">
        <v>182</v>
      </c>
    </row>
    <row r="3243" spans="2:51" s="12" customFormat="1">
      <c r="B3243" s="149"/>
      <c r="D3243" s="150" t="s">
        <v>193</v>
      </c>
      <c r="E3243" s="151" t="s">
        <v>3</v>
      </c>
      <c r="F3243" s="152" t="s">
        <v>1979</v>
      </c>
      <c r="H3243" s="153">
        <v>11.64</v>
      </c>
      <c r="I3243" s="154"/>
      <c r="L3243" s="149"/>
      <c r="M3243" s="155"/>
      <c r="T3243" s="156"/>
      <c r="AT3243" s="151" t="s">
        <v>193</v>
      </c>
      <c r="AU3243" s="151" t="s">
        <v>81</v>
      </c>
      <c r="AV3243" s="12" t="s">
        <v>81</v>
      </c>
      <c r="AW3243" s="12" t="s">
        <v>34</v>
      </c>
      <c r="AX3243" s="12" t="s">
        <v>72</v>
      </c>
      <c r="AY3243" s="151" t="s">
        <v>182</v>
      </c>
    </row>
    <row r="3244" spans="2:51" s="12" customFormat="1">
      <c r="B3244" s="149"/>
      <c r="D3244" s="150" t="s">
        <v>193</v>
      </c>
      <c r="E3244" s="151" t="s">
        <v>3</v>
      </c>
      <c r="F3244" s="152" t="s">
        <v>1980</v>
      </c>
      <c r="H3244" s="153">
        <v>15</v>
      </c>
      <c r="I3244" s="154"/>
      <c r="L3244" s="149"/>
      <c r="M3244" s="155"/>
      <c r="T3244" s="156"/>
      <c r="AT3244" s="151" t="s">
        <v>193</v>
      </c>
      <c r="AU3244" s="151" t="s">
        <v>81</v>
      </c>
      <c r="AV3244" s="12" t="s">
        <v>81</v>
      </c>
      <c r="AW3244" s="12" t="s">
        <v>34</v>
      </c>
      <c r="AX3244" s="12" t="s">
        <v>72</v>
      </c>
      <c r="AY3244" s="151" t="s">
        <v>182</v>
      </c>
    </row>
    <row r="3245" spans="2:51" s="12" customFormat="1">
      <c r="B3245" s="149"/>
      <c r="D3245" s="150" t="s">
        <v>193</v>
      </c>
      <c r="E3245" s="151" t="s">
        <v>3</v>
      </c>
      <c r="F3245" s="152" t="s">
        <v>1980</v>
      </c>
      <c r="H3245" s="153">
        <v>15</v>
      </c>
      <c r="I3245" s="154"/>
      <c r="L3245" s="149"/>
      <c r="M3245" s="155"/>
      <c r="T3245" s="156"/>
      <c r="AT3245" s="151" t="s">
        <v>193</v>
      </c>
      <c r="AU3245" s="151" t="s">
        <v>81</v>
      </c>
      <c r="AV3245" s="12" t="s">
        <v>81</v>
      </c>
      <c r="AW3245" s="12" t="s">
        <v>34</v>
      </c>
      <c r="AX3245" s="12" t="s">
        <v>72</v>
      </c>
      <c r="AY3245" s="151" t="s">
        <v>182</v>
      </c>
    </row>
    <row r="3246" spans="2:51" s="12" customFormat="1">
      <c r="B3246" s="149"/>
      <c r="D3246" s="150" t="s">
        <v>193</v>
      </c>
      <c r="E3246" s="151" t="s">
        <v>3</v>
      </c>
      <c r="F3246" s="152" t="s">
        <v>1980</v>
      </c>
      <c r="H3246" s="153">
        <v>15</v>
      </c>
      <c r="I3246" s="154"/>
      <c r="L3246" s="149"/>
      <c r="M3246" s="155"/>
      <c r="T3246" s="156"/>
      <c r="AT3246" s="151" t="s">
        <v>193</v>
      </c>
      <c r="AU3246" s="151" t="s">
        <v>81</v>
      </c>
      <c r="AV3246" s="12" t="s">
        <v>81</v>
      </c>
      <c r="AW3246" s="12" t="s">
        <v>34</v>
      </c>
      <c r="AX3246" s="12" t="s">
        <v>72</v>
      </c>
      <c r="AY3246" s="151" t="s">
        <v>182</v>
      </c>
    </row>
    <row r="3247" spans="2:51" s="12" customFormat="1">
      <c r="B3247" s="149"/>
      <c r="D3247" s="150" t="s">
        <v>193</v>
      </c>
      <c r="E3247" s="151" t="s">
        <v>3</v>
      </c>
      <c r="F3247" s="152" t="s">
        <v>1980</v>
      </c>
      <c r="H3247" s="153">
        <v>15</v>
      </c>
      <c r="I3247" s="154"/>
      <c r="L3247" s="149"/>
      <c r="M3247" s="155"/>
      <c r="T3247" s="156"/>
      <c r="AT3247" s="151" t="s">
        <v>193</v>
      </c>
      <c r="AU3247" s="151" t="s">
        <v>81</v>
      </c>
      <c r="AV3247" s="12" t="s">
        <v>81</v>
      </c>
      <c r="AW3247" s="12" t="s">
        <v>34</v>
      </c>
      <c r="AX3247" s="12" t="s">
        <v>72</v>
      </c>
      <c r="AY3247" s="151" t="s">
        <v>182</v>
      </c>
    </row>
    <row r="3248" spans="2:51" s="12" customFormat="1">
      <c r="B3248" s="149"/>
      <c r="D3248" s="150" t="s">
        <v>193</v>
      </c>
      <c r="E3248" s="151" t="s">
        <v>3</v>
      </c>
      <c r="F3248" s="152" t="s">
        <v>1981</v>
      </c>
      <c r="H3248" s="153">
        <v>11.72</v>
      </c>
      <c r="I3248" s="154"/>
      <c r="L3248" s="149"/>
      <c r="M3248" s="155"/>
      <c r="T3248" s="156"/>
      <c r="AT3248" s="151" t="s">
        <v>193</v>
      </c>
      <c r="AU3248" s="151" t="s">
        <v>81</v>
      </c>
      <c r="AV3248" s="12" t="s">
        <v>81</v>
      </c>
      <c r="AW3248" s="12" t="s">
        <v>34</v>
      </c>
      <c r="AX3248" s="12" t="s">
        <v>72</v>
      </c>
      <c r="AY3248" s="151" t="s">
        <v>182</v>
      </c>
    </row>
    <row r="3249" spans="2:51" s="12" customFormat="1">
      <c r="B3249" s="149"/>
      <c r="D3249" s="150" t="s">
        <v>193</v>
      </c>
      <c r="E3249" s="151" t="s">
        <v>3</v>
      </c>
      <c r="F3249" s="152" t="s">
        <v>1982</v>
      </c>
      <c r="H3249" s="153">
        <v>11.66</v>
      </c>
      <c r="I3249" s="154"/>
      <c r="L3249" s="149"/>
      <c r="M3249" s="155"/>
      <c r="T3249" s="156"/>
      <c r="AT3249" s="151" t="s">
        <v>193</v>
      </c>
      <c r="AU3249" s="151" t="s">
        <v>81</v>
      </c>
      <c r="AV3249" s="12" t="s">
        <v>81</v>
      </c>
      <c r="AW3249" s="12" t="s">
        <v>34</v>
      </c>
      <c r="AX3249" s="12" t="s">
        <v>72</v>
      </c>
      <c r="AY3249" s="151" t="s">
        <v>182</v>
      </c>
    </row>
    <row r="3250" spans="2:51" s="12" customFormat="1">
      <c r="B3250" s="149"/>
      <c r="D3250" s="150" t="s">
        <v>193</v>
      </c>
      <c r="E3250" s="151" t="s">
        <v>3</v>
      </c>
      <c r="F3250" s="152" t="s">
        <v>1983</v>
      </c>
      <c r="H3250" s="153">
        <v>11.36</v>
      </c>
      <c r="I3250" s="154"/>
      <c r="L3250" s="149"/>
      <c r="M3250" s="155"/>
      <c r="T3250" s="156"/>
      <c r="AT3250" s="151" t="s">
        <v>193</v>
      </c>
      <c r="AU3250" s="151" t="s">
        <v>81</v>
      </c>
      <c r="AV3250" s="12" t="s">
        <v>81</v>
      </c>
      <c r="AW3250" s="12" t="s">
        <v>34</v>
      </c>
      <c r="AX3250" s="12" t="s">
        <v>72</v>
      </c>
      <c r="AY3250" s="151" t="s">
        <v>182</v>
      </c>
    </row>
    <row r="3251" spans="2:51" s="12" customFormat="1">
      <c r="B3251" s="149"/>
      <c r="D3251" s="150" t="s">
        <v>193</v>
      </c>
      <c r="E3251" s="151" t="s">
        <v>3</v>
      </c>
      <c r="F3251" s="152" t="s">
        <v>1984</v>
      </c>
      <c r="H3251" s="153">
        <v>11.4</v>
      </c>
      <c r="I3251" s="154"/>
      <c r="L3251" s="149"/>
      <c r="M3251" s="155"/>
      <c r="T3251" s="156"/>
      <c r="AT3251" s="151" t="s">
        <v>193</v>
      </c>
      <c r="AU3251" s="151" t="s">
        <v>81</v>
      </c>
      <c r="AV3251" s="12" t="s">
        <v>81</v>
      </c>
      <c r="AW3251" s="12" t="s">
        <v>34</v>
      </c>
      <c r="AX3251" s="12" t="s">
        <v>72</v>
      </c>
      <c r="AY3251" s="151" t="s">
        <v>182</v>
      </c>
    </row>
    <row r="3252" spans="2:51" s="12" customFormat="1">
      <c r="B3252" s="149"/>
      <c r="D3252" s="150" t="s">
        <v>193</v>
      </c>
      <c r="E3252" s="151" t="s">
        <v>3</v>
      </c>
      <c r="F3252" s="152" t="s">
        <v>1985</v>
      </c>
      <c r="H3252" s="153">
        <v>12</v>
      </c>
      <c r="I3252" s="154"/>
      <c r="L3252" s="149"/>
      <c r="M3252" s="155"/>
      <c r="T3252" s="156"/>
      <c r="AT3252" s="151" t="s">
        <v>193</v>
      </c>
      <c r="AU3252" s="151" t="s">
        <v>81</v>
      </c>
      <c r="AV3252" s="12" t="s">
        <v>81</v>
      </c>
      <c r="AW3252" s="12" t="s">
        <v>34</v>
      </c>
      <c r="AX3252" s="12" t="s">
        <v>72</v>
      </c>
      <c r="AY3252" s="151" t="s">
        <v>182</v>
      </c>
    </row>
    <row r="3253" spans="2:51" s="12" customFormat="1">
      <c r="B3253" s="149"/>
      <c r="D3253" s="150" t="s">
        <v>193</v>
      </c>
      <c r="E3253" s="151" t="s">
        <v>3</v>
      </c>
      <c r="F3253" s="152" t="s">
        <v>1986</v>
      </c>
      <c r="H3253" s="153">
        <v>40</v>
      </c>
      <c r="I3253" s="154"/>
      <c r="L3253" s="149"/>
      <c r="M3253" s="155"/>
      <c r="T3253" s="156"/>
      <c r="AT3253" s="151" t="s">
        <v>193</v>
      </c>
      <c r="AU3253" s="151" t="s">
        <v>81</v>
      </c>
      <c r="AV3253" s="12" t="s">
        <v>81</v>
      </c>
      <c r="AW3253" s="12" t="s">
        <v>34</v>
      </c>
      <c r="AX3253" s="12" t="s">
        <v>72</v>
      </c>
      <c r="AY3253" s="151" t="s">
        <v>182</v>
      </c>
    </row>
    <row r="3254" spans="2:51" s="12" customFormat="1">
      <c r="B3254" s="149"/>
      <c r="D3254" s="150" t="s">
        <v>193</v>
      </c>
      <c r="E3254" s="151" t="s">
        <v>3</v>
      </c>
      <c r="F3254" s="152" t="s">
        <v>1987</v>
      </c>
      <c r="H3254" s="153">
        <v>16</v>
      </c>
      <c r="I3254" s="154"/>
      <c r="L3254" s="149"/>
      <c r="M3254" s="155"/>
      <c r="T3254" s="156"/>
      <c r="AT3254" s="151" t="s">
        <v>193</v>
      </c>
      <c r="AU3254" s="151" t="s">
        <v>81</v>
      </c>
      <c r="AV3254" s="12" t="s">
        <v>81</v>
      </c>
      <c r="AW3254" s="12" t="s">
        <v>34</v>
      </c>
      <c r="AX3254" s="12" t="s">
        <v>72</v>
      </c>
      <c r="AY3254" s="151" t="s">
        <v>182</v>
      </c>
    </row>
    <row r="3255" spans="2:51" s="12" customFormat="1">
      <c r="B3255" s="149"/>
      <c r="D3255" s="150" t="s">
        <v>193</v>
      </c>
      <c r="E3255" s="151" t="s">
        <v>3</v>
      </c>
      <c r="F3255" s="152" t="s">
        <v>1987</v>
      </c>
      <c r="H3255" s="153">
        <v>16</v>
      </c>
      <c r="I3255" s="154"/>
      <c r="L3255" s="149"/>
      <c r="M3255" s="155"/>
      <c r="T3255" s="156"/>
      <c r="AT3255" s="151" t="s">
        <v>193</v>
      </c>
      <c r="AU3255" s="151" t="s">
        <v>81</v>
      </c>
      <c r="AV3255" s="12" t="s">
        <v>81</v>
      </c>
      <c r="AW3255" s="12" t="s">
        <v>34</v>
      </c>
      <c r="AX3255" s="12" t="s">
        <v>72</v>
      </c>
      <c r="AY3255" s="151" t="s">
        <v>182</v>
      </c>
    </row>
    <row r="3256" spans="2:51" s="12" customFormat="1">
      <c r="B3256" s="149"/>
      <c r="D3256" s="150" t="s">
        <v>193</v>
      </c>
      <c r="E3256" s="151" t="s">
        <v>3</v>
      </c>
      <c r="F3256" s="152" t="s">
        <v>1988</v>
      </c>
      <c r="H3256" s="153">
        <v>13.86</v>
      </c>
      <c r="I3256" s="154"/>
      <c r="L3256" s="149"/>
      <c r="M3256" s="155"/>
      <c r="T3256" s="156"/>
      <c r="AT3256" s="151" t="s">
        <v>193</v>
      </c>
      <c r="AU3256" s="151" t="s">
        <v>81</v>
      </c>
      <c r="AV3256" s="12" t="s">
        <v>81</v>
      </c>
      <c r="AW3256" s="12" t="s">
        <v>34</v>
      </c>
      <c r="AX3256" s="12" t="s">
        <v>72</v>
      </c>
      <c r="AY3256" s="151" t="s">
        <v>182</v>
      </c>
    </row>
    <row r="3257" spans="2:51" s="12" customFormat="1">
      <c r="B3257" s="149"/>
      <c r="D3257" s="150" t="s">
        <v>193</v>
      </c>
      <c r="E3257" s="151" t="s">
        <v>3</v>
      </c>
      <c r="F3257" s="152" t="s">
        <v>1989</v>
      </c>
      <c r="H3257" s="153">
        <v>61.2</v>
      </c>
      <c r="I3257" s="154"/>
      <c r="L3257" s="149"/>
      <c r="M3257" s="155"/>
      <c r="T3257" s="156"/>
      <c r="AT3257" s="151" t="s">
        <v>193</v>
      </c>
      <c r="AU3257" s="151" t="s">
        <v>81</v>
      </c>
      <c r="AV3257" s="12" t="s">
        <v>81</v>
      </c>
      <c r="AW3257" s="12" t="s">
        <v>34</v>
      </c>
      <c r="AX3257" s="12" t="s">
        <v>72</v>
      </c>
      <c r="AY3257" s="151" t="s">
        <v>182</v>
      </c>
    </row>
    <row r="3258" spans="2:51" s="14" customFormat="1">
      <c r="B3258" s="174"/>
      <c r="D3258" s="150" t="s">
        <v>193</v>
      </c>
      <c r="E3258" s="175" t="s">
        <v>3</v>
      </c>
      <c r="F3258" s="176" t="s">
        <v>596</v>
      </c>
      <c r="H3258" s="177">
        <v>527.59000000000015</v>
      </c>
      <c r="I3258" s="178"/>
      <c r="L3258" s="174"/>
      <c r="M3258" s="179"/>
      <c r="T3258" s="180"/>
      <c r="AT3258" s="175" t="s">
        <v>193</v>
      </c>
      <c r="AU3258" s="175" t="s">
        <v>81</v>
      </c>
      <c r="AV3258" s="14" t="s">
        <v>202</v>
      </c>
      <c r="AW3258" s="14" t="s">
        <v>34</v>
      </c>
      <c r="AX3258" s="14" t="s">
        <v>72</v>
      </c>
      <c r="AY3258" s="175" t="s">
        <v>182</v>
      </c>
    </row>
    <row r="3259" spans="2:51" s="12" customFormat="1">
      <c r="B3259" s="149"/>
      <c r="D3259" s="150" t="s">
        <v>193</v>
      </c>
      <c r="E3259" s="151" t="s">
        <v>3</v>
      </c>
      <c r="F3259" s="152" t="s">
        <v>1978</v>
      </c>
      <c r="H3259" s="153">
        <v>30</v>
      </c>
      <c r="I3259" s="154"/>
      <c r="L3259" s="149"/>
      <c r="M3259" s="155"/>
      <c r="T3259" s="156"/>
      <c r="AT3259" s="151" t="s">
        <v>193</v>
      </c>
      <c r="AU3259" s="151" t="s">
        <v>81</v>
      </c>
      <c r="AV3259" s="12" t="s">
        <v>81</v>
      </c>
      <c r="AW3259" s="12" t="s">
        <v>34</v>
      </c>
      <c r="AX3259" s="12" t="s">
        <v>72</v>
      </c>
      <c r="AY3259" s="151" t="s">
        <v>182</v>
      </c>
    </row>
    <row r="3260" spans="2:51" s="12" customFormat="1">
      <c r="B3260" s="149"/>
      <c r="D3260" s="150" t="s">
        <v>193</v>
      </c>
      <c r="E3260" s="151" t="s">
        <v>3</v>
      </c>
      <c r="F3260" s="152" t="s">
        <v>1990</v>
      </c>
      <c r="H3260" s="153">
        <v>10.199999999999999</v>
      </c>
      <c r="I3260" s="154"/>
      <c r="L3260" s="149"/>
      <c r="M3260" s="155"/>
      <c r="T3260" s="156"/>
      <c r="AT3260" s="151" t="s">
        <v>193</v>
      </c>
      <c r="AU3260" s="151" t="s">
        <v>81</v>
      </c>
      <c r="AV3260" s="12" t="s">
        <v>81</v>
      </c>
      <c r="AW3260" s="12" t="s">
        <v>34</v>
      </c>
      <c r="AX3260" s="12" t="s">
        <v>72</v>
      </c>
      <c r="AY3260" s="151" t="s">
        <v>182</v>
      </c>
    </row>
    <row r="3261" spans="2:51" s="12" customFormat="1">
      <c r="B3261" s="149"/>
      <c r="D3261" s="150" t="s">
        <v>193</v>
      </c>
      <c r="E3261" s="151" t="s">
        <v>3</v>
      </c>
      <c r="F3261" s="152" t="s">
        <v>1978</v>
      </c>
      <c r="H3261" s="153">
        <v>30</v>
      </c>
      <c r="I3261" s="154"/>
      <c r="L3261" s="149"/>
      <c r="M3261" s="155"/>
      <c r="T3261" s="156"/>
      <c r="AT3261" s="151" t="s">
        <v>193</v>
      </c>
      <c r="AU3261" s="151" t="s">
        <v>81</v>
      </c>
      <c r="AV3261" s="12" t="s">
        <v>81</v>
      </c>
      <c r="AW3261" s="12" t="s">
        <v>34</v>
      </c>
      <c r="AX3261" s="12" t="s">
        <v>72</v>
      </c>
      <c r="AY3261" s="151" t="s">
        <v>182</v>
      </c>
    </row>
    <row r="3262" spans="2:51" s="12" customFormat="1">
      <c r="B3262" s="149"/>
      <c r="D3262" s="150" t="s">
        <v>193</v>
      </c>
      <c r="E3262" s="151" t="s">
        <v>3</v>
      </c>
      <c r="F3262" s="152" t="s">
        <v>1978</v>
      </c>
      <c r="H3262" s="153">
        <v>30</v>
      </c>
      <c r="I3262" s="154"/>
      <c r="L3262" s="149"/>
      <c r="M3262" s="155"/>
      <c r="T3262" s="156"/>
      <c r="AT3262" s="151" t="s">
        <v>193</v>
      </c>
      <c r="AU3262" s="151" t="s">
        <v>81</v>
      </c>
      <c r="AV3262" s="12" t="s">
        <v>81</v>
      </c>
      <c r="AW3262" s="12" t="s">
        <v>34</v>
      </c>
      <c r="AX3262" s="12" t="s">
        <v>72</v>
      </c>
      <c r="AY3262" s="151" t="s">
        <v>182</v>
      </c>
    </row>
    <row r="3263" spans="2:51" s="12" customFormat="1">
      <c r="B3263" s="149"/>
      <c r="D3263" s="150" t="s">
        <v>193</v>
      </c>
      <c r="E3263" s="151" t="s">
        <v>3</v>
      </c>
      <c r="F3263" s="152" t="s">
        <v>1991</v>
      </c>
      <c r="H3263" s="153">
        <v>16.2</v>
      </c>
      <c r="I3263" s="154"/>
      <c r="L3263" s="149"/>
      <c r="M3263" s="155"/>
      <c r="T3263" s="156"/>
      <c r="AT3263" s="151" t="s">
        <v>193</v>
      </c>
      <c r="AU3263" s="151" t="s">
        <v>81</v>
      </c>
      <c r="AV3263" s="12" t="s">
        <v>81</v>
      </c>
      <c r="AW3263" s="12" t="s">
        <v>34</v>
      </c>
      <c r="AX3263" s="12" t="s">
        <v>72</v>
      </c>
      <c r="AY3263" s="151" t="s">
        <v>182</v>
      </c>
    </row>
    <row r="3264" spans="2:51" s="12" customFormat="1">
      <c r="B3264" s="149"/>
      <c r="D3264" s="150" t="s">
        <v>193</v>
      </c>
      <c r="E3264" s="151" t="s">
        <v>3</v>
      </c>
      <c r="F3264" s="152" t="s">
        <v>1991</v>
      </c>
      <c r="H3264" s="153">
        <v>16.2</v>
      </c>
      <c r="I3264" s="154"/>
      <c r="L3264" s="149"/>
      <c r="M3264" s="155"/>
      <c r="T3264" s="156"/>
      <c r="AT3264" s="151" t="s">
        <v>193</v>
      </c>
      <c r="AU3264" s="151" t="s">
        <v>81</v>
      </c>
      <c r="AV3264" s="12" t="s">
        <v>81</v>
      </c>
      <c r="AW3264" s="12" t="s">
        <v>34</v>
      </c>
      <c r="AX3264" s="12" t="s">
        <v>72</v>
      </c>
      <c r="AY3264" s="151" t="s">
        <v>182</v>
      </c>
    </row>
    <row r="3265" spans="2:51" s="12" customFormat="1">
      <c r="B3265" s="149"/>
      <c r="D3265" s="150" t="s">
        <v>193</v>
      </c>
      <c r="E3265" s="151" t="s">
        <v>3</v>
      </c>
      <c r="F3265" s="152" t="s">
        <v>1973</v>
      </c>
      <c r="H3265" s="153">
        <v>12.4</v>
      </c>
      <c r="I3265" s="154"/>
      <c r="L3265" s="149"/>
      <c r="M3265" s="155"/>
      <c r="T3265" s="156"/>
      <c r="AT3265" s="151" t="s">
        <v>193</v>
      </c>
      <c r="AU3265" s="151" t="s">
        <v>81</v>
      </c>
      <c r="AV3265" s="12" t="s">
        <v>81</v>
      </c>
      <c r="AW3265" s="12" t="s">
        <v>34</v>
      </c>
      <c r="AX3265" s="12" t="s">
        <v>72</v>
      </c>
      <c r="AY3265" s="151" t="s">
        <v>182</v>
      </c>
    </row>
    <row r="3266" spans="2:51" s="12" customFormat="1">
      <c r="B3266" s="149"/>
      <c r="D3266" s="150" t="s">
        <v>193</v>
      </c>
      <c r="E3266" s="151" t="s">
        <v>3</v>
      </c>
      <c r="F3266" s="152" t="s">
        <v>1990</v>
      </c>
      <c r="H3266" s="153">
        <v>10.199999999999999</v>
      </c>
      <c r="I3266" s="154"/>
      <c r="L3266" s="149"/>
      <c r="M3266" s="155"/>
      <c r="T3266" s="156"/>
      <c r="AT3266" s="151" t="s">
        <v>193</v>
      </c>
      <c r="AU3266" s="151" t="s">
        <v>81</v>
      </c>
      <c r="AV3266" s="12" t="s">
        <v>81</v>
      </c>
      <c r="AW3266" s="12" t="s">
        <v>34</v>
      </c>
      <c r="AX3266" s="12" t="s">
        <v>72</v>
      </c>
      <c r="AY3266" s="151" t="s">
        <v>182</v>
      </c>
    </row>
    <row r="3267" spans="2:51" s="12" customFormat="1">
      <c r="B3267" s="149"/>
      <c r="D3267" s="150" t="s">
        <v>193</v>
      </c>
      <c r="E3267" s="151" t="s">
        <v>3</v>
      </c>
      <c r="F3267" s="152" t="s">
        <v>1991</v>
      </c>
      <c r="H3267" s="153">
        <v>16.2</v>
      </c>
      <c r="I3267" s="154"/>
      <c r="L3267" s="149"/>
      <c r="M3267" s="155"/>
      <c r="T3267" s="156"/>
      <c r="AT3267" s="151" t="s">
        <v>193</v>
      </c>
      <c r="AU3267" s="151" t="s">
        <v>81</v>
      </c>
      <c r="AV3267" s="12" t="s">
        <v>81</v>
      </c>
      <c r="AW3267" s="12" t="s">
        <v>34</v>
      </c>
      <c r="AX3267" s="12" t="s">
        <v>72</v>
      </c>
      <c r="AY3267" s="151" t="s">
        <v>182</v>
      </c>
    </row>
    <row r="3268" spans="2:51" s="12" customFormat="1">
      <c r="B3268" s="149"/>
      <c r="D3268" s="150" t="s">
        <v>193</v>
      </c>
      <c r="E3268" s="151" t="s">
        <v>3</v>
      </c>
      <c r="F3268" s="152" t="s">
        <v>1992</v>
      </c>
      <c r="H3268" s="153">
        <v>14.76</v>
      </c>
      <c r="I3268" s="154"/>
      <c r="L3268" s="149"/>
      <c r="M3268" s="155"/>
      <c r="T3268" s="156"/>
      <c r="AT3268" s="151" t="s">
        <v>193</v>
      </c>
      <c r="AU3268" s="151" t="s">
        <v>81</v>
      </c>
      <c r="AV3268" s="12" t="s">
        <v>81</v>
      </c>
      <c r="AW3268" s="12" t="s">
        <v>34</v>
      </c>
      <c r="AX3268" s="12" t="s">
        <v>72</v>
      </c>
      <c r="AY3268" s="151" t="s">
        <v>182</v>
      </c>
    </row>
    <row r="3269" spans="2:51" s="12" customFormat="1">
      <c r="B3269" s="149"/>
      <c r="D3269" s="150" t="s">
        <v>193</v>
      </c>
      <c r="E3269" s="151" t="s">
        <v>3</v>
      </c>
      <c r="F3269" s="152" t="s">
        <v>1993</v>
      </c>
      <c r="H3269" s="153">
        <v>15.2</v>
      </c>
      <c r="I3269" s="154"/>
      <c r="L3269" s="149"/>
      <c r="M3269" s="155"/>
      <c r="T3269" s="156"/>
      <c r="AT3269" s="151" t="s">
        <v>193</v>
      </c>
      <c r="AU3269" s="151" t="s">
        <v>81</v>
      </c>
      <c r="AV3269" s="12" t="s">
        <v>81</v>
      </c>
      <c r="AW3269" s="12" t="s">
        <v>34</v>
      </c>
      <c r="AX3269" s="12" t="s">
        <v>72</v>
      </c>
      <c r="AY3269" s="151" t="s">
        <v>182</v>
      </c>
    </row>
    <row r="3270" spans="2:51" s="12" customFormat="1">
      <c r="B3270" s="149"/>
      <c r="D3270" s="150" t="s">
        <v>193</v>
      </c>
      <c r="E3270" s="151" t="s">
        <v>3</v>
      </c>
      <c r="F3270" s="152" t="s">
        <v>1994</v>
      </c>
      <c r="H3270" s="153">
        <v>16.28</v>
      </c>
      <c r="I3270" s="154"/>
      <c r="L3270" s="149"/>
      <c r="M3270" s="155"/>
      <c r="T3270" s="156"/>
      <c r="AT3270" s="151" t="s">
        <v>193</v>
      </c>
      <c r="AU3270" s="151" t="s">
        <v>81</v>
      </c>
      <c r="AV3270" s="12" t="s">
        <v>81</v>
      </c>
      <c r="AW3270" s="12" t="s">
        <v>34</v>
      </c>
      <c r="AX3270" s="12" t="s">
        <v>72</v>
      </c>
      <c r="AY3270" s="151" t="s">
        <v>182</v>
      </c>
    </row>
    <row r="3271" spans="2:51" s="12" customFormat="1">
      <c r="B3271" s="149"/>
      <c r="D3271" s="150" t="s">
        <v>193</v>
      </c>
      <c r="E3271" s="151" t="s">
        <v>3</v>
      </c>
      <c r="F3271" s="152" t="s">
        <v>1973</v>
      </c>
      <c r="H3271" s="153">
        <v>12.4</v>
      </c>
      <c r="I3271" s="154"/>
      <c r="L3271" s="149"/>
      <c r="M3271" s="155"/>
      <c r="T3271" s="156"/>
      <c r="AT3271" s="151" t="s">
        <v>193</v>
      </c>
      <c r="AU3271" s="151" t="s">
        <v>81</v>
      </c>
      <c r="AV3271" s="12" t="s">
        <v>81</v>
      </c>
      <c r="AW3271" s="12" t="s">
        <v>34</v>
      </c>
      <c r="AX3271" s="12" t="s">
        <v>72</v>
      </c>
      <c r="AY3271" s="151" t="s">
        <v>182</v>
      </c>
    </row>
    <row r="3272" spans="2:51" s="12" customFormat="1">
      <c r="B3272" s="149"/>
      <c r="D3272" s="150" t="s">
        <v>193</v>
      </c>
      <c r="E3272" s="151" t="s">
        <v>3</v>
      </c>
      <c r="F3272" s="152" t="s">
        <v>1995</v>
      </c>
      <c r="H3272" s="153">
        <v>13.56</v>
      </c>
      <c r="I3272" s="154"/>
      <c r="L3272" s="149"/>
      <c r="M3272" s="155"/>
      <c r="T3272" s="156"/>
      <c r="AT3272" s="151" t="s">
        <v>193</v>
      </c>
      <c r="AU3272" s="151" t="s">
        <v>81</v>
      </c>
      <c r="AV3272" s="12" t="s">
        <v>81</v>
      </c>
      <c r="AW3272" s="12" t="s">
        <v>34</v>
      </c>
      <c r="AX3272" s="12" t="s">
        <v>72</v>
      </c>
      <c r="AY3272" s="151" t="s">
        <v>182</v>
      </c>
    </row>
    <row r="3273" spans="2:51" s="12" customFormat="1">
      <c r="B3273" s="149"/>
      <c r="D3273" s="150" t="s">
        <v>193</v>
      </c>
      <c r="E3273" s="151" t="s">
        <v>3</v>
      </c>
      <c r="F3273" s="152" t="s">
        <v>1971</v>
      </c>
      <c r="H3273" s="153">
        <v>11</v>
      </c>
      <c r="I3273" s="154"/>
      <c r="L3273" s="149"/>
      <c r="M3273" s="155"/>
      <c r="T3273" s="156"/>
      <c r="AT3273" s="151" t="s">
        <v>193</v>
      </c>
      <c r="AU3273" s="151" t="s">
        <v>81</v>
      </c>
      <c r="AV3273" s="12" t="s">
        <v>81</v>
      </c>
      <c r="AW3273" s="12" t="s">
        <v>34</v>
      </c>
      <c r="AX3273" s="12" t="s">
        <v>72</v>
      </c>
      <c r="AY3273" s="151" t="s">
        <v>182</v>
      </c>
    </row>
    <row r="3274" spans="2:51" s="12" customFormat="1">
      <c r="B3274" s="149"/>
      <c r="D3274" s="150" t="s">
        <v>193</v>
      </c>
      <c r="E3274" s="151" t="s">
        <v>3</v>
      </c>
      <c r="F3274" s="152" t="s">
        <v>1978</v>
      </c>
      <c r="H3274" s="153">
        <v>30</v>
      </c>
      <c r="I3274" s="154"/>
      <c r="L3274" s="149"/>
      <c r="M3274" s="155"/>
      <c r="T3274" s="156"/>
      <c r="AT3274" s="151" t="s">
        <v>193</v>
      </c>
      <c r="AU3274" s="151" t="s">
        <v>81</v>
      </c>
      <c r="AV3274" s="12" t="s">
        <v>81</v>
      </c>
      <c r="AW3274" s="12" t="s">
        <v>34</v>
      </c>
      <c r="AX3274" s="12" t="s">
        <v>72</v>
      </c>
      <c r="AY3274" s="151" t="s">
        <v>182</v>
      </c>
    </row>
    <row r="3275" spans="2:51" s="12" customFormat="1">
      <c r="B3275" s="149"/>
      <c r="D3275" s="150" t="s">
        <v>193</v>
      </c>
      <c r="E3275" s="151" t="s">
        <v>3</v>
      </c>
      <c r="F3275" s="152" t="s">
        <v>1971</v>
      </c>
      <c r="H3275" s="153">
        <v>11</v>
      </c>
      <c r="I3275" s="154"/>
      <c r="L3275" s="149"/>
      <c r="M3275" s="155"/>
      <c r="T3275" s="156"/>
      <c r="AT3275" s="151" t="s">
        <v>193</v>
      </c>
      <c r="AU3275" s="151" t="s">
        <v>81</v>
      </c>
      <c r="AV3275" s="12" t="s">
        <v>81</v>
      </c>
      <c r="AW3275" s="12" t="s">
        <v>34</v>
      </c>
      <c r="AX3275" s="12" t="s">
        <v>72</v>
      </c>
      <c r="AY3275" s="151" t="s">
        <v>182</v>
      </c>
    </row>
    <row r="3276" spans="2:51" s="12" customFormat="1">
      <c r="B3276" s="149"/>
      <c r="D3276" s="150" t="s">
        <v>193</v>
      </c>
      <c r="E3276" s="151" t="s">
        <v>3</v>
      </c>
      <c r="F3276" s="152" t="s">
        <v>1980</v>
      </c>
      <c r="H3276" s="153">
        <v>15</v>
      </c>
      <c r="I3276" s="154"/>
      <c r="L3276" s="149"/>
      <c r="M3276" s="155"/>
      <c r="T3276" s="156"/>
      <c r="AT3276" s="151" t="s">
        <v>193</v>
      </c>
      <c r="AU3276" s="151" t="s">
        <v>81</v>
      </c>
      <c r="AV3276" s="12" t="s">
        <v>81</v>
      </c>
      <c r="AW3276" s="12" t="s">
        <v>34</v>
      </c>
      <c r="AX3276" s="12" t="s">
        <v>72</v>
      </c>
      <c r="AY3276" s="151" t="s">
        <v>182</v>
      </c>
    </row>
    <row r="3277" spans="2:51" s="12" customFormat="1">
      <c r="B3277" s="149"/>
      <c r="D3277" s="150" t="s">
        <v>193</v>
      </c>
      <c r="E3277" s="151" t="s">
        <v>3</v>
      </c>
      <c r="F3277" s="152" t="s">
        <v>1980</v>
      </c>
      <c r="H3277" s="153">
        <v>15</v>
      </c>
      <c r="I3277" s="154"/>
      <c r="L3277" s="149"/>
      <c r="M3277" s="155"/>
      <c r="T3277" s="156"/>
      <c r="AT3277" s="151" t="s">
        <v>193</v>
      </c>
      <c r="AU3277" s="151" t="s">
        <v>81</v>
      </c>
      <c r="AV3277" s="12" t="s">
        <v>81</v>
      </c>
      <c r="AW3277" s="12" t="s">
        <v>34</v>
      </c>
      <c r="AX3277" s="12" t="s">
        <v>72</v>
      </c>
      <c r="AY3277" s="151" t="s">
        <v>182</v>
      </c>
    </row>
    <row r="3278" spans="2:51" s="12" customFormat="1">
      <c r="B3278" s="149"/>
      <c r="D3278" s="150" t="s">
        <v>193</v>
      </c>
      <c r="E3278" s="151" t="s">
        <v>3</v>
      </c>
      <c r="F3278" s="152" t="s">
        <v>1971</v>
      </c>
      <c r="H3278" s="153">
        <v>11</v>
      </c>
      <c r="I3278" s="154"/>
      <c r="L3278" s="149"/>
      <c r="M3278" s="155"/>
      <c r="T3278" s="156"/>
      <c r="AT3278" s="151" t="s">
        <v>193</v>
      </c>
      <c r="AU3278" s="151" t="s">
        <v>81</v>
      </c>
      <c r="AV3278" s="12" t="s">
        <v>81</v>
      </c>
      <c r="AW3278" s="12" t="s">
        <v>34</v>
      </c>
      <c r="AX3278" s="12" t="s">
        <v>72</v>
      </c>
      <c r="AY3278" s="151" t="s">
        <v>182</v>
      </c>
    </row>
    <row r="3279" spans="2:51" s="12" customFormat="1">
      <c r="B3279" s="149"/>
      <c r="D3279" s="150" t="s">
        <v>193</v>
      </c>
      <c r="E3279" s="151" t="s">
        <v>3</v>
      </c>
      <c r="F3279" s="152" t="s">
        <v>1971</v>
      </c>
      <c r="H3279" s="153">
        <v>11</v>
      </c>
      <c r="I3279" s="154"/>
      <c r="L3279" s="149"/>
      <c r="M3279" s="155"/>
      <c r="T3279" s="156"/>
      <c r="AT3279" s="151" t="s">
        <v>193</v>
      </c>
      <c r="AU3279" s="151" t="s">
        <v>81</v>
      </c>
      <c r="AV3279" s="12" t="s">
        <v>81</v>
      </c>
      <c r="AW3279" s="12" t="s">
        <v>34</v>
      </c>
      <c r="AX3279" s="12" t="s">
        <v>72</v>
      </c>
      <c r="AY3279" s="151" t="s">
        <v>182</v>
      </c>
    </row>
    <row r="3280" spans="2:51" s="12" customFormat="1">
      <c r="B3280" s="149"/>
      <c r="D3280" s="150" t="s">
        <v>193</v>
      </c>
      <c r="E3280" s="151" t="s">
        <v>3</v>
      </c>
      <c r="F3280" s="152" t="s">
        <v>1980</v>
      </c>
      <c r="H3280" s="153">
        <v>15</v>
      </c>
      <c r="I3280" s="154"/>
      <c r="L3280" s="149"/>
      <c r="M3280" s="155"/>
      <c r="T3280" s="156"/>
      <c r="AT3280" s="151" t="s">
        <v>193</v>
      </c>
      <c r="AU3280" s="151" t="s">
        <v>81</v>
      </c>
      <c r="AV3280" s="12" t="s">
        <v>81</v>
      </c>
      <c r="AW3280" s="12" t="s">
        <v>34</v>
      </c>
      <c r="AX3280" s="12" t="s">
        <v>72</v>
      </c>
      <c r="AY3280" s="151" t="s">
        <v>182</v>
      </c>
    </row>
    <row r="3281" spans="2:51" s="12" customFormat="1">
      <c r="B3281" s="149"/>
      <c r="D3281" s="150" t="s">
        <v>193</v>
      </c>
      <c r="E3281" s="151" t="s">
        <v>3</v>
      </c>
      <c r="F3281" s="152" t="s">
        <v>1996</v>
      </c>
      <c r="H3281" s="153">
        <v>135</v>
      </c>
      <c r="I3281" s="154"/>
      <c r="L3281" s="149"/>
      <c r="M3281" s="155"/>
      <c r="T3281" s="156"/>
      <c r="AT3281" s="151" t="s">
        <v>193</v>
      </c>
      <c r="AU3281" s="151" t="s">
        <v>81</v>
      </c>
      <c r="AV3281" s="12" t="s">
        <v>81</v>
      </c>
      <c r="AW3281" s="12" t="s">
        <v>34</v>
      </c>
      <c r="AX3281" s="12" t="s">
        <v>72</v>
      </c>
      <c r="AY3281" s="151" t="s">
        <v>182</v>
      </c>
    </row>
    <row r="3282" spans="2:51" s="12" customFormat="1">
      <c r="B3282" s="149"/>
      <c r="D3282" s="150" t="s">
        <v>193</v>
      </c>
      <c r="E3282" s="151" t="s">
        <v>3</v>
      </c>
      <c r="F3282" s="152" t="s">
        <v>1997</v>
      </c>
      <c r="H3282" s="153">
        <v>13</v>
      </c>
      <c r="I3282" s="154"/>
      <c r="L3282" s="149"/>
      <c r="M3282" s="155"/>
      <c r="T3282" s="156"/>
      <c r="AT3282" s="151" t="s">
        <v>193</v>
      </c>
      <c r="AU3282" s="151" t="s">
        <v>81</v>
      </c>
      <c r="AV3282" s="12" t="s">
        <v>81</v>
      </c>
      <c r="AW3282" s="12" t="s">
        <v>34</v>
      </c>
      <c r="AX3282" s="12" t="s">
        <v>72</v>
      </c>
      <c r="AY3282" s="151" t="s">
        <v>182</v>
      </c>
    </row>
    <row r="3283" spans="2:51" s="12" customFormat="1">
      <c r="B3283" s="149"/>
      <c r="D3283" s="150" t="s">
        <v>193</v>
      </c>
      <c r="E3283" s="151" t="s">
        <v>3</v>
      </c>
      <c r="F3283" s="152" t="s">
        <v>1973</v>
      </c>
      <c r="H3283" s="153">
        <v>12.4</v>
      </c>
      <c r="I3283" s="154"/>
      <c r="L3283" s="149"/>
      <c r="M3283" s="155"/>
      <c r="T3283" s="156"/>
      <c r="AT3283" s="151" t="s">
        <v>193</v>
      </c>
      <c r="AU3283" s="151" t="s">
        <v>81</v>
      </c>
      <c r="AV3283" s="12" t="s">
        <v>81</v>
      </c>
      <c r="AW3283" s="12" t="s">
        <v>34</v>
      </c>
      <c r="AX3283" s="12" t="s">
        <v>72</v>
      </c>
      <c r="AY3283" s="151" t="s">
        <v>182</v>
      </c>
    </row>
    <row r="3284" spans="2:51" s="12" customFormat="1">
      <c r="B3284" s="149"/>
      <c r="D3284" s="150" t="s">
        <v>193</v>
      </c>
      <c r="E3284" s="151" t="s">
        <v>3</v>
      </c>
      <c r="F3284" s="152" t="s">
        <v>1998</v>
      </c>
      <c r="H3284" s="153">
        <v>7.09</v>
      </c>
      <c r="I3284" s="154"/>
      <c r="L3284" s="149"/>
      <c r="M3284" s="155"/>
      <c r="T3284" s="156"/>
      <c r="AT3284" s="151" t="s">
        <v>193</v>
      </c>
      <c r="AU3284" s="151" t="s">
        <v>81</v>
      </c>
      <c r="AV3284" s="12" t="s">
        <v>81</v>
      </c>
      <c r="AW3284" s="12" t="s">
        <v>34</v>
      </c>
      <c r="AX3284" s="12" t="s">
        <v>72</v>
      </c>
      <c r="AY3284" s="151" t="s">
        <v>182</v>
      </c>
    </row>
    <row r="3285" spans="2:51" s="12" customFormat="1">
      <c r="B3285" s="149"/>
      <c r="D3285" s="150" t="s">
        <v>193</v>
      </c>
      <c r="E3285" s="151" t="s">
        <v>3</v>
      </c>
      <c r="F3285" s="152" t="s">
        <v>1990</v>
      </c>
      <c r="H3285" s="153">
        <v>10.199999999999999</v>
      </c>
      <c r="I3285" s="154"/>
      <c r="L3285" s="149"/>
      <c r="M3285" s="155"/>
      <c r="T3285" s="156"/>
      <c r="AT3285" s="151" t="s">
        <v>193</v>
      </c>
      <c r="AU3285" s="151" t="s">
        <v>81</v>
      </c>
      <c r="AV3285" s="12" t="s">
        <v>81</v>
      </c>
      <c r="AW3285" s="12" t="s">
        <v>34</v>
      </c>
      <c r="AX3285" s="12" t="s">
        <v>72</v>
      </c>
      <c r="AY3285" s="151" t="s">
        <v>182</v>
      </c>
    </row>
    <row r="3286" spans="2:51" s="14" customFormat="1">
      <c r="B3286" s="174"/>
      <c r="D3286" s="150" t="s">
        <v>193</v>
      </c>
      <c r="E3286" s="175" t="s">
        <v>3</v>
      </c>
      <c r="F3286" s="176" t="s">
        <v>605</v>
      </c>
      <c r="H3286" s="177">
        <v>540.29000000000008</v>
      </c>
      <c r="I3286" s="178"/>
      <c r="L3286" s="174"/>
      <c r="M3286" s="179"/>
      <c r="T3286" s="180"/>
      <c r="AT3286" s="175" t="s">
        <v>193</v>
      </c>
      <c r="AU3286" s="175" t="s">
        <v>81</v>
      </c>
      <c r="AV3286" s="14" t="s">
        <v>202</v>
      </c>
      <c r="AW3286" s="14" t="s">
        <v>34</v>
      </c>
      <c r="AX3286" s="14" t="s">
        <v>72</v>
      </c>
      <c r="AY3286" s="175" t="s">
        <v>182</v>
      </c>
    </row>
    <row r="3287" spans="2:51" s="12" customFormat="1">
      <c r="B3287" s="149"/>
      <c r="D3287" s="150" t="s">
        <v>193</v>
      </c>
      <c r="E3287" s="151" t="s">
        <v>3</v>
      </c>
      <c r="F3287" s="152" t="s">
        <v>1978</v>
      </c>
      <c r="H3287" s="153">
        <v>30</v>
      </c>
      <c r="I3287" s="154"/>
      <c r="L3287" s="149"/>
      <c r="M3287" s="155"/>
      <c r="T3287" s="156"/>
      <c r="AT3287" s="151" t="s">
        <v>193</v>
      </c>
      <c r="AU3287" s="151" t="s">
        <v>81</v>
      </c>
      <c r="AV3287" s="12" t="s">
        <v>81</v>
      </c>
      <c r="AW3287" s="12" t="s">
        <v>34</v>
      </c>
      <c r="AX3287" s="12" t="s">
        <v>72</v>
      </c>
      <c r="AY3287" s="151" t="s">
        <v>182</v>
      </c>
    </row>
    <row r="3288" spans="2:51" s="12" customFormat="1">
      <c r="B3288" s="149"/>
      <c r="D3288" s="150" t="s">
        <v>193</v>
      </c>
      <c r="E3288" s="151" t="s">
        <v>3</v>
      </c>
      <c r="F3288" s="152" t="s">
        <v>1990</v>
      </c>
      <c r="H3288" s="153">
        <v>10.199999999999999</v>
      </c>
      <c r="I3288" s="154"/>
      <c r="L3288" s="149"/>
      <c r="M3288" s="155"/>
      <c r="T3288" s="156"/>
      <c r="AT3288" s="151" t="s">
        <v>193</v>
      </c>
      <c r="AU3288" s="151" t="s">
        <v>81</v>
      </c>
      <c r="AV3288" s="12" t="s">
        <v>81</v>
      </c>
      <c r="AW3288" s="12" t="s">
        <v>34</v>
      </c>
      <c r="AX3288" s="12" t="s">
        <v>72</v>
      </c>
      <c r="AY3288" s="151" t="s">
        <v>182</v>
      </c>
    </row>
    <row r="3289" spans="2:51" s="12" customFormat="1">
      <c r="B3289" s="149"/>
      <c r="D3289" s="150" t="s">
        <v>193</v>
      </c>
      <c r="E3289" s="151" t="s">
        <v>3</v>
      </c>
      <c r="F3289" s="152" t="s">
        <v>1978</v>
      </c>
      <c r="H3289" s="153">
        <v>30</v>
      </c>
      <c r="I3289" s="154"/>
      <c r="L3289" s="149"/>
      <c r="M3289" s="155"/>
      <c r="T3289" s="156"/>
      <c r="AT3289" s="151" t="s">
        <v>193</v>
      </c>
      <c r="AU3289" s="151" t="s">
        <v>81</v>
      </c>
      <c r="AV3289" s="12" t="s">
        <v>81</v>
      </c>
      <c r="AW3289" s="12" t="s">
        <v>34</v>
      </c>
      <c r="AX3289" s="12" t="s">
        <v>72</v>
      </c>
      <c r="AY3289" s="151" t="s">
        <v>182</v>
      </c>
    </row>
    <row r="3290" spans="2:51" s="12" customFormat="1">
      <c r="B3290" s="149"/>
      <c r="D3290" s="150" t="s">
        <v>193</v>
      </c>
      <c r="E3290" s="151" t="s">
        <v>3</v>
      </c>
      <c r="F3290" s="152" t="s">
        <v>1978</v>
      </c>
      <c r="H3290" s="153">
        <v>30</v>
      </c>
      <c r="I3290" s="154"/>
      <c r="L3290" s="149"/>
      <c r="M3290" s="155"/>
      <c r="T3290" s="156"/>
      <c r="AT3290" s="151" t="s">
        <v>193</v>
      </c>
      <c r="AU3290" s="151" t="s">
        <v>81</v>
      </c>
      <c r="AV3290" s="12" t="s">
        <v>81</v>
      </c>
      <c r="AW3290" s="12" t="s">
        <v>34</v>
      </c>
      <c r="AX3290" s="12" t="s">
        <v>72</v>
      </c>
      <c r="AY3290" s="151" t="s">
        <v>182</v>
      </c>
    </row>
    <row r="3291" spans="2:51" s="12" customFormat="1">
      <c r="B3291" s="149"/>
      <c r="D3291" s="150" t="s">
        <v>193</v>
      </c>
      <c r="E3291" s="151" t="s">
        <v>3</v>
      </c>
      <c r="F3291" s="152" t="s">
        <v>1991</v>
      </c>
      <c r="H3291" s="153">
        <v>16.2</v>
      </c>
      <c r="I3291" s="154"/>
      <c r="L3291" s="149"/>
      <c r="M3291" s="155"/>
      <c r="T3291" s="156"/>
      <c r="AT3291" s="151" t="s">
        <v>193</v>
      </c>
      <c r="AU3291" s="151" t="s">
        <v>81</v>
      </c>
      <c r="AV3291" s="12" t="s">
        <v>81</v>
      </c>
      <c r="AW3291" s="12" t="s">
        <v>34</v>
      </c>
      <c r="AX3291" s="12" t="s">
        <v>72</v>
      </c>
      <c r="AY3291" s="151" t="s">
        <v>182</v>
      </c>
    </row>
    <row r="3292" spans="2:51" s="12" customFormat="1">
      <c r="B3292" s="149"/>
      <c r="D3292" s="150" t="s">
        <v>193</v>
      </c>
      <c r="E3292" s="151" t="s">
        <v>3</v>
      </c>
      <c r="F3292" s="152" t="s">
        <v>1991</v>
      </c>
      <c r="H3292" s="153">
        <v>16.2</v>
      </c>
      <c r="I3292" s="154"/>
      <c r="L3292" s="149"/>
      <c r="M3292" s="155"/>
      <c r="T3292" s="156"/>
      <c r="AT3292" s="151" t="s">
        <v>193</v>
      </c>
      <c r="AU3292" s="151" t="s">
        <v>81</v>
      </c>
      <c r="AV3292" s="12" t="s">
        <v>81</v>
      </c>
      <c r="AW3292" s="12" t="s">
        <v>34</v>
      </c>
      <c r="AX3292" s="12" t="s">
        <v>72</v>
      </c>
      <c r="AY3292" s="151" t="s">
        <v>182</v>
      </c>
    </row>
    <row r="3293" spans="2:51" s="12" customFormat="1">
      <c r="B3293" s="149"/>
      <c r="D3293" s="150" t="s">
        <v>193</v>
      </c>
      <c r="E3293" s="151" t="s">
        <v>3</v>
      </c>
      <c r="F3293" s="152" t="s">
        <v>1973</v>
      </c>
      <c r="H3293" s="153">
        <v>12.4</v>
      </c>
      <c r="I3293" s="154"/>
      <c r="L3293" s="149"/>
      <c r="M3293" s="155"/>
      <c r="T3293" s="156"/>
      <c r="AT3293" s="151" t="s">
        <v>193</v>
      </c>
      <c r="AU3293" s="151" t="s">
        <v>81</v>
      </c>
      <c r="AV3293" s="12" t="s">
        <v>81</v>
      </c>
      <c r="AW3293" s="12" t="s">
        <v>34</v>
      </c>
      <c r="AX3293" s="12" t="s">
        <v>72</v>
      </c>
      <c r="AY3293" s="151" t="s">
        <v>182</v>
      </c>
    </row>
    <row r="3294" spans="2:51" s="12" customFormat="1">
      <c r="B3294" s="149"/>
      <c r="D3294" s="150" t="s">
        <v>193</v>
      </c>
      <c r="E3294" s="151" t="s">
        <v>3</v>
      </c>
      <c r="F3294" s="152" t="s">
        <v>1990</v>
      </c>
      <c r="H3294" s="153">
        <v>10.199999999999999</v>
      </c>
      <c r="I3294" s="154"/>
      <c r="L3294" s="149"/>
      <c r="M3294" s="155"/>
      <c r="T3294" s="156"/>
      <c r="AT3294" s="151" t="s">
        <v>193</v>
      </c>
      <c r="AU3294" s="151" t="s">
        <v>81</v>
      </c>
      <c r="AV3294" s="12" t="s">
        <v>81</v>
      </c>
      <c r="AW3294" s="12" t="s">
        <v>34</v>
      </c>
      <c r="AX3294" s="12" t="s">
        <v>72</v>
      </c>
      <c r="AY3294" s="151" t="s">
        <v>182</v>
      </c>
    </row>
    <row r="3295" spans="2:51" s="12" customFormat="1">
      <c r="B3295" s="149"/>
      <c r="D3295" s="150" t="s">
        <v>193</v>
      </c>
      <c r="E3295" s="151" t="s">
        <v>3</v>
      </c>
      <c r="F3295" s="152" t="s">
        <v>1991</v>
      </c>
      <c r="H3295" s="153">
        <v>16.2</v>
      </c>
      <c r="I3295" s="154"/>
      <c r="L3295" s="149"/>
      <c r="M3295" s="155"/>
      <c r="T3295" s="156"/>
      <c r="AT3295" s="151" t="s">
        <v>193</v>
      </c>
      <c r="AU3295" s="151" t="s">
        <v>81</v>
      </c>
      <c r="AV3295" s="12" t="s">
        <v>81</v>
      </c>
      <c r="AW3295" s="12" t="s">
        <v>34</v>
      </c>
      <c r="AX3295" s="12" t="s">
        <v>72</v>
      </c>
      <c r="AY3295" s="151" t="s">
        <v>182</v>
      </c>
    </row>
    <row r="3296" spans="2:51" s="12" customFormat="1">
      <c r="B3296" s="149"/>
      <c r="D3296" s="150" t="s">
        <v>193</v>
      </c>
      <c r="E3296" s="151" t="s">
        <v>3</v>
      </c>
      <c r="F3296" s="152" t="s">
        <v>1992</v>
      </c>
      <c r="H3296" s="153">
        <v>14.76</v>
      </c>
      <c r="I3296" s="154"/>
      <c r="L3296" s="149"/>
      <c r="M3296" s="155"/>
      <c r="T3296" s="156"/>
      <c r="AT3296" s="151" t="s">
        <v>193</v>
      </c>
      <c r="AU3296" s="151" t="s">
        <v>81</v>
      </c>
      <c r="AV3296" s="12" t="s">
        <v>81</v>
      </c>
      <c r="AW3296" s="12" t="s">
        <v>34</v>
      </c>
      <c r="AX3296" s="12" t="s">
        <v>72</v>
      </c>
      <c r="AY3296" s="151" t="s">
        <v>182</v>
      </c>
    </row>
    <row r="3297" spans="2:51" s="12" customFormat="1">
      <c r="B3297" s="149"/>
      <c r="D3297" s="150" t="s">
        <v>193</v>
      </c>
      <c r="E3297" s="151" t="s">
        <v>3</v>
      </c>
      <c r="F3297" s="152" t="s">
        <v>1993</v>
      </c>
      <c r="H3297" s="153">
        <v>15.2</v>
      </c>
      <c r="I3297" s="154"/>
      <c r="L3297" s="149"/>
      <c r="M3297" s="155"/>
      <c r="T3297" s="156"/>
      <c r="AT3297" s="151" t="s">
        <v>193</v>
      </c>
      <c r="AU3297" s="151" t="s">
        <v>81</v>
      </c>
      <c r="AV3297" s="12" t="s">
        <v>81</v>
      </c>
      <c r="AW3297" s="12" t="s">
        <v>34</v>
      </c>
      <c r="AX3297" s="12" t="s">
        <v>72</v>
      </c>
      <c r="AY3297" s="151" t="s">
        <v>182</v>
      </c>
    </row>
    <row r="3298" spans="2:51" s="12" customFormat="1">
      <c r="B3298" s="149"/>
      <c r="D3298" s="150" t="s">
        <v>193</v>
      </c>
      <c r="E3298" s="151" t="s">
        <v>3</v>
      </c>
      <c r="F3298" s="152" t="s">
        <v>1994</v>
      </c>
      <c r="H3298" s="153">
        <v>16.28</v>
      </c>
      <c r="I3298" s="154"/>
      <c r="L3298" s="149"/>
      <c r="M3298" s="155"/>
      <c r="T3298" s="156"/>
      <c r="AT3298" s="151" t="s">
        <v>193</v>
      </c>
      <c r="AU3298" s="151" t="s">
        <v>81</v>
      </c>
      <c r="AV3298" s="12" t="s">
        <v>81</v>
      </c>
      <c r="AW3298" s="12" t="s">
        <v>34</v>
      </c>
      <c r="AX3298" s="12" t="s">
        <v>72</v>
      </c>
      <c r="AY3298" s="151" t="s">
        <v>182</v>
      </c>
    </row>
    <row r="3299" spans="2:51" s="12" customFormat="1">
      <c r="B3299" s="149"/>
      <c r="D3299" s="150" t="s">
        <v>193</v>
      </c>
      <c r="E3299" s="151" t="s">
        <v>3</v>
      </c>
      <c r="F3299" s="152" t="s">
        <v>1973</v>
      </c>
      <c r="H3299" s="153">
        <v>12.4</v>
      </c>
      <c r="I3299" s="154"/>
      <c r="L3299" s="149"/>
      <c r="M3299" s="155"/>
      <c r="T3299" s="156"/>
      <c r="AT3299" s="151" t="s">
        <v>193</v>
      </c>
      <c r="AU3299" s="151" t="s">
        <v>81</v>
      </c>
      <c r="AV3299" s="12" t="s">
        <v>81</v>
      </c>
      <c r="AW3299" s="12" t="s">
        <v>34</v>
      </c>
      <c r="AX3299" s="12" t="s">
        <v>72</v>
      </c>
      <c r="AY3299" s="151" t="s">
        <v>182</v>
      </c>
    </row>
    <row r="3300" spans="2:51" s="12" customFormat="1">
      <c r="B3300" s="149"/>
      <c r="D3300" s="150" t="s">
        <v>193</v>
      </c>
      <c r="E3300" s="151" t="s">
        <v>3</v>
      </c>
      <c r="F3300" s="152" t="s">
        <v>1995</v>
      </c>
      <c r="H3300" s="153">
        <v>13.56</v>
      </c>
      <c r="I3300" s="154"/>
      <c r="L3300" s="149"/>
      <c r="M3300" s="155"/>
      <c r="T3300" s="156"/>
      <c r="AT3300" s="151" t="s">
        <v>193</v>
      </c>
      <c r="AU3300" s="151" t="s">
        <v>81</v>
      </c>
      <c r="AV3300" s="12" t="s">
        <v>81</v>
      </c>
      <c r="AW3300" s="12" t="s">
        <v>34</v>
      </c>
      <c r="AX3300" s="12" t="s">
        <v>72</v>
      </c>
      <c r="AY3300" s="151" t="s">
        <v>182</v>
      </c>
    </row>
    <row r="3301" spans="2:51" s="12" customFormat="1">
      <c r="B3301" s="149"/>
      <c r="D3301" s="150" t="s">
        <v>193</v>
      </c>
      <c r="E3301" s="151" t="s">
        <v>3</v>
      </c>
      <c r="F3301" s="152" t="s">
        <v>1971</v>
      </c>
      <c r="H3301" s="153">
        <v>11</v>
      </c>
      <c r="I3301" s="154"/>
      <c r="L3301" s="149"/>
      <c r="M3301" s="155"/>
      <c r="T3301" s="156"/>
      <c r="AT3301" s="151" t="s">
        <v>193</v>
      </c>
      <c r="AU3301" s="151" t="s">
        <v>81</v>
      </c>
      <c r="AV3301" s="12" t="s">
        <v>81</v>
      </c>
      <c r="AW3301" s="12" t="s">
        <v>34</v>
      </c>
      <c r="AX3301" s="12" t="s">
        <v>72</v>
      </c>
      <c r="AY3301" s="151" t="s">
        <v>182</v>
      </c>
    </row>
    <row r="3302" spans="2:51" s="12" customFormat="1">
      <c r="B3302" s="149"/>
      <c r="D3302" s="150" t="s">
        <v>193</v>
      </c>
      <c r="E3302" s="151" t="s">
        <v>3</v>
      </c>
      <c r="F3302" s="152" t="s">
        <v>1978</v>
      </c>
      <c r="H3302" s="153">
        <v>30</v>
      </c>
      <c r="I3302" s="154"/>
      <c r="L3302" s="149"/>
      <c r="M3302" s="155"/>
      <c r="T3302" s="156"/>
      <c r="AT3302" s="151" t="s">
        <v>193</v>
      </c>
      <c r="AU3302" s="151" t="s">
        <v>81</v>
      </c>
      <c r="AV3302" s="12" t="s">
        <v>81</v>
      </c>
      <c r="AW3302" s="12" t="s">
        <v>34</v>
      </c>
      <c r="AX3302" s="12" t="s">
        <v>72</v>
      </c>
      <c r="AY3302" s="151" t="s">
        <v>182</v>
      </c>
    </row>
    <row r="3303" spans="2:51" s="12" customFormat="1">
      <c r="B3303" s="149"/>
      <c r="D3303" s="150" t="s">
        <v>193</v>
      </c>
      <c r="E3303" s="151" t="s">
        <v>3</v>
      </c>
      <c r="F3303" s="152" t="s">
        <v>1971</v>
      </c>
      <c r="H3303" s="153">
        <v>11</v>
      </c>
      <c r="I3303" s="154"/>
      <c r="L3303" s="149"/>
      <c r="M3303" s="155"/>
      <c r="T3303" s="156"/>
      <c r="AT3303" s="151" t="s">
        <v>193</v>
      </c>
      <c r="AU3303" s="151" t="s">
        <v>81</v>
      </c>
      <c r="AV3303" s="12" t="s">
        <v>81</v>
      </c>
      <c r="AW3303" s="12" t="s">
        <v>34</v>
      </c>
      <c r="AX3303" s="12" t="s">
        <v>72</v>
      </c>
      <c r="AY3303" s="151" t="s">
        <v>182</v>
      </c>
    </row>
    <row r="3304" spans="2:51" s="12" customFormat="1">
      <c r="B3304" s="149"/>
      <c r="D3304" s="150" t="s">
        <v>193</v>
      </c>
      <c r="E3304" s="151" t="s">
        <v>3</v>
      </c>
      <c r="F3304" s="152" t="s">
        <v>1980</v>
      </c>
      <c r="H3304" s="153">
        <v>15</v>
      </c>
      <c r="I3304" s="154"/>
      <c r="L3304" s="149"/>
      <c r="M3304" s="155"/>
      <c r="T3304" s="156"/>
      <c r="AT3304" s="151" t="s">
        <v>193</v>
      </c>
      <c r="AU3304" s="151" t="s">
        <v>81</v>
      </c>
      <c r="AV3304" s="12" t="s">
        <v>81</v>
      </c>
      <c r="AW3304" s="12" t="s">
        <v>34</v>
      </c>
      <c r="AX3304" s="12" t="s">
        <v>72</v>
      </c>
      <c r="AY3304" s="151" t="s">
        <v>182</v>
      </c>
    </row>
    <row r="3305" spans="2:51" s="12" customFormat="1">
      <c r="B3305" s="149"/>
      <c r="D3305" s="150" t="s">
        <v>193</v>
      </c>
      <c r="E3305" s="151" t="s">
        <v>3</v>
      </c>
      <c r="F3305" s="152" t="s">
        <v>1980</v>
      </c>
      <c r="H3305" s="153">
        <v>15</v>
      </c>
      <c r="I3305" s="154"/>
      <c r="L3305" s="149"/>
      <c r="M3305" s="155"/>
      <c r="T3305" s="156"/>
      <c r="AT3305" s="151" t="s">
        <v>193</v>
      </c>
      <c r="AU3305" s="151" t="s">
        <v>81</v>
      </c>
      <c r="AV3305" s="12" t="s">
        <v>81</v>
      </c>
      <c r="AW3305" s="12" t="s">
        <v>34</v>
      </c>
      <c r="AX3305" s="12" t="s">
        <v>72</v>
      </c>
      <c r="AY3305" s="151" t="s">
        <v>182</v>
      </c>
    </row>
    <row r="3306" spans="2:51" s="12" customFormat="1">
      <c r="B3306" s="149"/>
      <c r="D3306" s="150" t="s">
        <v>193</v>
      </c>
      <c r="E3306" s="151" t="s">
        <v>3</v>
      </c>
      <c r="F3306" s="152" t="s">
        <v>1971</v>
      </c>
      <c r="H3306" s="153">
        <v>11</v>
      </c>
      <c r="I3306" s="154"/>
      <c r="L3306" s="149"/>
      <c r="M3306" s="155"/>
      <c r="T3306" s="156"/>
      <c r="AT3306" s="151" t="s">
        <v>193</v>
      </c>
      <c r="AU3306" s="151" t="s">
        <v>81</v>
      </c>
      <c r="AV3306" s="12" t="s">
        <v>81</v>
      </c>
      <c r="AW3306" s="12" t="s">
        <v>34</v>
      </c>
      <c r="AX3306" s="12" t="s">
        <v>72</v>
      </c>
      <c r="AY3306" s="151" t="s">
        <v>182</v>
      </c>
    </row>
    <row r="3307" spans="2:51" s="12" customFormat="1">
      <c r="B3307" s="149"/>
      <c r="D3307" s="150" t="s">
        <v>193</v>
      </c>
      <c r="E3307" s="151" t="s">
        <v>3</v>
      </c>
      <c r="F3307" s="152" t="s">
        <v>1971</v>
      </c>
      <c r="H3307" s="153">
        <v>11</v>
      </c>
      <c r="I3307" s="154"/>
      <c r="L3307" s="149"/>
      <c r="M3307" s="155"/>
      <c r="T3307" s="156"/>
      <c r="AT3307" s="151" t="s">
        <v>193</v>
      </c>
      <c r="AU3307" s="151" t="s">
        <v>81</v>
      </c>
      <c r="AV3307" s="12" t="s">
        <v>81</v>
      </c>
      <c r="AW3307" s="12" t="s">
        <v>34</v>
      </c>
      <c r="AX3307" s="12" t="s">
        <v>72</v>
      </c>
      <c r="AY3307" s="151" t="s">
        <v>182</v>
      </c>
    </row>
    <row r="3308" spans="2:51" s="12" customFormat="1">
      <c r="B3308" s="149"/>
      <c r="D3308" s="150" t="s">
        <v>193</v>
      </c>
      <c r="E3308" s="151" t="s">
        <v>3</v>
      </c>
      <c r="F3308" s="152" t="s">
        <v>1980</v>
      </c>
      <c r="H3308" s="153">
        <v>15</v>
      </c>
      <c r="I3308" s="154"/>
      <c r="L3308" s="149"/>
      <c r="M3308" s="155"/>
      <c r="T3308" s="156"/>
      <c r="AT3308" s="151" t="s">
        <v>193</v>
      </c>
      <c r="AU3308" s="151" t="s">
        <v>81</v>
      </c>
      <c r="AV3308" s="12" t="s">
        <v>81</v>
      </c>
      <c r="AW3308" s="12" t="s">
        <v>34</v>
      </c>
      <c r="AX3308" s="12" t="s">
        <v>72</v>
      </c>
      <c r="AY3308" s="151" t="s">
        <v>182</v>
      </c>
    </row>
    <row r="3309" spans="2:51" s="12" customFormat="1">
      <c r="B3309" s="149"/>
      <c r="D3309" s="150" t="s">
        <v>193</v>
      </c>
      <c r="E3309" s="151" t="s">
        <v>3</v>
      </c>
      <c r="F3309" s="152" t="s">
        <v>1996</v>
      </c>
      <c r="H3309" s="153">
        <v>135</v>
      </c>
      <c r="I3309" s="154"/>
      <c r="L3309" s="149"/>
      <c r="M3309" s="155"/>
      <c r="T3309" s="156"/>
      <c r="AT3309" s="151" t="s">
        <v>193</v>
      </c>
      <c r="AU3309" s="151" t="s">
        <v>81</v>
      </c>
      <c r="AV3309" s="12" t="s">
        <v>81</v>
      </c>
      <c r="AW3309" s="12" t="s">
        <v>34</v>
      </c>
      <c r="AX3309" s="12" t="s">
        <v>72</v>
      </c>
      <c r="AY3309" s="151" t="s">
        <v>182</v>
      </c>
    </row>
    <row r="3310" spans="2:51" s="12" customFormat="1">
      <c r="B3310" s="149"/>
      <c r="D3310" s="150" t="s">
        <v>193</v>
      </c>
      <c r="E3310" s="151" t="s">
        <v>3</v>
      </c>
      <c r="F3310" s="152" t="s">
        <v>1997</v>
      </c>
      <c r="H3310" s="153">
        <v>13</v>
      </c>
      <c r="I3310" s="154"/>
      <c r="L3310" s="149"/>
      <c r="M3310" s="155"/>
      <c r="T3310" s="156"/>
      <c r="AT3310" s="151" t="s">
        <v>193</v>
      </c>
      <c r="AU3310" s="151" t="s">
        <v>81</v>
      </c>
      <c r="AV3310" s="12" t="s">
        <v>81</v>
      </c>
      <c r="AW3310" s="12" t="s">
        <v>34</v>
      </c>
      <c r="AX3310" s="12" t="s">
        <v>72</v>
      </c>
      <c r="AY3310" s="151" t="s">
        <v>182</v>
      </c>
    </row>
    <row r="3311" spans="2:51" s="12" customFormat="1">
      <c r="B3311" s="149"/>
      <c r="D3311" s="150" t="s">
        <v>193</v>
      </c>
      <c r="E3311" s="151" t="s">
        <v>3</v>
      </c>
      <c r="F3311" s="152" t="s">
        <v>1973</v>
      </c>
      <c r="H3311" s="153">
        <v>12.4</v>
      </c>
      <c r="I3311" s="154"/>
      <c r="L3311" s="149"/>
      <c r="M3311" s="155"/>
      <c r="T3311" s="156"/>
      <c r="AT3311" s="151" t="s">
        <v>193</v>
      </c>
      <c r="AU3311" s="151" t="s">
        <v>81</v>
      </c>
      <c r="AV3311" s="12" t="s">
        <v>81</v>
      </c>
      <c r="AW3311" s="12" t="s">
        <v>34</v>
      </c>
      <c r="AX3311" s="12" t="s">
        <v>72</v>
      </c>
      <c r="AY3311" s="151" t="s">
        <v>182</v>
      </c>
    </row>
    <row r="3312" spans="2:51" s="12" customFormat="1">
      <c r="B3312" s="149"/>
      <c r="D3312" s="150" t="s">
        <v>193</v>
      </c>
      <c r="E3312" s="151" t="s">
        <v>3</v>
      </c>
      <c r="F3312" s="152" t="s">
        <v>1998</v>
      </c>
      <c r="H3312" s="153">
        <v>7.09</v>
      </c>
      <c r="I3312" s="154"/>
      <c r="L3312" s="149"/>
      <c r="M3312" s="155"/>
      <c r="T3312" s="156"/>
      <c r="AT3312" s="151" t="s">
        <v>193</v>
      </c>
      <c r="AU3312" s="151" t="s">
        <v>81</v>
      </c>
      <c r="AV3312" s="12" t="s">
        <v>81</v>
      </c>
      <c r="AW3312" s="12" t="s">
        <v>34</v>
      </c>
      <c r="AX3312" s="12" t="s">
        <v>72</v>
      </c>
      <c r="AY3312" s="151" t="s">
        <v>182</v>
      </c>
    </row>
    <row r="3313" spans="2:65" s="12" customFormat="1">
      <c r="B3313" s="149"/>
      <c r="D3313" s="150" t="s">
        <v>193</v>
      </c>
      <c r="E3313" s="151" t="s">
        <v>3</v>
      </c>
      <c r="F3313" s="152" t="s">
        <v>1990</v>
      </c>
      <c r="H3313" s="153">
        <v>10.199999999999999</v>
      </c>
      <c r="I3313" s="154"/>
      <c r="L3313" s="149"/>
      <c r="M3313" s="155"/>
      <c r="T3313" s="156"/>
      <c r="AT3313" s="151" t="s">
        <v>193</v>
      </c>
      <c r="AU3313" s="151" t="s">
        <v>81</v>
      </c>
      <c r="AV3313" s="12" t="s">
        <v>81</v>
      </c>
      <c r="AW3313" s="12" t="s">
        <v>34</v>
      </c>
      <c r="AX3313" s="12" t="s">
        <v>72</v>
      </c>
      <c r="AY3313" s="151" t="s">
        <v>182</v>
      </c>
    </row>
    <row r="3314" spans="2:65" s="14" customFormat="1">
      <c r="B3314" s="174"/>
      <c r="D3314" s="150" t="s">
        <v>193</v>
      </c>
      <c r="E3314" s="175" t="s">
        <v>3</v>
      </c>
      <c r="F3314" s="176" t="s">
        <v>610</v>
      </c>
      <c r="H3314" s="177">
        <v>540.29000000000008</v>
      </c>
      <c r="I3314" s="178"/>
      <c r="L3314" s="174"/>
      <c r="M3314" s="179"/>
      <c r="T3314" s="180"/>
      <c r="AT3314" s="175" t="s">
        <v>193</v>
      </c>
      <c r="AU3314" s="175" t="s">
        <v>81</v>
      </c>
      <c r="AV3314" s="14" t="s">
        <v>202</v>
      </c>
      <c r="AW3314" s="14" t="s">
        <v>34</v>
      </c>
      <c r="AX3314" s="14" t="s">
        <v>72</v>
      </c>
      <c r="AY3314" s="175" t="s">
        <v>182</v>
      </c>
    </row>
    <row r="3315" spans="2:65" s="12" customFormat="1">
      <c r="B3315" s="149"/>
      <c r="D3315" s="150" t="s">
        <v>193</v>
      </c>
      <c r="E3315" s="151" t="s">
        <v>3</v>
      </c>
      <c r="F3315" s="152" t="s">
        <v>1999</v>
      </c>
      <c r="H3315" s="153">
        <v>10.62</v>
      </c>
      <c r="I3315" s="154"/>
      <c r="L3315" s="149"/>
      <c r="M3315" s="155"/>
      <c r="T3315" s="156"/>
      <c r="AT3315" s="151" t="s">
        <v>193</v>
      </c>
      <c r="AU3315" s="151" t="s">
        <v>81</v>
      </c>
      <c r="AV3315" s="12" t="s">
        <v>81</v>
      </c>
      <c r="AW3315" s="12" t="s">
        <v>34</v>
      </c>
      <c r="AX3315" s="12" t="s">
        <v>72</v>
      </c>
      <c r="AY3315" s="151" t="s">
        <v>182</v>
      </c>
    </row>
    <row r="3316" spans="2:65" s="12" customFormat="1">
      <c r="B3316" s="149"/>
      <c r="D3316" s="150" t="s">
        <v>193</v>
      </c>
      <c r="E3316" s="151" t="s">
        <v>3</v>
      </c>
      <c r="F3316" s="152" t="s">
        <v>2000</v>
      </c>
      <c r="H3316" s="153">
        <v>30.9</v>
      </c>
      <c r="I3316" s="154"/>
      <c r="L3316" s="149"/>
      <c r="M3316" s="155"/>
      <c r="T3316" s="156"/>
      <c r="AT3316" s="151" t="s">
        <v>193</v>
      </c>
      <c r="AU3316" s="151" t="s">
        <v>81</v>
      </c>
      <c r="AV3316" s="12" t="s">
        <v>81</v>
      </c>
      <c r="AW3316" s="12" t="s">
        <v>34</v>
      </c>
      <c r="AX3316" s="12" t="s">
        <v>72</v>
      </c>
      <c r="AY3316" s="151" t="s">
        <v>182</v>
      </c>
    </row>
    <row r="3317" spans="2:65" s="12" customFormat="1">
      <c r="B3317" s="149"/>
      <c r="D3317" s="150" t="s">
        <v>193</v>
      </c>
      <c r="E3317" s="151" t="s">
        <v>3</v>
      </c>
      <c r="F3317" s="152" t="s">
        <v>2001</v>
      </c>
      <c r="H3317" s="153">
        <v>9.6</v>
      </c>
      <c r="I3317" s="154"/>
      <c r="L3317" s="149"/>
      <c r="M3317" s="155"/>
      <c r="T3317" s="156"/>
      <c r="AT3317" s="151" t="s">
        <v>193</v>
      </c>
      <c r="AU3317" s="151" t="s">
        <v>81</v>
      </c>
      <c r="AV3317" s="12" t="s">
        <v>81</v>
      </c>
      <c r="AW3317" s="12" t="s">
        <v>34</v>
      </c>
      <c r="AX3317" s="12" t="s">
        <v>72</v>
      </c>
      <c r="AY3317" s="151" t="s">
        <v>182</v>
      </c>
    </row>
    <row r="3318" spans="2:65" s="12" customFormat="1">
      <c r="B3318" s="149"/>
      <c r="D3318" s="150" t="s">
        <v>193</v>
      </c>
      <c r="E3318" s="151" t="s">
        <v>3</v>
      </c>
      <c r="F3318" s="152" t="s">
        <v>2002</v>
      </c>
      <c r="H3318" s="153">
        <v>10.4</v>
      </c>
      <c r="I3318" s="154"/>
      <c r="L3318" s="149"/>
      <c r="M3318" s="155"/>
      <c r="T3318" s="156"/>
      <c r="AT3318" s="151" t="s">
        <v>193</v>
      </c>
      <c r="AU3318" s="151" t="s">
        <v>81</v>
      </c>
      <c r="AV3318" s="12" t="s">
        <v>81</v>
      </c>
      <c r="AW3318" s="12" t="s">
        <v>34</v>
      </c>
      <c r="AX3318" s="12" t="s">
        <v>72</v>
      </c>
      <c r="AY3318" s="151" t="s">
        <v>182</v>
      </c>
    </row>
    <row r="3319" spans="2:65" s="12" customFormat="1">
      <c r="B3319" s="149"/>
      <c r="D3319" s="150" t="s">
        <v>193</v>
      </c>
      <c r="E3319" s="151" t="s">
        <v>3</v>
      </c>
      <c r="F3319" s="152" t="s">
        <v>2003</v>
      </c>
      <c r="H3319" s="153">
        <v>12.2</v>
      </c>
      <c r="I3319" s="154"/>
      <c r="L3319" s="149"/>
      <c r="M3319" s="155"/>
      <c r="T3319" s="156"/>
      <c r="AT3319" s="151" t="s">
        <v>193</v>
      </c>
      <c r="AU3319" s="151" t="s">
        <v>81</v>
      </c>
      <c r="AV3319" s="12" t="s">
        <v>81</v>
      </c>
      <c r="AW3319" s="12" t="s">
        <v>34</v>
      </c>
      <c r="AX3319" s="12" t="s">
        <v>72</v>
      </c>
      <c r="AY3319" s="151" t="s">
        <v>182</v>
      </c>
    </row>
    <row r="3320" spans="2:65" s="14" customFormat="1">
      <c r="B3320" s="174"/>
      <c r="D3320" s="150" t="s">
        <v>193</v>
      </c>
      <c r="E3320" s="175" t="s">
        <v>3</v>
      </c>
      <c r="F3320" s="176" t="s">
        <v>910</v>
      </c>
      <c r="H3320" s="177">
        <v>73.72</v>
      </c>
      <c r="I3320" s="178"/>
      <c r="L3320" s="174"/>
      <c r="M3320" s="179"/>
      <c r="T3320" s="180"/>
      <c r="AT3320" s="175" t="s">
        <v>193</v>
      </c>
      <c r="AU3320" s="175" t="s">
        <v>81</v>
      </c>
      <c r="AV3320" s="14" t="s">
        <v>202</v>
      </c>
      <c r="AW3320" s="14" t="s">
        <v>34</v>
      </c>
      <c r="AX3320" s="14" t="s">
        <v>72</v>
      </c>
      <c r="AY3320" s="175" t="s">
        <v>182</v>
      </c>
    </row>
    <row r="3321" spans="2:65" s="13" customFormat="1">
      <c r="B3321" s="157"/>
      <c r="D3321" s="150" t="s">
        <v>193</v>
      </c>
      <c r="E3321" s="158" t="s">
        <v>3</v>
      </c>
      <c r="F3321" s="159" t="s">
        <v>201</v>
      </c>
      <c r="H3321" s="160">
        <v>1975.430000000001</v>
      </c>
      <c r="I3321" s="161"/>
      <c r="L3321" s="157"/>
      <c r="M3321" s="162"/>
      <c r="T3321" s="163"/>
      <c r="AT3321" s="158" t="s">
        <v>193</v>
      </c>
      <c r="AU3321" s="158" t="s">
        <v>81</v>
      </c>
      <c r="AV3321" s="13" t="s">
        <v>189</v>
      </c>
      <c r="AW3321" s="13" t="s">
        <v>34</v>
      </c>
      <c r="AX3321" s="13" t="s">
        <v>79</v>
      </c>
      <c r="AY3321" s="158" t="s">
        <v>182</v>
      </c>
    </row>
    <row r="3322" spans="2:65" s="1" customFormat="1" ht="24.2" customHeight="1">
      <c r="B3322" s="131"/>
      <c r="C3322" s="164" t="s">
        <v>2004</v>
      </c>
      <c r="D3322" s="164" t="s">
        <v>281</v>
      </c>
      <c r="E3322" s="165" t="s">
        <v>2005</v>
      </c>
      <c r="F3322" s="166" t="s">
        <v>2006</v>
      </c>
      <c r="G3322" s="167" t="s">
        <v>300</v>
      </c>
      <c r="H3322" s="168">
        <v>2074.2020000000002</v>
      </c>
      <c r="I3322" s="169"/>
      <c r="J3322" s="170">
        <f>ROUND(I3322*H3322,2)</f>
        <v>0</v>
      </c>
      <c r="K3322" s="166" t="s">
        <v>188</v>
      </c>
      <c r="L3322" s="171"/>
      <c r="M3322" s="172" t="s">
        <v>3</v>
      </c>
      <c r="N3322" s="173" t="s">
        <v>43</v>
      </c>
      <c r="P3322" s="141">
        <f>O3322*H3322</f>
        <v>0</v>
      </c>
      <c r="Q3322" s="141">
        <v>1E-4</v>
      </c>
      <c r="R3322" s="141">
        <f>Q3322*H3322</f>
        <v>0.20742020000000003</v>
      </c>
      <c r="S3322" s="141">
        <v>0</v>
      </c>
      <c r="T3322" s="142">
        <f>S3322*H3322</f>
        <v>0</v>
      </c>
      <c r="AR3322" s="143" t="s">
        <v>236</v>
      </c>
      <c r="AT3322" s="143" t="s">
        <v>281</v>
      </c>
      <c r="AU3322" s="143" t="s">
        <v>81</v>
      </c>
      <c r="AY3322" s="17" t="s">
        <v>182</v>
      </c>
      <c r="BE3322" s="144">
        <f>IF(N3322="základní",J3322,0)</f>
        <v>0</v>
      </c>
      <c r="BF3322" s="144">
        <f>IF(N3322="snížená",J3322,0)</f>
        <v>0</v>
      </c>
      <c r="BG3322" s="144">
        <f>IF(N3322="zákl. přenesená",J3322,0)</f>
        <v>0</v>
      </c>
      <c r="BH3322" s="144">
        <f>IF(N3322="sníž. přenesená",J3322,0)</f>
        <v>0</v>
      </c>
      <c r="BI3322" s="144">
        <f>IF(N3322="nulová",J3322,0)</f>
        <v>0</v>
      </c>
      <c r="BJ3322" s="17" t="s">
        <v>79</v>
      </c>
      <c r="BK3322" s="144">
        <f>ROUND(I3322*H3322,2)</f>
        <v>0</v>
      </c>
      <c r="BL3322" s="17" t="s">
        <v>189</v>
      </c>
      <c r="BM3322" s="143" t="s">
        <v>2007</v>
      </c>
    </row>
    <row r="3323" spans="2:65" s="12" customFormat="1">
      <c r="B3323" s="149"/>
      <c r="D3323" s="150" t="s">
        <v>193</v>
      </c>
      <c r="F3323" s="152" t="s">
        <v>2008</v>
      </c>
      <c r="H3323" s="153">
        <v>2074.2020000000002</v>
      </c>
      <c r="I3323" s="154"/>
      <c r="L3323" s="149"/>
      <c r="M3323" s="155"/>
      <c r="T3323" s="156"/>
      <c r="AT3323" s="151" t="s">
        <v>193</v>
      </c>
      <c r="AU3323" s="151" t="s">
        <v>81</v>
      </c>
      <c r="AV3323" s="12" t="s">
        <v>81</v>
      </c>
      <c r="AW3323" s="12" t="s">
        <v>4</v>
      </c>
      <c r="AX3323" s="12" t="s">
        <v>79</v>
      </c>
      <c r="AY3323" s="151" t="s">
        <v>182</v>
      </c>
    </row>
    <row r="3324" spans="2:65" s="1" customFormat="1" ht="55.5" customHeight="1">
      <c r="B3324" s="131"/>
      <c r="C3324" s="132" t="s">
        <v>2009</v>
      </c>
      <c r="D3324" s="132" t="s">
        <v>184</v>
      </c>
      <c r="E3324" s="133" t="s">
        <v>2010</v>
      </c>
      <c r="F3324" s="134" t="s">
        <v>2011</v>
      </c>
      <c r="G3324" s="135" t="s">
        <v>300</v>
      </c>
      <c r="H3324" s="136">
        <v>312.8</v>
      </c>
      <c r="I3324" s="137"/>
      <c r="J3324" s="138">
        <f>ROUND(I3324*H3324,2)</f>
        <v>0</v>
      </c>
      <c r="K3324" s="134" t="s">
        <v>188</v>
      </c>
      <c r="L3324" s="32"/>
      <c r="M3324" s="139" t="s">
        <v>3</v>
      </c>
      <c r="N3324" s="140" t="s">
        <v>43</v>
      </c>
      <c r="P3324" s="141">
        <f>O3324*H3324</f>
        <v>0</v>
      </c>
      <c r="Q3324" s="141">
        <v>0</v>
      </c>
      <c r="R3324" s="141">
        <f>Q3324*H3324</f>
        <v>0</v>
      </c>
      <c r="S3324" s="141">
        <v>0</v>
      </c>
      <c r="T3324" s="142">
        <f>S3324*H3324</f>
        <v>0</v>
      </c>
      <c r="AR3324" s="143" t="s">
        <v>189</v>
      </c>
      <c r="AT3324" s="143" t="s">
        <v>184</v>
      </c>
      <c r="AU3324" s="143" t="s">
        <v>81</v>
      </c>
      <c r="AY3324" s="17" t="s">
        <v>182</v>
      </c>
      <c r="BE3324" s="144">
        <f>IF(N3324="základní",J3324,0)</f>
        <v>0</v>
      </c>
      <c r="BF3324" s="144">
        <f>IF(N3324="snížená",J3324,0)</f>
        <v>0</v>
      </c>
      <c r="BG3324" s="144">
        <f>IF(N3324="zákl. přenesená",J3324,0)</f>
        <v>0</v>
      </c>
      <c r="BH3324" s="144">
        <f>IF(N3324="sníž. přenesená",J3324,0)</f>
        <v>0</v>
      </c>
      <c r="BI3324" s="144">
        <f>IF(N3324="nulová",J3324,0)</f>
        <v>0</v>
      </c>
      <c r="BJ3324" s="17" t="s">
        <v>79</v>
      </c>
      <c r="BK3324" s="144">
        <f>ROUND(I3324*H3324,2)</f>
        <v>0</v>
      </c>
      <c r="BL3324" s="17" t="s">
        <v>189</v>
      </c>
      <c r="BM3324" s="143" t="s">
        <v>2012</v>
      </c>
    </row>
    <row r="3325" spans="2:65" s="1" customFormat="1">
      <c r="B3325" s="32"/>
      <c r="D3325" s="145" t="s">
        <v>191</v>
      </c>
      <c r="F3325" s="146" t="s">
        <v>2013</v>
      </c>
      <c r="I3325" s="147"/>
      <c r="L3325" s="32"/>
      <c r="M3325" s="148"/>
      <c r="T3325" s="52"/>
      <c r="AT3325" s="17" t="s">
        <v>191</v>
      </c>
      <c r="AU3325" s="17" t="s">
        <v>81</v>
      </c>
    </row>
    <row r="3326" spans="2:65" s="12" customFormat="1">
      <c r="B3326" s="149"/>
      <c r="D3326" s="150" t="s">
        <v>193</v>
      </c>
      <c r="E3326" s="151" t="s">
        <v>3</v>
      </c>
      <c r="F3326" s="152" t="s">
        <v>2014</v>
      </c>
      <c r="H3326" s="153">
        <v>312.8</v>
      </c>
      <c r="I3326" s="154"/>
      <c r="L3326" s="149"/>
      <c r="M3326" s="155"/>
      <c r="T3326" s="156"/>
      <c r="AT3326" s="151" t="s">
        <v>193</v>
      </c>
      <c r="AU3326" s="151" t="s">
        <v>81</v>
      </c>
      <c r="AV3326" s="12" t="s">
        <v>81</v>
      </c>
      <c r="AW3326" s="12" t="s">
        <v>34</v>
      </c>
      <c r="AX3326" s="12" t="s">
        <v>72</v>
      </c>
      <c r="AY3326" s="151" t="s">
        <v>182</v>
      </c>
    </row>
    <row r="3327" spans="2:65" s="14" customFormat="1">
      <c r="B3327" s="174"/>
      <c r="D3327" s="150" t="s">
        <v>193</v>
      </c>
      <c r="E3327" s="175" t="s">
        <v>3</v>
      </c>
      <c r="F3327" s="176" t="s">
        <v>2015</v>
      </c>
      <c r="H3327" s="177">
        <v>312.8</v>
      </c>
      <c r="I3327" s="178"/>
      <c r="L3327" s="174"/>
      <c r="M3327" s="179"/>
      <c r="T3327" s="180"/>
      <c r="AT3327" s="175" t="s">
        <v>193</v>
      </c>
      <c r="AU3327" s="175" t="s">
        <v>81</v>
      </c>
      <c r="AV3327" s="14" t="s">
        <v>202</v>
      </c>
      <c r="AW3327" s="14" t="s">
        <v>34</v>
      </c>
      <c r="AX3327" s="14" t="s">
        <v>72</v>
      </c>
      <c r="AY3327" s="175" t="s">
        <v>182</v>
      </c>
    </row>
    <row r="3328" spans="2:65" s="13" customFormat="1">
      <c r="B3328" s="157"/>
      <c r="D3328" s="150" t="s">
        <v>193</v>
      </c>
      <c r="E3328" s="158" t="s">
        <v>3</v>
      </c>
      <c r="F3328" s="159" t="s">
        <v>201</v>
      </c>
      <c r="H3328" s="160">
        <v>312.8</v>
      </c>
      <c r="I3328" s="161"/>
      <c r="L3328" s="157"/>
      <c r="M3328" s="162"/>
      <c r="T3328" s="163"/>
      <c r="AT3328" s="158" t="s">
        <v>193</v>
      </c>
      <c r="AU3328" s="158" t="s">
        <v>81</v>
      </c>
      <c r="AV3328" s="13" t="s">
        <v>189</v>
      </c>
      <c r="AW3328" s="13" t="s">
        <v>34</v>
      </c>
      <c r="AX3328" s="13" t="s">
        <v>79</v>
      </c>
      <c r="AY3328" s="158" t="s">
        <v>182</v>
      </c>
    </row>
    <row r="3329" spans="2:65" s="1" customFormat="1" ht="24.2" customHeight="1">
      <c r="B3329" s="131"/>
      <c r="C3329" s="164" t="s">
        <v>2016</v>
      </c>
      <c r="D3329" s="164" t="s">
        <v>281</v>
      </c>
      <c r="E3329" s="165" t="s">
        <v>2017</v>
      </c>
      <c r="F3329" s="166" t="s">
        <v>2018</v>
      </c>
      <c r="G3329" s="167" t="s">
        <v>300</v>
      </c>
      <c r="H3329" s="168">
        <v>328.44</v>
      </c>
      <c r="I3329" s="169"/>
      <c r="J3329" s="170">
        <f>ROUND(I3329*H3329,2)</f>
        <v>0</v>
      </c>
      <c r="K3329" s="166" t="s">
        <v>188</v>
      </c>
      <c r="L3329" s="171"/>
      <c r="M3329" s="172" t="s">
        <v>3</v>
      </c>
      <c r="N3329" s="173" t="s">
        <v>43</v>
      </c>
      <c r="P3329" s="141">
        <f>O3329*H3329</f>
        <v>0</v>
      </c>
      <c r="Q3329" s="141">
        <v>4.0000000000000003E-5</v>
      </c>
      <c r="R3329" s="141">
        <f>Q3329*H3329</f>
        <v>1.3137600000000001E-2</v>
      </c>
      <c r="S3329" s="141">
        <v>0</v>
      </c>
      <c r="T3329" s="142">
        <f>S3329*H3329</f>
        <v>0</v>
      </c>
      <c r="AR3329" s="143" t="s">
        <v>236</v>
      </c>
      <c r="AT3329" s="143" t="s">
        <v>281</v>
      </c>
      <c r="AU3329" s="143" t="s">
        <v>81</v>
      </c>
      <c r="AY3329" s="17" t="s">
        <v>182</v>
      </c>
      <c r="BE3329" s="144">
        <f>IF(N3329="základní",J3329,0)</f>
        <v>0</v>
      </c>
      <c r="BF3329" s="144">
        <f>IF(N3329="snížená",J3329,0)</f>
        <v>0</v>
      </c>
      <c r="BG3329" s="144">
        <f>IF(N3329="zákl. přenesená",J3329,0)</f>
        <v>0</v>
      </c>
      <c r="BH3329" s="144">
        <f>IF(N3329="sníž. přenesená",J3329,0)</f>
        <v>0</v>
      </c>
      <c r="BI3329" s="144">
        <f>IF(N3329="nulová",J3329,0)</f>
        <v>0</v>
      </c>
      <c r="BJ3329" s="17" t="s">
        <v>79</v>
      </c>
      <c r="BK3329" s="144">
        <f>ROUND(I3329*H3329,2)</f>
        <v>0</v>
      </c>
      <c r="BL3329" s="17" t="s">
        <v>189</v>
      </c>
      <c r="BM3329" s="143" t="s">
        <v>2019</v>
      </c>
    </row>
    <row r="3330" spans="2:65" s="12" customFormat="1">
      <c r="B3330" s="149"/>
      <c r="D3330" s="150" t="s">
        <v>193</v>
      </c>
      <c r="F3330" s="152" t="s">
        <v>2020</v>
      </c>
      <c r="H3330" s="153">
        <v>328.44</v>
      </c>
      <c r="I3330" s="154"/>
      <c r="L3330" s="149"/>
      <c r="M3330" s="155"/>
      <c r="T3330" s="156"/>
      <c r="AT3330" s="151" t="s">
        <v>193</v>
      </c>
      <c r="AU3330" s="151" t="s">
        <v>81</v>
      </c>
      <c r="AV3330" s="12" t="s">
        <v>81</v>
      </c>
      <c r="AW3330" s="12" t="s">
        <v>4</v>
      </c>
      <c r="AX3330" s="12" t="s">
        <v>79</v>
      </c>
      <c r="AY3330" s="151" t="s">
        <v>182</v>
      </c>
    </row>
    <row r="3331" spans="2:65" s="1" customFormat="1" ht="24.2" customHeight="1">
      <c r="B3331" s="131"/>
      <c r="C3331" s="132" t="s">
        <v>2021</v>
      </c>
      <c r="D3331" s="132" t="s">
        <v>184</v>
      </c>
      <c r="E3331" s="133" t="s">
        <v>2022</v>
      </c>
      <c r="F3331" s="134" t="s">
        <v>2023</v>
      </c>
      <c r="G3331" s="135" t="s">
        <v>292</v>
      </c>
      <c r="H3331" s="136">
        <v>37.984999999999999</v>
      </c>
      <c r="I3331" s="137"/>
      <c r="J3331" s="138">
        <f>ROUND(I3331*H3331,2)</f>
        <v>0</v>
      </c>
      <c r="K3331" s="134" t="s">
        <v>188</v>
      </c>
      <c r="L3331" s="32"/>
      <c r="M3331" s="139" t="s">
        <v>3</v>
      </c>
      <c r="N3331" s="140" t="s">
        <v>43</v>
      </c>
      <c r="P3331" s="141">
        <f>O3331*H3331</f>
        <v>0</v>
      </c>
      <c r="Q3331" s="141">
        <v>2.2000000000000001E-4</v>
      </c>
      <c r="R3331" s="141">
        <f>Q3331*H3331</f>
        <v>8.3566999999999999E-3</v>
      </c>
      <c r="S3331" s="141">
        <v>0</v>
      </c>
      <c r="T3331" s="142">
        <f>S3331*H3331</f>
        <v>0</v>
      </c>
      <c r="AR3331" s="143" t="s">
        <v>189</v>
      </c>
      <c r="AT3331" s="143" t="s">
        <v>184</v>
      </c>
      <c r="AU3331" s="143" t="s">
        <v>81</v>
      </c>
      <c r="AY3331" s="17" t="s">
        <v>182</v>
      </c>
      <c r="BE3331" s="144">
        <f>IF(N3331="základní",J3331,0)</f>
        <v>0</v>
      </c>
      <c r="BF3331" s="144">
        <f>IF(N3331="snížená",J3331,0)</f>
        <v>0</v>
      </c>
      <c r="BG3331" s="144">
        <f>IF(N3331="zákl. přenesená",J3331,0)</f>
        <v>0</v>
      </c>
      <c r="BH3331" s="144">
        <f>IF(N3331="sníž. přenesená",J3331,0)</f>
        <v>0</v>
      </c>
      <c r="BI3331" s="144">
        <f>IF(N3331="nulová",J3331,0)</f>
        <v>0</v>
      </c>
      <c r="BJ3331" s="17" t="s">
        <v>79</v>
      </c>
      <c r="BK3331" s="144">
        <f>ROUND(I3331*H3331,2)</f>
        <v>0</v>
      </c>
      <c r="BL3331" s="17" t="s">
        <v>189</v>
      </c>
      <c r="BM3331" s="143" t="s">
        <v>2024</v>
      </c>
    </row>
    <row r="3332" spans="2:65" s="1" customFormat="1">
      <c r="B3332" s="32"/>
      <c r="D3332" s="145" t="s">
        <v>191</v>
      </c>
      <c r="F3332" s="146" t="s">
        <v>2025</v>
      </c>
      <c r="I3332" s="147"/>
      <c r="L3332" s="32"/>
      <c r="M3332" s="148"/>
      <c r="T3332" s="52"/>
      <c r="AT3332" s="17" t="s">
        <v>191</v>
      </c>
      <c r="AU3332" s="17" t="s">
        <v>81</v>
      </c>
    </row>
    <row r="3333" spans="2:65" s="12" customFormat="1">
      <c r="B3333" s="149"/>
      <c r="D3333" s="150" t="s">
        <v>193</v>
      </c>
      <c r="E3333" s="151" t="s">
        <v>3</v>
      </c>
      <c r="F3333" s="152" t="s">
        <v>2026</v>
      </c>
      <c r="H3333" s="153">
        <v>6.8019999999999996</v>
      </c>
      <c r="I3333" s="154"/>
      <c r="L3333" s="149"/>
      <c r="M3333" s="155"/>
      <c r="T3333" s="156"/>
      <c r="AT3333" s="151" t="s">
        <v>193</v>
      </c>
      <c r="AU3333" s="151" t="s">
        <v>81</v>
      </c>
      <c r="AV3333" s="12" t="s">
        <v>81</v>
      </c>
      <c r="AW3333" s="12" t="s">
        <v>34</v>
      </c>
      <c r="AX3333" s="12" t="s">
        <v>72</v>
      </c>
      <c r="AY3333" s="151" t="s">
        <v>182</v>
      </c>
    </row>
    <row r="3334" spans="2:65" s="12" customFormat="1">
      <c r="B3334" s="149"/>
      <c r="D3334" s="150" t="s">
        <v>193</v>
      </c>
      <c r="E3334" s="151" t="s">
        <v>3</v>
      </c>
      <c r="F3334" s="152" t="s">
        <v>2027</v>
      </c>
      <c r="H3334" s="153">
        <v>5.415</v>
      </c>
      <c r="I3334" s="154"/>
      <c r="L3334" s="149"/>
      <c r="M3334" s="155"/>
      <c r="T3334" s="156"/>
      <c r="AT3334" s="151" t="s">
        <v>193</v>
      </c>
      <c r="AU3334" s="151" t="s">
        <v>81</v>
      </c>
      <c r="AV3334" s="12" t="s">
        <v>81</v>
      </c>
      <c r="AW3334" s="12" t="s">
        <v>34</v>
      </c>
      <c r="AX3334" s="12" t="s">
        <v>72</v>
      </c>
      <c r="AY3334" s="151" t="s">
        <v>182</v>
      </c>
    </row>
    <row r="3335" spans="2:65" s="12" customFormat="1">
      <c r="B3335" s="149"/>
      <c r="D3335" s="150" t="s">
        <v>193</v>
      </c>
      <c r="E3335" s="151" t="s">
        <v>3</v>
      </c>
      <c r="F3335" s="152" t="s">
        <v>2028</v>
      </c>
      <c r="H3335" s="153">
        <v>10.19</v>
      </c>
      <c r="I3335" s="154"/>
      <c r="L3335" s="149"/>
      <c r="M3335" s="155"/>
      <c r="T3335" s="156"/>
      <c r="AT3335" s="151" t="s">
        <v>193</v>
      </c>
      <c r="AU3335" s="151" t="s">
        <v>81</v>
      </c>
      <c r="AV3335" s="12" t="s">
        <v>81</v>
      </c>
      <c r="AW3335" s="12" t="s">
        <v>34</v>
      </c>
      <c r="AX3335" s="12" t="s">
        <v>72</v>
      </c>
      <c r="AY3335" s="151" t="s">
        <v>182</v>
      </c>
    </row>
    <row r="3336" spans="2:65" s="12" customFormat="1">
      <c r="B3336" s="149"/>
      <c r="D3336" s="150" t="s">
        <v>193</v>
      </c>
      <c r="E3336" s="151" t="s">
        <v>3</v>
      </c>
      <c r="F3336" s="152" t="s">
        <v>2029</v>
      </c>
      <c r="H3336" s="153">
        <v>3.77</v>
      </c>
      <c r="I3336" s="154"/>
      <c r="L3336" s="149"/>
      <c r="M3336" s="155"/>
      <c r="T3336" s="156"/>
      <c r="AT3336" s="151" t="s">
        <v>193</v>
      </c>
      <c r="AU3336" s="151" t="s">
        <v>81</v>
      </c>
      <c r="AV3336" s="12" t="s">
        <v>81</v>
      </c>
      <c r="AW3336" s="12" t="s">
        <v>34</v>
      </c>
      <c r="AX3336" s="12" t="s">
        <v>72</v>
      </c>
      <c r="AY3336" s="151" t="s">
        <v>182</v>
      </c>
    </row>
    <row r="3337" spans="2:65" s="12" customFormat="1">
      <c r="B3337" s="149"/>
      <c r="D3337" s="150" t="s">
        <v>193</v>
      </c>
      <c r="E3337" s="151" t="s">
        <v>3</v>
      </c>
      <c r="F3337" s="152" t="s">
        <v>2030</v>
      </c>
      <c r="H3337" s="153">
        <v>6</v>
      </c>
      <c r="I3337" s="154"/>
      <c r="L3337" s="149"/>
      <c r="M3337" s="155"/>
      <c r="T3337" s="156"/>
      <c r="AT3337" s="151" t="s">
        <v>193</v>
      </c>
      <c r="AU3337" s="151" t="s">
        <v>81</v>
      </c>
      <c r="AV3337" s="12" t="s">
        <v>81</v>
      </c>
      <c r="AW3337" s="12" t="s">
        <v>34</v>
      </c>
      <c r="AX3337" s="12" t="s">
        <v>72</v>
      </c>
      <c r="AY3337" s="151" t="s">
        <v>182</v>
      </c>
    </row>
    <row r="3338" spans="2:65" s="12" customFormat="1">
      <c r="B3338" s="149"/>
      <c r="D3338" s="150" t="s">
        <v>193</v>
      </c>
      <c r="E3338" s="151" t="s">
        <v>3</v>
      </c>
      <c r="F3338" s="152" t="s">
        <v>1937</v>
      </c>
      <c r="H3338" s="153">
        <v>5.8079999999999998</v>
      </c>
      <c r="I3338" s="154"/>
      <c r="L3338" s="149"/>
      <c r="M3338" s="155"/>
      <c r="T3338" s="156"/>
      <c r="AT3338" s="151" t="s">
        <v>193</v>
      </c>
      <c r="AU3338" s="151" t="s">
        <v>81</v>
      </c>
      <c r="AV3338" s="12" t="s">
        <v>81</v>
      </c>
      <c r="AW3338" s="12" t="s">
        <v>34</v>
      </c>
      <c r="AX3338" s="12" t="s">
        <v>72</v>
      </c>
      <c r="AY3338" s="151" t="s">
        <v>182</v>
      </c>
    </row>
    <row r="3339" spans="2:65" s="13" customFormat="1">
      <c r="B3339" s="157"/>
      <c r="D3339" s="150" t="s">
        <v>193</v>
      </c>
      <c r="E3339" s="158" t="s">
        <v>3</v>
      </c>
      <c r="F3339" s="159" t="s">
        <v>1905</v>
      </c>
      <c r="H3339" s="160">
        <v>37.984999999999992</v>
      </c>
      <c r="I3339" s="161"/>
      <c r="L3339" s="157"/>
      <c r="M3339" s="162"/>
      <c r="T3339" s="163"/>
      <c r="AT3339" s="158" t="s">
        <v>193</v>
      </c>
      <c r="AU3339" s="158" t="s">
        <v>81</v>
      </c>
      <c r="AV3339" s="13" t="s">
        <v>189</v>
      </c>
      <c r="AW3339" s="13" t="s">
        <v>34</v>
      </c>
      <c r="AX3339" s="13" t="s">
        <v>79</v>
      </c>
      <c r="AY3339" s="158" t="s">
        <v>182</v>
      </c>
    </row>
    <row r="3340" spans="2:65" s="1" customFormat="1" ht="24.2" customHeight="1">
      <c r="B3340" s="131"/>
      <c r="C3340" s="132" t="s">
        <v>2031</v>
      </c>
      <c r="D3340" s="132" t="s">
        <v>184</v>
      </c>
      <c r="E3340" s="133" t="s">
        <v>2032</v>
      </c>
      <c r="F3340" s="134" t="s">
        <v>2033</v>
      </c>
      <c r="G3340" s="135" t="s">
        <v>292</v>
      </c>
      <c r="H3340" s="136">
        <v>936.93100000000004</v>
      </c>
      <c r="I3340" s="137"/>
      <c r="J3340" s="138">
        <f>ROUND(I3340*H3340,2)</f>
        <v>0</v>
      </c>
      <c r="K3340" s="134" t="s">
        <v>188</v>
      </c>
      <c r="L3340" s="32"/>
      <c r="M3340" s="139" t="s">
        <v>3</v>
      </c>
      <c r="N3340" s="140" t="s">
        <v>43</v>
      </c>
      <c r="P3340" s="141">
        <f>O3340*H3340</f>
        <v>0</v>
      </c>
      <c r="Q3340" s="141">
        <v>2.0000000000000001E-4</v>
      </c>
      <c r="R3340" s="141">
        <f>Q3340*H3340</f>
        <v>0.18738620000000003</v>
      </c>
      <c r="S3340" s="141">
        <v>0</v>
      </c>
      <c r="T3340" s="142">
        <f>S3340*H3340</f>
        <v>0</v>
      </c>
      <c r="AR3340" s="143" t="s">
        <v>189</v>
      </c>
      <c r="AT3340" s="143" t="s">
        <v>184</v>
      </c>
      <c r="AU3340" s="143" t="s">
        <v>81</v>
      </c>
      <c r="AY3340" s="17" t="s">
        <v>182</v>
      </c>
      <c r="BE3340" s="144">
        <f>IF(N3340="základní",J3340,0)</f>
        <v>0</v>
      </c>
      <c r="BF3340" s="144">
        <f>IF(N3340="snížená",J3340,0)</f>
        <v>0</v>
      </c>
      <c r="BG3340" s="144">
        <f>IF(N3340="zákl. přenesená",J3340,0)</f>
        <v>0</v>
      </c>
      <c r="BH3340" s="144">
        <f>IF(N3340="sníž. přenesená",J3340,0)</f>
        <v>0</v>
      </c>
      <c r="BI3340" s="144">
        <f>IF(N3340="nulová",J3340,0)</f>
        <v>0</v>
      </c>
      <c r="BJ3340" s="17" t="s">
        <v>79</v>
      </c>
      <c r="BK3340" s="144">
        <f>ROUND(I3340*H3340,2)</f>
        <v>0</v>
      </c>
      <c r="BL3340" s="17" t="s">
        <v>189</v>
      </c>
      <c r="BM3340" s="143" t="s">
        <v>2034</v>
      </c>
    </row>
    <row r="3341" spans="2:65" s="1" customFormat="1">
      <c r="B3341" s="32"/>
      <c r="D3341" s="145" t="s">
        <v>191</v>
      </c>
      <c r="F3341" s="146" t="s">
        <v>2035</v>
      </c>
      <c r="I3341" s="147"/>
      <c r="L3341" s="32"/>
      <c r="M3341" s="148"/>
      <c r="T3341" s="52"/>
      <c r="AT3341" s="17" t="s">
        <v>191</v>
      </c>
      <c r="AU3341" s="17" t="s">
        <v>81</v>
      </c>
    </row>
    <row r="3342" spans="2:65" s="12" customFormat="1">
      <c r="B3342" s="149"/>
      <c r="D3342" s="150" t="s">
        <v>193</v>
      </c>
      <c r="E3342" s="151" t="s">
        <v>3</v>
      </c>
      <c r="F3342" s="152" t="s">
        <v>2036</v>
      </c>
      <c r="H3342" s="153">
        <v>349.11399999999998</v>
      </c>
      <c r="I3342" s="154"/>
      <c r="L3342" s="149"/>
      <c r="M3342" s="155"/>
      <c r="T3342" s="156"/>
      <c r="AT3342" s="151" t="s">
        <v>193</v>
      </c>
      <c r="AU3342" s="151" t="s">
        <v>81</v>
      </c>
      <c r="AV3342" s="12" t="s">
        <v>81</v>
      </c>
      <c r="AW3342" s="12" t="s">
        <v>34</v>
      </c>
      <c r="AX3342" s="12" t="s">
        <v>72</v>
      </c>
      <c r="AY3342" s="151" t="s">
        <v>182</v>
      </c>
    </row>
    <row r="3343" spans="2:65" s="12" customFormat="1">
      <c r="B3343" s="149"/>
      <c r="D3343" s="150" t="s">
        <v>193</v>
      </c>
      <c r="E3343" s="151" t="s">
        <v>3</v>
      </c>
      <c r="F3343" s="152" t="s">
        <v>2037</v>
      </c>
      <c r="H3343" s="153">
        <v>50.36</v>
      </c>
      <c r="I3343" s="154"/>
      <c r="L3343" s="149"/>
      <c r="M3343" s="155"/>
      <c r="T3343" s="156"/>
      <c r="AT3343" s="151" t="s">
        <v>193</v>
      </c>
      <c r="AU3343" s="151" t="s">
        <v>81</v>
      </c>
      <c r="AV3343" s="12" t="s">
        <v>81</v>
      </c>
      <c r="AW3343" s="12" t="s">
        <v>34</v>
      </c>
      <c r="AX3343" s="12" t="s">
        <v>72</v>
      </c>
      <c r="AY3343" s="151" t="s">
        <v>182</v>
      </c>
    </row>
    <row r="3344" spans="2:65" s="12" customFormat="1">
      <c r="B3344" s="149"/>
      <c r="D3344" s="150" t="s">
        <v>193</v>
      </c>
      <c r="E3344" s="151" t="s">
        <v>3</v>
      </c>
      <c r="F3344" s="152" t="s">
        <v>2038</v>
      </c>
      <c r="H3344" s="153">
        <v>87.156000000000006</v>
      </c>
      <c r="I3344" s="154"/>
      <c r="L3344" s="149"/>
      <c r="M3344" s="155"/>
      <c r="T3344" s="156"/>
      <c r="AT3344" s="151" t="s">
        <v>193</v>
      </c>
      <c r="AU3344" s="151" t="s">
        <v>81</v>
      </c>
      <c r="AV3344" s="12" t="s">
        <v>81</v>
      </c>
      <c r="AW3344" s="12" t="s">
        <v>34</v>
      </c>
      <c r="AX3344" s="12" t="s">
        <v>72</v>
      </c>
      <c r="AY3344" s="151" t="s">
        <v>182</v>
      </c>
    </row>
    <row r="3345" spans="2:65" s="12" customFormat="1">
      <c r="B3345" s="149"/>
      <c r="D3345" s="150" t="s">
        <v>193</v>
      </c>
      <c r="E3345" s="151" t="s">
        <v>3</v>
      </c>
      <c r="F3345" s="152" t="s">
        <v>2039</v>
      </c>
      <c r="H3345" s="153">
        <v>105.976</v>
      </c>
      <c r="I3345" s="154"/>
      <c r="L3345" s="149"/>
      <c r="M3345" s="155"/>
      <c r="T3345" s="156"/>
      <c r="AT3345" s="151" t="s">
        <v>193</v>
      </c>
      <c r="AU3345" s="151" t="s">
        <v>81</v>
      </c>
      <c r="AV3345" s="12" t="s">
        <v>81</v>
      </c>
      <c r="AW3345" s="12" t="s">
        <v>34</v>
      </c>
      <c r="AX3345" s="12" t="s">
        <v>72</v>
      </c>
      <c r="AY3345" s="151" t="s">
        <v>182</v>
      </c>
    </row>
    <row r="3346" spans="2:65" s="12" customFormat="1">
      <c r="B3346" s="149"/>
      <c r="D3346" s="150" t="s">
        <v>193</v>
      </c>
      <c r="E3346" s="151" t="s">
        <v>3</v>
      </c>
      <c r="F3346" s="152" t="s">
        <v>2040</v>
      </c>
      <c r="H3346" s="153">
        <v>140.09899999999999</v>
      </c>
      <c r="I3346" s="154"/>
      <c r="L3346" s="149"/>
      <c r="M3346" s="155"/>
      <c r="T3346" s="156"/>
      <c r="AT3346" s="151" t="s">
        <v>193</v>
      </c>
      <c r="AU3346" s="151" t="s">
        <v>81</v>
      </c>
      <c r="AV3346" s="12" t="s">
        <v>81</v>
      </c>
      <c r="AW3346" s="12" t="s">
        <v>34</v>
      </c>
      <c r="AX3346" s="12" t="s">
        <v>72</v>
      </c>
      <c r="AY3346" s="151" t="s">
        <v>182</v>
      </c>
    </row>
    <row r="3347" spans="2:65" s="12" customFormat="1">
      <c r="B3347" s="149"/>
      <c r="D3347" s="150" t="s">
        <v>193</v>
      </c>
      <c r="E3347" s="151" t="s">
        <v>3</v>
      </c>
      <c r="F3347" s="152" t="s">
        <v>2041</v>
      </c>
      <c r="H3347" s="153">
        <v>159.55000000000001</v>
      </c>
      <c r="I3347" s="154"/>
      <c r="L3347" s="149"/>
      <c r="M3347" s="155"/>
      <c r="T3347" s="156"/>
      <c r="AT3347" s="151" t="s">
        <v>193</v>
      </c>
      <c r="AU3347" s="151" t="s">
        <v>81</v>
      </c>
      <c r="AV3347" s="12" t="s">
        <v>81</v>
      </c>
      <c r="AW3347" s="12" t="s">
        <v>34</v>
      </c>
      <c r="AX3347" s="12" t="s">
        <v>72</v>
      </c>
      <c r="AY3347" s="151" t="s">
        <v>182</v>
      </c>
    </row>
    <row r="3348" spans="2:65" s="12" customFormat="1">
      <c r="B3348" s="149"/>
      <c r="D3348" s="150" t="s">
        <v>193</v>
      </c>
      <c r="E3348" s="151" t="s">
        <v>3</v>
      </c>
      <c r="F3348" s="152" t="s">
        <v>2042</v>
      </c>
      <c r="H3348" s="153">
        <v>39.448999999999998</v>
      </c>
      <c r="I3348" s="154"/>
      <c r="L3348" s="149"/>
      <c r="M3348" s="155"/>
      <c r="T3348" s="156"/>
      <c r="AT3348" s="151" t="s">
        <v>193</v>
      </c>
      <c r="AU3348" s="151" t="s">
        <v>81</v>
      </c>
      <c r="AV3348" s="12" t="s">
        <v>81</v>
      </c>
      <c r="AW3348" s="12" t="s">
        <v>34</v>
      </c>
      <c r="AX3348" s="12" t="s">
        <v>72</v>
      </c>
      <c r="AY3348" s="151" t="s">
        <v>182</v>
      </c>
    </row>
    <row r="3349" spans="2:65" s="12" customFormat="1">
      <c r="B3349" s="149"/>
      <c r="D3349" s="150" t="s">
        <v>193</v>
      </c>
      <c r="E3349" s="151" t="s">
        <v>3</v>
      </c>
      <c r="F3349" s="152" t="s">
        <v>2043</v>
      </c>
      <c r="H3349" s="153">
        <v>26.2</v>
      </c>
      <c r="I3349" s="154"/>
      <c r="L3349" s="149"/>
      <c r="M3349" s="155"/>
      <c r="T3349" s="156"/>
      <c r="AT3349" s="151" t="s">
        <v>193</v>
      </c>
      <c r="AU3349" s="151" t="s">
        <v>81</v>
      </c>
      <c r="AV3349" s="12" t="s">
        <v>81</v>
      </c>
      <c r="AW3349" s="12" t="s">
        <v>34</v>
      </c>
      <c r="AX3349" s="12" t="s">
        <v>72</v>
      </c>
      <c r="AY3349" s="151" t="s">
        <v>182</v>
      </c>
    </row>
    <row r="3350" spans="2:65" s="12" customFormat="1">
      <c r="B3350" s="149"/>
      <c r="D3350" s="150" t="s">
        <v>193</v>
      </c>
      <c r="E3350" s="151" t="s">
        <v>3</v>
      </c>
      <c r="F3350" s="152" t="s">
        <v>2044</v>
      </c>
      <c r="H3350" s="153">
        <v>1.65</v>
      </c>
      <c r="I3350" s="154"/>
      <c r="L3350" s="149"/>
      <c r="M3350" s="155"/>
      <c r="T3350" s="156"/>
      <c r="AT3350" s="151" t="s">
        <v>193</v>
      </c>
      <c r="AU3350" s="151" t="s">
        <v>81</v>
      </c>
      <c r="AV3350" s="12" t="s">
        <v>81</v>
      </c>
      <c r="AW3350" s="12" t="s">
        <v>34</v>
      </c>
      <c r="AX3350" s="12" t="s">
        <v>72</v>
      </c>
      <c r="AY3350" s="151" t="s">
        <v>182</v>
      </c>
    </row>
    <row r="3351" spans="2:65" s="12" customFormat="1">
      <c r="B3351" s="149"/>
      <c r="D3351" s="150" t="s">
        <v>193</v>
      </c>
      <c r="E3351" s="151" t="s">
        <v>3</v>
      </c>
      <c r="F3351" s="152" t="s">
        <v>589</v>
      </c>
      <c r="H3351" s="153">
        <v>-9</v>
      </c>
      <c r="I3351" s="154"/>
      <c r="L3351" s="149"/>
      <c r="M3351" s="155"/>
      <c r="T3351" s="156"/>
      <c r="AT3351" s="151" t="s">
        <v>193</v>
      </c>
      <c r="AU3351" s="151" t="s">
        <v>81</v>
      </c>
      <c r="AV3351" s="12" t="s">
        <v>81</v>
      </c>
      <c r="AW3351" s="12" t="s">
        <v>34</v>
      </c>
      <c r="AX3351" s="12" t="s">
        <v>72</v>
      </c>
      <c r="AY3351" s="151" t="s">
        <v>182</v>
      </c>
    </row>
    <row r="3352" spans="2:65" s="12" customFormat="1">
      <c r="B3352" s="149"/>
      <c r="D3352" s="150" t="s">
        <v>193</v>
      </c>
      <c r="E3352" s="151" t="s">
        <v>3</v>
      </c>
      <c r="F3352" s="152" t="s">
        <v>2045</v>
      </c>
      <c r="H3352" s="153">
        <v>-5.4</v>
      </c>
      <c r="I3352" s="154"/>
      <c r="L3352" s="149"/>
      <c r="M3352" s="155"/>
      <c r="T3352" s="156"/>
      <c r="AT3352" s="151" t="s">
        <v>193</v>
      </c>
      <c r="AU3352" s="151" t="s">
        <v>81</v>
      </c>
      <c r="AV3352" s="12" t="s">
        <v>81</v>
      </c>
      <c r="AW3352" s="12" t="s">
        <v>34</v>
      </c>
      <c r="AX3352" s="12" t="s">
        <v>72</v>
      </c>
      <c r="AY3352" s="151" t="s">
        <v>182</v>
      </c>
    </row>
    <row r="3353" spans="2:65" s="12" customFormat="1">
      <c r="B3353" s="149"/>
      <c r="D3353" s="150" t="s">
        <v>193</v>
      </c>
      <c r="E3353" s="151" t="s">
        <v>3</v>
      </c>
      <c r="F3353" s="152" t="s">
        <v>2046</v>
      </c>
      <c r="H3353" s="153">
        <v>-88.5</v>
      </c>
      <c r="I3353" s="154"/>
      <c r="L3353" s="149"/>
      <c r="M3353" s="155"/>
      <c r="T3353" s="156"/>
      <c r="AT3353" s="151" t="s">
        <v>193</v>
      </c>
      <c r="AU3353" s="151" t="s">
        <v>81</v>
      </c>
      <c r="AV3353" s="12" t="s">
        <v>81</v>
      </c>
      <c r="AW3353" s="12" t="s">
        <v>34</v>
      </c>
      <c r="AX3353" s="12" t="s">
        <v>72</v>
      </c>
      <c r="AY3353" s="151" t="s">
        <v>182</v>
      </c>
    </row>
    <row r="3354" spans="2:65" s="12" customFormat="1">
      <c r="B3354" s="149"/>
      <c r="D3354" s="150" t="s">
        <v>193</v>
      </c>
      <c r="E3354" s="151" t="s">
        <v>3</v>
      </c>
      <c r="F3354" s="152" t="s">
        <v>2047</v>
      </c>
      <c r="H3354" s="153">
        <v>-10.343</v>
      </c>
      <c r="I3354" s="154"/>
      <c r="L3354" s="149"/>
      <c r="M3354" s="155"/>
      <c r="T3354" s="156"/>
      <c r="AT3354" s="151" t="s">
        <v>193</v>
      </c>
      <c r="AU3354" s="151" t="s">
        <v>81</v>
      </c>
      <c r="AV3354" s="12" t="s">
        <v>81</v>
      </c>
      <c r="AW3354" s="12" t="s">
        <v>34</v>
      </c>
      <c r="AX3354" s="12" t="s">
        <v>72</v>
      </c>
      <c r="AY3354" s="151" t="s">
        <v>182</v>
      </c>
    </row>
    <row r="3355" spans="2:65" s="12" customFormat="1">
      <c r="B3355" s="149"/>
      <c r="D3355" s="150" t="s">
        <v>193</v>
      </c>
      <c r="E3355" s="151" t="s">
        <v>3</v>
      </c>
      <c r="F3355" s="152" t="s">
        <v>592</v>
      </c>
      <c r="H3355" s="153">
        <v>-3.22</v>
      </c>
      <c r="I3355" s="154"/>
      <c r="L3355" s="149"/>
      <c r="M3355" s="155"/>
      <c r="T3355" s="156"/>
      <c r="AT3355" s="151" t="s">
        <v>193</v>
      </c>
      <c r="AU3355" s="151" t="s">
        <v>81</v>
      </c>
      <c r="AV3355" s="12" t="s">
        <v>81</v>
      </c>
      <c r="AW3355" s="12" t="s">
        <v>34</v>
      </c>
      <c r="AX3355" s="12" t="s">
        <v>72</v>
      </c>
      <c r="AY3355" s="151" t="s">
        <v>182</v>
      </c>
    </row>
    <row r="3356" spans="2:65" s="12" customFormat="1" ht="22.5">
      <c r="B3356" s="149"/>
      <c r="D3356" s="150" t="s">
        <v>193</v>
      </c>
      <c r="E3356" s="151" t="s">
        <v>3</v>
      </c>
      <c r="F3356" s="152" t="s">
        <v>2048</v>
      </c>
      <c r="H3356" s="153">
        <v>93.84</v>
      </c>
      <c r="I3356" s="154"/>
      <c r="L3356" s="149"/>
      <c r="M3356" s="155"/>
      <c r="T3356" s="156"/>
      <c r="AT3356" s="151" t="s">
        <v>193</v>
      </c>
      <c r="AU3356" s="151" t="s">
        <v>81</v>
      </c>
      <c r="AV3356" s="12" t="s">
        <v>81</v>
      </c>
      <c r="AW3356" s="12" t="s">
        <v>34</v>
      </c>
      <c r="AX3356" s="12" t="s">
        <v>72</v>
      </c>
      <c r="AY3356" s="151" t="s">
        <v>182</v>
      </c>
    </row>
    <row r="3357" spans="2:65" s="13" customFormat="1">
      <c r="B3357" s="157"/>
      <c r="D3357" s="150" t="s">
        <v>193</v>
      </c>
      <c r="E3357" s="158" t="s">
        <v>3</v>
      </c>
      <c r="F3357" s="159" t="s">
        <v>2049</v>
      </c>
      <c r="H3357" s="160">
        <v>936.93099999999993</v>
      </c>
      <c r="I3357" s="161"/>
      <c r="L3357" s="157"/>
      <c r="M3357" s="162"/>
      <c r="T3357" s="163"/>
      <c r="AT3357" s="158" t="s">
        <v>193</v>
      </c>
      <c r="AU3357" s="158" t="s">
        <v>81</v>
      </c>
      <c r="AV3357" s="13" t="s">
        <v>189</v>
      </c>
      <c r="AW3357" s="13" t="s">
        <v>34</v>
      </c>
      <c r="AX3357" s="13" t="s">
        <v>79</v>
      </c>
      <c r="AY3357" s="158" t="s">
        <v>182</v>
      </c>
    </row>
    <row r="3358" spans="2:65" s="1" customFormat="1" ht="66.75" customHeight="1">
      <c r="B3358" s="131"/>
      <c r="C3358" s="132" t="s">
        <v>2050</v>
      </c>
      <c r="D3358" s="132" t="s">
        <v>184</v>
      </c>
      <c r="E3358" s="133" t="s">
        <v>2051</v>
      </c>
      <c r="F3358" s="134" t="s">
        <v>2052</v>
      </c>
      <c r="G3358" s="135" t="s">
        <v>292</v>
      </c>
      <c r="H3358" s="136">
        <v>10.199999999999999</v>
      </c>
      <c r="I3358" s="137"/>
      <c r="J3358" s="138">
        <f>ROUND(I3358*H3358,2)</f>
        <v>0</v>
      </c>
      <c r="K3358" s="134" t="s">
        <v>188</v>
      </c>
      <c r="L3358" s="32"/>
      <c r="M3358" s="139" t="s">
        <v>3</v>
      </c>
      <c r="N3358" s="140" t="s">
        <v>43</v>
      </c>
      <c r="P3358" s="141">
        <f>O3358*H3358</f>
        <v>0</v>
      </c>
      <c r="Q3358" s="141">
        <v>8.5199999999999998E-3</v>
      </c>
      <c r="R3358" s="141">
        <f>Q3358*H3358</f>
        <v>8.6903999999999995E-2</v>
      </c>
      <c r="S3358" s="141">
        <v>0</v>
      </c>
      <c r="T3358" s="142">
        <f>S3358*H3358</f>
        <v>0</v>
      </c>
      <c r="AR3358" s="143" t="s">
        <v>189</v>
      </c>
      <c r="AT3358" s="143" t="s">
        <v>184</v>
      </c>
      <c r="AU3358" s="143" t="s">
        <v>81</v>
      </c>
      <c r="AY3358" s="17" t="s">
        <v>182</v>
      </c>
      <c r="BE3358" s="144">
        <f>IF(N3358="základní",J3358,0)</f>
        <v>0</v>
      </c>
      <c r="BF3358" s="144">
        <f>IF(N3358="snížená",J3358,0)</f>
        <v>0</v>
      </c>
      <c r="BG3358" s="144">
        <f>IF(N3358="zákl. přenesená",J3358,0)</f>
        <v>0</v>
      </c>
      <c r="BH3358" s="144">
        <f>IF(N3358="sníž. přenesená",J3358,0)</f>
        <v>0</v>
      </c>
      <c r="BI3358" s="144">
        <f>IF(N3358="nulová",J3358,0)</f>
        <v>0</v>
      </c>
      <c r="BJ3358" s="17" t="s">
        <v>79</v>
      </c>
      <c r="BK3358" s="144">
        <f>ROUND(I3358*H3358,2)</f>
        <v>0</v>
      </c>
      <c r="BL3358" s="17" t="s">
        <v>189</v>
      </c>
      <c r="BM3358" s="143" t="s">
        <v>2053</v>
      </c>
    </row>
    <row r="3359" spans="2:65" s="1" customFormat="1">
      <c r="B3359" s="32"/>
      <c r="D3359" s="145" t="s">
        <v>191</v>
      </c>
      <c r="F3359" s="146" t="s">
        <v>2054</v>
      </c>
      <c r="I3359" s="147"/>
      <c r="L3359" s="32"/>
      <c r="M3359" s="148"/>
      <c r="T3359" s="52"/>
      <c r="AT3359" s="17" t="s">
        <v>191</v>
      </c>
      <c r="AU3359" s="17" t="s">
        <v>81</v>
      </c>
    </row>
    <row r="3360" spans="2:65" s="12" customFormat="1">
      <c r="B3360" s="149"/>
      <c r="D3360" s="150" t="s">
        <v>193</v>
      </c>
      <c r="E3360" s="151" t="s">
        <v>3</v>
      </c>
      <c r="F3360" s="152" t="s">
        <v>2055</v>
      </c>
      <c r="H3360" s="153">
        <v>10.199999999999999</v>
      </c>
      <c r="I3360" s="154"/>
      <c r="L3360" s="149"/>
      <c r="M3360" s="155"/>
      <c r="T3360" s="156"/>
      <c r="AT3360" s="151" t="s">
        <v>193</v>
      </c>
      <c r="AU3360" s="151" t="s">
        <v>81</v>
      </c>
      <c r="AV3360" s="12" t="s">
        <v>81</v>
      </c>
      <c r="AW3360" s="12" t="s">
        <v>34</v>
      </c>
      <c r="AX3360" s="12" t="s">
        <v>79</v>
      </c>
      <c r="AY3360" s="151" t="s">
        <v>182</v>
      </c>
    </row>
    <row r="3361" spans="2:65" s="1" customFormat="1" ht="24.2" customHeight="1">
      <c r="B3361" s="131"/>
      <c r="C3361" s="164" t="s">
        <v>2056</v>
      </c>
      <c r="D3361" s="164" t="s">
        <v>281</v>
      </c>
      <c r="E3361" s="165" t="s">
        <v>2057</v>
      </c>
      <c r="F3361" s="166" t="s">
        <v>2058</v>
      </c>
      <c r="G3361" s="167" t="s">
        <v>292</v>
      </c>
      <c r="H3361" s="168">
        <v>10.71</v>
      </c>
      <c r="I3361" s="169"/>
      <c r="J3361" s="170">
        <f>ROUND(I3361*H3361,2)</f>
        <v>0</v>
      </c>
      <c r="K3361" s="166" t="s">
        <v>188</v>
      </c>
      <c r="L3361" s="171"/>
      <c r="M3361" s="172" t="s">
        <v>3</v>
      </c>
      <c r="N3361" s="173" t="s">
        <v>43</v>
      </c>
      <c r="P3361" s="141">
        <f>O3361*H3361</f>
        <v>0</v>
      </c>
      <c r="Q3361" s="141">
        <v>3.0000000000000001E-3</v>
      </c>
      <c r="R3361" s="141">
        <f>Q3361*H3361</f>
        <v>3.2130000000000006E-2</v>
      </c>
      <c r="S3361" s="141">
        <v>0</v>
      </c>
      <c r="T3361" s="142">
        <f>S3361*H3361</f>
        <v>0</v>
      </c>
      <c r="AR3361" s="143" t="s">
        <v>236</v>
      </c>
      <c r="AT3361" s="143" t="s">
        <v>281</v>
      </c>
      <c r="AU3361" s="143" t="s">
        <v>81</v>
      </c>
      <c r="AY3361" s="17" t="s">
        <v>182</v>
      </c>
      <c r="BE3361" s="144">
        <f>IF(N3361="základní",J3361,0)</f>
        <v>0</v>
      </c>
      <c r="BF3361" s="144">
        <f>IF(N3361="snížená",J3361,0)</f>
        <v>0</v>
      </c>
      <c r="BG3361" s="144">
        <f>IF(N3361="zákl. přenesená",J3361,0)</f>
        <v>0</v>
      </c>
      <c r="BH3361" s="144">
        <f>IF(N3361="sníž. přenesená",J3361,0)</f>
        <v>0</v>
      </c>
      <c r="BI3361" s="144">
        <f>IF(N3361="nulová",J3361,0)</f>
        <v>0</v>
      </c>
      <c r="BJ3361" s="17" t="s">
        <v>79</v>
      </c>
      <c r="BK3361" s="144">
        <f>ROUND(I3361*H3361,2)</f>
        <v>0</v>
      </c>
      <c r="BL3361" s="17" t="s">
        <v>189</v>
      </c>
      <c r="BM3361" s="143" t="s">
        <v>2059</v>
      </c>
    </row>
    <row r="3362" spans="2:65" s="12" customFormat="1">
      <c r="B3362" s="149"/>
      <c r="D3362" s="150" t="s">
        <v>193</v>
      </c>
      <c r="F3362" s="152" t="s">
        <v>2060</v>
      </c>
      <c r="H3362" s="153">
        <v>10.71</v>
      </c>
      <c r="I3362" s="154"/>
      <c r="L3362" s="149"/>
      <c r="M3362" s="155"/>
      <c r="T3362" s="156"/>
      <c r="AT3362" s="151" t="s">
        <v>193</v>
      </c>
      <c r="AU3362" s="151" t="s">
        <v>81</v>
      </c>
      <c r="AV3362" s="12" t="s">
        <v>81</v>
      </c>
      <c r="AW3362" s="12" t="s">
        <v>4</v>
      </c>
      <c r="AX3362" s="12" t="s">
        <v>79</v>
      </c>
      <c r="AY3362" s="151" t="s">
        <v>182</v>
      </c>
    </row>
    <row r="3363" spans="2:65" s="1" customFormat="1" ht="66.75" customHeight="1">
      <c r="B3363" s="131"/>
      <c r="C3363" s="132" t="s">
        <v>2061</v>
      </c>
      <c r="D3363" s="132" t="s">
        <v>184</v>
      </c>
      <c r="E3363" s="133" t="s">
        <v>2062</v>
      </c>
      <c r="F3363" s="134" t="s">
        <v>2063</v>
      </c>
      <c r="G3363" s="135" t="s">
        <v>292</v>
      </c>
      <c r="H3363" s="136">
        <v>105.035</v>
      </c>
      <c r="I3363" s="137"/>
      <c r="J3363" s="138">
        <f>ROUND(I3363*H3363,2)</f>
        <v>0</v>
      </c>
      <c r="K3363" s="134" t="s">
        <v>188</v>
      </c>
      <c r="L3363" s="32"/>
      <c r="M3363" s="139" t="s">
        <v>3</v>
      </c>
      <c r="N3363" s="140" t="s">
        <v>43</v>
      </c>
      <c r="P3363" s="141">
        <f>O3363*H3363</f>
        <v>0</v>
      </c>
      <c r="Q3363" s="141">
        <v>8.6E-3</v>
      </c>
      <c r="R3363" s="141">
        <f>Q3363*H3363</f>
        <v>0.90330100000000002</v>
      </c>
      <c r="S3363" s="141">
        <v>0</v>
      </c>
      <c r="T3363" s="142">
        <f>S3363*H3363</f>
        <v>0</v>
      </c>
      <c r="AR3363" s="143" t="s">
        <v>189</v>
      </c>
      <c r="AT3363" s="143" t="s">
        <v>184</v>
      </c>
      <c r="AU3363" s="143" t="s">
        <v>81</v>
      </c>
      <c r="AY3363" s="17" t="s">
        <v>182</v>
      </c>
      <c r="BE3363" s="144">
        <f>IF(N3363="základní",J3363,0)</f>
        <v>0</v>
      </c>
      <c r="BF3363" s="144">
        <f>IF(N3363="snížená",J3363,0)</f>
        <v>0</v>
      </c>
      <c r="BG3363" s="144">
        <f>IF(N3363="zákl. přenesená",J3363,0)</f>
        <v>0</v>
      </c>
      <c r="BH3363" s="144">
        <f>IF(N3363="sníž. přenesená",J3363,0)</f>
        <v>0</v>
      </c>
      <c r="BI3363" s="144">
        <f>IF(N3363="nulová",J3363,0)</f>
        <v>0</v>
      </c>
      <c r="BJ3363" s="17" t="s">
        <v>79</v>
      </c>
      <c r="BK3363" s="144">
        <f>ROUND(I3363*H3363,2)</f>
        <v>0</v>
      </c>
      <c r="BL3363" s="17" t="s">
        <v>189</v>
      </c>
      <c r="BM3363" s="143" t="s">
        <v>2064</v>
      </c>
    </row>
    <row r="3364" spans="2:65" s="1" customFormat="1">
      <c r="B3364" s="32"/>
      <c r="D3364" s="145" t="s">
        <v>191</v>
      </c>
      <c r="F3364" s="146" t="s">
        <v>2065</v>
      </c>
      <c r="I3364" s="147"/>
      <c r="L3364" s="32"/>
      <c r="M3364" s="148"/>
      <c r="T3364" s="52"/>
      <c r="AT3364" s="17" t="s">
        <v>191</v>
      </c>
      <c r="AU3364" s="17" t="s">
        <v>81</v>
      </c>
    </row>
    <row r="3365" spans="2:65" s="12" customFormat="1">
      <c r="B3365" s="149"/>
      <c r="D3365" s="150" t="s">
        <v>193</v>
      </c>
      <c r="E3365" s="151" t="s">
        <v>3</v>
      </c>
      <c r="F3365" s="152" t="s">
        <v>2066</v>
      </c>
      <c r="H3365" s="153">
        <v>3.57</v>
      </c>
      <c r="I3365" s="154"/>
      <c r="L3365" s="149"/>
      <c r="M3365" s="155"/>
      <c r="T3365" s="156"/>
      <c r="AT3365" s="151" t="s">
        <v>193</v>
      </c>
      <c r="AU3365" s="151" t="s">
        <v>81</v>
      </c>
      <c r="AV3365" s="12" t="s">
        <v>81</v>
      </c>
      <c r="AW3365" s="12" t="s">
        <v>34</v>
      </c>
      <c r="AX3365" s="12" t="s">
        <v>72</v>
      </c>
      <c r="AY3365" s="151" t="s">
        <v>182</v>
      </c>
    </row>
    <row r="3366" spans="2:65" s="12" customFormat="1">
      <c r="B3366" s="149"/>
      <c r="D3366" s="150" t="s">
        <v>193</v>
      </c>
      <c r="E3366" s="151" t="s">
        <v>3</v>
      </c>
      <c r="F3366" s="152" t="s">
        <v>2067</v>
      </c>
      <c r="H3366" s="153">
        <v>48.752000000000002</v>
      </c>
      <c r="I3366" s="154"/>
      <c r="L3366" s="149"/>
      <c r="M3366" s="155"/>
      <c r="T3366" s="156"/>
      <c r="AT3366" s="151" t="s">
        <v>193</v>
      </c>
      <c r="AU3366" s="151" t="s">
        <v>81</v>
      </c>
      <c r="AV3366" s="12" t="s">
        <v>81</v>
      </c>
      <c r="AW3366" s="12" t="s">
        <v>34</v>
      </c>
      <c r="AX3366" s="12" t="s">
        <v>72</v>
      </c>
      <c r="AY3366" s="151" t="s">
        <v>182</v>
      </c>
    </row>
    <row r="3367" spans="2:65" s="12" customFormat="1">
      <c r="B3367" s="149"/>
      <c r="D3367" s="150" t="s">
        <v>193</v>
      </c>
      <c r="E3367" s="151" t="s">
        <v>3</v>
      </c>
      <c r="F3367" s="152" t="s">
        <v>2068</v>
      </c>
      <c r="H3367" s="153">
        <v>34.662999999999997</v>
      </c>
      <c r="I3367" s="154"/>
      <c r="L3367" s="149"/>
      <c r="M3367" s="155"/>
      <c r="T3367" s="156"/>
      <c r="AT3367" s="151" t="s">
        <v>193</v>
      </c>
      <c r="AU3367" s="151" t="s">
        <v>81</v>
      </c>
      <c r="AV3367" s="12" t="s">
        <v>81</v>
      </c>
      <c r="AW3367" s="12" t="s">
        <v>34</v>
      </c>
      <c r="AX3367" s="12" t="s">
        <v>72</v>
      </c>
      <c r="AY3367" s="151" t="s">
        <v>182</v>
      </c>
    </row>
    <row r="3368" spans="2:65" s="12" customFormat="1">
      <c r="B3368" s="149"/>
      <c r="D3368" s="150" t="s">
        <v>193</v>
      </c>
      <c r="E3368" s="151" t="s">
        <v>3</v>
      </c>
      <c r="F3368" s="152" t="s">
        <v>2069</v>
      </c>
      <c r="H3368" s="153">
        <v>18.05</v>
      </c>
      <c r="I3368" s="154"/>
      <c r="L3368" s="149"/>
      <c r="M3368" s="155"/>
      <c r="T3368" s="156"/>
      <c r="AT3368" s="151" t="s">
        <v>193</v>
      </c>
      <c r="AU3368" s="151" t="s">
        <v>81</v>
      </c>
      <c r="AV3368" s="12" t="s">
        <v>81</v>
      </c>
      <c r="AW3368" s="12" t="s">
        <v>34</v>
      </c>
      <c r="AX3368" s="12" t="s">
        <v>72</v>
      </c>
      <c r="AY3368" s="151" t="s">
        <v>182</v>
      </c>
    </row>
    <row r="3369" spans="2:65" s="13" customFormat="1">
      <c r="B3369" s="157"/>
      <c r="D3369" s="150" t="s">
        <v>193</v>
      </c>
      <c r="E3369" s="158" t="s">
        <v>3</v>
      </c>
      <c r="F3369" s="159" t="s">
        <v>519</v>
      </c>
      <c r="H3369" s="160">
        <v>105.035</v>
      </c>
      <c r="I3369" s="161"/>
      <c r="L3369" s="157"/>
      <c r="M3369" s="162"/>
      <c r="T3369" s="163"/>
      <c r="AT3369" s="158" t="s">
        <v>193</v>
      </c>
      <c r="AU3369" s="158" t="s">
        <v>81</v>
      </c>
      <c r="AV3369" s="13" t="s">
        <v>189</v>
      </c>
      <c r="AW3369" s="13" t="s">
        <v>34</v>
      </c>
      <c r="AX3369" s="13" t="s">
        <v>79</v>
      </c>
      <c r="AY3369" s="158" t="s">
        <v>182</v>
      </c>
    </row>
    <row r="3370" spans="2:65" s="1" customFormat="1" ht="24.2" customHeight="1">
      <c r="B3370" s="131"/>
      <c r="C3370" s="164" t="s">
        <v>2070</v>
      </c>
      <c r="D3370" s="164" t="s">
        <v>281</v>
      </c>
      <c r="E3370" s="165" t="s">
        <v>2071</v>
      </c>
      <c r="F3370" s="166" t="s">
        <v>2072</v>
      </c>
      <c r="G3370" s="167" t="s">
        <v>292</v>
      </c>
      <c r="H3370" s="168">
        <v>110.28700000000001</v>
      </c>
      <c r="I3370" s="169"/>
      <c r="J3370" s="170">
        <f>ROUND(I3370*H3370,2)</f>
        <v>0</v>
      </c>
      <c r="K3370" s="166" t="s">
        <v>188</v>
      </c>
      <c r="L3370" s="171"/>
      <c r="M3370" s="172" t="s">
        <v>3</v>
      </c>
      <c r="N3370" s="173" t="s">
        <v>43</v>
      </c>
      <c r="P3370" s="141">
        <f>O3370*H3370</f>
        <v>0</v>
      </c>
      <c r="Q3370" s="141">
        <v>4.1999999999999997E-3</v>
      </c>
      <c r="R3370" s="141">
        <f>Q3370*H3370</f>
        <v>0.46320539999999999</v>
      </c>
      <c r="S3370" s="141">
        <v>0</v>
      </c>
      <c r="T3370" s="142">
        <f>S3370*H3370</f>
        <v>0</v>
      </c>
      <c r="AR3370" s="143" t="s">
        <v>236</v>
      </c>
      <c r="AT3370" s="143" t="s">
        <v>281</v>
      </c>
      <c r="AU3370" s="143" t="s">
        <v>81</v>
      </c>
      <c r="AY3370" s="17" t="s">
        <v>182</v>
      </c>
      <c r="BE3370" s="144">
        <f>IF(N3370="základní",J3370,0)</f>
        <v>0</v>
      </c>
      <c r="BF3370" s="144">
        <f>IF(N3370="snížená",J3370,0)</f>
        <v>0</v>
      </c>
      <c r="BG3370" s="144">
        <f>IF(N3370="zákl. přenesená",J3370,0)</f>
        <v>0</v>
      </c>
      <c r="BH3370" s="144">
        <f>IF(N3370="sníž. přenesená",J3370,0)</f>
        <v>0</v>
      </c>
      <c r="BI3370" s="144">
        <f>IF(N3370="nulová",J3370,0)</f>
        <v>0</v>
      </c>
      <c r="BJ3370" s="17" t="s">
        <v>79</v>
      </c>
      <c r="BK3370" s="144">
        <f>ROUND(I3370*H3370,2)</f>
        <v>0</v>
      </c>
      <c r="BL3370" s="17" t="s">
        <v>189</v>
      </c>
      <c r="BM3370" s="143" t="s">
        <v>2073</v>
      </c>
    </row>
    <row r="3371" spans="2:65" s="12" customFormat="1">
      <c r="B3371" s="149"/>
      <c r="D3371" s="150" t="s">
        <v>193</v>
      </c>
      <c r="F3371" s="152" t="s">
        <v>2074</v>
      </c>
      <c r="H3371" s="153">
        <v>110.28700000000001</v>
      </c>
      <c r="I3371" s="154"/>
      <c r="L3371" s="149"/>
      <c r="M3371" s="155"/>
      <c r="T3371" s="156"/>
      <c r="AT3371" s="151" t="s">
        <v>193</v>
      </c>
      <c r="AU3371" s="151" t="s">
        <v>81</v>
      </c>
      <c r="AV3371" s="12" t="s">
        <v>81</v>
      </c>
      <c r="AW3371" s="12" t="s">
        <v>4</v>
      </c>
      <c r="AX3371" s="12" t="s">
        <v>79</v>
      </c>
      <c r="AY3371" s="151" t="s">
        <v>182</v>
      </c>
    </row>
    <row r="3372" spans="2:65" s="1" customFormat="1" ht="78" customHeight="1">
      <c r="B3372" s="131"/>
      <c r="C3372" s="132" t="s">
        <v>2075</v>
      </c>
      <c r="D3372" s="132" t="s">
        <v>184</v>
      </c>
      <c r="E3372" s="133" t="s">
        <v>2076</v>
      </c>
      <c r="F3372" s="134" t="s">
        <v>2077</v>
      </c>
      <c r="G3372" s="135" t="s">
        <v>292</v>
      </c>
      <c r="H3372" s="136">
        <v>64.2</v>
      </c>
      <c r="I3372" s="137"/>
      <c r="J3372" s="138">
        <f>ROUND(I3372*H3372,2)</f>
        <v>0</v>
      </c>
      <c r="K3372" s="134" t="s">
        <v>188</v>
      </c>
      <c r="L3372" s="32"/>
      <c r="M3372" s="139" t="s">
        <v>3</v>
      </c>
      <c r="N3372" s="140" t="s">
        <v>43</v>
      </c>
      <c r="P3372" s="141">
        <f>O3372*H3372</f>
        <v>0</v>
      </c>
      <c r="Q3372" s="141">
        <v>1.1520000000000001E-2</v>
      </c>
      <c r="R3372" s="141">
        <f>Q3372*H3372</f>
        <v>0.73958400000000013</v>
      </c>
      <c r="S3372" s="141">
        <v>0</v>
      </c>
      <c r="T3372" s="142">
        <f>S3372*H3372</f>
        <v>0</v>
      </c>
      <c r="AR3372" s="143" t="s">
        <v>189</v>
      </c>
      <c r="AT3372" s="143" t="s">
        <v>184</v>
      </c>
      <c r="AU3372" s="143" t="s">
        <v>81</v>
      </c>
      <c r="AY3372" s="17" t="s">
        <v>182</v>
      </c>
      <c r="BE3372" s="144">
        <f>IF(N3372="základní",J3372,0)</f>
        <v>0</v>
      </c>
      <c r="BF3372" s="144">
        <f>IF(N3372="snížená",J3372,0)</f>
        <v>0</v>
      </c>
      <c r="BG3372" s="144">
        <f>IF(N3372="zákl. přenesená",J3372,0)</f>
        <v>0</v>
      </c>
      <c r="BH3372" s="144">
        <f>IF(N3372="sníž. přenesená",J3372,0)</f>
        <v>0</v>
      </c>
      <c r="BI3372" s="144">
        <f>IF(N3372="nulová",J3372,0)</f>
        <v>0</v>
      </c>
      <c r="BJ3372" s="17" t="s">
        <v>79</v>
      </c>
      <c r="BK3372" s="144">
        <f>ROUND(I3372*H3372,2)</f>
        <v>0</v>
      </c>
      <c r="BL3372" s="17" t="s">
        <v>189</v>
      </c>
      <c r="BM3372" s="143" t="s">
        <v>2078</v>
      </c>
    </row>
    <row r="3373" spans="2:65" s="1" customFormat="1">
      <c r="B3373" s="32"/>
      <c r="D3373" s="145" t="s">
        <v>191</v>
      </c>
      <c r="F3373" s="146" t="s">
        <v>2079</v>
      </c>
      <c r="I3373" s="147"/>
      <c r="L3373" s="32"/>
      <c r="M3373" s="148"/>
      <c r="T3373" s="52"/>
      <c r="AT3373" s="17" t="s">
        <v>191</v>
      </c>
      <c r="AU3373" s="17" t="s">
        <v>81</v>
      </c>
    </row>
    <row r="3374" spans="2:65" s="12" customFormat="1">
      <c r="B3374" s="149"/>
      <c r="D3374" s="150" t="s">
        <v>193</v>
      </c>
      <c r="E3374" s="151" t="s">
        <v>3</v>
      </c>
      <c r="F3374" s="152" t="s">
        <v>2080</v>
      </c>
      <c r="H3374" s="153">
        <v>64.2</v>
      </c>
      <c r="I3374" s="154"/>
      <c r="L3374" s="149"/>
      <c r="M3374" s="155"/>
      <c r="T3374" s="156"/>
      <c r="AT3374" s="151" t="s">
        <v>193</v>
      </c>
      <c r="AU3374" s="151" t="s">
        <v>81</v>
      </c>
      <c r="AV3374" s="12" t="s">
        <v>81</v>
      </c>
      <c r="AW3374" s="12" t="s">
        <v>34</v>
      </c>
      <c r="AX3374" s="12" t="s">
        <v>79</v>
      </c>
      <c r="AY3374" s="151" t="s">
        <v>182</v>
      </c>
    </row>
    <row r="3375" spans="2:65" s="1" customFormat="1" ht="24.2" customHeight="1">
      <c r="B3375" s="131"/>
      <c r="C3375" s="164" t="s">
        <v>2081</v>
      </c>
      <c r="D3375" s="164" t="s">
        <v>281</v>
      </c>
      <c r="E3375" s="165" t="s">
        <v>2082</v>
      </c>
      <c r="F3375" s="166" t="s">
        <v>2083</v>
      </c>
      <c r="G3375" s="167" t="s">
        <v>292</v>
      </c>
      <c r="H3375" s="168">
        <v>67.41</v>
      </c>
      <c r="I3375" s="169"/>
      <c r="J3375" s="170">
        <f>ROUND(I3375*H3375,2)</f>
        <v>0</v>
      </c>
      <c r="K3375" s="166" t="s">
        <v>188</v>
      </c>
      <c r="L3375" s="171"/>
      <c r="M3375" s="172" t="s">
        <v>3</v>
      </c>
      <c r="N3375" s="173" t="s">
        <v>43</v>
      </c>
      <c r="P3375" s="141">
        <f>O3375*H3375</f>
        <v>0</v>
      </c>
      <c r="Q3375" s="141">
        <v>1.35E-2</v>
      </c>
      <c r="R3375" s="141">
        <f>Q3375*H3375</f>
        <v>0.91003499999999993</v>
      </c>
      <c r="S3375" s="141">
        <v>0</v>
      </c>
      <c r="T3375" s="142">
        <f>S3375*H3375</f>
        <v>0</v>
      </c>
      <c r="AR3375" s="143" t="s">
        <v>236</v>
      </c>
      <c r="AT3375" s="143" t="s">
        <v>281</v>
      </c>
      <c r="AU3375" s="143" t="s">
        <v>81</v>
      </c>
      <c r="AY3375" s="17" t="s">
        <v>182</v>
      </c>
      <c r="BE3375" s="144">
        <f>IF(N3375="základní",J3375,0)</f>
        <v>0</v>
      </c>
      <c r="BF3375" s="144">
        <f>IF(N3375="snížená",J3375,0)</f>
        <v>0</v>
      </c>
      <c r="BG3375" s="144">
        <f>IF(N3375="zákl. přenesená",J3375,0)</f>
        <v>0</v>
      </c>
      <c r="BH3375" s="144">
        <f>IF(N3375="sníž. přenesená",J3375,0)</f>
        <v>0</v>
      </c>
      <c r="BI3375" s="144">
        <f>IF(N3375="nulová",J3375,0)</f>
        <v>0</v>
      </c>
      <c r="BJ3375" s="17" t="s">
        <v>79</v>
      </c>
      <c r="BK3375" s="144">
        <f>ROUND(I3375*H3375,2)</f>
        <v>0</v>
      </c>
      <c r="BL3375" s="17" t="s">
        <v>189</v>
      </c>
      <c r="BM3375" s="143" t="s">
        <v>2084</v>
      </c>
    </row>
    <row r="3376" spans="2:65" s="12" customFormat="1">
      <c r="B3376" s="149"/>
      <c r="D3376" s="150" t="s">
        <v>193</v>
      </c>
      <c r="F3376" s="152" t="s">
        <v>2085</v>
      </c>
      <c r="H3376" s="153">
        <v>67.41</v>
      </c>
      <c r="I3376" s="154"/>
      <c r="L3376" s="149"/>
      <c r="M3376" s="155"/>
      <c r="T3376" s="156"/>
      <c r="AT3376" s="151" t="s">
        <v>193</v>
      </c>
      <c r="AU3376" s="151" t="s">
        <v>81</v>
      </c>
      <c r="AV3376" s="12" t="s">
        <v>81</v>
      </c>
      <c r="AW3376" s="12" t="s">
        <v>4</v>
      </c>
      <c r="AX3376" s="12" t="s">
        <v>79</v>
      </c>
      <c r="AY3376" s="151" t="s">
        <v>182</v>
      </c>
    </row>
    <row r="3377" spans="2:65" s="1" customFormat="1" ht="78" customHeight="1">
      <c r="B3377" s="131"/>
      <c r="C3377" s="132" t="s">
        <v>2086</v>
      </c>
      <c r="D3377" s="132" t="s">
        <v>184</v>
      </c>
      <c r="E3377" s="133" t="s">
        <v>2087</v>
      </c>
      <c r="F3377" s="134" t="s">
        <v>2088</v>
      </c>
      <c r="G3377" s="135" t="s">
        <v>292</v>
      </c>
      <c r="H3377" s="136">
        <v>843.09100000000001</v>
      </c>
      <c r="I3377" s="137"/>
      <c r="J3377" s="138">
        <f>ROUND(I3377*H3377,2)</f>
        <v>0</v>
      </c>
      <c r="K3377" s="134" t="s">
        <v>188</v>
      </c>
      <c r="L3377" s="32"/>
      <c r="M3377" s="139" t="s">
        <v>3</v>
      </c>
      <c r="N3377" s="140" t="s">
        <v>43</v>
      </c>
      <c r="P3377" s="141">
        <f>O3377*H3377</f>
        <v>0</v>
      </c>
      <c r="Q3377" s="141">
        <v>1.1599999999999999E-2</v>
      </c>
      <c r="R3377" s="141">
        <f>Q3377*H3377</f>
        <v>9.7798555999999994</v>
      </c>
      <c r="S3377" s="141">
        <v>0</v>
      </c>
      <c r="T3377" s="142">
        <f>S3377*H3377</f>
        <v>0</v>
      </c>
      <c r="AR3377" s="143" t="s">
        <v>189</v>
      </c>
      <c r="AT3377" s="143" t="s">
        <v>184</v>
      </c>
      <c r="AU3377" s="143" t="s">
        <v>81</v>
      </c>
      <c r="AY3377" s="17" t="s">
        <v>182</v>
      </c>
      <c r="BE3377" s="144">
        <f>IF(N3377="základní",J3377,0)</f>
        <v>0</v>
      </c>
      <c r="BF3377" s="144">
        <f>IF(N3377="snížená",J3377,0)</f>
        <v>0</v>
      </c>
      <c r="BG3377" s="144">
        <f>IF(N3377="zákl. přenesená",J3377,0)</f>
        <v>0</v>
      </c>
      <c r="BH3377" s="144">
        <f>IF(N3377="sníž. přenesená",J3377,0)</f>
        <v>0</v>
      </c>
      <c r="BI3377" s="144">
        <f>IF(N3377="nulová",J3377,0)</f>
        <v>0</v>
      </c>
      <c r="BJ3377" s="17" t="s">
        <v>79</v>
      </c>
      <c r="BK3377" s="144">
        <f>ROUND(I3377*H3377,2)</f>
        <v>0</v>
      </c>
      <c r="BL3377" s="17" t="s">
        <v>189</v>
      </c>
      <c r="BM3377" s="143" t="s">
        <v>2089</v>
      </c>
    </row>
    <row r="3378" spans="2:65" s="1" customFormat="1">
      <c r="B3378" s="32"/>
      <c r="D3378" s="145" t="s">
        <v>191</v>
      </c>
      <c r="F3378" s="146" t="s">
        <v>2090</v>
      </c>
      <c r="I3378" s="147"/>
      <c r="L3378" s="32"/>
      <c r="M3378" s="148"/>
      <c r="T3378" s="52"/>
      <c r="AT3378" s="17" t="s">
        <v>191</v>
      </c>
      <c r="AU3378" s="17" t="s">
        <v>81</v>
      </c>
    </row>
    <row r="3379" spans="2:65" s="12" customFormat="1">
      <c r="B3379" s="149"/>
      <c r="D3379" s="150" t="s">
        <v>193</v>
      </c>
      <c r="E3379" s="151" t="s">
        <v>3</v>
      </c>
      <c r="F3379" s="152" t="s">
        <v>2036</v>
      </c>
      <c r="H3379" s="153">
        <v>349.11399999999998</v>
      </c>
      <c r="I3379" s="154"/>
      <c r="L3379" s="149"/>
      <c r="M3379" s="155"/>
      <c r="T3379" s="156"/>
      <c r="AT3379" s="151" t="s">
        <v>193</v>
      </c>
      <c r="AU3379" s="151" t="s">
        <v>81</v>
      </c>
      <c r="AV3379" s="12" t="s">
        <v>81</v>
      </c>
      <c r="AW3379" s="12" t="s">
        <v>34</v>
      </c>
      <c r="AX3379" s="12" t="s">
        <v>72</v>
      </c>
      <c r="AY3379" s="151" t="s">
        <v>182</v>
      </c>
    </row>
    <row r="3380" spans="2:65" s="12" customFormat="1">
      <c r="B3380" s="149"/>
      <c r="D3380" s="150" t="s">
        <v>193</v>
      </c>
      <c r="E3380" s="151" t="s">
        <v>3</v>
      </c>
      <c r="F3380" s="152" t="s">
        <v>2037</v>
      </c>
      <c r="H3380" s="153">
        <v>50.36</v>
      </c>
      <c r="I3380" s="154"/>
      <c r="L3380" s="149"/>
      <c r="M3380" s="155"/>
      <c r="T3380" s="156"/>
      <c r="AT3380" s="151" t="s">
        <v>193</v>
      </c>
      <c r="AU3380" s="151" t="s">
        <v>81</v>
      </c>
      <c r="AV3380" s="12" t="s">
        <v>81</v>
      </c>
      <c r="AW3380" s="12" t="s">
        <v>34</v>
      </c>
      <c r="AX3380" s="12" t="s">
        <v>72</v>
      </c>
      <c r="AY3380" s="151" t="s">
        <v>182</v>
      </c>
    </row>
    <row r="3381" spans="2:65" s="12" customFormat="1">
      <c r="B3381" s="149"/>
      <c r="D3381" s="150" t="s">
        <v>193</v>
      </c>
      <c r="E3381" s="151" t="s">
        <v>3</v>
      </c>
      <c r="F3381" s="152" t="s">
        <v>2038</v>
      </c>
      <c r="H3381" s="153">
        <v>87.156000000000006</v>
      </c>
      <c r="I3381" s="154"/>
      <c r="L3381" s="149"/>
      <c r="M3381" s="155"/>
      <c r="T3381" s="156"/>
      <c r="AT3381" s="151" t="s">
        <v>193</v>
      </c>
      <c r="AU3381" s="151" t="s">
        <v>81</v>
      </c>
      <c r="AV3381" s="12" t="s">
        <v>81</v>
      </c>
      <c r="AW3381" s="12" t="s">
        <v>34</v>
      </c>
      <c r="AX3381" s="12" t="s">
        <v>72</v>
      </c>
      <c r="AY3381" s="151" t="s">
        <v>182</v>
      </c>
    </row>
    <row r="3382" spans="2:65" s="12" customFormat="1">
      <c r="B3382" s="149"/>
      <c r="D3382" s="150" t="s">
        <v>193</v>
      </c>
      <c r="E3382" s="151" t="s">
        <v>3</v>
      </c>
      <c r="F3382" s="152" t="s">
        <v>2039</v>
      </c>
      <c r="H3382" s="153">
        <v>105.976</v>
      </c>
      <c r="I3382" s="154"/>
      <c r="L3382" s="149"/>
      <c r="M3382" s="155"/>
      <c r="T3382" s="156"/>
      <c r="AT3382" s="151" t="s">
        <v>193</v>
      </c>
      <c r="AU3382" s="151" t="s">
        <v>81</v>
      </c>
      <c r="AV3382" s="12" t="s">
        <v>81</v>
      </c>
      <c r="AW3382" s="12" t="s">
        <v>34</v>
      </c>
      <c r="AX3382" s="12" t="s">
        <v>72</v>
      </c>
      <c r="AY3382" s="151" t="s">
        <v>182</v>
      </c>
    </row>
    <row r="3383" spans="2:65" s="12" customFormat="1">
      <c r="B3383" s="149"/>
      <c r="D3383" s="150" t="s">
        <v>193</v>
      </c>
      <c r="E3383" s="151" t="s">
        <v>3</v>
      </c>
      <c r="F3383" s="152" t="s">
        <v>2040</v>
      </c>
      <c r="H3383" s="153">
        <v>140.09899999999999</v>
      </c>
      <c r="I3383" s="154"/>
      <c r="L3383" s="149"/>
      <c r="M3383" s="155"/>
      <c r="T3383" s="156"/>
      <c r="AT3383" s="151" t="s">
        <v>193</v>
      </c>
      <c r="AU3383" s="151" t="s">
        <v>81</v>
      </c>
      <c r="AV3383" s="12" t="s">
        <v>81</v>
      </c>
      <c r="AW3383" s="12" t="s">
        <v>34</v>
      </c>
      <c r="AX3383" s="12" t="s">
        <v>72</v>
      </c>
      <c r="AY3383" s="151" t="s">
        <v>182</v>
      </c>
    </row>
    <row r="3384" spans="2:65" s="12" customFormat="1">
      <c r="B3384" s="149"/>
      <c r="D3384" s="150" t="s">
        <v>193</v>
      </c>
      <c r="E3384" s="151" t="s">
        <v>3</v>
      </c>
      <c r="F3384" s="152" t="s">
        <v>2041</v>
      </c>
      <c r="H3384" s="153">
        <v>159.55000000000001</v>
      </c>
      <c r="I3384" s="154"/>
      <c r="L3384" s="149"/>
      <c r="M3384" s="155"/>
      <c r="T3384" s="156"/>
      <c r="AT3384" s="151" t="s">
        <v>193</v>
      </c>
      <c r="AU3384" s="151" t="s">
        <v>81</v>
      </c>
      <c r="AV3384" s="12" t="s">
        <v>81</v>
      </c>
      <c r="AW3384" s="12" t="s">
        <v>34</v>
      </c>
      <c r="AX3384" s="12" t="s">
        <v>72</v>
      </c>
      <c r="AY3384" s="151" t="s">
        <v>182</v>
      </c>
    </row>
    <row r="3385" spans="2:65" s="12" customFormat="1">
      <c r="B3385" s="149"/>
      <c r="D3385" s="150" t="s">
        <v>193</v>
      </c>
      <c r="E3385" s="151" t="s">
        <v>3</v>
      </c>
      <c r="F3385" s="152" t="s">
        <v>2042</v>
      </c>
      <c r="H3385" s="153">
        <v>39.448999999999998</v>
      </c>
      <c r="I3385" s="154"/>
      <c r="L3385" s="149"/>
      <c r="M3385" s="155"/>
      <c r="T3385" s="156"/>
      <c r="AT3385" s="151" t="s">
        <v>193</v>
      </c>
      <c r="AU3385" s="151" t="s">
        <v>81</v>
      </c>
      <c r="AV3385" s="12" t="s">
        <v>81</v>
      </c>
      <c r="AW3385" s="12" t="s">
        <v>34</v>
      </c>
      <c r="AX3385" s="12" t="s">
        <v>72</v>
      </c>
      <c r="AY3385" s="151" t="s">
        <v>182</v>
      </c>
    </row>
    <row r="3386" spans="2:65" s="12" customFormat="1">
      <c r="B3386" s="149"/>
      <c r="D3386" s="150" t="s">
        <v>193</v>
      </c>
      <c r="E3386" s="151" t="s">
        <v>3</v>
      </c>
      <c r="F3386" s="152" t="s">
        <v>2043</v>
      </c>
      <c r="H3386" s="153">
        <v>26.2</v>
      </c>
      <c r="I3386" s="154"/>
      <c r="L3386" s="149"/>
      <c r="M3386" s="155"/>
      <c r="T3386" s="156"/>
      <c r="AT3386" s="151" t="s">
        <v>193</v>
      </c>
      <c r="AU3386" s="151" t="s">
        <v>81</v>
      </c>
      <c r="AV3386" s="12" t="s">
        <v>81</v>
      </c>
      <c r="AW3386" s="12" t="s">
        <v>34</v>
      </c>
      <c r="AX3386" s="12" t="s">
        <v>72</v>
      </c>
      <c r="AY3386" s="151" t="s">
        <v>182</v>
      </c>
    </row>
    <row r="3387" spans="2:65" s="12" customFormat="1">
      <c r="B3387" s="149"/>
      <c r="D3387" s="150" t="s">
        <v>193</v>
      </c>
      <c r="E3387" s="151" t="s">
        <v>3</v>
      </c>
      <c r="F3387" s="152" t="s">
        <v>2044</v>
      </c>
      <c r="H3387" s="153">
        <v>1.65</v>
      </c>
      <c r="I3387" s="154"/>
      <c r="L3387" s="149"/>
      <c r="M3387" s="155"/>
      <c r="T3387" s="156"/>
      <c r="AT3387" s="151" t="s">
        <v>193</v>
      </c>
      <c r="AU3387" s="151" t="s">
        <v>81</v>
      </c>
      <c r="AV3387" s="12" t="s">
        <v>81</v>
      </c>
      <c r="AW3387" s="12" t="s">
        <v>34</v>
      </c>
      <c r="AX3387" s="12" t="s">
        <v>72</v>
      </c>
      <c r="AY3387" s="151" t="s">
        <v>182</v>
      </c>
    </row>
    <row r="3388" spans="2:65" s="12" customFormat="1">
      <c r="B3388" s="149"/>
      <c r="D3388" s="150" t="s">
        <v>193</v>
      </c>
      <c r="E3388" s="151" t="s">
        <v>3</v>
      </c>
      <c r="F3388" s="152" t="s">
        <v>589</v>
      </c>
      <c r="H3388" s="153">
        <v>-9</v>
      </c>
      <c r="I3388" s="154"/>
      <c r="L3388" s="149"/>
      <c r="M3388" s="155"/>
      <c r="T3388" s="156"/>
      <c r="AT3388" s="151" t="s">
        <v>193</v>
      </c>
      <c r="AU3388" s="151" t="s">
        <v>81</v>
      </c>
      <c r="AV3388" s="12" t="s">
        <v>81</v>
      </c>
      <c r="AW3388" s="12" t="s">
        <v>34</v>
      </c>
      <c r="AX3388" s="12" t="s">
        <v>72</v>
      </c>
      <c r="AY3388" s="151" t="s">
        <v>182</v>
      </c>
    </row>
    <row r="3389" spans="2:65" s="12" customFormat="1">
      <c r="B3389" s="149"/>
      <c r="D3389" s="150" t="s">
        <v>193</v>
      </c>
      <c r="E3389" s="151" t="s">
        <v>3</v>
      </c>
      <c r="F3389" s="152" t="s">
        <v>2045</v>
      </c>
      <c r="H3389" s="153">
        <v>-5.4</v>
      </c>
      <c r="I3389" s="154"/>
      <c r="L3389" s="149"/>
      <c r="M3389" s="155"/>
      <c r="T3389" s="156"/>
      <c r="AT3389" s="151" t="s">
        <v>193</v>
      </c>
      <c r="AU3389" s="151" t="s">
        <v>81</v>
      </c>
      <c r="AV3389" s="12" t="s">
        <v>81</v>
      </c>
      <c r="AW3389" s="12" t="s">
        <v>34</v>
      </c>
      <c r="AX3389" s="12" t="s">
        <v>72</v>
      </c>
      <c r="AY3389" s="151" t="s">
        <v>182</v>
      </c>
    </row>
    <row r="3390" spans="2:65" s="12" customFormat="1">
      <c r="B3390" s="149"/>
      <c r="D3390" s="150" t="s">
        <v>193</v>
      </c>
      <c r="E3390" s="151" t="s">
        <v>3</v>
      </c>
      <c r="F3390" s="152" t="s">
        <v>2046</v>
      </c>
      <c r="H3390" s="153">
        <v>-88.5</v>
      </c>
      <c r="I3390" s="154"/>
      <c r="L3390" s="149"/>
      <c r="M3390" s="155"/>
      <c r="T3390" s="156"/>
      <c r="AT3390" s="151" t="s">
        <v>193</v>
      </c>
      <c r="AU3390" s="151" t="s">
        <v>81</v>
      </c>
      <c r="AV3390" s="12" t="s">
        <v>81</v>
      </c>
      <c r="AW3390" s="12" t="s">
        <v>34</v>
      </c>
      <c r="AX3390" s="12" t="s">
        <v>72</v>
      </c>
      <c r="AY3390" s="151" t="s">
        <v>182</v>
      </c>
    </row>
    <row r="3391" spans="2:65" s="12" customFormat="1">
      <c r="B3391" s="149"/>
      <c r="D3391" s="150" t="s">
        <v>193</v>
      </c>
      <c r="E3391" s="151" t="s">
        <v>3</v>
      </c>
      <c r="F3391" s="152" t="s">
        <v>2047</v>
      </c>
      <c r="H3391" s="153">
        <v>-10.343</v>
      </c>
      <c r="I3391" s="154"/>
      <c r="L3391" s="149"/>
      <c r="M3391" s="155"/>
      <c r="T3391" s="156"/>
      <c r="AT3391" s="151" t="s">
        <v>193</v>
      </c>
      <c r="AU3391" s="151" t="s">
        <v>81</v>
      </c>
      <c r="AV3391" s="12" t="s">
        <v>81</v>
      </c>
      <c r="AW3391" s="12" t="s">
        <v>34</v>
      </c>
      <c r="AX3391" s="12" t="s">
        <v>72</v>
      </c>
      <c r="AY3391" s="151" t="s">
        <v>182</v>
      </c>
    </row>
    <row r="3392" spans="2:65" s="12" customFormat="1">
      <c r="B3392" s="149"/>
      <c r="D3392" s="150" t="s">
        <v>193</v>
      </c>
      <c r="E3392" s="151" t="s">
        <v>3</v>
      </c>
      <c r="F3392" s="152" t="s">
        <v>592</v>
      </c>
      <c r="H3392" s="153">
        <v>-3.22</v>
      </c>
      <c r="I3392" s="154"/>
      <c r="L3392" s="149"/>
      <c r="M3392" s="155"/>
      <c r="T3392" s="156"/>
      <c r="AT3392" s="151" t="s">
        <v>193</v>
      </c>
      <c r="AU3392" s="151" t="s">
        <v>81</v>
      </c>
      <c r="AV3392" s="12" t="s">
        <v>81</v>
      </c>
      <c r="AW3392" s="12" t="s">
        <v>34</v>
      </c>
      <c r="AX3392" s="12" t="s">
        <v>72</v>
      </c>
      <c r="AY3392" s="151" t="s">
        <v>182</v>
      </c>
    </row>
    <row r="3393" spans="2:65" s="13" customFormat="1">
      <c r="B3393" s="157"/>
      <c r="D3393" s="150" t="s">
        <v>193</v>
      </c>
      <c r="E3393" s="158" t="s">
        <v>3</v>
      </c>
      <c r="F3393" s="159" t="s">
        <v>2049</v>
      </c>
      <c r="H3393" s="160">
        <v>843.09099999999989</v>
      </c>
      <c r="I3393" s="161"/>
      <c r="L3393" s="157"/>
      <c r="M3393" s="162"/>
      <c r="T3393" s="163"/>
      <c r="AT3393" s="158" t="s">
        <v>193</v>
      </c>
      <c r="AU3393" s="158" t="s">
        <v>81</v>
      </c>
      <c r="AV3393" s="13" t="s">
        <v>189</v>
      </c>
      <c r="AW3393" s="13" t="s">
        <v>34</v>
      </c>
      <c r="AX3393" s="13" t="s">
        <v>79</v>
      </c>
      <c r="AY3393" s="158" t="s">
        <v>182</v>
      </c>
    </row>
    <row r="3394" spans="2:65" s="1" customFormat="1" ht="24.2" customHeight="1">
      <c r="B3394" s="131"/>
      <c r="C3394" s="164" t="s">
        <v>2091</v>
      </c>
      <c r="D3394" s="164" t="s">
        <v>281</v>
      </c>
      <c r="E3394" s="165" t="s">
        <v>1923</v>
      </c>
      <c r="F3394" s="166" t="s">
        <v>1924</v>
      </c>
      <c r="G3394" s="167" t="s">
        <v>292</v>
      </c>
      <c r="H3394" s="168">
        <v>885.24599999999998</v>
      </c>
      <c r="I3394" s="169"/>
      <c r="J3394" s="170">
        <f>ROUND(I3394*H3394,2)</f>
        <v>0</v>
      </c>
      <c r="K3394" s="166" t="s">
        <v>188</v>
      </c>
      <c r="L3394" s="171"/>
      <c r="M3394" s="172" t="s">
        <v>3</v>
      </c>
      <c r="N3394" s="173" t="s">
        <v>43</v>
      </c>
      <c r="P3394" s="141">
        <f>O3394*H3394</f>
        <v>0</v>
      </c>
      <c r="Q3394" s="141">
        <v>1.7999999999999999E-2</v>
      </c>
      <c r="R3394" s="141">
        <f>Q3394*H3394</f>
        <v>15.934427999999999</v>
      </c>
      <c r="S3394" s="141">
        <v>0</v>
      </c>
      <c r="T3394" s="142">
        <f>S3394*H3394</f>
        <v>0</v>
      </c>
      <c r="AR3394" s="143" t="s">
        <v>236</v>
      </c>
      <c r="AT3394" s="143" t="s">
        <v>281</v>
      </c>
      <c r="AU3394" s="143" t="s">
        <v>81</v>
      </c>
      <c r="AY3394" s="17" t="s">
        <v>182</v>
      </c>
      <c r="BE3394" s="144">
        <f>IF(N3394="základní",J3394,0)</f>
        <v>0</v>
      </c>
      <c r="BF3394" s="144">
        <f>IF(N3394="snížená",J3394,0)</f>
        <v>0</v>
      </c>
      <c r="BG3394" s="144">
        <f>IF(N3394="zákl. přenesená",J3394,0)</f>
        <v>0</v>
      </c>
      <c r="BH3394" s="144">
        <f>IF(N3394="sníž. přenesená",J3394,0)</f>
        <v>0</v>
      </c>
      <c r="BI3394" s="144">
        <f>IF(N3394="nulová",J3394,0)</f>
        <v>0</v>
      </c>
      <c r="BJ3394" s="17" t="s">
        <v>79</v>
      </c>
      <c r="BK3394" s="144">
        <f>ROUND(I3394*H3394,2)</f>
        <v>0</v>
      </c>
      <c r="BL3394" s="17" t="s">
        <v>189</v>
      </c>
      <c r="BM3394" s="143" t="s">
        <v>2092</v>
      </c>
    </row>
    <row r="3395" spans="2:65" s="12" customFormat="1">
      <c r="B3395" s="149"/>
      <c r="D3395" s="150" t="s">
        <v>193</v>
      </c>
      <c r="F3395" s="152" t="s">
        <v>2093</v>
      </c>
      <c r="H3395" s="153">
        <v>885.24599999999998</v>
      </c>
      <c r="I3395" s="154"/>
      <c r="L3395" s="149"/>
      <c r="M3395" s="155"/>
      <c r="T3395" s="156"/>
      <c r="AT3395" s="151" t="s">
        <v>193</v>
      </c>
      <c r="AU3395" s="151" t="s">
        <v>81</v>
      </c>
      <c r="AV3395" s="12" t="s">
        <v>81</v>
      </c>
      <c r="AW3395" s="12" t="s">
        <v>4</v>
      </c>
      <c r="AX3395" s="12" t="s">
        <v>79</v>
      </c>
      <c r="AY3395" s="151" t="s">
        <v>182</v>
      </c>
    </row>
    <row r="3396" spans="2:65" s="1" customFormat="1" ht="78" customHeight="1">
      <c r="B3396" s="131"/>
      <c r="C3396" s="132" t="s">
        <v>2094</v>
      </c>
      <c r="D3396" s="132" t="s">
        <v>184</v>
      </c>
      <c r="E3396" s="133" t="s">
        <v>2095</v>
      </c>
      <c r="F3396" s="134" t="s">
        <v>2096</v>
      </c>
      <c r="G3396" s="135" t="s">
        <v>292</v>
      </c>
      <c r="H3396" s="136">
        <v>136.084</v>
      </c>
      <c r="I3396" s="137"/>
      <c r="J3396" s="138">
        <f>ROUND(I3396*H3396,2)</f>
        <v>0</v>
      </c>
      <c r="K3396" s="134" t="s">
        <v>188</v>
      </c>
      <c r="L3396" s="32"/>
      <c r="M3396" s="139" t="s">
        <v>3</v>
      </c>
      <c r="N3396" s="140" t="s">
        <v>43</v>
      </c>
      <c r="P3396" s="141">
        <f>O3396*H3396</f>
        <v>0</v>
      </c>
      <c r="Q3396" s="141">
        <v>1.1679999999999999E-2</v>
      </c>
      <c r="R3396" s="141">
        <f>Q3396*H3396</f>
        <v>1.5894611199999999</v>
      </c>
      <c r="S3396" s="141">
        <v>0</v>
      </c>
      <c r="T3396" s="142">
        <f>S3396*H3396</f>
        <v>0</v>
      </c>
      <c r="AR3396" s="143" t="s">
        <v>189</v>
      </c>
      <c r="AT3396" s="143" t="s">
        <v>184</v>
      </c>
      <c r="AU3396" s="143" t="s">
        <v>81</v>
      </c>
      <c r="AY3396" s="17" t="s">
        <v>182</v>
      </c>
      <c r="BE3396" s="144">
        <f>IF(N3396="základní",J3396,0)</f>
        <v>0</v>
      </c>
      <c r="BF3396" s="144">
        <f>IF(N3396="snížená",J3396,0)</f>
        <v>0</v>
      </c>
      <c r="BG3396" s="144">
        <f>IF(N3396="zákl. přenesená",J3396,0)</f>
        <v>0</v>
      </c>
      <c r="BH3396" s="144">
        <f>IF(N3396="sníž. přenesená",J3396,0)</f>
        <v>0</v>
      </c>
      <c r="BI3396" s="144">
        <f>IF(N3396="nulová",J3396,0)</f>
        <v>0</v>
      </c>
      <c r="BJ3396" s="17" t="s">
        <v>79</v>
      </c>
      <c r="BK3396" s="144">
        <f>ROUND(I3396*H3396,2)</f>
        <v>0</v>
      </c>
      <c r="BL3396" s="17" t="s">
        <v>189</v>
      </c>
      <c r="BM3396" s="143" t="s">
        <v>2097</v>
      </c>
    </row>
    <row r="3397" spans="2:65" s="1" customFormat="1">
      <c r="B3397" s="32"/>
      <c r="D3397" s="145" t="s">
        <v>191</v>
      </c>
      <c r="F3397" s="146" t="s">
        <v>2098</v>
      </c>
      <c r="I3397" s="147"/>
      <c r="L3397" s="32"/>
      <c r="M3397" s="148"/>
      <c r="T3397" s="52"/>
      <c r="AT3397" s="17" t="s">
        <v>191</v>
      </c>
      <c r="AU3397" s="17" t="s">
        <v>81</v>
      </c>
    </row>
    <row r="3398" spans="2:65" s="12" customFormat="1" ht="22.5">
      <c r="B3398" s="149"/>
      <c r="D3398" s="150" t="s">
        <v>193</v>
      </c>
      <c r="E3398" s="151" t="s">
        <v>3</v>
      </c>
      <c r="F3398" s="152" t="s">
        <v>1731</v>
      </c>
      <c r="H3398" s="153">
        <v>141.78399999999999</v>
      </c>
      <c r="I3398" s="154"/>
      <c r="L3398" s="149"/>
      <c r="M3398" s="155"/>
      <c r="T3398" s="156"/>
      <c r="AT3398" s="151" t="s">
        <v>193</v>
      </c>
      <c r="AU3398" s="151" t="s">
        <v>81</v>
      </c>
      <c r="AV3398" s="12" t="s">
        <v>81</v>
      </c>
      <c r="AW3398" s="12" t="s">
        <v>34</v>
      </c>
      <c r="AX3398" s="12" t="s">
        <v>72</v>
      </c>
      <c r="AY3398" s="151" t="s">
        <v>182</v>
      </c>
    </row>
    <row r="3399" spans="2:65" s="12" customFormat="1">
      <c r="B3399" s="149"/>
      <c r="D3399" s="150" t="s">
        <v>193</v>
      </c>
      <c r="E3399" s="151" t="s">
        <v>3</v>
      </c>
      <c r="F3399" s="152" t="s">
        <v>1732</v>
      </c>
      <c r="H3399" s="153">
        <v>-5.7</v>
      </c>
      <c r="I3399" s="154"/>
      <c r="L3399" s="149"/>
      <c r="M3399" s="155"/>
      <c r="T3399" s="156"/>
      <c r="AT3399" s="151" t="s">
        <v>193</v>
      </c>
      <c r="AU3399" s="151" t="s">
        <v>81</v>
      </c>
      <c r="AV3399" s="12" t="s">
        <v>81</v>
      </c>
      <c r="AW3399" s="12" t="s">
        <v>34</v>
      </c>
      <c r="AX3399" s="12" t="s">
        <v>72</v>
      </c>
      <c r="AY3399" s="151" t="s">
        <v>182</v>
      </c>
    </row>
    <row r="3400" spans="2:65" s="13" customFormat="1">
      <c r="B3400" s="157"/>
      <c r="D3400" s="150" t="s">
        <v>193</v>
      </c>
      <c r="E3400" s="158" t="s">
        <v>3</v>
      </c>
      <c r="F3400" s="159" t="s">
        <v>1733</v>
      </c>
      <c r="H3400" s="160">
        <v>136.084</v>
      </c>
      <c r="I3400" s="161"/>
      <c r="L3400" s="157"/>
      <c r="M3400" s="162"/>
      <c r="T3400" s="163"/>
      <c r="AT3400" s="158" t="s">
        <v>193</v>
      </c>
      <c r="AU3400" s="158" t="s">
        <v>81</v>
      </c>
      <c r="AV3400" s="13" t="s">
        <v>189</v>
      </c>
      <c r="AW3400" s="13" t="s">
        <v>34</v>
      </c>
      <c r="AX3400" s="13" t="s">
        <v>79</v>
      </c>
      <c r="AY3400" s="158" t="s">
        <v>182</v>
      </c>
    </row>
    <row r="3401" spans="2:65" s="1" customFormat="1" ht="24.2" customHeight="1">
      <c r="B3401" s="131"/>
      <c r="C3401" s="164" t="s">
        <v>2099</v>
      </c>
      <c r="D3401" s="164" t="s">
        <v>281</v>
      </c>
      <c r="E3401" s="165" t="s">
        <v>2100</v>
      </c>
      <c r="F3401" s="166" t="s">
        <v>2101</v>
      </c>
      <c r="G3401" s="167" t="s">
        <v>292</v>
      </c>
      <c r="H3401" s="168">
        <v>142.88800000000001</v>
      </c>
      <c r="I3401" s="169"/>
      <c r="J3401" s="170">
        <f>ROUND(I3401*H3401,2)</f>
        <v>0</v>
      </c>
      <c r="K3401" s="166" t="s">
        <v>188</v>
      </c>
      <c r="L3401" s="171"/>
      <c r="M3401" s="172" t="s">
        <v>3</v>
      </c>
      <c r="N3401" s="173" t="s">
        <v>43</v>
      </c>
      <c r="P3401" s="141">
        <f>O3401*H3401</f>
        <v>0</v>
      </c>
      <c r="Q3401" s="141">
        <v>2.1000000000000001E-2</v>
      </c>
      <c r="R3401" s="141">
        <f>Q3401*H3401</f>
        <v>3.0006480000000004</v>
      </c>
      <c r="S3401" s="141">
        <v>0</v>
      </c>
      <c r="T3401" s="142">
        <f>S3401*H3401</f>
        <v>0</v>
      </c>
      <c r="AR3401" s="143" t="s">
        <v>236</v>
      </c>
      <c r="AT3401" s="143" t="s">
        <v>281</v>
      </c>
      <c r="AU3401" s="143" t="s">
        <v>81</v>
      </c>
      <c r="AY3401" s="17" t="s">
        <v>182</v>
      </c>
      <c r="BE3401" s="144">
        <f>IF(N3401="základní",J3401,0)</f>
        <v>0</v>
      </c>
      <c r="BF3401" s="144">
        <f>IF(N3401="snížená",J3401,0)</f>
        <v>0</v>
      </c>
      <c r="BG3401" s="144">
        <f>IF(N3401="zákl. přenesená",J3401,0)</f>
        <v>0</v>
      </c>
      <c r="BH3401" s="144">
        <f>IF(N3401="sníž. přenesená",J3401,0)</f>
        <v>0</v>
      </c>
      <c r="BI3401" s="144">
        <f>IF(N3401="nulová",J3401,0)</f>
        <v>0</v>
      </c>
      <c r="BJ3401" s="17" t="s">
        <v>79</v>
      </c>
      <c r="BK3401" s="144">
        <f>ROUND(I3401*H3401,2)</f>
        <v>0</v>
      </c>
      <c r="BL3401" s="17" t="s">
        <v>189</v>
      </c>
      <c r="BM3401" s="143" t="s">
        <v>2102</v>
      </c>
    </row>
    <row r="3402" spans="2:65" s="12" customFormat="1">
      <c r="B3402" s="149"/>
      <c r="D3402" s="150" t="s">
        <v>193</v>
      </c>
      <c r="F3402" s="152" t="s">
        <v>2103</v>
      </c>
      <c r="H3402" s="153">
        <v>142.88800000000001</v>
      </c>
      <c r="I3402" s="154"/>
      <c r="L3402" s="149"/>
      <c r="M3402" s="155"/>
      <c r="T3402" s="156"/>
      <c r="AT3402" s="151" t="s">
        <v>193</v>
      </c>
      <c r="AU3402" s="151" t="s">
        <v>81</v>
      </c>
      <c r="AV3402" s="12" t="s">
        <v>81</v>
      </c>
      <c r="AW3402" s="12" t="s">
        <v>4</v>
      </c>
      <c r="AX3402" s="12" t="s">
        <v>79</v>
      </c>
      <c r="AY3402" s="151" t="s">
        <v>182</v>
      </c>
    </row>
    <row r="3403" spans="2:65" s="1" customFormat="1" ht="66.75" customHeight="1">
      <c r="B3403" s="131"/>
      <c r="C3403" s="132" t="s">
        <v>2104</v>
      </c>
      <c r="D3403" s="132" t="s">
        <v>184</v>
      </c>
      <c r="E3403" s="133" t="s">
        <v>2105</v>
      </c>
      <c r="F3403" s="134" t="s">
        <v>2106</v>
      </c>
      <c r="G3403" s="135" t="s">
        <v>300</v>
      </c>
      <c r="H3403" s="136">
        <v>393.72</v>
      </c>
      <c r="I3403" s="137"/>
      <c r="J3403" s="138">
        <f>ROUND(I3403*H3403,2)</f>
        <v>0</v>
      </c>
      <c r="K3403" s="134" t="s">
        <v>188</v>
      </c>
      <c r="L3403" s="32"/>
      <c r="M3403" s="139" t="s">
        <v>3</v>
      </c>
      <c r="N3403" s="140" t="s">
        <v>43</v>
      </c>
      <c r="P3403" s="141">
        <f>O3403*H3403</f>
        <v>0</v>
      </c>
      <c r="Q3403" s="141">
        <v>3.3899999999999998E-3</v>
      </c>
      <c r="R3403" s="141">
        <f>Q3403*H3403</f>
        <v>1.3347108000000001</v>
      </c>
      <c r="S3403" s="141">
        <v>0</v>
      </c>
      <c r="T3403" s="142">
        <f>S3403*H3403</f>
        <v>0</v>
      </c>
      <c r="AR3403" s="143" t="s">
        <v>189</v>
      </c>
      <c r="AT3403" s="143" t="s">
        <v>184</v>
      </c>
      <c r="AU3403" s="143" t="s">
        <v>81</v>
      </c>
      <c r="AY3403" s="17" t="s">
        <v>182</v>
      </c>
      <c r="BE3403" s="144">
        <f>IF(N3403="základní",J3403,0)</f>
        <v>0</v>
      </c>
      <c r="BF3403" s="144">
        <f>IF(N3403="snížená",J3403,0)</f>
        <v>0</v>
      </c>
      <c r="BG3403" s="144">
        <f>IF(N3403="zákl. přenesená",J3403,0)</f>
        <v>0</v>
      </c>
      <c r="BH3403" s="144">
        <f>IF(N3403="sníž. přenesená",J3403,0)</f>
        <v>0</v>
      </c>
      <c r="BI3403" s="144">
        <f>IF(N3403="nulová",J3403,0)</f>
        <v>0</v>
      </c>
      <c r="BJ3403" s="17" t="s">
        <v>79</v>
      </c>
      <c r="BK3403" s="144">
        <f>ROUND(I3403*H3403,2)</f>
        <v>0</v>
      </c>
      <c r="BL3403" s="17" t="s">
        <v>189</v>
      </c>
      <c r="BM3403" s="143" t="s">
        <v>2107</v>
      </c>
    </row>
    <row r="3404" spans="2:65" s="1" customFormat="1">
      <c r="B3404" s="32"/>
      <c r="D3404" s="145" t="s">
        <v>191</v>
      </c>
      <c r="F3404" s="146" t="s">
        <v>2108</v>
      </c>
      <c r="I3404" s="147"/>
      <c r="L3404" s="32"/>
      <c r="M3404" s="148"/>
      <c r="T3404" s="52"/>
      <c r="AT3404" s="17" t="s">
        <v>191</v>
      </c>
      <c r="AU3404" s="17" t="s">
        <v>81</v>
      </c>
    </row>
    <row r="3405" spans="2:65" s="12" customFormat="1">
      <c r="B3405" s="149"/>
      <c r="D3405" s="150" t="s">
        <v>193</v>
      </c>
      <c r="E3405" s="151" t="s">
        <v>3</v>
      </c>
      <c r="F3405" s="152" t="s">
        <v>2109</v>
      </c>
      <c r="H3405" s="153">
        <v>36</v>
      </c>
      <c r="I3405" s="154"/>
      <c r="L3405" s="149"/>
      <c r="M3405" s="155"/>
      <c r="T3405" s="156"/>
      <c r="AT3405" s="151" t="s">
        <v>193</v>
      </c>
      <c r="AU3405" s="151" t="s">
        <v>81</v>
      </c>
      <c r="AV3405" s="12" t="s">
        <v>81</v>
      </c>
      <c r="AW3405" s="12" t="s">
        <v>34</v>
      </c>
      <c r="AX3405" s="12" t="s">
        <v>72</v>
      </c>
      <c r="AY3405" s="151" t="s">
        <v>182</v>
      </c>
    </row>
    <row r="3406" spans="2:65" s="12" customFormat="1">
      <c r="B3406" s="149"/>
      <c r="D3406" s="150" t="s">
        <v>193</v>
      </c>
      <c r="E3406" s="151" t="s">
        <v>3</v>
      </c>
      <c r="F3406" s="152" t="s">
        <v>2110</v>
      </c>
      <c r="H3406" s="153">
        <v>22.8</v>
      </c>
      <c r="I3406" s="154"/>
      <c r="L3406" s="149"/>
      <c r="M3406" s="155"/>
      <c r="T3406" s="156"/>
      <c r="AT3406" s="151" t="s">
        <v>193</v>
      </c>
      <c r="AU3406" s="151" t="s">
        <v>81</v>
      </c>
      <c r="AV3406" s="12" t="s">
        <v>81</v>
      </c>
      <c r="AW3406" s="12" t="s">
        <v>34</v>
      </c>
      <c r="AX3406" s="12" t="s">
        <v>72</v>
      </c>
      <c r="AY3406" s="151" t="s">
        <v>182</v>
      </c>
    </row>
    <row r="3407" spans="2:65" s="12" customFormat="1">
      <c r="B3407" s="149"/>
      <c r="D3407" s="150" t="s">
        <v>193</v>
      </c>
      <c r="E3407" s="151" t="s">
        <v>3</v>
      </c>
      <c r="F3407" s="152" t="s">
        <v>2111</v>
      </c>
      <c r="H3407" s="153">
        <v>295</v>
      </c>
      <c r="I3407" s="154"/>
      <c r="L3407" s="149"/>
      <c r="M3407" s="155"/>
      <c r="T3407" s="156"/>
      <c r="AT3407" s="151" t="s">
        <v>193</v>
      </c>
      <c r="AU3407" s="151" t="s">
        <v>81</v>
      </c>
      <c r="AV3407" s="12" t="s">
        <v>81</v>
      </c>
      <c r="AW3407" s="12" t="s">
        <v>34</v>
      </c>
      <c r="AX3407" s="12" t="s">
        <v>72</v>
      </c>
      <c r="AY3407" s="151" t="s">
        <v>182</v>
      </c>
    </row>
    <row r="3408" spans="2:65" s="12" customFormat="1">
      <c r="B3408" s="149"/>
      <c r="D3408" s="150" t="s">
        <v>193</v>
      </c>
      <c r="E3408" s="151" t="s">
        <v>3</v>
      </c>
      <c r="F3408" s="152" t="s">
        <v>2112</v>
      </c>
      <c r="H3408" s="153">
        <v>32.520000000000003</v>
      </c>
      <c r="I3408" s="154"/>
      <c r="L3408" s="149"/>
      <c r="M3408" s="155"/>
      <c r="T3408" s="156"/>
      <c r="AT3408" s="151" t="s">
        <v>193</v>
      </c>
      <c r="AU3408" s="151" t="s">
        <v>81</v>
      </c>
      <c r="AV3408" s="12" t="s">
        <v>81</v>
      </c>
      <c r="AW3408" s="12" t="s">
        <v>34</v>
      </c>
      <c r="AX3408" s="12" t="s">
        <v>72</v>
      </c>
      <c r="AY3408" s="151" t="s">
        <v>182</v>
      </c>
    </row>
    <row r="3409" spans="2:65" s="12" customFormat="1">
      <c r="B3409" s="149"/>
      <c r="D3409" s="150" t="s">
        <v>193</v>
      </c>
      <c r="E3409" s="151" t="s">
        <v>3</v>
      </c>
      <c r="F3409" s="152" t="s">
        <v>2113</v>
      </c>
      <c r="H3409" s="153">
        <v>7.4</v>
      </c>
      <c r="I3409" s="154"/>
      <c r="L3409" s="149"/>
      <c r="M3409" s="155"/>
      <c r="T3409" s="156"/>
      <c r="AT3409" s="151" t="s">
        <v>193</v>
      </c>
      <c r="AU3409" s="151" t="s">
        <v>81</v>
      </c>
      <c r="AV3409" s="12" t="s">
        <v>81</v>
      </c>
      <c r="AW3409" s="12" t="s">
        <v>34</v>
      </c>
      <c r="AX3409" s="12" t="s">
        <v>72</v>
      </c>
      <c r="AY3409" s="151" t="s">
        <v>182</v>
      </c>
    </row>
    <row r="3410" spans="2:65" s="13" customFormat="1">
      <c r="B3410" s="157"/>
      <c r="D3410" s="150" t="s">
        <v>193</v>
      </c>
      <c r="E3410" s="158" t="s">
        <v>3</v>
      </c>
      <c r="F3410" s="159" t="s">
        <v>2049</v>
      </c>
      <c r="H3410" s="160">
        <v>393.71999999999997</v>
      </c>
      <c r="I3410" s="161"/>
      <c r="L3410" s="157"/>
      <c r="M3410" s="162"/>
      <c r="T3410" s="163"/>
      <c r="AT3410" s="158" t="s">
        <v>193</v>
      </c>
      <c r="AU3410" s="158" t="s">
        <v>81</v>
      </c>
      <c r="AV3410" s="13" t="s">
        <v>189</v>
      </c>
      <c r="AW3410" s="13" t="s">
        <v>34</v>
      </c>
      <c r="AX3410" s="13" t="s">
        <v>79</v>
      </c>
      <c r="AY3410" s="158" t="s">
        <v>182</v>
      </c>
    </row>
    <row r="3411" spans="2:65" s="1" customFormat="1" ht="24.2" customHeight="1">
      <c r="B3411" s="131"/>
      <c r="C3411" s="164" t="s">
        <v>2114</v>
      </c>
      <c r="D3411" s="164" t="s">
        <v>281</v>
      </c>
      <c r="E3411" s="165" t="s">
        <v>2115</v>
      </c>
      <c r="F3411" s="166" t="s">
        <v>2116</v>
      </c>
      <c r="G3411" s="167" t="s">
        <v>292</v>
      </c>
      <c r="H3411" s="168">
        <v>118.116</v>
      </c>
      <c r="I3411" s="169"/>
      <c r="J3411" s="170">
        <f>ROUND(I3411*H3411,2)</f>
        <v>0</v>
      </c>
      <c r="K3411" s="166" t="s">
        <v>188</v>
      </c>
      <c r="L3411" s="171"/>
      <c r="M3411" s="172" t="s">
        <v>3</v>
      </c>
      <c r="N3411" s="173" t="s">
        <v>43</v>
      </c>
      <c r="P3411" s="141">
        <f>O3411*H3411</f>
        <v>0</v>
      </c>
      <c r="Q3411" s="141">
        <v>4.8300000000000001E-3</v>
      </c>
      <c r="R3411" s="141">
        <f>Q3411*H3411</f>
        <v>0.57050027999999997</v>
      </c>
      <c r="S3411" s="141">
        <v>0</v>
      </c>
      <c r="T3411" s="142">
        <f>S3411*H3411</f>
        <v>0</v>
      </c>
      <c r="AR3411" s="143" t="s">
        <v>236</v>
      </c>
      <c r="AT3411" s="143" t="s">
        <v>281</v>
      </c>
      <c r="AU3411" s="143" t="s">
        <v>81</v>
      </c>
      <c r="AY3411" s="17" t="s">
        <v>182</v>
      </c>
      <c r="BE3411" s="144">
        <f>IF(N3411="základní",J3411,0)</f>
        <v>0</v>
      </c>
      <c r="BF3411" s="144">
        <f>IF(N3411="snížená",J3411,0)</f>
        <v>0</v>
      </c>
      <c r="BG3411" s="144">
        <f>IF(N3411="zákl. přenesená",J3411,0)</f>
        <v>0</v>
      </c>
      <c r="BH3411" s="144">
        <f>IF(N3411="sníž. přenesená",J3411,0)</f>
        <v>0</v>
      </c>
      <c r="BI3411" s="144">
        <f>IF(N3411="nulová",J3411,0)</f>
        <v>0</v>
      </c>
      <c r="BJ3411" s="17" t="s">
        <v>79</v>
      </c>
      <c r="BK3411" s="144">
        <f>ROUND(I3411*H3411,2)</f>
        <v>0</v>
      </c>
      <c r="BL3411" s="17" t="s">
        <v>189</v>
      </c>
      <c r="BM3411" s="143" t="s">
        <v>2117</v>
      </c>
    </row>
    <row r="3412" spans="2:65" s="12" customFormat="1">
      <c r="B3412" s="149"/>
      <c r="D3412" s="150" t="s">
        <v>193</v>
      </c>
      <c r="F3412" s="152" t="s">
        <v>2118</v>
      </c>
      <c r="H3412" s="153">
        <v>118.116</v>
      </c>
      <c r="I3412" s="154"/>
      <c r="L3412" s="149"/>
      <c r="M3412" s="155"/>
      <c r="T3412" s="156"/>
      <c r="AT3412" s="151" t="s">
        <v>193</v>
      </c>
      <c r="AU3412" s="151" t="s">
        <v>81</v>
      </c>
      <c r="AV3412" s="12" t="s">
        <v>81</v>
      </c>
      <c r="AW3412" s="12" t="s">
        <v>4</v>
      </c>
      <c r="AX3412" s="12" t="s">
        <v>79</v>
      </c>
      <c r="AY3412" s="151" t="s">
        <v>182</v>
      </c>
    </row>
    <row r="3413" spans="2:65" s="1" customFormat="1" ht="24.2" customHeight="1">
      <c r="B3413" s="131"/>
      <c r="C3413" s="132" t="s">
        <v>2119</v>
      </c>
      <c r="D3413" s="132" t="s">
        <v>184</v>
      </c>
      <c r="E3413" s="133" t="s">
        <v>2120</v>
      </c>
      <c r="F3413" s="134" t="s">
        <v>2121</v>
      </c>
      <c r="G3413" s="135" t="s">
        <v>300</v>
      </c>
      <c r="H3413" s="136">
        <v>86.084999999999994</v>
      </c>
      <c r="I3413" s="137"/>
      <c r="J3413" s="138">
        <f>ROUND(I3413*H3413,2)</f>
        <v>0</v>
      </c>
      <c r="K3413" s="134" t="s">
        <v>188</v>
      </c>
      <c r="L3413" s="32"/>
      <c r="M3413" s="139" t="s">
        <v>3</v>
      </c>
      <c r="N3413" s="140" t="s">
        <v>43</v>
      </c>
      <c r="P3413" s="141">
        <f>O3413*H3413</f>
        <v>0</v>
      </c>
      <c r="Q3413" s="141">
        <v>3.0000000000000001E-5</v>
      </c>
      <c r="R3413" s="141">
        <f>Q3413*H3413</f>
        <v>2.5825499999999999E-3</v>
      </c>
      <c r="S3413" s="141">
        <v>0</v>
      </c>
      <c r="T3413" s="142">
        <f>S3413*H3413</f>
        <v>0</v>
      </c>
      <c r="AR3413" s="143" t="s">
        <v>189</v>
      </c>
      <c r="AT3413" s="143" t="s">
        <v>184</v>
      </c>
      <c r="AU3413" s="143" t="s">
        <v>81</v>
      </c>
      <c r="AY3413" s="17" t="s">
        <v>182</v>
      </c>
      <c r="BE3413" s="144">
        <f>IF(N3413="základní",J3413,0)</f>
        <v>0</v>
      </c>
      <c r="BF3413" s="144">
        <f>IF(N3413="snížená",J3413,0)</f>
        <v>0</v>
      </c>
      <c r="BG3413" s="144">
        <f>IF(N3413="zákl. přenesená",J3413,0)</f>
        <v>0</v>
      </c>
      <c r="BH3413" s="144">
        <f>IF(N3413="sníž. přenesená",J3413,0)</f>
        <v>0</v>
      </c>
      <c r="BI3413" s="144">
        <f>IF(N3413="nulová",J3413,0)</f>
        <v>0</v>
      </c>
      <c r="BJ3413" s="17" t="s">
        <v>79</v>
      </c>
      <c r="BK3413" s="144">
        <f>ROUND(I3413*H3413,2)</f>
        <v>0</v>
      </c>
      <c r="BL3413" s="17" t="s">
        <v>189</v>
      </c>
      <c r="BM3413" s="143" t="s">
        <v>2122</v>
      </c>
    </row>
    <row r="3414" spans="2:65" s="1" customFormat="1">
      <c r="B3414" s="32"/>
      <c r="D3414" s="145" t="s">
        <v>191</v>
      </c>
      <c r="F3414" s="146" t="s">
        <v>2123</v>
      </c>
      <c r="I3414" s="147"/>
      <c r="L3414" s="32"/>
      <c r="M3414" s="148"/>
      <c r="T3414" s="52"/>
      <c r="AT3414" s="17" t="s">
        <v>191</v>
      </c>
      <c r="AU3414" s="17" t="s">
        <v>81</v>
      </c>
    </row>
    <row r="3415" spans="2:65" s="12" customFormat="1">
      <c r="B3415" s="149"/>
      <c r="D3415" s="150" t="s">
        <v>193</v>
      </c>
      <c r="E3415" s="151" t="s">
        <v>3</v>
      </c>
      <c r="F3415" s="152" t="s">
        <v>2124</v>
      </c>
      <c r="H3415" s="153">
        <v>12</v>
      </c>
      <c r="I3415" s="154"/>
      <c r="L3415" s="149"/>
      <c r="M3415" s="155"/>
      <c r="T3415" s="156"/>
      <c r="AT3415" s="151" t="s">
        <v>193</v>
      </c>
      <c r="AU3415" s="151" t="s">
        <v>81</v>
      </c>
      <c r="AV3415" s="12" t="s">
        <v>81</v>
      </c>
      <c r="AW3415" s="12" t="s">
        <v>34</v>
      </c>
      <c r="AX3415" s="12" t="s">
        <v>72</v>
      </c>
      <c r="AY3415" s="151" t="s">
        <v>182</v>
      </c>
    </row>
    <row r="3416" spans="2:65" s="14" customFormat="1">
      <c r="B3416" s="174"/>
      <c r="D3416" s="150" t="s">
        <v>193</v>
      </c>
      <c r="E3416" s="175" t="s">
        <v>3</v>
      </c>
      <c r="F3416" s="176" t="s">
        <v>2125</v>
      </c>
      <c r="H3416" s="177">
        <v>12</v>
      </c>
      <c r="I3416" s="178"/>
      <c r="L3416" s="174"/>
      <c r="M3416" s="179"/>
      <c r="T3416" s="180"/>
      <c r="AT3416" s="175" t="s">
        <v>193</v>
      </c>
      <c r="AU3416" s="175" t="s">
        <v>81</v>
      </c>
      <c r="AV3416" s="14" t="s">
        <v>202</v>
      </c>
      <c r="AW3416" s="14" t="s">
        <v>34</v>
      </c>
      <c r="AX3416" s="14" t="s">
        <v>72</v>
      </c>
      <c r="AY3416" s="175" t="s">
        <v>182</v>
      </c>
    </row>
    <row r="3417" spans="2:65" s="12" customFormat="1">
      <c r="B3417" s="149"/>
      <c r="D3417" s="150" t="s">
        <v>193</v>
      </c>
      <c r="E3417" s="151" t="s">
        <v>3</v>
      </c>
      <c r="F3417" s="152" t="s">
        <v>2126</v>
      </c>
      <c r="H3417" s="153">
        <v>22.655000000000001</v>
      </c>
      <c r="I3417" s="154"/>
      <c r="L3417" s="149"/>
      <c r="M3417" s="155"/>
      <c r="T3417" s="156"/>
      <c r="AT3417" s="151" t="s">
        <v>193</v>
      </c>
      <c r="AU3417" s="151" t="s">
        <v>81</v>
      </c>
      <c r="AV3417" s="12" t="s">
        <v>81</v>
      </c>
      <c r="AW3417" s="12" t="s">
        <v>34</v>
      </c>
      <c r="AX3417" s="12" t="s">
        <v>72</v>
      </c>
      <c r="AY3417" s="151" t="s">
        <v>182</v>
      </c>
    </row>
    <row r="3418" spans="2:65" s="12" customFormat="1">
      <c r="B3418" s="149"/>
      <c r="D3418" s="150" t="s">
        <v>193</v>
      </c>
      <c r="E3418" s="151" t="s">
        <v>3</v>
      </c>
      <c r="F3418" s="152" t="s">
        <v>2127</v>
      </c>
      <c r="H3418" s="153">
        <v>10.83</v>
      </c>
      <c r="I3418" s="154"/>
      <c r="L3418" s="149"/>
      <c r="M3418" s="155"/>
      <c r="T3418" s="156"/>
      <c r="AT3418" s="151" t="s">
        <v>193</v>
      </c>
      <c r="AU3418" s="151" t="s">
        <v>81</v>
      </c>
      <c r="AV3418" s="12" t="s">
        <v>81</v>
      </c>
      <c r="AW3418" s="12" t="s">
        <v>34</v>
      </c>
      <c r="AX3418" s="12" t="s">
        <v>72</v>
      </c>
      <c r="AY3418" s="151" t="s">
        <v>182</v>
      </c>
    </row>
    <row r="3419" spans="2:65" s="12" customFormat="1">
      <c r="B3419" s="149"/>
      <c r="D3419" s="150" t="s">
        <v>193</v>
      </c>
      <c r="E3419" s="151" t="s">
        <v>3</v>
      </c>
      <c r="F3419" s="152" t="s">
        <v>2128</v>
      </c>
      <c r="H3419" s="153">
        <v>20.38</v>
      </c>
      <c r="I3419" s="154"/>
      <c r="L3419" s="149"/>
      <c r="M3419" s="155"/>
      <c r="T3419" s="156"/>
      <c r="AT3419" s="151" t="s">
        <v>193</v>
      </c>
      <c r="AU3419" s="151" t="s">
        <v>81</v>
      </c>
      <c r="AV3419" s="12" t="s">
        <v>81</v>
      </c>
      <c r="AW3419" s="12" t="s">
        <v>34</v>
      </c>
      <c r="AX3419" s="12" t="s">
        <v>72</v>
      </c>
      <c r="AY3419" s="151" t="s">
        <v>182</v>
      </c>
    </row>
    <row r="3420" spans="2:65" s="12" customFormat="1">
      <c r="B3420" s="149"/>
      <c r="D3420" s="150" t="s">
        <v>193</v>
      </c>
      <c r="E3420" s="151" t="s">
        <v>3</v>
      </c>
      <c r="F3420" s="152" t="s">
        <v>2129</v>
      </c>
      <c r="H3420" s="153">
        <v>7.54</v>
      </c>
      <c r="I3420" s="154"/>
      <c r="L3420" s="149"/>
      <c r="M3420" s="155"/>
      <c r="T3420" s="156"/>
      <c r="AT3420" s="151" t="s">
        <v>193</v>
      </c>
      <c r="AU3420" s="151" t="s">
        <v>81</v>
      </c>
      <c r="AV3420" s="12" t="s">
        <v>81</v>
      </c>
      <c r="AW3420" s="12" t="s">
        <v>34</v>
      </c>
      <c r="AX3420" s="12" t="s">
        <v>72</v>
      </c>
      <c r="AY3420" s="151" t="s">
        <v>182</v>
      </c>
    </row>
    <row r="3421" spans="2:65" s="12" customFormat="1">
      <c r="B3421" s="149"/>
      <c r="D3421" s="150" t="s">
        <v>193</v>
      </c>
      <c r="E3421" s="151" t="s">
        <v>3</v>
      </c>
      <c r="F3421" s="152" t="s">
        <v>2130</v>
      </c>
      <c r="H3421" s="153">
        <v>10.48</v>
      </c>
      <c r="I3421" s="154"/>
      <c r="L3421" s="149"/>
      <c r="M3421" s="155"/>
      <c r="T3421" s="156"/>
      <c r="AT3421" s="151" t="s">
        <v>193</v>
      </c>
      <c r="AU3421" s="151" t="s">
        <v>81</v>
      </c>
      <c r="AV3421" s="12" t="s">
        <v>81</v>
      </c>
      <c r="AW3421" s="12" t="s">
        <v>34</v>
      </c>
      <c r="AX3421" s="12" t="s">
        <v>72</v>
      </c>
      <c r="AY3421" s="151" t="s">
        <v>182</v>
      </c>
    </row>
    <row r="3422" spans="2:65" s="12" customFormat="1">
      <c r="B3422" s="149"/>
      <c r="D3422" s="150" t="s">
        <v>193</v>
      </c>
      <c r="E3422" s="151" t="s">
        <v>3</v>
      </c>
      <c r="F3422" s="152" t="s">
        <v>2131</v>
      </c>
      <c r="H3422" s="153">
        <v>2.2000000000000002</v>
      </c>
      <c r="I3422" s="154"/>
      <c r="L3422" s="149"/>
      <c r="M3422" s="155"/>
      <c r="T3422" s="156"/>
      <c r="AT3422" s="151" t="s">
        <v>193</v>
      </c>
      <c r="AU3422" s="151" t="s">
        <v>81</v>
      </c>
      <c r="AV3422" s="12" t="s">
        <v>81</v>
      </c>
      <c r="AW3422" s="12" t="s">
        <v>34</v>
      </c>
      <c r="AX3422" s="12" t="s">
        <v>72</v>
      </c>
      <c r="AY3422" s="151" t="s">
        <v>182</v>
      </c>
    </row>
    <row r="3423" spans="2:65" s="14" customFormat="1">
      <c r="B3423" s="174"/>
      <c r="D3423" s="150" t="s">
        <v>193</v>
      </c>
      <c r="E3423" s="175" t="s">
        <v>3</v>
      </c>
      <c r="F3423" s="176" t="s">
        <v>2132</v>
      </c>
      <c r="H3423" s="177">
        <v>74.084999999999994</v>
      </c>
      <c r="I3423" s="178"/>
      <c r="L3423" s="174"/>
      <c r="M3423" s="179"/>
      <c r="T3423" s="180"/>
      <c r="AT3423" s="175" t="s">
        <v>193</v>
      </c>
      <c r="AU3423" s="175" t="s">
        <v>81</v>
      </c>
      <c r="AV3423" s="14" t="s">
        <v>202</v>
      </c>
      <c r="AW3423" s="14" t="s">
        <v>34</v>
      </c>
      <c r="AX3423" s="14" t="s">
        <v>72</v>
      </c>
      <c r="AY3423" s="175" t="s">
        <v>182</v>
      </c>
    </row>
    <row r="3424" spans="2:65" s="13" customFormat="1">
      <c r="B3424" s="157"/>
      <c r="D3424" s="150" t="s">
        <v>193</v>
      </c>
      <c r="E3424" s="158" t="s">
        <v>3</v>
      </c>
      <c r="F3424" s="159" t="s">
        <v>2049</v>
      </c>
      <c r="H3424" s="160">
        <v>86.085000000000008</v>
      </c>
      <c r="I3424" s="161"/>
      <c r="L3424" s="157"/>
      <c r="M3424" s="162"/>
      <c r="T3424" s="163"/>
      <c r="AT3424" s="158" t="s">
        <v>193</v>
      </c>
      <c r="AU3424" s="158" t="s">
        <v>81</v>
      </c>
      <c r="AV3424" s="13" t="s">
        <v>189</v>
      </c>
      <c r="AW3424" s="13" t="s">
        <v>34</v>
      </c>
      <c r="AX3424" s="13" t="s">
        <v>79</v>
      </c>
      <c r="AY3424" s="158" t="s">
        <v>182</v>
      </c>
    </row>
    <row r="3425" spans="2:65" s="1" customFormat="1" ht="24.2" customHeight="1">
      <c r="B3425" s="131"/>
      <c r="C3425" s="164" t="s">
        <v>2133</v>
      </c>
      <c r="D3425" s="164" t="s">
        <v>281</v>
      </c>
      <c r="E3425" s="165" t="s">
        <v>2134</v>
      </c>
      <c r="F3425" s="166" t="s">
        <v>2135</v>
      </c>
      <c r="G3425" s="167" t="s">
        <v>300</v>
      </c>
      <c r="H3425" s="168">
        <v>12.6</v>
      </c>
      <c r="I3425" s="169"/>
      <c r="J3425" s="170">
        <f>ROUND(I3425*H3425,2)</f>
        <v>0</v>
      </c>
      <c r="K3425" s="166" t="s">
        <v>188</v>
      </c>
      <c r="L3425" s="171"/>
      <c r="M3425" s="172" t="s">
        <v>3</v>
      </c>
      <c r="N3425" s="173" t="s">
        <v>43</v>
      </c>
      <c r="P3425" s="141">
        <f>O3425*H3425</f>
        <v>0</v>
      </c>
      <c r="Q3425" s="141">
        <v>3.2000000000000003E-4</v>
      </c>
      <c r="R3425" s="141">
        <f>Q3425*H3425</f>
        <v>4.032E-3</v>
      </c>
      <c r="S3425" s="141">
        <v>0</v>
      </c>
      <c r="T3425" s="142">
        <f>S3425*H3425</f>
        <v>0</v>
      </c>
      <c r="AR3425" s="143" t="s">
        <v>236</v>
      </c>
      <c r="AT3425" s="143" t="s">
        <v>281</v>
      </c>
      <c r="AU3425" s="143" t="s">
        <v>81</v>
      </c>
      <c r="AY3425" s="17" t="s">
        <v>182</v>
      </c>
      <c r="BE3425" s="144">
        <f>IF(N3425="základní",J3425,0)</f>
        <v>0</v>
      </c>
      <c r="BF3425" s="144">
        <f>IF(N3425="snížená",J3425,0)</f>
        <v>0</v>
      </c>
      <c r="BG3425" s="144">
        <f>IF(N3425="zákl. přenesená",J3425,0)</f>
        <v>0</v>
      </c>
      <c r="BH3425" s="144">
        <f>IF(N3425="sníž. přenesená",J3425,0)</f>
        <v>0</v>
      </c>
      <c r="BI3425" s="144">
        <f>IF(N3425="nulová",J3425,0)</f>
        <v>0</v>
      </c>
      <c r="BJ3425" s="17" t="s">
        <v>79</v>
      </c>
      <c r="BK3425" s="144">
        <f>ROUND(I3425*H3425,2)</f>
        <v>0</v>
      </c>
      <c r="BL3425" s="17" t="s">
        <v>189</v>
      </c>
      <c r="BM3425" s="143" t="s">
        <v>2136</v>
      </c>
    </row>
    <row r="3426" spans="2:65" s="12" customFormat="1">
      <c r="B3426" s="149"/>
      <c r="D3426" s="150" t="s">
        <v>193</v>
      </c>
      <c r="F3426" s="152" t="s">
        <v>2137</v>
      </c>
      <c r="H3426" s="153">
        <v>12.6</v>
      </c>
      <c r="I3426" s="154"/>
      <c r="L3426" s="149"/>
      <c r="M3426" s="155"/>
      <c r="T3426" s="156"/>
      <c r="AT3426" s="151" t="s">
        <v>193</v>
      </c>
      <c r="AU3426" s="151" t="s">
        <v>81</v>
      </c>
      <c r="AV3426" s="12" t="s">
        <v>81</v>
      </c>
      <c r="AW3426" s="12" t="s">
        <v>4</v>
      </c>
      <c r="AX3426" s="12" t="s">
        <v>79</v>
      </c>
      <c r="AY3426" s="151" t="s">
        <v>182</v>
      </c>
    </row>
    <row r="3427" spans="2:65" s="1" customFormat="1" ht="24.2" customHeight="1">
      <c r="B3427" s="131"/>
      <c r="C3427" s="164" t="s">
        <v>2138</v>
      </c>
      <c r="D3427" s="164" t="s">
        <v>281</v>
      </c>
      <c r="E3427" s="165" t="s">
        <v>2139</v>
      </c>
      <c r="F3427" s="166" t="s">
        <v>2140</v>
      </c>
      <c r="G3427" s="167" t="s">
        <v>300</v>
      </c>
      <c r="H3427" s="168">
        <v>77.789000000000001</v>
      </c>
      <c r="I3427" s="169"/>
      <c r="J3427" s="170">
        <f>ROUND(I3427*H3427,2)</f>
        <v>0</v>
      </c>
      <c r="K3427" s="166" t="s">
        <v>188</v>
      </c>
      <c r="L3427" s="171"/>
      <c r="M3427" s="172" t="s">
        <v>3</v>
      </c>
      <c r="N3427" s="173" t="s">
        <v>43</v>
      </c>
      <c r="P3427" s="141">
        <f>O3427*H3427</f>
        <v>0</v>
      </c>
      <c r="Q3427" s="141">
        <v>5.9999999999999995E-4</v>
      </c>
      <c r="R3427" s="141">
        <f>Q3427*H3427</f>
        <v>4.6673399999999997E-2</v>
      </c>
      <c r="S3427" s="141">
        <v>0</v>
      </c>
      <c r="T3427" s="142">
        <f>S3427*H3427</f>
        <v>0</v>
      </c>
      <c r="AR3427" s="143" t="s">
        <v>236</v>
      </c>
      <c r="AT3427" s="143" t="s">
        <v>281</v>
      </c>
      <c r="AU3427" s="143" t="s">
        <v>81</v>
      </c>
      <c r="AY3427" s="17" t="s">
        <v>182</v>
      </c>
      <c r="BE3427" s="144">
        <f>IF(N3427="základní",J3427,0)</f>
        <v>0</v>
      </c>
      <c r="BF3427" s="144">
        <f>IF(N3427="snížená",J3427,0)</f>
        <v>0</v>
      </c>
      <c r="BG3427" s="144">
        <f>IF(N3427="zákl. přenesená",J3427,0)</f>
        <v>0</v>
      </c>
      <c r="BH3427" s="144">
        <f>IF(N3427="sníž. přenesená",J3427,0)</f>
        <v>0</v>
      </c>
      <c r="BI3427" s="144">
        <f>IF(N3427="nulová",J3427,0)</f>
        <v>0</v>
      </c>
      <c r="BJ3427" s="17" t="s">
        <v>79</v>
      </c>
      <c r="BK3427" s="144">
        <f>ROUND(I3427*H3427,2)</f>
        <v>0</v>
      </c>
      <c r="BL3427" s="17" t="s">
        <v>189</v>
      </c>
      <c r="BM3427" s="143" t="s">
        <v>2141</v>
      </c>
    </row>
    <row r="3428" spans="2:65" s="12" customFormat="1">
      <c r="B3428" s="149"/>
      <c r="D3428" s="150" t="s">
        <v>193</v>
      </c>
      <c r="F3428" s="152" t="s">
        <v>2142</v>
      </c>
      <c r="H3428" s="153">
        <v>77.789000000000001</v>
      </c>
      <c r="I3428" s="154"/>
      <c r="L3428" s="149"/>
      <c r="M3428" s="155"/>
      <c r="T3428" s="156"/>
      <c r="AT3428" s="151" t="s">
        <v>193</v>
      </c>
      <c r="AU3428" s="151" t="s">
        <v>81</v>
      </c>
      <c r="AV3428" s="12" t="s">
        <v>81</v>
      </c>
      <c r="AW3428" s="12" t="s">
        <v>4</v>
      </c>
      <c r="AX3428" s="12" t="s">
        <v>79</v>
      </c>
      <c r="AY3428" s="151" t="s">
        <v>182</v>
      </c>
    </row>
    <row r="3429" spans="2:65" s="1" customFormat="1" ht="24.2" customHeight="1">
      <c r="B3429" s="131"/>
      <c r="C3429" s="132" t="s">
        <v>2143</v>
      </c>
      <c r="D3429" s="132" t="s">
        <v>184</v>
      </c>
      <c r="E3429" s="133" t="s">
        <v>2144</v>
      </c>
      <c r="F3429" s="134" t="s">
        <v>2145</v>
      </c>
      <c r="G3429" s="135" t="s">
        <v>300</v>
      </c>
      <c r="H3429" s="136">
        <v>1104.27</v>
      </c>
      <c r="I3429" s="137"/>
      <c r="J3429" s="138">
        <f>ROUND(I3429*H3429,2)</f>
        <v>0</v>
      </c>
      <c r="K3429" s="134" t="s">
        <v>188</v>
      </c>
      <c r="L3429" s="32"/>
      <c r="M3429" s="139" t="s">
        <v>3</v>
      </c>
      <c r="N3429" s="140" t="s">
        <v>43</v>
      </c>
      <c r="P3429" s="141">
        <f>O3429*H3429</f>
        <v>0</v>
      </c>
      <c r="Q3429" s="141">
        <v>0</v>
      </c>
      <c r="R3429" s="141">
        <f>Q3429*H3429</f>
        <v>0</v>
      </c>
      <c r="S3429" s="141">
        <v>0</v>
      </c>
      <c r="T3429" s="142">
        <f>S3429*H3429</f>
        <v>0</v>
      </c>
      <c r="AR3429" s="143" t="s">
        <v>189</v>
      </c>
      <c r="AT3429" s="143" t="s">
        <v>184</v>
      </c>
      <c r="AU3429" s="143" t="s">
        <v>81</v>
      </c>
      <c r="AY3429" s="17" t="s">
        <v>182</v>
      </c>
      <c r="BE3429" s="144">
        <f>IF(N3429="základní",J3429,0)</f>
        <v>0</v>
      </c>
      <c r="BF3429" s="144">
        <f>IF(N3429="snížená",J3429,0)</f>
        <v>0</v>
      </c>
      <c r="BG3429" s="144">
        <f>IF(N3429="zákl. přenesená",J3429,0)</f>
        <v>0</v>
      </c>
      <c r="BH3429" s="144">
        <f>IF(N3429="sníž. přenesená",J3429,0)</f>
        <v>0</v>
      </c>
      <c r="BI3429" s="144">
        <f>IF(N3429="nulová",J3429,0)</f>
        <v>0</v>
      </c>
      <c r="BJ3429" s="17" t="s">
        <v>79</v>
      </c>
      <c r="BK3429" s="144">
        <f>ROUND(I3429*H3429,2)</f>
        <v>0</v>
      </c>
      <c r="BL3429" s="17" t="s">
        <v>189</v>
      </c>
      <c r="BM3429" s="143" t="s">
        <v>2146</v>
      </c>
    </row>
    <row r="3430" spans="2:65" s="1" customFormat="1">
      <c r="B3430" s="32"/>
      <c r="D3430" s="145" t="s">
        <v>191</v>
      </c>
      <c r="F3430" s="146" t="s">
        <v>2147</v>
      </c>
      <c r="I3430" s="147"/>
      <c r="L3430" s="32"/>
      <c r="M3430" s="148"/>
      <c r="T3430" s="52"/>
      <c r="AT3430" s="17" t="s">
        <v>191</v>
      </c>
      <c r="AU3430" s="17" t="s">
        <v>81</v>
      </c>
    </row>
    <row r="3431" spans="2:65" s="12" customFormat="1">
      <c r="B3431" s="149"/>
      <c r="D3431" s="150" t="s">
        <v>193</v>
      </c>
      <c r="E3431" s="151" t="s">
        <v>3</v>
      </c>
      <c r="F3431" s="152" t="s">
        <v>2148</v>
      </c>
      <c r="H3431" s="153">
        <v>91.5</v>
      </c>
      <c r="I3431" s="154"/>
      <c r="L3431" s="149"/>
      <c r="M3431" s="155"/>
      <c r="T3431" s="156"/>
      <c r="AT3431" s="151" t="s">
        <v>193</v>
      </c>
      <c r="AU3431" s="151" t="s">
        <v>81</v>
      </c>
      <c r="AV3431" s="12" t="s">
        <v>81</v>
      </c>
      <c r="AW3431" s="12" t="s">
        <v>34</v>
      </c>
      <c r="AX3431" s="12" t="s">
        <v>72</v>
      </c>
      <c r="AY3431" s="151" t="s">
        <v>182</v>
      </c>
    </row>
    <row r="3432" spans="2:65" s="14" customFormat="1">
      <c r="B3432" s="174"/>
      <c r="D3432" s="150" t="s">
        <v>193</v>
      </c>
      <c r="E3432" s="175" t="s">
        <v>3</v>
      </c>
      <c r="F3432" s="176" t="s">
        <v>2149</v>
      </c>
      <c r="H3432" s="177">
        <v>91.5</v>
      </c>
      <c r="I3432" s="178"/>
      <c r="L3432" s="174"/>
      <c r="M3432" s="179"/>
      <c r="T3432" s="180"/>
      <c r="AT3432" s="175" t="s">
        <v>193</v>
      </c>
      <c r="AU3432" s="175" t="s">
        <v>81</v>
      </c>
      <c r="AV3432" s="14" t="s">
        <v>202</v>
      </c>
      <c r="AW3432" s="14" t="s">
        <v>34</v>
      </c>
      <c r="AX3432" s="14" t="s">
        <v>72</v>
      </c>
      <c r="AY3432" s="175" t="s">
        <v>182</v>
      </c>
    </row>
    <row r="3433" spans="2:65" s="12" customFormat="1">
      <c r="B3433" s="149"/>
      <c r="D3433" s="150" t="s">
        <v>193</v>
      </c>
      <c r="E3433" s="151" t="s">
        <v>3</v>
      </c>
      <c r="F3433" s="152" t="s">
        <v>2150</v>
      </c>
      <c r="H3433" s="153">
        <v>80.02</v>
      </c>
      <c r="I3433" s="154"/>
      <c r="L3433" s="149"/>
      <c r="M3433" s="155"/>
      <c r="T3433" s="156"/>
      <c r="AT3433" s="151" t="s">
        <v>193</v>
      </c>
      <c r="AU3433" s="151" t="s">
        <v>81</v>
      </c>
      <c r="AV3433" s="12" t="s">
        <v>81</v>
      </c>
      <c r="AW3433" s="12" t="s">
        <v>34</v>
      </c>
      <c r="AX3433" s="12" t="s">
        <v>72</v>
      </c>
      <c r="AY3433" s="151" t="s">
        <v>182</v>
      </c>
    </row>
    <row r="3434" spans="2:65" s="14" customFormat="1">
      <c r="B3434" s="174"/>
      <c r="D3434" s="150" t="s">
        <v>193</v>
      </c>
      <c r="E3434" s="175" t="s">
        <v>3</v>
      </c>
      <c r="F3434" s="176" t="s">
        <v>2151</v>
      </c>
      <c r="H3434" s="177">
        <v>80.02</v>
      </c>
      <c r="I3434" s="178"/>
      <c r="L3434" s="174"/>
      <c r="M3434" s="179"/>
      <c r="T3434" s="180"/>
      <c r="AT3434" s="175" t="s">
        <v>193</v>
      </c>
      <c r="AU3434" s="175" t="s">
        <v>81</v>
      </c>
      <c r="AV3434" s="14" t="s">
        <v>202</v>
      </c>
      <c r="AW3434" s="14" t="s">
        <v>34</v>
      </c>
      <c r="AX3434" s="14" t="s">
        <v>72</v>
      </c>
      <c r="AY3434" s="175" t="s">
        <v>182</v>
      </c>
    </row>
    <row r="3435" spans="2:65" s="12" customFormat="1">
      <c r="B3435" s="149"/>
      <c r="D3435" s="150" t="s">
        <v>193</v>
      </c>
      <c r="E3435" s="151" t="s">
        <v>3</v>
      </c>
      <c r="F3435" s="152" t="s">
        <v>2150</v>
      </c>
      <c r="H3435" s="153">
        <v>80.02</v>
      </c>
      <c r="I3435" s="154"/>
      <c r="L3435" s="149"/>
      <c r="M3435" s="155"/>
      <c r="T3435" s="156"/>
      <c r="AT3435" s="151" t="s">
        <v>193</v>
      </c>
      <c r="AU3435" s="151" t="s">
        <v>81</v>
      </c>
      <c r="AV3435" s="12" t="s">
        <v>81</v>
      </c>
      <c r="AW3435" s="12" t="s">
        <v>34</v>
      </c>
      <c r="AX3435" s="12" t="s">
        <v>72</v>
      </c>
      <c r="AY3435" s="151" t="s">
        <v>182</v>
      </c>
    </row>
    <row r="3436" spans="2:65" s="14" customFormat="1">
      <c r="B3436" s="174"/>
      <c r="D3436" s="150" t="s">
        <v>193</v>
      </c>
      <c r="E3436" s="175" t="s">
        <v>3</v>
      </c>
      <c r="F3436" s="176" t="s">
        <v>2152</v>
      </c>
      <c r="H3436" s="177">
        <v>80.02</v>
      </c>
      <c r="I3436" s="178"/>
      <c r="L3436" s="174"/>
      <c r="M3436" s="179"/>
      <c r="T3436" s="180"/>
      <c r="AT3436" s="175" t="s">
        <v>193</v>
      </c>
      <c r="AU3436" s="175" t="s">
        <v>81</v>
      </c>
      <c r="AV3436" s="14" t="s">
        <v>202</v>
      </c>
      <c r="AW3436" s="14" t="s">
        <v>34</v>
      </c>
      <c r="AX3436" s="14" t="s">
        <v>72</v>
      </c>
      <c r="AY3436" s="175" t="s">
        <v>182</v>
      </c>
    </row>
    <row r="3437" spans="2:65" s="12" customFormat="1">
      <c r="B3437" s="149"/>
      <c r="D3437" s="150" t="s">
        <v>193</v>
      </c>
      <c r="E3437" s="151" t="s">
        <v>3</v>
      </c>
      <c r="F3437" s="152" t="s">
        <v>2014</v>
      </c>
      <c r="H3437" s="153">
        <v>312.8</v>
      </c>
      <c r="I3437" s="154"/>
      <c r="L3437" s="149"/>
      <c r="M3437" s="155"/>
      <c r="T3437" s="156"/>
      <c r="AT3437" s="151" t="s">
        <v>193</v>
      </c>
      <c r="AU3437" s="151" t="s">
        <v>81</v>
      </c>
      <c r="AV3437" s="12" t="s">
        <v>81</v>
      </c>
      <c r="AW3437" s="12" t="s">
        <v>34</v>
      </c>
      <c r="AX3437" s="12" t="s">
        <v>72</v>
      </c>
      <c r="AY3437" s="151" t="s">
        <v>182</v>
      </c>
    </row>
    <row r="3438" spans="2:65" s="14" customFormat="1">
      <c r="B3438" s="174"/>
      <c r="D3438" s="150" t="s">
        <v>193</v>
      </c>
      <c r="E3438" s="175" t="s">
        <v>3</v>
      </c>
      <c r="F3438" s="176" t="s">
        <v>2153</v>
      </c>
      <c r="H3438" s="177">
        <v>312.8</v>
      </c>
      <c r="I3438" s="178"/>
      <c r="L3438" s="174"/>
      <c r="M3438" s="179"/>
      <c r="T3438" s="180"/>
      <c r="AT3438" s="175" t="s">
        <v>193</v>
      </c>
      <c r="AU3438" s="175" t="s">
        <v>81</v>
      </c>
      <c r="AV3438" s="14" t="s">
        <v>202</v>
      </c>
      <c r="AW3438" s="14" t="s">
        <v>34</v>
      </c>
      <c r="AX3438" s="14" t="s">
        <v>72</v>
      </c>
      <c r="AY3438" s="175" t="s">
        <v>182</v>
      </c>
    </row>
    <row r="3439" spans="2:65" s="12" customFormat="1" ht="22.5">
      <c r="B3439" s="149"/>
      <c r="D3439" s="150" t="s">
        <v>193</v>
      </c>
      <c r="E3439" s="151" t="s">
        <v>3</v>
      </c>
      <c r="F3439" s="152" t="s">
        <v>2154</v>
      </c>
      <c r="H3439" s="153">
        <v>425.13</v>
      </c>
      <c r="I3439" s="154"/>
      <c r="L3439" s="149"/>
      <c r="M3439" s="155"/>
      <c r="T3439" s="156"/>
      <c r="AT3439" s="151" t="s">
        <v>193</v>
      </c>
      <c r="AU3439" s="151" t="s">
        <v>81</v>
      </c>
      <c r="AV3439" s="12" t="s">
        <v>81</v>
      </c>
      <c r="AW3439" s="12" t="s">
        <v>34</v>
      </c>
      <c r="AX3439" s="12" t="s">
        <v>72</v>
      </c>
      <c r="AY3439" s="151" t="s">
        <v>182</v>
      </c>
    </row>
    <row r="3440" spans="2:65" s="12" customFormat="1">
      <c r="B3440" s="149"/>
      <c r="D3440" s="150" t="s">
        <v>193</v>
      </c>
      <c r="E3440" s="151" t="s">
        <v>3</v>
      </c>
      <c r="F3440" s="152" t="s">
        <v>2155</v>
      </c>
      <c r="H3440" s="153">
        <v>14.8</v>
      </c>
      <c r="I3440" s="154"/>
      <c r="L3440" s="149"/>
      <c r="M3440" s="155"/>
      <c r="T3440" s="156"/>
      <c r="AT3440" s="151" t="s">
        <v>193</v>
      </c>
      <c r="AU3440" s="151" t="s">
        <v>81</v>
      </c>
      <c r="AV3440" s="12" t="s">
        <v>81</v>
      </c>
      <c r="AW3440" s="12" t="s">
        <v>34</v>
      </c>
      <c r="AX3440" s="12" t="s">
        <v>72</v>
      </c>
      <c r="AY3440" s="151" t="s">
        <v>182</v>
      </c>
    </row>
    <row r="3441" spans="2:65" s="12" customFormat="1">
      <c r="B3441" s="149"/>
      <c r="D3441" s="150" t="s">
        <v>193</v>
      </c>
      <c r="E3441" s="151" t="s">
        <v>3</v>
      </c>
      <c r="F3441" s="152" t="s">
        <v>1124</v>
      </c>
      <c r="H3441" s="153">
        <v>100</v>
      </c>
      <c r="I3441" s="154"/>
      <c r="L3441" s="149"/>
      <c r="M3441" s="155"/>
      <c r="T3441" s="156"/>
      <c r="AT3441" s="151" t="s">
        <v>193</v>
      </c>
      <c r="AU3441" s="151" t="s">
        <v>81</v>
      </c>
      <c r="AV3441" s="12" t="s">
        <v>81</v>
      </c>
      <c r="AW3441" s="12" t="s">
        <v>34</v>
      </c>
      <c r="AX3441" s="12" t="s">
        <v>72</v>
      </c>
      <c r="AY3441" s="151" t="s">
        <v>182</v>
      </c>
    </row>
    <row r="3442" spans="2:65" s="14" customFormat="1">
      <c r="B3442" s="174"/>
      <c r="D3442" s="150" t="s">
        <v>193</v>
      </c>
      <c r="E3442" s="175" t="s">
        <v>3</v>
      </c>
      <c r="F3442" s="176" t="s">
        <v>2156</v>
      </c>
      <c r="H3442" s="177">
        <v>539.93000000000006</v>
      </c>
      <c r="I3442" s="178"/>
      <c r="L3442" s="174"/>
      <c r="M3442" s="179"/>
      <c r="T3442" s="180"/>
      <c r="AT3442" s="175" t="s">
        <v>193</v>
      </c>
      <c r="AU3442" s="175" t="s">
        <v>81</v>
      </c>
      <c r="AV3442" s="14" t="s">
        <v>202</v>
      </c>
      <c r="AW3442" s="14" t="s">
        <v>34</v>
      </c>
      <c r="AX3442" s="14" t="s">
        <v>72</v>
      </c>
      <c r="AY3442" s="175" t="s">
        <v>182</v>
      </c>
    </row>
    <row r="3443" spans="2:65" s="13" customFormat="1">
      <c r="B3443" s="157"/>
      <c r="D3443" s="150" t="s">
        <v>193</v>
      </c>
      <c r="E3443" s="158" t="s">
        <v>3</v>
      </c>
      <c r="F3443" s="159" t="s">
        <v>201</v>
      </c>
      <c r="H3443" s="160">
        <v>1104.27</v>
      </c>
      <c r="I3443" s="161"/>
      <c r="L3443" s="157"/>
      <c r="M3443" s="162"/>
      <c r="T3443" s="163"/>
      <c r="AT3443" s="158" t="s">
        <v>193</v>
      </c>
      <c r="AU3443" s="158" t="s">
        <v>81</v>
      </c>
      <c r="AV3443" s="13" t="s">
        <v>189</v>
      </c>
      <c r="AW3443" s="13" t="s">
        <v>34</v>
      </c>
      <c r="AX3443" s="13" t="s">
        <v>79</v>
      </c>
      <c r="AY3443" s="158" t="s">
        <v>182</v>
      </c>
    </row>
    <row r="3444" spans="2:65" s="1" customFormat="1" ht="24.2" customHeight="1">
      <c r="B3444" s="131"/>
      <c r="C3444" s="164" t="s">
        <v>2157</v>
      </c>
      <c r="D3444" s="164" t="s">
        <v>281</v>
      </c>
      <c r="E3444" s="165" t="s">
        <v>2158</v>
      </c>
      <c r="F3444" s="166" t="s">
        <v>2159</v>
      </c>
      <c r="G3444" s="167" t="s">
        <v>300</v>
      </c>
      <c r="H3444" s="168">
        <v>566.92700000000002</v>
      </c>
      <c r="I3444" s="169"/>
      <c r="J3444" s="170">
        <f>ROUND(I3444*H3444,2)</f>
        <v>0</v>
      </c>
      <c r="K3444" s="166" t="s">
        <v>188</v>
      </c>
      <c r="L3444" s="171"/>
      <c r="M3444" s="172" t="s">
        <v>3</v>
      </c>
      <c r="N3444" s="173" t="s">
        <v>43</v>
      </c>
      <c r="P3444" s="141">
        <f>O3444*H3444</f>
        <v>0</v>
      </c>
      <c r="Q3444" s="141">
        <v>1.2E-4</v>
      </c>
      <c r="R3444" s="141">
        <f>Q3444*H3444</f>
        <v>6.8031240000000007E-2</v>
      </c>
      <c r="S3444" s="141">
        <v>0</v>
      </c>
      <c r="T3444" s="142">
        <f>S3444*H3444</f>
        <v>0</v>
      </c>
      <c r="AR3444" s="143" t="s">
        <v>236</v>
      </c>
      <c r="AT3444" s="143" t="s">
        <v>281</v>
      </c>
      <c r="AU3444" s="143" t="s">
        <v>81</v>
      </c>
      <c r="AY3444" s="17" t="s">
        <v>182</v>
      </c>
      <c r="BE3444" s="144">
        <f>IF(N3444="základní",J3444,0)</f>
        <v>0</v>
      </c>
      <c r="BF3444" s="144">
        <f>IF(N3444="snížená",J3444,0)</f>
        <v>0</v>
      </c>
      <c r="BG3444" s="144">
        <f>IF(N3444="zákl. přenesená",J3444,0)</f>
        <v>0</v>
      </c>
      <c r="BH3444" s="144">
        <f>IF(N3444="sníž. přenesená",J3444,0)</f>
        <v>0</v>
      </c>
      <c r="BI3444" s="144">
        <f>IF(N3444="nulová",J3444,0)</f>
        <v>0</v>
      </c>
      <c r="BJ3444" s="17" t="s">
        <v>79</v>
      </c>
      <c r="BK3444" s="144">
        <f>ROUND(I3444*H3444,2)</f>
        <v>0</v>
      </c>
      <c r="BL3444" s="17" t="s">
        <v>189</v>
      </c>
      <c r="BM3444" s="143" t="s">
        <v>2160</v>
      </c>
    </row>
    <row r="3445" spans="2:65" s="12" customFormat="1">
      <c r="B3445" s="149"/>
      <c r="D3445" s="150" t="s">
        <v>193</v>
      </c>
      <c r="E3445" s="151" t="s">
        <v>3</v>
      </c>
      <c r="F3445" s="152" t="s">
        <v>2161</v>
      </c>
      <c r="H3445" s="153">
        <v>539.92999999999995</v>
      </c>
      <c r="I3445" s="154"/>
      <c r="L3445" s="149"/>
      <c r="M3445" s="155"/>
      <c r="T3445" s="156"/>
      <c r="AT3445" s="151" t="s">
        <v>193</v>
      </c>
      <c r="AU3445" s="151" t="s">
        <v>81</v>
      </c>
      <c r="AV3445" s="12" t="s">
        <v>81</v>
      </c>
      <c r="AW3445" s="12" t="s">
        <v>34</v>
      </c>
      <c r="AX3445" s="12" t="s">
        <v>79</v>
      </c>
      <c r="AY3445" s="151" t="s">
        <v>182</v>
      </c>
    </row>
    <row r="3446" spans="2:65" s="12" customFormat="1">
      <c r="B3446" s="149"/>
      <c r="D3446" s="150" t="s">
        <v>193</v>
      </c>
      <c r="F3446" s="152" t="s">
        <v>2162</v>
      </c>
      <c r="H3446" s="153">
        <v>566.92700000000002</v>
      </c>
      <c r="I3446" s="154"/>
      <c r="L3446" s="149"/>
      <c r="M3446" s="155"/>
      <c r="T3446" s="156"/>
      <c r="AT3446" s="151" t="s">
        <v>193</v>
      </c>
      <c r="AU3446" s="151" t="s">
        <v>81</v>
      </c>
      <c r="AV3446" s="12" t="s">
        <v>81</v>
      </c>
      <c r="AW3446" s="12" t="s">
        <v>4</v>
      </c>
      <c r="AX3446" s="12" t="s">
        <v>79</v>
      </c>
      <c r="AY3446" s="151" t="s">
        <v>182</v>
      </c>
    </row>
    <row r="3447" spans="2:65" s="1" customFormat="1" ht="24.2" customHeight="1">
      <c r="B3447" s="131"/>
      <c r="C3447" s="164" t="s">
        <v>2163</v>
      </c>
      <c r="D3447" s="164" t="s">
        <v>281</v>
      </c>
      <c r="E3447" s="165" t="s">
        <v>2164</v>
      </c>
      <c r="F3447" s="166" t="s">
        <v>2165</v>
      </c>
      <c r="G3447" s="167" t="s">
        <v>300</v>
      </c>
      <c r="H3447" s="168">
        <v>84.021000000000001</v>
      </c>
      <c r="I3447" s="169"/>
      <c r="J3447" s="170">
        <f>ROUND(I3447*H3447,2)</f>
        <v>0</v>
      </c>
      <c r="K3447" s="166" t="s">
        <v>188</v>
      </c>
      <c r="L3447" s="171"/>
      <c r="M3447" s="172" t="s">
        <v>3</v>
      </c>
      <c r="N3447" s="173" t="s">
        <v>43</v>
      </c>
      <c r="P3447" s="141">
        <f>O3447*H3447</f>
        <v>0</v>
      </c>
      <c r="Q3447" s="141">
        <v>2.9999999999999997E-4</v>
      </c>
      <c r="R3447" s="141">
        <f>Q3447*H3447</f>
        <v>2.5206299999999997E-2</v>
      </c>
      <c r="S3447" s="141">
        <v>0</v>
      </c>
      <c r="T3447" s="142">
        <f>S3447*H3447</f>
        <v>0</v>
      </c>
      <c r="AR3447" s="143" t="s">
        <v>236</v>
      </c>
      <c r="AT3447" s="143" t="s">
        <v>281</v>
      </c>
      <c r="AU3447" s="143" t="s">
        <v>81</v>
      </c>
      <c r="AY3447" s="17" t="s">
        <v>182</v>
      </c>
      <c r="BE3447" s="144">
        <f>IF(N3447="základní",J3447,0)</f>
        <v>0</v>
      </c>
      <c r="BF3447" s="144">
        <f>IF(N3447="snížená",J3447,0)</f>
        <v>0</v>
      </c>
      <c r="BG3447" s="144">
        <f>IF(N3447="zákl. přenesená",J3447,0)</f>
        <v>0</v>
      </c>
      <c r="BH3447" s="144">
        <f>IF(N3447="sníž. přenesená",J3447,0)</f>
        <v>0</v>
      </c>
      <c r="BI3447" s="144">
        <f>IF(N3447="nulová",J3447,0)</f>
        <v>0</v>
      </c>
      <c r="BJ3447" s="17" t="s">
        <v>79</v>
      </c>
      <c r="BK3447" s="144">
        <f>ROUND(I3447*H3447,2)</f>
        <v>0</v>
      </c>
      <c r="BL3447" s="17" t="s">
        <v>189</v>
      </c>
      <c r="BM3447" s="143" t="s">
        <v>2166</v>
      </c>
    </row>
    <row r="3448" spans="2:65" s="12" customFormat="1">
      <c r="B3448" s="149"/>
      <c r="D3448" s="150" t="s">
        <v>193</v>
      </c>
      <c r="F3448" s="152" t="s">
        <v>2167</v>
      </c>
      <c r="H3448" s="153">
        <v>84.021000000000001</v>
      </c>
      <c r="I3448" s="154"/>
      <c r="L3448" s="149"/>
      <c r="M3448" s="155"/>
      <c r="T3448" s="156"/>
      <c r="AT3448" s="151" t="s">
        <v>193</v>
      </c>
      <c r="AU3448" s="151" t="s">
        <v>81</v>
      </c>
      <c r="AV3448" s="12" t="s">
        <v>81</v>
      </c>
      <c r="AW3448" s="12" t="s">
        <v>4</v>
      </c>
      <c r="AX3448" s="12" t="s">
        <v>79</v>
      </c>
      <c r="AY3448" s="151" t="s">
        <v>182</v>
      </c>
    </row>
    <row r="3449" spans="2:65" s="1" customFormat="1" ht="24.2" customHeight="1">
      <c r="B3449" s="131"/>
      <c r="C3449" s="164" t="s">
        <v>2168</v>
      </c>
      <c r="D3449" s="164" t="s">
        <v>281</v>
      </c>
      <c r="E3449" s="165" t="s">
        <v>2169</v>
      </c>
      <c r="F3449" s="166" t="s">
        <v>2170</v>
      </c>
      <c r="G3449" s="167" t="s">
        <v>300</v>
      </c>
      <c r="H3449" s="168">
        <v>84.021000000000001</v>
      </c>
      <c r="I3449" s="169"/>
      <c r="J3449" s="170">
        <f>ROUND(I3449*H3449,2)</f>
        <v>0</v>
      </c>
      <c r="K3449" s="166" t="s">
        <v>188</v>
      </c>
      <c r="L3449" s="171"/>
      <c r="M3449" s="172" t="s">
        <v>3</v>
      </c>
      <c r="N3449" s="173" t="s">
        <v>43</v>
      </c>
      <c r="P3449" s="141">
        <f>O3449*H3449</f>
        <v>0</v>
      </c>
      <c r="Q3449" s="141">
        <v>2.0000000000000001E-4</v>
      </c>
      <c r="R3449" s="141">
        <f>Q3449*H3449</f>
        <v>1.6804200000000002E-2</v>
      </c>
      <c r="S3449" s="141">
        <v>0</v>
      </c>
      <c r="T3449" s="142">
        <f>S3449*H3449</f>
        <v>0</v>
      </c>
      <c r="AR3449" s="143" t="s">
        <v>236</v>
      </c>
      <c r="AT3449" s="143" t="s">
        <v>281</v>
      </c>
      <c r="AU3449" s="143" t="s">
        <v>81</v>
      </c>
      <c r="AY3449" s="17" t="s">
        <v>182</v>
      </c>
      <c r="BE3449" s="144">
        <f>IF(N3449="základní",J3449,0)</f>
        <v>0</v>
      </c>
      <c r="BF3449" s="144">
        <f>IF(N3449="snížená",J3449,0)</f>
        <v>0</v>
      </c>
      <c r="BG3449" s="144">
        <f>IF(N3449="zákl. přenesená",J3449,0)</f>
        <v>0</v>
      </c>
      <c r="BH3449" s="144">
        <f>IF(N3449="sníž. přenesená",J3449,0)</f>
        <v>0</v>
      </c>
      <c r="BI3449" s="144">
        <f>IF(N3449="nulová",J3449,0)</f>
        <v>0</v>
      </c>
      <c r="BJ3449" s="17" t="s">
        <v>79</v>
      </c>
      <c r="BK3449" s="144">
        <f>ROUND(I3449*H3449,2)</f>
        <v>0</v>
      </c>
      <c r="BL3449" s="17" t="s">
        <v>189</v>
      </c>
      <c r="BM3449" s="143" t="s">
        <v>2171</v>
      </c>
    </row>
    <row r="3450" spans="2:65" s="12" customFormat="1">
      <c r="B3450" s="149"/>
      <c r="D3450" s="150" t="s">
        <v>193</v>
      </c>
      <c r="F3450" s="152" t="s">
        <v>2167</v>
      </c>
      <c r="H3450" s="153">
        <v>84.021000000000001</v>
      </c>
      <c r="I3450" s="154"/>
      <c r="L3450" s="149"/>
      <c r="M3450" s="155"/>
      <c r="T3450" s="156"/>
      <c r="AT3450" s="151" t="s">
        <v>193</v>
      </c>
      <c r="AU3450" s="151" t="s">
        <v>81</v>
      </c>
      <c r="AV3450" s="12" t="s">
        <v>81</v>
      </c>
      <c r="AW3450" s="12" t="s">
        <v>4</v>
      </c>
      <c r="AX3450" s="12" t="s">
        <v>79</v>
      </c>
      <c r="AY3450" s="151" t="s">
        <v>182</v>
      </c>
    </row>
    <row r="3451" spans="2:65" s="1" customFormat="1" ht="24.2" customHeight="1">
      <c r="B3451" s="131"/>
      <c r="C3451" s="164" t="s">
        <v>2172</v>
      </c>
      <c r="D3451" s="164" t="s">
        <v>281</v>
      </c>
      <c r="E3451" s="165" t="s">
        <v>2173</v>
      </c>
      <c r="F3451" s="166" t="s">
        <v>2174</v>
      </c>
      <c r="G3451" s="167" t="s">
        <v>300</v>
      </c>
      <c r="H3451" s="168">
        <v>96.075000000000003</v>
      </c>
      <c r="I3451" s="169"/>
      <c r="J3451" s="170">
        <f>ROUND(I3451*H3451,2)</f>
        <v>0</v>
      </c>
      <c r="K3451" s="166" t="s">
        <v>188</v>
      </c>
      <c r="L3451" s="171"/>
      <c r="M3451" s="172" t="s">
        <v>3</v>
      </c>
      <c r="N3451" s="173" t="s">
        <v>43</v>
      </c>
      <c r="P3451" s="141">
        <f>O3451*H3451</f>
        <v>0</v>
      </c>
      <c r="Q3451" s="141">
        <v>5.0000000000000001E-4</v>
      </c>
      <c r="R3451" s="141">
        <f>Q3451*H3451</f>
        <v>4.8037500000000004E-2</v>
      </c>
      <c r="S3451" s="141">
        <v>0</v>
      </c>
      <c r="T3451" s="142">
        <f>S3451*H3451</f>
        <v>0</v>
      </c>
      <c r="AR3451" s="143" t="s">
        <v>236</v>
      </c>
      <c r="AT3451" s="143" t="s">
        <v>281</v>
      </c>
      <c r="AU3451" s="143" t="s">
        <v>81</v>
      </c>
      <c r="AY3451" s="17" t="s">
        <v>182</v>
      </c>
      <c r="BE3451" s="144">
        <f>IF(N3451="základní",J3451,0)</f>
        <v>0</v>
      </c>
      <c r="BF3451" s="144">
        <f>IF(N3451="snížená",J3451,0)</f>
        <v>0</v>
      </c>
      <c r="BG3451" s="144">
        <f>IF(N3451="zákl. přenesená",J3451,0)</f>
        <v>0</v>
      </c>
      <c r="BH3451" s="144">
        <f>IF(N3451="sníž. přenesená",J3451,0)</f>
        <v>0</v>
      </c>
      <c r="BI3451" s="144">
        <f>IF(N3451="nulová",J3451,0)</f>
        <v>0</v>
      </c>
      <c r="BJ3451" s="17" t="s">
        <v>79</v>
      </c>
      <c r="BK3451" s="144">
        <f>ROUND(I3451*H3451,2)</f>
        <v>0</v>
      </c>
      <c r="BL3451" s="17" t="s">
        <v>189</v>
      </c>
      <c r="BM3451" s="143" t="s">
        <v>2175</v>
      </c>
    </row>
    <row r="3452" spans="2:65" s="12" customFormat="1">
      <c r="B3452" s="149"/>
      <c r="D3452" s="150" t="s">
        <v>193</v>
      </c>
      <c r="F3452" s="152" t="s">
        <v>2176</v>
      </c>
      <c r="H3452" s="153">
        <v>96.075000000000003</v>
      </c>
      <c r="I3452" s="154"/>
      <c r="L3452" s="149"/>
      <c r="M3452" s="155"/>
      <c r="T3452" s="156"/>
      <c r="AT3452" s="151" t="s">
        <v>193</v>
      </c>
      <c r="AU3452" s="151" t="s">
        <v>81</v>
      </c>
      <c r="AV3452" s="12" t="s">
        <v>81</v>
      </c>
      <c r="AW3452" s="12" t="s">
        <v>4</v>
      </c>
      <c r="AX3452" s="12" t="s">
        <v>79</v>
      </c>
      <c r="AY3452" s="151" t="s">
        <v>182</v>
      </c>
    </row>
    <row r="3453" spans="2:65" s="1" customFormat="1" ht="24.2" customHeight="1">
      <c r="B3453" s="131"/>
      <c r="C3453" s="164" t="s">
        <v>2177</v>
      </c>
      <c r="D3453" s="164" t="s">
        <v>281</v>
      </c>
      <c r="E3453" s="165" t="s">
        <v>2178</v>
      </c>
      <c r="F3453" s="166" t="s">
        <v>2179</v>
      </c>
      <c r="G3453" s="167" t="s">
        <v>300</v>
      </c>
      <c r="H3453" s="168">
        <v>328.44</v>
      </c>
      <c r="I3453" s="169"/>
      <c r="J3453" s="170">
        <f>ROUND(I3453*H3453,2)</f>
        <v>0</v>
      </c>
      <c r="K3453" s="166" t="s">
        <v>188</v>
      </c>
      <c r="L3453" s="171"/>
      <c r="M3453" s="172" t="s">
        <v>3</v>
      </c>
      <c r="N3453" s="173" t="s">
        <v>43</v>
      </c>
      <c r="P3453" s="141">
        <f>O3453*H3453</f>
        <v>0</v>
      </c>
      <c r="Q3453" s="141">
        <v>4.0000000000000003E-5</v>
      </c>
      <c r="R3453" s="141">
        <f>Q3453*H3453</f>
        <v>1.3137600000000001E-2</v>
      </c>
      <c r="S3453" s="141">
        <v>0</v>
      </c>
      <c r="T3453" s="142">
        <f>S3453*H3453</f>
        <v>0</v>
      </c>
      <c r="AR3453" s="143" t="s">
        <v>236</v>
      </c>
      <c r="AT3453" s="143" t="s">
        <v>281</v>
      </c>
      <c r="AU3453" s="143" t="s">
        <v>81</v>
      </c>
      <c r="AY3453" s="17" t="s">
        <v>182</v>
      </c>
      <c r="BE3453" s="144">
        <f>IF(N3453="základní",J3453,0)</f>
        <v>0</v>
      </c>
      <c r="BF3453" s="144">
        <f>IF(N3453="snížená",J3453,0)</f>
        <v>0</v>
      </c>
      <c r="BG3453" s="144">
        <f>IF(N3453="zákl. přenesená",J3453,0)</f>
        <v>0</v>
      </c>
      <c r="BH3453" s="144">
        <f>IF(N3453="sníž. přenesená",J3453,0)</f>
        <v>0</v>
      </c>
      <c r="BI3453" s="144">
        <f>IF(N3453="nulová",J3453,0)</f>
        <v>0</v>
      </c>
      <c r="BJ3453" s="17" t="s">
        <v>79</v>
      </c>
      <c r="BK3453" s="144">
        <f>ROUND(I3453*H3453,2)</f>
        <v>0</v>
      </c>
      <c r="BL3453" s="17" t="s">
        <v>189</v>
      </c>
      <c r="BM3453" s="143" t="s">
        <v>2180</v>
      </c>
    </row>
    <row r="3454" spans="2:65" s="12" customFormat="1">
      <c r="B3454" s="149"/>
      <c r="D3454" s="150" t="s">
        <v>193</v>
      </c>
      <c r="F3454" s="152" t="s">
        <v>2020</v>
      </c>
      <c r="H3454" s="153">
        <v>328.44</v>
      </c>
      <c r="I3454" s="154"/>
      <c r="L3454" s="149"/>
      <c r="M3454" s="155"/>
      <c r="T3454" s="156"/>
      <c r="AT3454" s="151" t="s">
        <v>193</v>
      </c>
      <c r="AU3454" s="151" t="s">
        <v>81</v>
      </c>
      <c r="AV3454" s="12" t="s">
        <v>81</v>
      </c>
      <c r="AW3454" s="12" t="s">
        <v>4</v>
      </c>
      <c r="AX3454" s="12" t="s">
        <v>79</v>
      </c>
      <c r="AY3454" s="151" t="s">
        <v>182</v>
      </c>
    </row>
    <row r="3455" spans="2:65" s="1" customFormat="1" ht="37.9" customHeight="1">
      <c r="B3455" s="131"/>
      <c r="C3455" s="132" t="s">
        <v>2181</v>
      </c>
      <c r="D3455" s="132" t="s">
        <v>184</v>
      </c>
      <c r="E3455" s="133" t="s">
        <v>2182</v>
      </c>
      <c r="F3455" s="134" t="s">
        <v>2183</v>
      </c>
      <c r="G3455" s="135" t="s">
        <v>292</v>
      </c>
      <c r="H3455" s="136">
        <v>37.984999999999999</v>
      </c>
      <c r="I3455" s="137"/>
      <c r="J3455" s="138">
        <f>ROUND(I3455*H3455,2)</f>
        <v>0</v>
      </c>
      <c r="K3455" s="134" t="s">
        <v>188</v>
      </c>
      <c r="L3455" s="32"/>
      <c r="M3455" s="139" t="s">
        <v>3</v>
      </c>
      <c r="N3455" s="140" t="s">
        <v>43</v>
      </c>
      <c r="P3455" s="141">
        <f>O3455*H3455</f>
        <v>0</v>
      </c>
      <c r="Q3455" s="141">
        <v>5.7000000000000002E-3</v>
      </c>
      <c r="R3455" s="141">
        <f>Q3455*H3455</f>
        <v>0.2165145</v>
      </c>
      <c r="S3455" s="141">
        <v>0</v>
      </c>
      <c r="T3455" s="142">
        <f>S3455*H3455</f>
        <v>0</v>
      </c>
      <c r="AR3455" s="143" t="s">
        <v>189</v>
      </c>
      <c r="AT3455" s="143" t="s">
        <v>184</v>
      </c>
      <c r="AU3455" s="143" t="s">
        <v>81</v>
      </c>
      <c r="AY3455" s="17" t="s">
        <v>182</v>
      </c>
      <c r="BE3455" s="144">
        <f>IF(N3455="základní",J3455,0)</f>
        <v>0</v>
      </c>
      <c r="BF3455" s="144">
        <f>IF(N3455="snížená",J3455,0)</f>
        <v>0</v>
      </c>
      <c r="BG3455" s="144">
        <f>IF(N3455="zákl. přenesená",J3455,0)</f>
        <v>0</v>
      </c>
      <c r="BH3455" s="144">
        <f>IF(N3455="sníž. přenesená",J3455,0)</f>
        <v>0</v>
      </c>
      <c r="BI3455" s="144">
        <f>IF(N3455="nulová",J3455,0)</f>
        <v>0</v>
      </c>
      <c r="BJ3455" s="17" t="s">
        <v>79</v>
      </c>
      <c r="BK3455" s="144">
        <f>ROUND(I3455*H3455,2)</f>
        <v>0</v>
      </c>
      <c r="BL3455" s="17" t="s">
        <v>189</v>
      </c>
      <c r="BM3455" s="143" t="s">
        <v>2184</v>
      </c>
    </row>
    <row r="3456" spans="2:65" s="1" customFormat="1">
      <c r="B3456" s="32"/>
      <c r="D3456" s="145" t="s">
        <v>191</v>
      </c>
      <c r="F3456" s="146" t="s">
        <v>2185</v>
      </c>
      <c r="I3456" s="147"/>
      <c r="L3456" s="32"/>
      <c r="M3456" s="148"/>
      <c r="T3456" s="52"/>
      <c r="AT3456" s="17" t="s">
        <v>191</v>
      </c>
      <c r="AU3456" s="17" t="s">
        <v>81</v>
      </c>
    </row>
    <row r="3457" spans="2:65" s="12" customFormat="1">
      <c r="B3457" s="149"/>
      <c r="D3457" s="150" t="s">
        <v>193</v>
      </c>
      <c r="E3457" s="151" t="s">
        <v>3</v>
      </c>
      <c r="F3457" s="152" t="s">
        <v>2026</v>
      </c>
      <c r="H3457" s="153">
        <v>6.8019999999999996</v>
      </c>
      <c r="I3457" s="154"/>
      <c r="L3457" s="149"/>
      <c r="M3457" s="155"/>
      <c r="T3457" s="156"/>
      <c r="AT3457" s="151" t="s">
        <v>193</v>
      </c>
      <c r="AU3457" s="151" t="s">
        <v>81</v>
      </c>
      <c r="AV3457" s="12" t="s">
        <v>81</v>
      </c>
      <c r="AW3457" s="12" t="s">
        <v>34</v>
      </c>
      <c r="AX3457" s="12" t="s">
        <v>72</v>
      </c>
      <c r="AY3457" s="151" t="s">
        <v>182</v>
      </c>
    </row>
    <row r="3458" spans="2:65" s="12" customFormat="1">
      <c r="B3458" s="149"/>
      <c r="D3458" s="150" t="s">
        <v>193</v>
      </c>
      <c r="E3458" s="151" t="s">
        <v>3</v>
      </c>
      <c r="F3458" s="152" t="s">
        <v>2027</v>
      </c>
      <c r="H3458" s="153">
        <v>5.415</v>
      </c>
      <c r="I3458" s="154"/>
      <c r="L3458" s="149"/>
      <c r="M3458" s="155"/>
      <c r="T3458" s="156"/>
      <c r="AT3458" s="151" t="s">
        <v>193</v>
      </c>
      <c r="AU3458" s="151" t="s">
        <v>81</v>
      </c>
      <c r="AV3458" s="12" t="s">
        <v>81</v>
      </c>
      <c r="AW3458" s="12" t="s">
        <v>34</v>
      </c>
      <c r="AX3458" s="12" t="s">
        <v>72</v>
      </c>
      <c r="AY3458" s="151" t="s">
        <v>182</v>
      </c>
    </row>
    <row r="3459" spans="2:65" s="12" customFormat="1">
      <c r="B3459" s="149"/>
      <c r="D3459" s="150" t="s">
        <v>193</v>
      </c>
      <c r="E3459" s="151" t="s">
        <v>3</v>
      </c>
      <c r="F3459" s="152" t="s">
        <v>2028</v>
      </c>
      <c r="H3459" s="153">
        <v>10.19</v>
      </c>
      <c r="I3459" s="154"/>
      <c r="L3459" s="149"/>
      <c r="M3459" s="155"/>
      <c r="T3459" s="156"/>
      <c r="AT3459" s="151" t="s">
        <v>193</v>
      </c>
      <c r="AU3459" s="151" t="s">
        <v>81</v>
      </c>
      <c r="AV3459" s="12" t="s">
        <v>81</v>
      </c>
      <c r="AW3459" s="12" t="s">
        <v>34</v>
      </c>
      <c r="AX3459" s="12" t="s">
        <v>72</v>
      </c>
      <c r="AY3459" s="151" t="s">
        <v>182</v>
      </c>
    </row>
    <row r="3460" spans="2:65" s="12" customFormat="1">
      <c r="B3460" s="149"/>
      <c r="D3460" s="150" t="s">
        <v>193</v>
      </c>
      <c r="E3460" s="151" t="s">
        <v>3</v>
      </c>
      <c r="F3460" s="152" t="s">
        <v>2029</v>
      </c>
      <c r="H3460" s="153">
        <v>3.77</v>
      </c>
      <c r="I3460" s="154"/>
      <c r="L3460" s="149"/>
      <c r="M3460" s="155"/>
      <c r="T3460" s="156"/>
      <c r="AT3460" s="151" t="s">
        <v>193</v>
      </c>
      <c r="AU3460" s="151" t="s">
        <v>81</v>
      </c>
      <c r="AV3460" s="12" t="s">
        <v>81</v>
      </c>
      <c r="AW3460" s="12" t="s">
        <v>34</v>
      </c>
      <c r="AX3460" s="12" t="s">
        <v>72</v>
      </c>
      <c r="AY3460" s="151" t="s">
        <v>182</v>
      </c>
    </row>
    <row r="3461" spans="2:65" s="12" customFormat="1">
      <c r="B3461" s="149"/>
      <c r="D3461" s="150" t="s">
        <v>193</v>
      </c>
      <c r="E3461" s="151" t="s">
        <v>3</v>
      </c>
      <c r="F3461" s="152" t="s">
        <v>2030</v>
      </c>
      <c r="H3461" s="153">
        <v>6</v>
      </c>
      <c r="I3461" s="154"/>
      <c r="L3461" s="149"/>
      <c r="M3461" s="155"/>
      <c r="T3461" s="156"/>
      <c r="AT3461" s="151" t="s">
        <v>193</v>
      </c>
      <c r="AU3461" s="151" t="s">
        <v>81</v>
      </c>
      <c r="AV3461" s="12" t="s">
        <v>81</v>
      </c>
      <c r="AW3461" s="12" t="s">
        <v>34</v>
      </c>
      <c r="AX3461" s="12" t="s">
        <v>72</v>
      </c>
      <c r="AY3461" s="151" t="s">
        <v>182</v>
      </c>
    </row>
    <row r="3462" spans="2:65" s="12" customFormat="1">
      <c r="B3462" s="149"/>
      <c r="D3462" s="150" t="s">
        <v>193</v>
      </c>
      <c r="E3462" s="151" t="s">
        <v>3</v>
      </c>
      <c r="F3462" s="152" t="s">
        <v>1937</v>
      </c>
      <c r="H3462" s="153">
        <v>5.8079999999999998</v>
      </c>
      <c r="I3462" s="154"/>
      <c r="L3462" s="149"/>
      <c r="M3462" s="155"/>
      <c r="T3462" s="156"/>
      <c r="AT3462" s="151" t="s">
        <v>193</v>
      </c>
      <c r="AU3462" s="151" t="s">
        <v>81</v>
      </c>
      <c r="AV3462" s="12" t="s">
        <v>81</v>
      </c>
      <c r="AW3462" s="12" t="s">
        <v>34</v>
      </c>
      <c r="AX3462" s="12" t="s">
        <v>72</v>
      </c>
      <c r="AY3462" s="151" t="s">
        <v>182</v>
      </c>
    </row>
    <row r="3463" spans="2:65" s="13" customFormat="1">
      <c r="B3463" s="157"/>
      <c r="D3463" s="150" t="s">
        <v>193</v>
      </c>
      <c r="E3463" s="158" t="s">
        <v>3</v>
      </c>
      <c r="F3463" s="159" t="s">
        <v>1905</v>
      </c>
      <c r="H3463" s="160">
        <v>37.984999999999992</v>
      </c>
      <c r="I3463" s="161"/>
      <c r="L3463" s="157"/>
      <c r="M3463" s="162"/>
      <c r="T3463" s="163"/>
      <c r="AT3463" s="158" t="s">
        <v>193</v>
      </c>
      <c r="AU3463" s="158" t="s">
        <v>81</v>
      </c>
      <c r="AV3463" s="13" t="s">
        <v>189</v>
      </c>
      <c r="AW3463" s="13" t="s">
        <v>34</v>
      </c>
      <c r="AX3463" s="13" t="s">
        <v>79</v>
      </c>
      <c r="AY3463" s="158" t="s">
        <v>182</v>
      </c>
    </row>
    <row r="3464" spans="2:65" s="1" customFormat="1" ht="37.9" customHeight="1">
      <c r="B3464" s="131"/>
      <c r="C3464" s="132" t="s">
        <v>2186</v>
      </c>
      <c r="D3464" s="132" t="s">
        <v>184</v>
      </c>
      <c r="E3464" s="133" t="s">
        <v>2187</v>
      </c>
      <c r="F3464" s="134" t="s">
        <v>2188</v>
      </c>
      <c r="G3464" s="135" t="s">
        <v>292</v>
      </c>
      <c r="H3464" s="136">
        <v>936.93100000000004</v>
      </c>
      <c r="I3464" s="137"/>
      <c r="J3464" s="138">
        <f>ROUND(I3464*H3464,2)</f>
        <v>0</v>
      </c>
      <c r="K3464" s="134" t="s">
        <v>188</v>
      </c>
      <c r="L3464" s="32"/>
      <c r="M3464" s="139" t="s">
        <v>3</v>
      </c>
      <c r="N3464" s="140" t="s">
        <v>43</v>
      </c>
      <c r="P3464" s="141">
        <f>O3464*H3464</f>
        <v>0</v>
      </c>
      <c r="Q3464" s="141">
        <v>2.8500000000000001E-3</v>
      </c>
      <c r="R3464" s="141">
        <f>Q3464*H3464</f>
        <v>2.6702533500000003</v>
      </c>
      <c r="S3464" s="141">
        <v>0</v>
      </c>
      <c r="T3464" s="142">
        <f>S3464*H3464</f>
        <v>0</v>
      </c>
      <c r="AR3464" s="143" t="s">
        <v>189</v>
      </c>
      <c r="AT3464" s="143" t="s">
        <v>184</v>
      </c>
      <c r="AU3464" s="143" t="s">
        <v>81</v>
      </c>
      <c r="AY3464" s="17" t="s">
        <v>182</v>
      </c>
      <c r="BE3464" s="144">
        <f>IF(N3464="základní",J3464,0)</f>
        <v>0</v>
      </c>
      <c r="BF3464" s="144">
        <f>IF(N3464="snížená",J3464,0)</f>
        <v>0</v>
      </c>
      <c r="BG3464" s="144">
        <f>IF(N3464="zákl. přenesená",J3464,0)</f>
        <v>0</v>
      </c>
      <c r="BH3464" s="144">
        <f>IF(N3464="sníž. přenesená",J3464,0)</f>
        <v>0</v>
      </c>
      <c r="BI3464" s="144">
        <f>IF(N3464="nulová",J3464,0)</f>
        <v>0</v>
      </c>
      <c r="BJ3464" s="17" t="s">
        <v>79</v>
      </c>
      <c r="BK3464" s="144">
        <f>ROUND(I3464*H3464,2)</f>
        <v>0</v>
      </c>
      <c r="BL3464" s="17" t="s">
        <v>189</v>
      </c>
      <c r="BM3464" s="143" t="s">
        <v>2189</v>
      </c>
    </row>
    <row r="3465" spans="2:65" s="1" customFormat="1">
      <c r="B3465" s="32"/>
      <c r="D3465" s="145" t="s">
        <v>191</v>
      </c>
      <c r="F3465" s="146" t="s">
        <v>2190</v>
      </c>
      <c r="I3465" s="147"/>
      <c r="L3465" s="32"/>
      <c r="M3465" s="148"/>
      <c r="T3465" s="52"/>
      <c r="AT3465" s="17" t="s">
        <v>191</v>
      </c>
      <c r="AU3465" s="17" t="s">
        <v>81</v>
      </c>
    </row>
    <row r="3466" spans="2:65" s="12" customFormat="1">
      <c r="B3466" s="149"/>
      <c r="D3466" s="150" t="s">
        <v>193</v>
      </c>
      <c r="E3466" s="151" t="s">
        <v>3</v>
      </c>
      <c r="F3466" s="152" t="s">
        <v>2036</v>
      </c>
      <c r="H3466" s="153">
        <v>349.11399999999998</v>
      </c>
      <c r="I3466" s="154"/>
      <c r="L3466" s="149"/>
      <c r="M3466" s="155"/>
      <c r="T3466" s="156"/>
      <c r="AT3466" s="151" t="s">
        <v>193</v>
      </c>
      <c r="AU3466" s="151" t="s">
        <v>81</v>
      </c>
      <c r="AV3466" s="12" t="s">
        <v>81</v>
      </c>
      <c r="AW3466" s="12" t="s">
        <v>34</v>
      </c>
      <c r="AX3466" s="12" t="s">
        <v>72</v>
      </c>
      <c r="AY3466" s="151" t="s">
        <v>182</v>
      </c>
    </row>
    <row r="3467" spans="2:65" s="12" customFormat="1">
      <c r="B3467" s="149"/>
      <c r="D3467" s="150" t="s">
        <v>193</v>
      </c>
      <c r="E3467" s="151" t="s">
        <v>3</v>
      </c>
      <c r="F3467" s="152" t="s">
        <v>2037</v>
      </c>
      <c r="H3467" s="153">
        <v>50.36</v>
      </c>
      <c r="I3467" s="154"/>
      <c r="L3467" s="149"/>
      <c r="M3467" s="155"/>
      <c r="T3467" s="156"/>
      <c r="AT3467" s="151" t="s">
        <v>193</v>
      </c>
      <c r="AU3467" s="151" t="s">
        <v>81</v>
      </c>
      <c r="AV3467" s="12" t="s">
        <v>81</v>
      </c>
      <c r="AW3467" s="12" t="s">
        <v>34</v>
      </c>
      <c r="AX3467" s="12" t="s">
        <v>72</v>
      </c>
      <c r="AY3467" s="151" t="s">
        <v>182</v>
      </c>
    </row>
    <row r="3468" spans="2:65" s="12" customFormat="1">
      <c r="B3468" s="149"/>
      <c r="D3468" s="150" t="s">
        <v>193</v>
      </c>
      <c r="E3468" s="151" t="s">
        <v>3</v>
      </c>
      <c r="F3468" s="152" t="s">
        <v>2038</v>
      </c>
      <c r="H3468" s="153">
        <v>87.156000000000006</v>
      </c>
      <c r="I3468" s="154"/>
      <c r="L3468" s="149"/>
      <c r="M3468" s="155"/>
      <c r="T3468" s="156"/>
      <c r="AT3468" s="151" t="s">
        <v>193</v>
      </c>
      <c r="AU3468" s="151" t="s">
        <v>81</v>
      </c>
      <c r="AV3468" s="12" t="s">
        <v>81</v>
      </c>
      <c r="AW3468" s="12" t="s">
        <v>34</v>
      </c>
      <c r="AX3468" s="12" t="s">
        <v>72</v>
      </c>
      <c r="AY3468" s="151" t="s">
        <v>182</v>
      </c>
    </row>
    <row r="3469" spans="2:65" s="12" customFormat="1">
      <c r="B3469" s="149"/>
      <c r="D3469" s="150" t="s">
        <v>193</v>
      </c>
      <c r="E3469" s="151" t="s">
        <v>3</v>
      </c>
      <c r="F3469" s="152" t="s">
        <v>2039</v>
      </c>
      <c r="H3469" s="153">
        <v>105.976</v>
      </c>
      <c r="I3469" s="154"/>
      <c r="L3469" s="149"/>
      <c r="M3469" s="155"/>
      <c r="T3469" s="156"/>
      <c r="AT3469" s="151" t="s">
        <v>193</v>
      </c>
      <c r="AU3469" s="151" t="s">
        <v>81</v>
      </c>
      <c r="AV3469" s="12" t="s">
        <v>81</v>
      </c>
      <c r="AW3469" s="12" t="s">
        <v>34</v>
      </c>
      <c r="AX3469" s="12" t="s">
        <v>72</v>
      </c>
      <c r="AY3469" s="151" t="s">
        <v>182</v>
      </c>
    </row>
    <row r="3470" spans="2:65" s="12" customFormat="1">
      <c r="B3470" s="149"/>
      <c r="D3470" s="150" t="s">
        <v>193</v>
      </c>
      <c r="E3470" s="151" t="s">
        <v>3</v>
      </c>
      <c r="F3470" s="152" t="s">
        <v>2040</v>
      </c>
      <c r="H3470" s="153">
        <v>140.09899999999999</v>
      </c>
      <c r="I3470" s="154"/>
      <c r="L3470" s="149"/>
      <c r="M3470" s="155"/>
      <c r="T3470" s="156"/>
      <c r="AT3470" s="151" t="s">
        <v>193</v>
      </c>
      <c r="AU3470" s="151" t="s">
        <v>81</v>
      </c>
      <c r="AV3470" s="12" t="s">
        <v>81</v>
      </c>
      <c r="AW3470" s="12" t="s">
        <v>34</v>
      </c>
      <c r="AX3470" s="12" t="s">
        <v>72</v>
      </c>
      <c r="AY3470" s="151" t="s">
        <v>182</v>
      </c>
    </row>
    <row r="3471" spans="2:65" s="12" customFormat="1">
      <c r="B3471" s="149"/>
      <c r="D3471" s="150" t="s">
        <v>193</v>
      </c>
      <c r="E3471" s="151" t="s">
        <v>3</v>
      </c>
      <c r="F3471" s="152" t="s">
        <v>2041</v>
      </c>
      <c r="H3471" s="153">
        <v>159.55000000000001</v>
      </c>
      <c r="I3471" s="154"/>
      <c r="L3471" s="149"/>
      <c r="M3471" s="155"/>
      <c r="T3471" s="156"/>
      <c r="AT3471" s="151" t="s">
        <v>193</v>
      </c>
      <c r="AU3471" s="151" t="s">
        <v>81</v>
      </c>
      <c r="AV3471" s="12" t="s">
        <v>81</v>
      </c>
      <c r="AW3471" s="12" t="s">
        <v>34</v>
      </c>
      <c r="AX3471" s="12" t="s">
        <v>72</v>
      </c>
      <c r="AY3471" s="151" t="s">
        <v>182</v>
      </c>
    </row>
    <row r="3472" spans="2:65" s="12" customFormat="1">
      <c r="B3472" s="149"/>
      <c r="D3472" s="150" t="s">
        <v>193</v>
      </c>
      <c r="E3472" s="151" t="s">
        <v>3</v>
      </c>
      <c r="F3472" s="152" t="s">
        <v>2042</v>
      </c>
      <c r="H3472" s="153">
        <v>39.448999999999998</v>
      </c>
      <c r="I3472" s="154"/>
      <c r="L3472" s="149"/>
      <c r="M3472" s="155"/>
      <c r="T3472" s="156"/>
      <c r="AT3472" s="151" t="s">
        <v>193</v>
      </c>
      <c r="AU3472" s="151" t="s">
        <v>81</v>
      </c>
      <c r="AV3472" s="12" t="s">
        <v>81</v>
      </c>
      <c r="AW3472" s="12" t="s">
        <v>34</v>
      </c>
      <c r="AX3472" s="12" t="s">
        <v>72</v>
      </c>
      <c r="AY3472" s="151" t="s">
        <v>182</v>
      </c>
    </row>
    <row r="3473" spans="2:65" s="12" customFormat="1">
      <c r="B3473" s="149"/>
      <c r="D3473" s="150" t="s">
        <v>193</v>
      </c>
      <c r="E3473" s="151" t="s">
        <v>3</v>
      </c>
      <c r="F3473" s="152" t="s">
        <v>2043</v>
      </c>
      <c r="H3473" s="153">
        <v>26.2</v>
      </c>
      <c r="I3473" s="154"/>
      <c r="L3473" s="149"/>
      <c r="M3473" s="155"/>
      <c r="T3473" s="156"/>
      <c r="AT3473" s="151" t="s">
        <v>193</v>
      </c>
      <c r="AU3473" s="151" t="s">
        <v>81</v>
      </c>
      <c r="AV3473" s="12" t="s">
        <v>81</v>
      </c>
      <c r="AW3473" s="12" t="s">
        <v>34</v>
      </c>
      <c r="AX3473" s="12" t="s">
        <v>72</v>
      </c>
      <c r="AY3473" s="151" t="s">
        <v>182</v>
      </c>
    </row>
    <row r="3474" spans="2:65" s="12" customFormat="1">
      <c r="B3474" s="149"/>
      <c r="D3474" s="150" t="s">
        <v>193</v>
      </c>
      <c r="E3474" s="151" t="s">
        <v>3</v>
      </c>
      <c r="F3474" s="152" t="s">
        <v>2044</v>
      </c>
      <c r="H3474" s="153">
        <v>1.65</v>
      </c>
      <c r="I3474" s="154"/>
      <c r="L3474" s="149"/>
      <c r="M3474" s="155"/>
      <c r="T3474" s="156"/>
      <c r="AT3474" s="151" t="s">
        <v>193</v>
      </c>
      <c r="AU3474" s="151" t="s">
        <v>81</v>
      </c>
      <c r="AV3474" s="12" t="s">
        <v>81</v>
      </c>
      <c r="AW3474" s="12" t="s">
        <v>34</v>
      </c>
      <c r="AX3474" s="12" t="s">
        <v>72</v>
      </c>
      <c r="AY3474" s="151" t="s">
        <v>182</v>
      </c>
    </row>
    <row r="3475" spans="2:65" s="12" customFormat="1">
      <c r="B3475" s="149"/>
      <c r="D3475" s="150" t="s">
        <v>193</v>
      </c>
      <c r="E3475" s="151" t="s">
        <v>3</v>
      </c>
      <c r="F3475" s="152" t="s">
        <v>589</v>
      </c>
      <c r="H3475" s="153">
        <v>-9</v>
      </c>
      <c r="I3475" s="154"/>
      <c r="L3475" s="149"/>
      <c r="M3475" s="155"/>
      <c r="T3475" s="156"/>
      <c r="AT3475" s="151" t="s">
        <v>193</v>
      </c>
      <c r="AU3475" s="151" t="s">
        <v>81</v>
      </c>
      <c r="AV3475" s="12" t="s">
        <v>81</v>
      </c>
      <c r="AW3475" s="12" t="s">
        <v>34</v>
      </c>
      <c r="AX3475" s="12" t="s">
        <v>72</v>
      </c>
      <c r="AY3475" s="151" t="s">
        <v>182</v>
      </c>
    </row>
    <row r="3476" spans="2:65" s="12" customFormat="1">
      <c r="B3476" s="149"/>
      <c r="D3476" s="150" t="s">
        <v>193</v>
      </c>
      <c r="E3476" s="151" t="s">
        <v>3</v>
      </c>
      <c r="F3476" s="152" t="s">
        <v>2045</v>
      </c>
      <c r="H3476" s="153">
        <v>-5.4</v>
      </c>
      <c r="I3476" s="154"/>
      <c r="L3476" s="149"/>
      <c r="M3476" s="155"/>
      <c r="T3476" s="156"/>
      <c r="AT3476" s="151" t="s">
        <v>193</v>
      </c>
      <c r="AU3476" s="151" t="s">
        <v>81</v>
      </c>
      <c r="AV3476" s="12" t="s">
        <v>81</v>
      </c>
      <c r="AW3476" s="12" t="s">
        <v>34</v>
      </c>
      <c r="AX3476" s="12" t="s">
        <v>72</v>
      </c>
      <c r="AY3476" s="151" t="s">
        <v>182</v>
      </c>
    </row>
    <row r="3477" spans="2:65" s="12" customFormat="1">
      <c r="B3477" s="149"/>
      <c r="D3477" s="150" t="s">
        <v>193</v>
      </c>
      <c r="E3477" s="151" t="s">
        <v>3</v>
      </c>
      <c r="F3477" s="152" t="s">
        <v>2046</v>
      </c>
      <c r="H3477" s="153">
        <v>-88.5</v>
      </c>
      <c r="I3477" s="154"/>
      <c r="L3477" s="149"/>
      <c r="M3477" s="155"/>
      <c r="T3477" s="156"/>
      <c r="AT3477" s="151" t="s">
        <v>193</v>
      </c>
      <c r="AU3477" s="151" t="s">
        <v>81</v>
      </c>
      <c r="AV3477" s="12" t="s">
        <v>81</v>
      </c>
      <c r="AW3477" s="12" t="s">
        <v>34</v>
      </c>
      <c r="AX3477" s="12" t="s">
        <v>72</v>
      </c>
      <c r="AY3477" s="151" t="s">
        <v>182</v>
      </c>
    </row>
    <row r="3478" spans="2:65" s="12" customFormat="1">
      <c r="B3478" s="149"/>
      <c r="D3478" s="150" t="s">
        <v>193</v>
      </c>
      <c r="E3478" s="151" t="s">
        <v>3</v>
      </c>
      <c r="F3478" s="152" t="s">
        <v>2047</v>
      </c>
      <c r="H3478" s="153">
        <v>-10.343</v>
      </c>
      <c r="I3478" s="154"/>
      <c r="L3478" s="149"/>
      <c r="M3478" s="155"/>
      <c r="T3478" s="156"/>
      <c r="AT3478" s="151" t="s">
        <v>193</v>
      </c>
      <c r="AU3478" s="151" t="s">
        <v>81</v>
      </c>
      <c r="AV3478" s="12" t="s">
        <v>81</v>
      </c>
      <c r="AW3478" s="12" t="s">
        <v>34</v>
      </c>
      <c r="AX3478" s="12" t="s">
        <v>72</v>
      </c>
      <c r="AY3478" s="151" t="s">
        <v>182</v>
      </c>
    </row>
    <row r="3479" spans="2:65" s="12" customFormat="1">
      <c r="B3479" s="149"/>
      <c r="D3479" s="150" t="s">
        <v>193</v>
      </c>
      <c r="E3479" s="151" t="s">
        <v>3</v>
      </c>
      <c r="F3479" s="152" t="s">
        <v>592</v>
      </c>
      <c r="H3479" s="153">
        <v>-3.22</v>
      </c>
      <c r="I3479" s="154"/>
      <c r="L3479" s="149"/>
      <c r="M3479" s="155"/>
      <c r="T3479" s="156"/>
      <c r="AT3479" s="151" t="s">
        <v>193</v>
      </c>
      <c r="AU3479" s="151" t="s">
        <v>81</v>
      </c>
      <c r="AV3479" s="12" t="s">
        <v>81</v>
      </c>
      <c r="AW3479" s="12" t="s">
        <v>34</v>
      </c>
      <c r="AX3479" s="12" t="s">
        <v>72</v>
      </c>
      <c r="AY3479" s="151" t="s">
        <v>182</v>
      </c>
    </row>
    <row r="3480" spans="2:65" s="12" customFormat="1" ht="22.5">
      <c r="B3480" s="149"/>
      <c r="D3480" s="150" t="s">
        <v>193</v>
      </c>
      <c r="E3480" s="151" t="s">
        <v>3</v>
      </c>
      <c r="F3480" s="152" t="s">
        <v>2048</v>
      </c>
      <c r="H3480" s="153">
        <v>93.84</v>
      </c>
      <c r="I3480" s="154"/>
      <c r="L3480" s="149"/>
      <c r="M3480" s="155"/>
      <c r="T3480" s="156"/>
      <c r="AT3480" s="151" t="s">
        <v>193</v>
      </c>
      <c r="AU3480" s="151" t="s">
        <v>81</v>
      </c>
      <c r="AV3480" s="12" t="s">
        <v>81</v>
      </c>
      <c r="AW3480" s="12" t="s">
        <v>34</v>
      </c>
      <c r="AX3480" s="12" t="s">
        <v>72</v>
      </c>
      <c r="AY3480" s="151" t="s">
        <v>182</v>
      </c>
    </row>
    <row r="3481" spans="2:65" s="13" customFormat="1">
      <c r="B3481" s="157"/>
      <c r="D3481" s="150" t="s">
        <v>193</v>
      </c>
      <c r="E3481" s="158" t="s">
        <v>3</v>
      </c>
      <c r="F3481" s="159" t="s">
        <v>2049</v>
      </c>
      <c r="H3481" s="160">
        <v>936.93099999999993</v>
      </c>
      <c r="I3481" s="161"/>
      <c r="L3481" s="157"/>
      <c r="M3481" s="162"/>
      <c r="T3481" s="163"/>
      <c r="AT3481" s="158" t="s">
        <v>193</v>
      </c>
      <c r="AU3481" s="158" t="s">
        <v>81</v>
      </c>
      <c r="AV3481" s="13" t="s">
        <v>189</v>
      </c>
      <c r="AW3481" s="13" t="s">
        <v>34</v>
      </c>
      <c r="AX3481" s="13" t="s">
        <v>79</v>
      </c>
      <c r="AY3481" s="158" t="s">
        <v>182</v>
      </c>
    </row>
    <row r="3482" spans="2:65" s="1" customFormat="1" ht="37.9" customHeight="1">
      <c r="B3482" s="131"/>
      <c r="C3482" s="132" t="s">
        <v>2191</v>
      </c>
      <c r="D3482" s="132" t="s">
        <v>184</v>
      </c>
      <c r="E3482" s="133" t="s">
        <v>2192</v>
      </c>
      <c r="F3482" s="134" t="s">
        <v>2193</v>
      </c>
      <c r="G3482" s="135" t="s">
        <v>292</v>
      </c>
      <c r="H3482" s="136">
        <v>380.21600000000001</v>
      </c>
      <c r="I3482" s="137"/>
      <c r="J3482" s="138">
        <f>ROUND(I3482*H3482,2)</f>
        <v>0</v>
      </c>
      <c r="K3482" s="134" t="s">
        <v>188</v>
      </c>
      <c r="L3482" s="32"/>
      <c r="M3482" s="139" t="s">
        <v>3</v>
      </c>
      <c r="N3482" s="140" t="s">
        <v>43</v>
      </c>
      <c r="P3482" s="141">
        <f>O3482*H3482</f>
        <v>0</v>
      </c>
      <c r="Q3482" s="141">
        <v>0</v>
      </c>
      <c r="R3482" s="141">
        <f>Q3482*H3482</f>
        <v>0</v>
      </c>
      <c r="S3482" s="141">
        <v>0</v>
      </c>
      <c r="T3482" s="142">
        <f>S3482*H3482</f>
        <v>0</v>
      </c>
      <c r="AR3482" s="143" t="s">
        <v>189</v>
      </c>
      <c r="AT3482" s="143" t="s">
        <v>184</v>
      </c>
      <c r="AU3482" s="143" t="s">
        <v>81</v>
      </c>
      <c r="AY3482" s="17" t="s">
        <v>182</v>
      </c>
      <c r="BE3482" s="144">
        <f>IF(N3482="základní",J3482,0)</f>
        <v>0</v>
      </c>
      <c r="BF3482" s="144">
        <f>IF(N3482="snížená",J3482,0)</f>
        <v>0</v>
      </c>
      <c r="BG3482" s="144">
        <f>IF(N3482="zákl. přenesená",J3482,0)</f>
        <v>0</v>
      </c>
      <c r="BH3482" s="144">
        <f>IF(N3482="sníž. přenesená",J3482,0)</f>
        <v>0</v>
      </c>
      <c r="BI3482" s="144">
        <f>IF(N3482="nulová",J3482,0)</f>
        <v>0</v>
      </c>
      <c r="BJ3482" s="17" t="s">
        <v>79</v>
      </c>
      <c r="BK3482" s="144">
        <f>ROUND(I3482*H3482,2)</f>
        <v>0</v>
      </c>
      <c r="BL3482" s="17" t="s">
        <v>189</v>
      </c>
      <c r="BM3482" s="143" t="s">
        <v>2194</v>
      </c>
    </row>
    <row r="3483" spans="2:65" s="1" customFormat="1">
      <c r="B3483" s="32"/>
      <c r="D3483" s="145" t="s">
        <v>191</v>
      </c>
      <c r="F3483" s="146" t="s">
        <v>2195</v>
      </c>
      <c r="I3483" s="147"/>
      <c r="L3483" s="32"/>
      <c r="M3483" s="148"/>
      <c r="T3483" s="52"/>
      <c r="AT3483" s="17" t="s">
        <v>191</v>
      </c>
      <c r="AU3483" s="17" t="s">
        <v>81</v>
      </c>
    </row>
    <row r="3484" spans="2:65" s="12" customFormat="1">
      <c r="B3484" s="149"/>
      <c r="D3484" s="150" t="s">
        <v>193</v>
      </c>
      <c r="E3484" s="151" t="s">
        <v>3</v>
      </c>
      <c r="F3484" s="152" t="s">
        <v>1869</v>
      </c>
      <c r="H3484" s="153">
        <v>9</v>
      </c>
      <c r="I3484" s="154"/>
      <c r="L3484" s="149"/>
      <c r="M3484" s="155"/>
      <c r="T3484" s="156"/>
      <c r="AT3484" s="151" t="s">
        <v>193</v>
      </c>
      <c r="AU3484" s="151" t="s">
        <v>81</v>
      </c>
      <c r="AV3484" s="12" t="s">
        <v>81</v>
      </c>
      <c r="AW3484" s="12" t="s">
        <v>34</v>
      </c>
      <c r="AX3484" s="12" t="s">
        <v>72</v>
      </c>
      <c r="AY3484" s="151" t="s">
        <v>182</v>
      </c>
    </row>
    <row r="3485" spans="2:65" s="12" customFormat="1">
      <c r="B3485" s="149"/>
      <c r="D3485" s="150" t="s">
        <v>193</v>
      </c>
      <c r="E3485" s="151" t="s">
        <v>3</v>
      </c>
      <c r="F3485" s="152" t="s">
        <v>1870</v>
      </c>
      <c r="H3485" s="153">
        <v>207</v>
      </c>
      <c r="I3485" s="154"/>
      <c r="L3485" s="149"/>
      <c r="M3485" s="155"/>
      <c r="T3485" s="156"/>
      <c r="AT3485" s="151" t="s">
        <v>193</v>
      </c>
      <c r="AU3485" s="151" t="s">
        <v>81</v>
      </c>
      <c r="AV3485" s="12" t="s">
        <v>81</v>
      </c>
      <c r="AW3485" s="12" t="s">
        <v>34</v>
      </c>
      <c r="AX3485" s="12" t="s">
        <v>72</v>
      </c>
      <c r="AY3485" s="151" t="s">
        <v>182</v>
      </c>
    </row>
    <row r="3486" spans="2:65" s="12" customFormat="1">
      <c r="B3486" s="149"/>
      <c r="D3486" s="150" t="s">
        <v>193</v>
      </c>
      <c r="E3486" s="151" t="s">
        <v>3</v>
      </c>
      <c r="F3486" s="152" t="s">
        <v>1871</v>
      </c>
      <c r="H3486" s="153">
        <v>23.638000000000002</v>
      </c>
      <c r="I3486" s="154"/>
      <c r="L3486" s="149"/>
      <c r="M3486" s="155"/>
      <c r="T3486" s="156"/>
      <c r="AT3486" s="151" t="s">
        <v>193</v>
      </c>
      <c r="AU3486" s="151" t="s">
        <v>81</v>
      </c>
      <c r="AV3486" s="12" t="s">
        <v>81</v>
      </c>
      <c r="AW3486" s="12" t="s">
        <v>34</v>
      </c>
      <c r="AX3486" s="12" t="s">
        <v>72</v>
      </c>
      <c r="AY3486" s="151" t="s">
        <v>182</v>
      </c>
    </row>
    <row r="3487" spans="2:65" s="12" customFormat="1">
      <c r="B3487" s="149"/>
      <c r="D3487" s="150" t="s">
        <v>193</v>
      </c>
      <c r="E3487" s="151" t="s">
        <v>3</v>
      </c>
      <c r="F3487" s="152" t="s">
        <v>1872</v>
      </c>
      <c r="H3487" s="153">
        <v>63.612000000000002</v>
      </c>
      <c r="I3487" s="154"/>
      <c r="L3487" s="149"/>
      <c r="M3487" s="155"/>
      <c r="T3487" s="156"/>
      <c r="AT3487" s="151" t="s">
        <v>193</v>
      </c>
      <c r="AU3487" s="151" t="s">
        <v>81</v>
      </c>
      <c r="AV3487" s="12" t="s">
        <v>81</v>
      </c>
      <c r="AW3487" s="12" t="s">
        <v>34</v>
      </c>
      <c r="AX3487" s="12" t="s">
        <v>72</v>
      </c>
      <c r="AY3487" s="151" t="s">
        <v>182</v>
      </c>
    </row>
    <row r="3488" spans="2:65" s="12" customFormat="1">
      <c r="B3488" s="149"/>
      <c r="D3488" s="150" t="s">
        <v>193</v>
      </c>
      <c r="E3488" s="151" t="s">
        <v>3</v>
      </c>
      <c r="F3488" s="152" t="s">
        <v>1873</v>
      </c>
      <c r="H3488" s="153">
        <v>5.4</v>
      </c>
      <c r="I3488" s="154"/>
      <c r="L3488" s="149"/>
      <c r="M3488" s="155"/>
      <c r="T3488" s="156"/>
      <c r="AT3488" s="151" t="s">
        <v>193</v>
      </c>
      <c r="AU3488" s="151" t="s">
        <v>81</v>
      </c>
      <c r="AV3488" s="12" t="s">
        <v>81</v>
      </c>
      <c r="AW3488" s="12" t="s">
        <v>34</v>
      </c>
      <c r="AX3488" s="12" t="s">
        <v>72</v>
      </c>
      <c r="AY3488" s="151" t="s">
        <v>182</v>
      </c>
    </row>
    <row r="3489" spans="2:65" s="12" customFormat="1">
      <c r="B3489" s="149"/>
      <c r="D3489" s="150" t="s">
        <v>193</v>
      </c>
      <c r="E3489" s="151" t="s">
        <v>3</v>
      </c>
      <c r="F3489" s="152" t="s">
        <v>1874</v>
      </c>
      <c r="H3489" s="153">
        <v>4.17</v>
      </c>
      <c r="I3489" s="154"/>
      <c r="L3489" s="149"/>
      <c r="M3489" s="155"/>
      <c r="T3489" s="156"/>
      <c r="AT3489" s="151" t="s">
        <v>193</v>
      </c>
      <c r="AU3489" s="151" t="s">
        <v>81</v>
      </c>
      <c r="AV3489" s="12" t="s">
        <v>81</v>
      </c>
      <c r="AW3489" s="12" t="s">
        <v>34</v>
      </c>
      <c r="AX3489" s="12" t="s">
        <v>72</v>
      </c>
      <c r="AY3489" s="151" t="s">
        <v>182</v>
      </c>
    </row>
    <row r="3490" spans="2:65" s="12" customFormat="1">
      <c r="B3490" s="149"/>
      <c r="D3490" s="150" t="s">
        <v>193</v>
      </c>
      <c r="E3490" s="151" t="s">
        <v>3</v>
      </c>
      <c r="F3490" s="152" t="s">
        <v>1875</v>
      </c>
      <c r="H3490" s="153">
        <v>2.2000000000000002</v>
      </c>
      <c r="I3490" s="154"/>
      <c r="L3490" s="149"/>
      <c r="M3490" s="155"/>
      <c r="T3490" s="156"/>
      <c r="AT3490" s="151" t="s">
        <v>193</v>
      </c>
      <c r="AU3490" s="151" t="s">
        <v>81</v>
      </c>
      <c r="AV3490" s="12" t="s">
        <v>81</v>
      </c>
      <c r="AW3490" s="12" t="s">
        <v>34</v>
      </c>
      <c r="AX3490" s="12" t="s">
        <v>72</v>
      </c>
      <c r="AY3490" s="151" t="s">
        <v>182</v>
      </c>
    </row>
    <row r="3491" spans="2:65" s="12" customFormat="1">
      <c r="B3491" s="149"/>
      <c r="D3491" s="150" t="s">
        <v>193</v>
      </c>
      <c r="E3491" s="151" t="s">
        <v>3</v>
      </c>
      <c r="F3491" s="152" t="s">
        <v>1876</v>
      </c>
      <c r="H3491" s="153">
        <v>53.567999999999998</v>
      </c>
      <c r="I3491" s="154"/>
      <c r="L3491" s="149"/>
      <c r="M3491" s="155"/>
      <c r="T3491" s="156"/>
      <c r="AT3491" s="151" t="s">
        <v>193</v>
      </c>
      <c r="AU3491" s="151" t="s">
        <v>81</v>
      </c>
      <c r="AV3491" s="12" t="s">
        <v>81</v>
      </c>
      <c r="AW3491" s="12" t="s">
        <v>34</v>
      </c>
      <c r="AX3491" s="12" t="s">
        <v>72</v>
      </c>
      <c r="AY3491" s="151" t="s">
        <v>182</v>
      </c>
    </row>
    <row r="3492" spans="2:65" s="12" customFormat="1">
      <c r="B3492" s="149"/>
      <c r="D3492" s="150" t="s">
        <v>193</v>
      </c>
      <c r="E3492" s="151" t="s">
        <v>3</v>
      </c>
      <c r="F3492" s="152" t="s">
        <v>1877</v>
      </c>
      <c r="H3492" s="153">
        <v>3</v>
      </c>
      <c r="I3492" s="154"/>
      <c r="L3492" s="149"/>
      <c r="M3492" s="155"/>
      <c r="T3492" s="156"/>
      <c r="AT3492" s="151" t="s">
        <v>193</v>
      </c>
      <c r="AU3492" s="151" t="s">
        <v>81</v>
      </c>
      <c r="AV3492" s="12" t="s">
        <v>81</v>
      </c>
      <c r="AW3492" s="12" t="s">
        <v>34</v>
      </c>
      <c r="AX3492" s="12" t="s">
        <v>72</v>
      </c>
      <c r="AY3492" s="151" t="s">
        <v>182</v>
      </c>
    </row>
    <row r="3493" spans="2:65" s="12" customFormat="1">
      <c r="B3493" s="149"/>
      <c r="D3493" s="150" t="s">
        <v>193</v>
      </c>
      <c r="E3493" s="151" t="s">
        <v>3</v>
      </c>
      <c r="F3493" s="152" t="s">
        <v>1878</v>
      </c>
      <c r="H3493" s="153">
        <v>5.4080000000000004</v>
      </c>
      <c r="I3493" s="154"/>
      <c r="L3493" s="149"/>
      <c r="M3493" s="155"/>
      <c r="T3493" s="156"/>
      <c r="AT3493" s="151" t="s">
        <v>193</v>
      </c>
      <c r="AU3493" s="151" t="s">
        <v>81</v>
      </c>
      <c r="AV3493" s="12" t="s">
        <v>81</v>
      </c>
      <c r="AW3493" s="12" t="s">
        <v>34</v>
      </c>
      <c r="AX3493" s="12" t="s">
        <v>72</v>
      </c>
      <c r="AY3493" s="151" t="s">
        <v>182</v>
      </c>
    </row>
    <row r="3494" spans="2:65" s="12" customFormat="1">
      <c r="B3494" s="149"/>
      <c r="D3494" s="150" t="s">
        <v>193</v>
      </c>
      <c r="E3494" s="151" t="s">
        <v>3</v>
      </c>
      <c r="F3494" s="152" t="s">
        <v>1879</v>
      </c>
      <c r="H3494" s="153">
        <v>3.22</v>
      </c>
      <c r="I3494" s="154"/>
      <c r="L3494" s="149"/>
      <c r="M3494" s="155"/>
      <c r="T3494" s="156"/>
      <c r="AT3494" s="151" t="s">
        <v>193</v>
      </c>
      <c r="AU3494" s="151" t="s">
        <v>81</v>
      </c>
      <c r="AV3494" s="12" t="s">
        <v>81</v>
      </c>
      <c r="AW3494" s="12" t="s">
        <v>34</v>
      </c>
      <c r="AX3494" s="12" t="s">
        <v>72</v>
      </c>
      <c r="AY3494" s="151" t="s">
        <v>182</v>
      </c>
    </row>
    <row r="3495" spans="2:65" s="14" customFormat="1">
      <c r="B3495" s="174"/>
      <c r="D3495" s="150" t="s">
        <v>193</v>
      </c>
      <c r="E3495" s="175" t="s">
        <v>3</v>
      </c>
      <c r="F3495" s="176" t="s">
        <v>1880</v>
      </c>
      <c r="H3495" s="177">
        <v>380.21600000000001</v>
      </c>
      <c r="I3495" s="178"/>
      <c r="L3495" s="174"/>
      <c r="M3495" s="179"/>
      <c r="T3495" s="180"/>
      <c r="AT3495" s="175" t="s">
        <v>193</v>
      </c>
      <c r="AU3495" s="175" t="s">
        <v>81</v>
      </c>
      <c r="AV3495" s="14" t="s">
        <v>202</v>
      </c>
      <c r="AW3495" s="14" t="s">
        <v>34</v>
      </c>
      <c r="AX3495" s="14" t="s">
        <v>72</v>
      </c>
      <c r="AY3495" s="175" t="s">
        <v>182</v>
      </c>
    </row>
    <row r="3496" spans="2:65" s="13" customFormat="1">
      <c r="B3496" s="157"/>
      <c r="D3496" s="150" t="s">
        <v>193</v>
      </c>
      <c r="E3496" s="158" t="s">
        <v>3</v>
      </c>
      <c r="F3496" s="159" t="s">
        <v>201</v>
      </c>
      <c r="H3496" s="160">
        <v>380.21600000000001</v>
      </c>
      <c r="I3496" s="161"/>
      <c r="L3496" s="157"/>
      <c r="M3496" s="162"/>
      <c r="T3496" s="163"/>
      <c r="AT3496" s="158" t="s">
        <v>193</v>
      </c>
      <c r="AU3496" s="158" t="s">
        <v>81</v>
      </c>
      <c r="AV3496" s="13" t="s">
        <v>189</v>
      </c>
      <c r="AW3496" s="13" t="s">
        <v>34</v>
      </c>
      <c r="AX3496" s="13" t="s">
        <v>79</v>
      </c>
      <c r="AY3496" s="158" t="s">
        <v>182</v>
      </c>
    </row>
    <row r="3497" spans="2:65" s="1" customFormat="1" ht="16.5" customHeight="1">
      <c r="B3497" s="131"/>
      <c r="C3497" s="132" t="s">
        <v>2196</v>
      </c>
      <c r="D3497" s="132" t="s">
        <v>184</v>
      </c>
      <c r="E3497" s="133" t="s">
        <v>2197</v>
      </c>
      <c r="F3497" s="134" t="s">
        <v>2198</v>
      </c>
      <c r="G3497" s="135" t="s">
        <v>543</v>
      </c>
      <c r="H3497" s="136">
        <v>2</v>
      </c>
      <c r="I3497" s="137"/>
      <c r="J3497" s="138">
        <f>ROUND(I3497*H3497,2)</f>
        <v>0</v>
      </c>
      <c r="K3497" s="134" t="s">
        <v>3</v>
      </c>
      <c r="L3497" s="32"/>
      <c r="M3497" s="139" t="s">
        <v>3</v>
      </c>
      <c r="N3497" s="140" t="s">
        <v>43</v>
      </c>
      <c r="P3497" s="141">
        <f>O3497*H3497</f>
        <v>0</v>
      </c>
      <c r="Q3497" s="141">
        <v>0</v>
      </c>
      <c r="R3497" s="141">
        <f>Q3497*H3497</f>
        <v>0</v>
      </c>
      <c r="S3497" s="141">
        <v>0</v>
      </c>
      <c r="T3497" s="142">
        <f>S3497*H3497</f>
        <v>0</v>
      </c>
      <c r="AR3497" s="143" t="s">
        <v>189</v>
      </c>
      <c r="AT3497" s="143" t="s">
        <v>184</v>
      </c>
      <c r="AU3497" s="143" t="s">
        <v>81</v>
      </c>
      <c r="AY3497" s="17" t="s">
        <v>182</v>
      </c>
      <c r="BE3497" s="144">
        <f>IF(N3497="základní",J3497,0)</f>
        <v>0</v>
      </c>
      <c r="BF3497" s="144">
        <f>IF(N3497="snížená",J3497,0)</f>
        <v>0</v>
      </c>
      <c r="BG3497" s="144">
        <f>IF(N3497="zákl. přenesená",J3497,0)</f>
        <v>0</v>
      </c>
      <c r="BH3497" s="144">
        <f>IF(N3497="sníž. přenesená",J3497,0)</f>
        <v>0</v>
      </c>
      <c r="BI3497" s="144">
        <f>IF(N3497="nulová",J3497,0)</f>
        <v>0</v>
      </c>
      <c r="BJ3497" s="17" t="s">
        <v>79</v>
      </c>
      <c r="BK3497" s="144">
        <f>ROUND(I3497*H3497,2)</f>
        <v>0</v>
      </c>
      <c r="BL3497" s="17" t="s">
        <v>189</v>
      </c>
      <c r="BM3497" s="143" t="s">
        <v>2199</v>
      </c>
    </row>
    <row r="3498" spans="2:65" s="12" customFormat="1">
      <c r="B3498" s="149"/>
      <c r="D3498" s="150" t="s">
        <v>193</v>
      </c>
      <c r="E3498" s="151" t="s">
        <v>3</v>
      </c>
      <c r="F3498" s="152" t="s">
        <v>658</v>
      </c>
      <c r="H3498" s="153">
        <v>2</v>
      </c>
      <c r="I3498" s="154"/>
      <c r="L3498" s="149"/>
      <c r="M3498" s="155"/>
      <c r="T3498" s="156"/>
      <c r="AT3498" s="151" t="s">
        <v>193</v>
      </c>
      <c r="AU3498" s="151" t="s">
        <v>81</v>
      </c>
      <c r="AV3498" s="12" t="s">
        <v>81</v>
      </c>
      <c r="AW3498" s="12" t="s">
        <v>34</v>
      </c>
      <c r="AX3498" s="12" t="s">
        <v>79</v>
      </c>
      <c r="AY3498" s="151" t="s">
        <v>182</v>
      </c>
    </row>
    <row r="3499" spans="2:65" s="1" customFormat="1" ht="16.5" customHeight="1">
      <c r="B3499" s="131"/>
      <c r="C3499" s="132" t="s">
        <v>2200</v>
      </c>
      <c r="D3499" s="132" t="s">
        <v>184</v>
      </c>
      <c r="E3499" s="133" t="s">
        <v>2201</v>
      </c>
      <c r="F3499" s="134" t="s">
        <v>2202</v>
      </c>
      <c r="G3499" s="135" t="s">
        <v>543</v>
      </c>
      <c r="H3499" s="136">
        <v>1</v>
      </c>
      <c r="I3499" s="137"/>
      <c r="J3499" s="138">
        <f>ROUND(I3499*H3499,2)</f>
        <v>0</v>
      </c>
      <c r="K3499" s="134" t="s">
        <v>3</v>
      </c>
      <c r="L3499" s="32"/>
      <c r="M3499" s="139" t="s">
        <v>3</v>
      </c>
      <c r="N3499" s="140" t="s">
        <v>43</v>
      </c>
      <c r="P3499" s="141">
        <f>O3499*H3499</f>
        <v>0</v>
      </c>
      <c r="Q3499" s="141">
        <v>0</v>
      </c>
      <c r="R3499" s="141">
        <f>Q3499*H3499</f>
        <v>0</v>
      </c>
      <c r="S3499" s="141">
        <v>0</v>
      </c>
      <c r="T3499" s="142">
        <f>S3499*H3499</f>
        <v>0</v>
      </c>
      <c r="AR3499" s="143" t="s">
        <v>189</v>
      </c>
      <c r="AT3499" s="143" t="s">
        <v>184</v>
      </c>
      <c r="AU3499" s="143" t="s">
        <v>81</v>
      </c>
      <c r="AY3499" s="17" t="s">
        <v>182</v>
      </c>
      <c r="BE3499" s="144">
        <f>IF(N3499="základní",J3499,0)</f>
        <v>0</v>
      </c>
      <c r="BF3499" s="144">
        <f>IF(N3499="snížená",J3499,0)</f>
        <v>0</v>
      </c>
      <c r="BG3499" s="144">
        <f>IF(N3499="zákl. přenesená",J3499,0)</f>
        <v>0</v>
      </c>
      <c r="BH3499" s="144">
        <f>IF(N3499="sníž. přenesená",J3499,0)</f>
        <v>0</v>
      </c>
      <c r="BI3499" s="144">
        <f>IF(N3499="nulová",J3499,0)</f>
        <v>0</v>
      </c>
      <c r="BJ3499" s="17" t="s">
        <v>79</v>
      </c>
      <c r="BK3499" s="144">
        <f>ROUND(I3499*H3499,2)</f>
        <v>0</v>
      </c>
      <c r="BL3499" s="17" t="s">
        <v>189</v>
      </c>
      <c r="BM3499" s="143" t="s">
        <v>2203</v>
      </c>
    </row>
    <row r="3500" spans="2:65" s="12" customFormat="1">
      <c r="B3500" s="149"/>
      <c r="D3500" s="150" t="s">
        <v>193</v>
      </c>
      <c r="E3500" s="151" t="s">
        <v>3</v>
      </c>
      <c r="F3500" s="152" t="s">
        <v>2204</v>
      </c>
      <c r="H3500" s="153">
        <v>1</v>
      </c>
      <c r="I3500" s="154"/>
      <c r="L3500" s="149"/>
      <c r="M3500" s="155"/>
      <c r="T3500" s="156"/>
      <c r="AT3500" s="151" t="s">
        <v>193</v>
      </c>
      <c r="AU3500" s="151" t="s">
        <v>81</v>
      </c>
      <c r="AV3500" s="12" t="s">
        <v>81</v>
      </c>
      <c r="AW3500" s="12" t="s">
        <v>34</v>
      </c>
      <c r="AX3500" s="12" t="s">
        <v>79</v>
      </c>
      <c r="AY3500" s="151" t="s">
        <v>182</v>
      </c>
    </row>
    <row r="3501" spans="2:65" s="1" customFormat="1" ht="33" customHeight="1">
      <c r="B3501" s="131"/>
      <c r="C3501" s="132" t="s">
        <v>2205</v>
      </c>
      <c r="D3501" s="132" t="s">
        <v>184</v>
      </c>
      <c r="E3501" s="133" t="s">
        <v>2206</v>
      </c>
      <c r="F3501" s="134" t="s">
        <v>2207</v>
      </c>
      <c r="G3501" s="135" t="s">
        <v>187</v>
      </c>
      <c r="H3501" s="136">
        <v>94.067999999999998</v>
      </c>
      <c r="I3501" s="137"/>
      <c r="J3501" s="138">
        <f>ROUND(I3501*H3501,2)</f>
        <v>0</v>
      </c>
      <c r="K3501" s="134" t="s">
        <v>188</v>
      </c>
      <c r="L3501" s="32"/>
      <c r="M3501" s="139" t="s">
        <v>3</v>
      </c>
      <c r="N3501" s="140" t="s">
        <v>43</v>
      </c>
      <c r="P3501" s="141">
        <f>O3501*H3501</f>
        <v>0</v>
      </c>
      <c r="Q3501" s="141">
        <v>2.5018699999999998</v>
      </c>
      <c r="R3501" s="141">
        <f>Q3501*H3501</f>
        <v>235.34590715999997</v>
      </c>
      <c r="S3501" s="141">
        <v>0</v>
      </c>
      <c r="T3501" s="142">
        <f>S3501*H3501</f>
        <v>0</v>
      </c>
      <c r="AR3501" s="143" t="s">
        <v>189</v>
      </c>
      <c r="AT3501" s="143" t="s">
        <v>184</v>
      </c>
      <c r="AU3501" s="143" t="s">
        <v>81</v>
      </c>
      <c r="AY3501" s="17" t="s">
        <v>182</v>
      </c>
      <c r="BE3501" s="144">
        <f>IF(N3501="základní",J3501,0)</f>
        <v>0</v>
      </c>
      <c r="BF3501" s="144">
        <f>IF(N3501="snížená",J3501,0)</f>
        <v>0</v>
      </c>
      <c r="BG3501" s="144">
        <f>IF(N3501="zákl. přenesená",J3501,0)</f>
        <v>0</v>
      </c>
      <c r="BH3501" s="144">
        <f>IF(N3501="sníž. přenesená",J3501,0)</f>
        <v>0</v>
      </c>
      <c r="BI3501" s="144">
        <f>IF(N3501="nulová",J3501,0)</f>
        <v>0</v>
      </c>
      <c r="BJ3501" s="17" t="s">
        <v>79</v>
      </c>
      <c r="BK3501" s="144">
        <f>ROUND(I3501*H3501,2)</f>
        <v>0</v>
      </c>
      <c r="BL3501" s="17" t="s">
        <v>189</v>
      </c>
      <c r="BM3501" s="143" t="s">
        <v>2208</v>
      </c>
    </row>
    <row r="3502" spans="2:65" s="1" customFormat="1">
      <c r="B3502" s="32"/>
      <c r="D3502" s="145" t="s">
        <v>191</v>
      </c>
      <c r="F3502" s="146" t="s">
        <v>2209</v>
      </c>
      <c r="I3502" s="147"/>
      <c r="L3502" s="32"/>
      <c r="M3502" s="148"/>
      <c r="T3502" s="52"/>
      <c r="AT3502" s="17" t="s">
        <v>191</v>
      </c>
      <c r="AU3502" s="17" t="s">
        <v>81</v>
      </c>
    </row>
    <row r="3503" spans="2:65" s="12" customFormat="1" ht="22.5">
      <c r="B3503" s="149"/>
      <c r="D3503" s="150" t="s">
        <v>193</v>
      </c>
      <c r="E3503" s="151" t="s">
        <v>3</v>
      </c>
      <c r="F3503" s="152" t="s">
        <v>2210</v>
      </c>
      <c r="H3503" s="153">
        <v>7.7450000000000001</v>
      </c>
      <c r="I3503" s="154"/>
      <c r="L3503" s="149"/>
      <c r="M3503" s="155"/>
      <c r="T3503" s="156"/>
      <c r="AT3503" s="151" t="s">
        <v>193</v>
      </c>
      <c r="AU3503" s="151" t="s">
        <v>81</v>
      </c>
      <c r="AV3503" s="12" t="s">
        <v>81</v>
      </c>
      <c r="AW3503" s="12" t="s">
        <v>34</v>
      </c>
      <c r="AX3503" s="12" t="s">
        <v>72</v>
      </c>
      <c r="AY3503" s="151" t="s">
        <v>182</v>
      </c>
    </row>
    <row r="3504" spans="2:65" s="12" customFormat="1">
      <c r="B3504" s="149"/>
      <c r="D3504" s="150" t="s">
        <v>193</v>
      </c>
      <c r="E3504" s="151" t="s">
        <v>3</v>
      </c>
      <c r="F3504" s="152" t="s">
        <v>2211</v>
      </c>
      <c r="H3504" s="153">
        <v>0.14000000000000001</v>
      </c>
      <c r="I3504" s="154"/>
      <c r="L3504" s="149"/>
      <c r="M3504" s="155"/>
      <c r="T3504" s="156"/>
      <c r="AT3504" s="151" t="s">
        <v>193</v>
      </c>
      <c r="AU3504" s="151" t="s">
        <v>81</v>
      </c>
      <c r="AV3504" s="12" t="s">
        <v>81</v>
      </c>
      <c r="AW3504" s="12" t="s">
        <v>34</v>
      </c>
      <c r="AX3504" s="12" t="s">
        <v>72</v>
      </c>
      <c r="AY3504" s="151" t="s">
        <v>182</v>
      </c>
    </row>
    <row r="3505" spans="2:65" s="12" customFormat="1" ht="33.75">
      <c r="B3505" s="149"/>
      <c r="D3505" s="150" t="s">
        <v>193</v>
      </c>
      <c r="E3505" s="151" t="s">
        <v>3</v>
      </c>
      <c r="F3505" s="152" t="s">
        <v>2212</v>
      </c>
      <c r="H3505" s="153">
        <v>19.175999999999998</v>
      </c>
      <c r="I3505" s="154"/>
      <c r="L3505" s="149"/>
      <c r="M3505" s="155"/>
      <c r="T3505" s="156"/>
      <c r="AT3505" s="151" t="s">
        <v>193</v>
      </c>
      <c r="AU3505" s="151" t="s">
        <v>81</v>
      </c>
      <c r="AV3505" s="12" t="s">
        <v>81</v>
      </c>
      <c r="AW3505" s="12" t="s">
        <v>34</v>
      </c>
      <c r="AX3505" s="12" t="s">
        <v>72</v>
      </c>
      <c r="AY3505" s="151" t="s">
        <v>182</v>
      </c>
    </row>
    <row r="3506" spans="2:65" s="12" customFormat="1">
      <c r="B3506" s="149"/>
      <c r="D3506" s="150" t="s">
        <v>193</v>
      </c>
      <c r="E3506" s="151" t="s">
        <v>3</v>
      </c>
      <c r="F3506" s="152" t="s">
        <v>2213</v>
      </c>
      <c r="H3506" s="153">
        <v>1.607</v>
      </c>
      <c r="I3506" s="154"/>
      <c r="L3506" s="149"/>
      <c r="M3506" s="155"/>
      <c r="T3506" s="156"/>
      <c r="AT3506" s="151" t="s">
        <v>193</v>
      </c>
      <c r="AU3506" s="151" t="s">
        <v>81</v>
      </c>
      <c r="AV3506" s="12" t="s">
        <v>81</v>
      </c>
      <c r="AW3506" s="12" t="s">
        <v>34</v>
      </c>
      <c r="AX3506" s="12" t="s">
        <v>72</v>
      </c>
      <c r="AY3506" s="151" t="s">
        <v>182</v>
      </c>
    </row>
    <row r="3507" spans="2:65" s="14" customFormat="1">
      <c r="B3507" s="174"/>
      <c r="D3507" s="150" t="s">
        <v>193</v>
      </c>
      <c r="E3507" s="175" t="s">
        <v>3</v>
      </c>
      <c r="F3507" s="176" t="s">
        <v>590</v>
      </c>
      <c r="H3507" s="177">
        <v>28.667999999999999</v>
      </c>
      <c r="I3507" s="178"/>
      <c r="L3507" s="174"/>
      <c r="M3507" s="179"/>
      <c r="T3507" s="180"/>
      <c r="AT3507" s="175" t="s">
        <v>193</v>
      </c>
      <c r="AU3507" s="175" t="s">
        <v>81</v>
      </c>
      <c r="AV3507" s="14" t="s">
        <v>202</v>
      </c>
      <c r="AW3507" s="14" t="s">
        <v>34</v>
      </c>
      <c r="AX3507" s="14" t="s">
        <v>72</v>
      </c>
      <c r="AY3507" s="175" t="s">
        <v>182</v>
      </c>
    </row>
    <row r="3508" spans="2:65" s="12" customFormat="1">
      <c r="B3508" s="149"/>
      <c r="D3508" s="150" t="s">
        <v>193</v>
      </c>
      <c r="E3508" s="151" t="s">
        <v>3</v>
      </c>
      <c r="F3508" s="152" t="s">
        <v>2214</v>
      </c>
      <c r="H3508" s="153">
        <v>3.1419999999999999</v>
      </c>
      <c r="I3508" s="154"/>
      <c r="L3508" s="149"/>
      <c r="M3508" s="155"/>
      <c r="T3508" s="156"/>
      <c r="AT3508" s="151" t="s">
        <v>193</v>
      </c>
      <c r="AU3508" s="151" t="s">
        <v>81</v>
      </c>
      <c r="AV3508" s="12" t="s">
        <v>81</v>
      </c>
      <c r="AW3508" s="12" t="s">
        <v>34</v>
      </c>
      <c r="AX3508" s="12" t="s">
        <v>72</v>
      </c>
      <c r="AY3508" s="151" t="s">
        <v>182</v>
      </c>
    </row>
    <row r="3509" spans="2:65" s="14" customFormat="1">
      <c r="B3509" s="174"/>
      <c r="D3509" s="150" t="s">
        <v>193</v>
      </c>
      <c r="E3509" s="175" t="s">
        <v>3</v>
      </c>
      <c r="F3509" s="176" t="s">
        <v>596</v>
      </c>
      <c r="H3509" s="177">
        <v>3.1419999999999999</v>
      </c>
      <c r="I3509" s="178"/>
      <c r="L3509" s="174"/>
      <c r="M3509" s="179"/>
      <c r="T3509" s="180"/>
      <c r="AT3509" s="175" t="s">
        <v>193</v>
      </c>
      <c r="AU3509" s="175" t="s">
        <v>81</v>
      </c>
      <c r="AV3509" s="14" t="s">
        <v>202</v>
      </c>
      <c r="AW3509" s="14" t="s">
        <v>34</v>
      </c>
      <c r="AX3509" s="14" t="s">
        <v>72</v>
      </c>
      <c r="AY3509" s="175" t="s">
        <v>182</v>
      </c>
    </row>
    <row r="3510" spans="2:65" s="12" customFormat="1" ht="33.75">
      <c r="B3510" s="149"/>
      <c r="D3510" s="150" t="s">
        <v>193</v>
      </c>
      <c r="E3510" s="151" t="s">
        <v>3</v>
      </c>
      <c r="F3510" s="152" t="s">
        <v>2215</v>
      </c>
      <c r="H3510" s="153">
        <v>15.055</v>
      </c>
      <c r="I3510" s="154"/>
      <c r="L3510" s="149"/>
      <c r="M3510" s="155"/>
      <c r="T3510" s="156"/>
      <c r="AT3510" s="151" t="s">
        <v>193</v>
      </c>
      <c r="AU3510" s="151" t="s">
        <v>81</v>
      </c>
      <c r="AV3510" s="12" t="s">
        <v>81</v>
      </c>
      <c r="AW3510" s="12" t="s">
        <v>34</v>
      </c>
      <c r="AX3510" s="12" t="s">
        <v>72</v>
      </c>
      <c r="AY3510" s="151" t="s">
        <v>182</v>
      </c>
    </row>
    <row r="3511" spans="2:65" s="12" customFormat="1" ht="33.75">
      <c r="B3511" s="149"/>
      <c r="D3511" s="150" t="s">
        <v>193</v>
      </c>
      <c r="E3511" s="151" t="s">
        <v>3</v>
      </c>
      <c r="F3511" s="152" t="s">
        <v>2216</v>
      </c>
      <c r="H3511" s="153">
        <v>17.843</v>
      </c>
      <c r="I3511" s="154"/>
      <c r="L3511" s="149"/>
      <c r="M3511" s="155"/>
      <c r="T3511" s="156"/>
      <c r="AT3511" s="151" t="s">
        <v>193</v>
      </c>
      <c r="AU3511" s="151" t="s">
        <v>81</v>
      </c>
      <c r="AV3511" s="12" t="s">
        <v>81</v>
      </c>
      <c r="AW3511" s="12" t="s">
        <v>34</v>
      </c>
      <c r="AX3511" s="12" t="s">
        <v>72</v>
      </c>
      <c r="AY3511" s="151" t="s">
        <v>182</v>
      </c>
    </row>
    <row r="3512" spans="2:65" s="12" customFormat="1" ht="22.5">
      <c r="B3512" s="149"/>
      <c r="D3512" s="150" t="s">
        <v>193</v>
      </c>
      <c r="E3512" s="151" t="s">
        <v>3</v>
      </c>
      <c r="F3512" s="152" t="s">
        <v>2217</v>
      </c>
      <c r="H3512" s="153">
        <v>5.694</v>
      </c>
      <c r="I3512" s="154"/>
      <c r="L3512" s="149"/>
      <c r="M3512" s="155"/>
      <c r="T3512" s="156"/>
      <c r="AT3512" s="151" t="s">
        <v>193</v>
      </c>
      <c r="AU3512" s="151" t="s">
        <v>81</v>
      </c>
      <c r="AV3512" s="12" t="s">
        <v>81</v>
      </c>
      <c r="AW3512" s="12" t="s">
        <v>34</v>
      </c>
      <c r="AX3512" s="12" t="s">
        <v>72</v>
      </c>
      <c r="AY3512" s="151" t="s">
        <v>182</v>
      </c>
    </row>
    <row r="3513" spans="2:65" s="12" customFormat="1" ht="33.75">
      <c r="B3513" s="149"/>
      <c r="D3513" s="150" t="s">
        <v>193</v>
      </c>
      <c r="E3513" s="151" t="s">
        <v>3</v>
      </c>
      <c r="F3513" s="152" t="s">
        <v>2218</v>
      </c>
      <c r="H3513" s="153">
        <v>16.100999999999999</v>
      </c>
      <c r="I3513" s="154"/>
      <c r="L3513" s="149"/>
      <c r="M3513" s="155"/>
      <c r="T3513" s="156"/>
      <c r="AT3513" s="151" t="s">
        <v>193</v>
      </c>
      <c r="AU3513" s="151" t="s">
        <v>81</v>
      </c>
      <c r="AV3513" s="12" t="s">
        <v>81</v>
      </c>
      <c r="AW3513" s="12" t="s">
        <v>34</v>
      </c>
      <c r="AX3513" s="12" t="s">
        <v>72</v>
      </c>
      <c r="AY3513" s="151" t="s">
        <v>182</v>
      </c>
    </row>
    <row r="3514" spans="2:65" s="12" customFormat="1" ht="22.5">
      <c r="B3514" s="149"/>
      <c r="D3514" s="150" t="s">
        <v>193</v>
      </c>
      <c r="E3514" s="151" t="s">
        <v>3</v>
      </c>
      <c r="F3514" s="152" t="s">
        <v>2219</v>
      </c>
      <c r="H3514" s="153">
        <v>7.5650000000000004</v>
      </c>
      <c r="I3514" s="154"/>
      <c r="L3514" s="149"/>
      <c r="M3514" s="155"/>
      <c r="T3514" s="156"/>
      <c r="AT3514" s="151" t="s">
        <v>193</v>
      </c>
      <c r="AU3514" s="151" t="s">
        <v>81</v>
      </c>
      <c r="AV3514" s="12" t="s">
        <v>81</v>
      </c>
      <c r="AW3514" s="12" t="s">
        <v>34</v>
      </c>
      <c r="AX3514" s="12" t="s">
        <v>72</v>
      </c>
      <c r="AY3514" s="151" t="s">
        <v>182</v>
      </c>
    </row>
    <row r="3515" spans="2:65" s="14" customFormat="1">
      <c r="B3515" s="174"/>
      <c r="D3515" s="150" t="s">
        <v>193</v>
      </c>
      <c r="E3515" s="175" t="s">
        <v>3</v>
      </c>
      <c r="F3515" s="176" t="s">
        <v>350</v>
      </c>
      <c r="H3515" s="177">
        <v>62.257999999999996</v>
      </c>
      <c r="I3515" s="178"/>
      <c r="L3515" s="174"/>
      <c r="M3515" s="179"/>
      <c r="T3515" s="180"/>
      <c r="AT3515" s="175" t="s">
        <v>193</v>
      </c>
      <c r="AU3515" s="175" t="s">
        <v>81</v>
      </c>
      <c r="AV3515" s="14" t="s">
        <v>202</v>
      </c>
      <c r="AW3515" s="14" t="s">
        <v>34</v>
      </c>
      <c r="AX3515" s="14" t="s">
        <v>72</v>
      </c>
      <c r="AY3515" s="175" t="s">
        <v>182</v>
      </c>
    </row>
    <row r="3516" spans="2:65" s="13" customFormat="1">
      <c r="B3516" s="157"/>
      <c r="D3516" s="150" t="s">
        <v>193</v>
      </c>
      <c r="E3516" s="158" t="s">
        <v>3</v>
      </c>
      <c r="F3516" s="159" t="s">
        <v>201</v>
      </c>
      <c r="H3516" s="160">
        <v>94.067999999999998</v>
      </c>
      <c r="I3516" s="161"/>
      <c r="L3516" s="157"/>
      <c r="M3516" s="162"/>
      <c r="T3516" s="163"/>
      <c r="AT3516" s="158" t="s">
        <v>193</v>
      </c>
      <c r="AU3516" s="158" t="s">
        <v>81</v>
      </c>
      <c r="AV3516" s="13" t="s">
        <v>189</v>
      </c>
      <c r="AW3516" s="13" t="s">
        <v>34</v>
      </c>
      <c r="AX3516" s="13" t="s">
        <v>79</v>
      </c>
      <c r="AY3516" s="158" t="s">
        <v>182</v>
      </c>
    </row>
    <row r="3517" spans="2:65" s="1" customFormat="1" ht="33" customHeight="1">
      <c r="B3517" s="131"/>
      <c r="C3517" s="132" t="s">
        <v>2220</v>
      </c>
      <c r="D3517" s="132" t="s">
        <v>184</v>
      </c>
      <c r="E3517" s="133" t="s">
        <v>2221</v>
      </c>
      <c r="F3517" s="134" t="s">
        <v>2222</v>
      </c>
      <c r="G3517" s="135" t="s">
        <v>187</v>
      </c>
      <c r="H3517" s="136">
        <v>94.067999999999998</v>
      </c>
      <c r="I3517" s="137"/>
      <c r="J3517" s="138">
        <f>ROUND(I3517*H3517,2)</f>
        <v>0</v>
      </c>
      <c r="K3517" s="134" t="s">
        <v>188</v>
      </c>
      <c r="L3517" s="32"/>
      <c r="M3517" s="139" t="s">
        <v>3</v>
      </c>
      <c r="N3517" s="140" t="s">
        <v>43</v>
      </c>
      <c r="P3517" s="141">
        <f>O3517*H3517</f>
        <v>0</v>
      </c>
      <c r="Q3517" s="141">
        <v>0</v>
      </c>
      <c r="R3517" s="141">
        <f>Q3517*H3517</f>
        <v>0</v>
      </c>
      <c r="S3517" s="141">
        <v>0</v>
      </c>
      <c r="T3517" s="142">
        <f>S3517*H3517</f>
        <v>0</v>
      </c>
      <c r="AR3517" s="143" t="s">
        <v>189</v>
      </c>
      <c r="AT3517" s="143" t="s">
        <v>184</v>
      </c>
      <c r="AU3517" s="143" t="s">
        <v>81</v>
      </c>
      <c r="AY3517" s="17" t="s">
        <v>182</v>
      </c>
      <c r="BE3517" s="144">
        <f>IF(N3517="základní",J3517,0)</f>
        <v>0</v>
      </c>
      <c r="BF3517" s="144">
        <f>IF(N3517="snížená",J3517,0)</f>
        <v>0</v>
      </c>
      <c r="BG3517" s="144">
        <f>IF(N3517="zákl. přenesená",J3517,0)</f>
        <v>0</v>
      </c>
      <c r="BH3517" s="144">
        <f>IF(N3517="sníž. přenesená",J3517,0)</f>
        <v>0</v>
      </c>
      <c r="BI3517" s="144">
        <f>IF(N3517="nulová",J3517,0)</f>
        <v>0</v>
      </c>
      <c r="BJ3517" s="17" t="s">
        <v>79</v>
      </c>
      <c r="BK3517" s="144">
        <f>ROUND(I3517*H3517,2)</f>
        <v>0</v>
      </c>
      <c r="BL3517" s="17" t="s">
        <v>189</v>
      </c>
      <c r="BM3517" s="143" t="s">
        <v>2223</v>
      </c>
    </row>
    <row r="3518" spans="2:65" s="1" customFormat="1">
      <c r="B3518" s="32"/>
      <c r="D3518" s="145" t="s">
        <v>191</v>
      </c>
      <c r="F3518" s="146" t="s">
        <v>2224</v>
      </c>
      <c r="I3518" s="147"/>
      <c r="L3518" s="32"/>
      <c r="M3518" s="148"/>
      <c r="T3518" s="52"/>
      <c r="AT3518" s="17" t="s">
        <v>191</v>
      </c>
      <c r="AU3518" s="17" t="s">
        <v>81</v>
      </c>
    </row>
    <row r="3519" spans="2:65" s="12" customFormat="1" ht="22.5">
      <c r="B3519" s="149"/>
      <c r="D3519" s="150" t="s">
        <v>193</v>
      </c>
      <c r="E3519" s="151" t="s">
        <v>3</v>
      </c>
      <c r="F3519" s="152" t="s">
        <v>2210</v>
      </c>
      <c r="H3519" s="153">
        <v>7.7450000000000001</v>
      </c>
      <c r="I3519" s="154"/>
      <c r="L3519" s="149"/>
      <c r="M3519" s="155"/>
      <c r="T3519" s="156"/>
      <c r="AT3519" s="151" t="s">
        <v>193</v>
      </c>
      <c r="AU3519" s="151" t="s">
        <v>81</v>
      </c>
      <c r="AV3519" s="12" t="s">
        <v>81</v>
      </c>
      <c r="AW3519" s="12" t="s">
        <v>34</v>
      </c>
      <c r="AX3519" s="12" t="s">
        <v>72</v>
      </c>
      <c r="AY3519" s="151" t="s">
        <v>182</v>
      </c>
    </row>
    <row r="3520" spans="2:65" s="12" customFormat="1">
      <c r="B3520" s="149"/>
      <c r="D3520" s="150" t="s">
        <v>193</v>
      </c>
      <c r="E3520" s="151" t="s">
        <v>3</v>
      </c>
      <c r="F3520" s="152" t="s">
        <v>2211</v>
      </c>
      <c r="H3520" s="153">
        <v>0.14000000000000001</v>
      </c>
      <c r="I3520" s="154"/>
      <c r="L3520" s="149"/>
      <c r="M3520" s="155"/>
      <c r="T3520" s="156"/>
      <c r="AT3520" s="151" t="s">
        <v>193</v>
      </c>
      <c r="AU3520" s="151" t="s">
        <v>81</v>
      </c>
      <c r="AV3520" s="12" t="s">
        <v>81</v>
      </c>
      <c r="AW3520" s="12" t="s">
        <v>34</v>
      </c>
      <c r="AX3520" s="12" t="s">
        <v>72</v>
      </c>
      <c r="AY3520" s="151" t="s">
        <v>182</v>
      </c>
    </row>
    <row r="3521" spans="2:65" s="12" customFormat="1" ht="33.75">
      <c r="B3521" s="149"/>
      <c r="D3521" s="150" t="s">
        <v>193</v>
      </c>
      <c r="E3521" s="151" t="s">
        <v>3</v>
      </c>
      <c r="F3521" s="152" t="s">
        <v>2212</v>
      </c>
      <c r="H3521" s="153">
        <v>19.175999999999998</v>
      </c>
      <c r="I3521" s="154"/>
      <c r="L3521" s="149"/>
      <c r="M3521" s="155"/>
      <c r="T3521" s="156"/>
      <c r="AT3521" s="151" t="s">
        <v>193</v>
      </c>
      <c r="AU3521" s="151" t="s">
        <v>81</v>
      </c>
      <c r="AV3521" s="12" t="s">
        <v>81</v>
      </c>
      <c r="AW3521" s="12" t="s">
        <v>34</v>
      </c>
      <c r="AX3521" s="12" t="s">
        <v>72</v>
      </c>
      <c r="AY3521" s="151" t="s">
        <v>182</v>
      </c>
    </row>
    <row r="3522" spans="2:65" s="12" customFormat="1">
      <c r="B3522" s="149"/>
      <c r="D3522" s="150" t="s">
        <v>193</v>
      </c>
      <c r="E3522" s="151" t="s">
        <v>3</v>
      </c>
      <c r="F3522" s="152" t="s">
        <v>2213</v>
      </c>
      <c r="H3522" s="153">
        <v>1.607</v>
      </c>
      <c r="I3522" s="154"/>
      <c r="L3522" s="149"/>
      <c r="M3522" s="155"/>
      <c r="T3522" s="156"/>
      <c r="AT3522" s="151" t="s">
        <v>193</v>
      </c>
      <c r="AU3522" s="151" t="s">
        <v>81</v>
      </c>
      <c r="AV3522" s="12" t="s">
        <v>81</v>
      </c>
      <c r="AW3522" s="12" t="s">
        <v>34</v>
      </c>
      <c r="AX3522" s="12" t="s">
        <v>72</v>
      </c>
      <c r="AY3522" s="151" t="s">
        <v>182</v>
      </c>
    </row>
    <row r="3523" spans="2:65" s="14" customFormat="1">
      <c r="B3523" s="174"/>
      <c r="D3523" s="150" t="s">
        <v>193</v>
      </c>
      <c r="E3523" s="175" t="s">
        <v>3</v>
      </c>
      <c r="F3523" s="176" t="s">
        <v>590</v>
      </c>
      <c r="H3523" s="177">
        <v>28.667999999999999</v>
      </c>
      <c r="I3523" s="178"/>
      <c r="L3523" s="174"/>
      <c r="M3523" s="179"/>
      <c r="T3523" s="180"/>
      <c r="AT3523" s="175" t="s">
        <v>193</v>
      </c>
      <c r="AU3523" s="175" t="s">
        <v>81</v>
      </c>
      <c r="AV3523" s="14" t="s">
        <v>202</v>
      </c>
      <c r="AW3523" s="14" t="s">
        <v>34</v>
      </c>
      <c r="AX3523" s="14" t="s">
        <v>72</v>
      </c>
      <c r="AY3523" s="175" t="s">
        <v>182</v>
      </c>
    </row>
    <row r="3524" spans="2:65" s="12" customFormat="1">
      <c r="B3524" s="149"/>
      <c r="D3524" s="150" t="s">
        <v>193</v>
      </c>
      <c r="E3524" s="151" t="s">
        <v>3</v>
      </c>
      <c r="F3524" s="152" t="s">
        <v>2214</v>
      </c>
      <c r="H3524" s="153">
        <v>3.1419999999999999</v>
      </c>
      <c r="I3524" s="154"/>
      <c r="L3524" s="149"/>
      <c r="M3524" s="155"/>
      <c r="T3524" s="156"/>
      <c r="AT3524" s="151" t="s">
        <v>193</v>
      </c>
      <c r="AU3524" s="151" t="s">
        <v>81</v>
      </c>
      <c r="AV3524" s="12" t="s">
        <v>81</v>
      </c>
      <c r="AW3524" s="12" t="s">
        <v>34</v>
      </c>
      <c r="AX3524" s="12" t="s">
        <v>72</v>
      </c>
      <c r="AY3524" s="151" t="s">
        <v>182</v>
      </c>
    </row>
    <row r="3525" spans="2:65" s="14" customFormat="1">
      <c r="B3525" s="174"/>
      <c r="D3525" s="150" t="s">
        <v>193</v>
      </c>
      <c r="E3525" s="175" t="s">
        <v>3</v>
      </c>
      <c r="F3525" s="176" t="s">
        <v>596</v>
      </c>
      <c r="H3525" s="177">
        <v>3.1419999999999999</v>
      </c>
      <c r="I3525" s="178"/>
      <c r="L3525" s="174"/>
      <c r="M3525" s="179"/>
      <c r="T3525" s="180"/>
      <c r="AT3525" s="175" t="s">
        <v>193</v>
      </c>
      <c r="AU3525" s="175" t="s">
        <v>81</v>
      </c>
      <c r="AV3525" s="14" t="s">
        <v>202</v>
      </c>
      <c r="AW3525" s="14" t="s">
        <v>34</v>
      </c>
      <c r="AX3525" s="14" t="s">
        <v>72</v>
      </c>
      <c r="AY3525" s="175" t="s">
        <v>182</v>
      </c>
    </row>
    <row r="3526" spans="2:65" s="12" customFormat="1" ht="33.75">
      <c r="B3526" s="149"/>
      <c r="D3526" s="150" t="s">
        <v>193</v>
      </c>
      <c r="E3526" s="151" t="s">
        <v>3</v>
      </c>
      <c r="F3526" s="152" t="s">
        <v>2215</v>
      </c>
      <c r="H3526" s="153">
        <v>15.055</v>
      </c>
      <c r="I3526" s="154"/>
      <c r="L3526" s="149"/>
      <c r="M3526" s="155"/>
      <c r="T3526" s="156"/>
      <c r="AT3526" s="151" t="s">
        <v>193</v>
      </c>
      <c r="AU3526" s="151" t="s">
        <v>81</v>
      </c>
      <c r="AV3526" s="12" t="s">
        <v>81</v>
      </c>
      <c r="AW3526" s="12" t="s">
        <v>34</v>
      </c>
      <c r="AX3526" s="12" t="s">
        <v>72</v>
      </c>
      <c r="AY3526" s="151" t="s">
        <v>182</v>
      </c>
    </row>
    <row r="3527" spans="2:65" s="12" customFormat="1" ht="33.75">
      <c r="B3527" s="149"/>
      <c r="D3527" s="150" t="s">
        <v>193</v>
      </c>
      <c r="E3527" s="151" t="s">
        <v>3</v>
      </c>
      <c r="F3527" s="152" t="s">
        <v>2216</v>
      </c>
      <c r="H3527" s="153">
        <v>17.843</v>
      </c>
      <c r="I3527" s="154"/>
      <c r="L3527" s="149"/>
      <c r="M3527" s="155"/>
      <c r="T3527" s="156"/>
      <c r="AT3527" s="151" t="s">
        <v>193</v>
      </c>
      <c r="AU3527" s="151" t="s">
        <v>81</v>
      </c>
      <c r="AV3527" s="12" t="s">
        <v>81</v>
      </c>
      <c r="AW3527" s="12" t="s">
        <v>34</v>
      </c>
      <c r="AX3527" s="12" t="s">
        <v>72</v>
      </c>
      <c r="AY3527" s="151" t="s">
        <v>182</v>
      </c>
    </row>
    <row r="3528" spans="2:65" s="12" customFormat="1" ht="22.5">
      <c r="B3528" s="149"/>
      <c r="D3528" s="150" t="s">
        <v>193</v>
      </c>
      <c r="E3528" s="151" t="s">
        <v>3</v>
      </c>
      <c r="F3528" s="152" t="s">
        <v>2217</v>
      </c>
      <c r="H3528" s="153">
        <v>5.694</v>
      </c>
      <c r="I3528" s="154"/>
      <c r="L3528" s="149"/>
      <c r="M3528" s="155"/>
      <c r="T3528" s="156"/>
      <c r="AT3528" s="151" t="s">
        <v>193</v>
      </c>
      <c r="AU3528" s="151" t="s">
        <v>81</v>
      </c>
      <c r="AV3528" s="12" t="s">
        <v>81</v>
      </c>
      <c r="AW3528" s="12" t="s">
        <v>34</v>
      </c>
      <c r="AX3528" s="12" t="s">
        <v>72</v>
      </c>
      <c r="AY3528" s="151" t="s">
        <v>182</v>
      </c>
    </row>
    <row r="3529" spans="2:65" s="12" customFormat="1" ht="33.75">
      <c r="B3529" s="149"/>
      <c r="D3529" s="150" t="s">
        <v>193</v>
      </c>
      <c r="E3529" s="151" t="s">
        <v>3</v>
      </c>
      <c r="F3529" s="152" t="s">
        <v>2218</v>
      </c>
      <c r="H3529" s="153">
        <v>16.100999999999999</v>
      </c>
      <c r="I3529" s="154"/>
      <c r="L3529" s="149"/>
      <c r="M3529" s="155"/>
      <c r="T3529" s="156"/>
      <c r="AT3529" s="151" t="s">
        <v>193</v>
      </c>
      <c r="AU3529" s="151" t="s">
        <v>81</v>
      </c>
      <c r="AV3529" s="12" t="s">
        <v>81</v>
      </c>
      <c r="AW3529" s="12" t="s">
        <v>34</v>
      </c>
      <c r="AX3529" s="12" t="s">
        <v>72</v>
      </c>
      <c r="AY3529" s="151" t="s">
        <v>182</v>
      </c>
    </row>
    <row r="3530" spans="2:65" s="12" customFormat="1" ht="22.5">
      <c r="B3530" s="149"/>
      <c r="D3530" s="150" t="s">
        <v>193</v>
      </c>
      <c r="E3530" s="151" t="s">
        <v>3</v>
      </c>
      <c r="F3530" s="152" t="s">
        <v>2219</v>
      </c>
      <c r="H3530" s="153">
        <v>7.5650000000000004</v>
      </c>
      <c r="I3530" s="154"/>
      <c r="L3530" s="149"/>
      <c r="M3530" s="155"/>
      <c r="T3530" s="156"/>
      <c r="AT3530" s="151" t="s">
        <v>193</v>
      </c>
      <c r="AU3530" s="151" t="s">
        <v>81</v>
      </c>
      <c r="AV3530" s="12" t="s">
        <v>81</v>
      </c>
      <c r="AW3530" s="12" t="s">
        <v>34</v>
      </c>
      <c r="AX3530" s="12" t="s">
        <v>72</v>
      </c>
      <c r="AY3530" s="151" t="s">
        <v>182</v>
      </c>
    </row>
    <row r="3531" spans="2:65" s="14" customFormat="1">
      <c r="B3531" s="174"/>
      <c r="D3531" s="150" t="s">
        <v>193</v>
      </c>
      <c r="E3531" s="175" t="s">
        <v>3</v>
      </c>
      <c r="F3531" s="176" t="s">
        <v>350</v>
      </c>
      <c r="H3531" s="177">
        <v>62.257999999999996</v>
      </c>
      <c r="I3531" s="178"/>
      <c r="L3531" s="174"/>
      <c r="M3531" s="179"/>
      <c r="T3531" s="180"/>
      <c r="AT3531" s="175" t="s">
        <v>193</v>
      </c>
      <c r="AU3531" s="175" t="s">
        <v>81</v>
      </c>
      <c r="AV3531" s="14" t="s">
        <v>202</v>
      </c>
      <c r="AW3531" s="14" t="s">
        <v>34</v>
      </c>
      <c r="AX3531" s="14" t="s">
        <v>72</v>
      </c>
      <c r="AY3531" s="175" t="s">
        <v>182</v>
      </c>
    </row>
    <row r="3532" spans="2:65" s="13" customFormat="1">
      <c r="B3532" s="157"/>
      <c r="D3532" s="150" t="s">
        <v>193</v>
      </c>
      <c r="E3532" s="158" t="s">
        <v>3</v>
      </c>
      <c r="F3532" s="159" t="s">
        <v>201</v>
      </c>
      <c r="H3532" s="160">
        <v>94.067999999999998</v>
      </c>
      <c r="I3532" s="161"/>
      <c r="L3532" s="157"/>
      <c r="M3532" s="162"/>
      <c r="T3532" s="163"/>
      <c r="AT3532" s="158" t="s">
        <v>193</v>
      </c>
      <c r="AU3532" s="158" t="s">
        <v>81</v>
      </c>
      <c r="AV3532" s="13" t="s">
        <v>189</v>
      </c>
      <c r="AW3532" s="13" t="s">
        <v>34</v>
      </c>
      <c r="AX3532" s="13" t="s">
        <v>79</v>
      </c>
      <c r="AY3532" s="158" t="s">
        <v>182</v>
      </c>
    </row>
    <row r="3533" spans="2:65" s="1" customFormat="1" ht="44.25" customHeight="1">
      <c r="B3533" s="131"/>
      <c r="C3533" s="132" t="s">
        <v>2225</v>
      </c>
      <c r="D3533" s="132" t="s">
        <v>184</v>
      </c>
      <c r="E3533" s="133" t="s">
        <v>2226</v>
      </c>
      <c r="F3533" s="134" t="s">
        <v>2227</v>
      </c>
      <c r="G3533" s="135" t="s">
        <v>187</v>
      </c>
      <c r="H3533" s="136">
        <v>94.067999999999998</v>
      </c>
      <c r="I3533" s="137"/>
      <c r="J3533" s="138">
        <f>ROUND(I3533*H3533,2)</f>
        <v>0</v>
      </c>
      <c r="K3533" s="134" t="s">
        <v>188</v>
      </c>
      <c r="L3533" s="32"/>
      <c r="M3533" s="139" t="s">
        <v>3</v>
      </c>
      <c r="N3533" s="140" t="s">
        <v>43</v>
      </c>
      <c r="P3533" s="141">
        <f>O3533*H3533</f>
        <v>0</v>
      </c>
      <c r="Q3533" s="141">
        <v>0</v>
      </c>
      <c r="R3533" s="141">
        <f>Q3533*H3533</f>
        <v>0</v>
      </c>
      <c r="S3533" s="141">
        <v>0</v>
      </c>
      <c r="T3533" s="142">
        <f>S3533*H3533</f>
        <v>0</v>
      </c>
      <c r="AR3533" s="143" t="s">
        <v>189</v>
      </c>
      <c r="AT3533" s="143" t="s">
        <v>184</v>
      </c>
      <c r="AU3533" s="143" t="s">
        <v>81</v>
      </c>
      <c r="AY3533" s="17" t="s">
        <v>182</v>
      </c>
      <c r="BE3533" s="144">
        <f>IF(N3533="základní",J3533,0)</f>
        <v>0</v>
      </c>
      <c r="BF3533" s="144">
        <f>IF(N3533="snížená",J3533,0)</f>
        <v>0</v>
      </c>
      <c r="BG3533" s="144">
        <f>IF(N3533="zákl. přenesená",J3533,0)</f>
        <v>0</v>
      </c>
      <c r="BH3533" s="144">
        <f>IF(N3533="sníž. přenesená",J3533,0)</f>
        <v>0</v>
      </c>
      <c r="BI3533" s="144">
        <f>IF(N3533="nulová",J3533,0)</f>
        <v>0</v>
      </c>
      <c r="BJ3533" s="17" t="s">
        <v>79</v>
      </c>
      <c r="BK3533" s="144">
        <f>ROUND(I3533*H3533,2)</f>
        <v>0</v>
      </c>
      <c r="BL3533" s="17" t="s">
        <v>189</v>
      </c>
      <c r="BM3533" s="143" t="s">
        <v>2228</v>
      </c>
    </row>
    <row r="3534" spans="2:65" s="1" customFormat="1">
      <c r="B3534" s="32"/>
      <c r="D3534" s="145" t="s">
        <v>191</v>
      </c>
      <c r="F3534" s="146" t="s">
        <v>2229</v>
      </c>
      <c r="I3534" s="147"/>
      <c r="L3534" s="32"/>
      <c r="M3534" s="148"/>
      <c r="T3534" s="52"/>
      <c r="AT3534" s="17" t="s">
        <v>191</v>
      </c>
      <c r="AU3534" s="17" t="s">
        <v>81</v>
      </c>
    </row>
    <row r="3535" spans="2:65" s="12" customFormat="1" ht="22.5">
      <c r="B3535" s="149"/>
      <c r="D3535" s="150" t="s">
        <v>193</v>
      </c>
      <c r="E3535" s="151" t="s">
        <v>3</v>
      </c>
      <c r="F3535" s="152" t="s">
        <v>2210</v>
      </c>
      <c r="H3535" s="153">
        <v>7.7450000000000001</v>
      </c>
      <c r="I3535" s="154"/>
      <c r="L3535" s="149"/>
      <c r="M3535" s="155"/>
      <c r="T3535" s="156"/>
      <c r="AT3535" s="151" t="s">
        <v>193</v>
      </c>
      <c r="AU3535" s="151" t="s">
        <v>81</v>
      </c>
      <c r="AV3535" s="12" t="s">
        <v>81</v>
      </c>
      <c r="AW3535" s="12" t="s">
        <v>34</v>
      </c>
      <c r="AX3535" s="12" t="s">
        <v>72</v>
      </c>
      <c r="AY3535" s="151" t="s">
        <v>182</v>
      </c>
    </row>
    <row r="3536" spans="2:65" s="12" customFormat="1">
      <c r="B3536" s="149"/>
      <c r="D3536" s="150" t="s">
        <v>193</v>
      </c>
      <c r="E3536" s="151" t="s">
        <v>3</v>
      </c>
      <c r="F3536" s="152" t="s">
        <v>2211</v>
      </c>
      <c r="H3536" s="153">
        <v>0.14000000000000001</v>
      </c>
      <c r="I3536" s="154"/>
      <c r="L3536" s="149"/>
      <c r="M3536" s="155"/>
      <c r="T3536" s="156"/>
      <c r="AT3536" s="151" t="s">
        <v>193</v>
      </c>
      <c r="AU3536" s="151" t="s">
        <v>81</v>
      </c>
      <c r="AV3536" s="12" t="s">
        <v>81</v>
      </c>
      <c r="AW3536" s="12" t="s">
        <v>34</v>
      </c>
      <c r="AX3536" s="12" t="s">
        <v>72</v>
      </c>
      <c r="AY3536" s="151" t="s">
        <v>182</v>
      </c>
    </row>
    <row r="3537" spans="2:65" s="12" customFormat="1" ht="33.75">
      <c r="B3537" s="149"/>
      <c r="D3537" s="150" t="s">
        <v>193</v>
      </c>
      <c r="E3537" s="151" t="s">
        <v>3</v>
      </c>
      <c r="F3537" s="152" t="s">
        <v>2212</v>
      </c>
      <c r="H3537" s="153">
        <v>19.175999999999998</v>
      </c>
      <c r="I3537" s="154"/>
      <c r="L3537" s="149"/>
      <c r="M3537" s="155"/>
      <c r="T3537" s="156"/>
      <c r="AT3537" s="151" t="s">
        <v>193</v>
      </c>
      <c r="AU3537" s="151" t="s">
        <v>81</v>
      </c>
      <c r="AV3537" s="12" t="s">
        <v>81</v>
      </c>
      <c r="AW3537" s="12" t="s">
        <v>34</v>
      </c>
      <c r="AX3537" s="12" t="s">
        <v>72</v>
      </c>
      <c r="AY3537" s="151" t="s">
        <v>182</v>
      </c>
    </row>
    <row r="3538" spans="2:65" s="12" customFormat="1">
      <c r="B3538" s="149"/>
      <c r="D3538" s="150" t="s">
        <v>193</v>
      </c>
      <c r="E3538" s="151" t="s">
        <v>3</v>
      </c>
      <c r="F3538" s="152" t="s">
        <v>2213</v>
      </c>
      <c r="H3538" s="153">
        <v>1.607</v>
      </c>
      <c r="I3538" s="154"/>
      <c r="L3538" s="149"/>
      <c r="M3538" s="155"/>
      <c r="T3538" s="156"/>
      <c r="AT3538" s="151" t="s">
        <v>193</v>
      </c>
      <c r="AU3538" s="151" t="s">
        <v>81</v>
      </c>
      <c r="AV3538" s="12" t="s">
        <v>81</v>
      </c>
      <c r="AW3538" s="12" t="s">
        <v>34</v>
      </c>
      <c r="AX3538" s="12" t="s">
        <v>72</v>
      </c>
      <c r="AY3538" s="151" t="s">
        <v>182</v>
      </c>
    </row>
    <row r="3539" spans="2:65" s="14" customFormat="1">
      <c r="B3539" s="174"/>
      <c r="D3539" s="150" t="s">
        <v>193</v>
      </c>
      <c r="E3539" s="175" t="s">
        <v>3</v>
      </c>
      <c r="F3539" s="176" t="s">
        <v>590</v>
      </c>
      <c r="H3539" s="177">
        <v>28.667999999999999</v>
      </c>
      <c r="I3539" s="178"/>
      <c r="L3539" s="174"/>
      <c r="M3539" s="179"/>
      <c r="T3539" s="180"/>
      <c r="AT3539" s="175" t="s">
        <v>193</v>
      </c>
      <c r="AU3539" s="175" t="s">
        <v>81</v>
      </c>
      <c r="AV3539" s="14" t="s">
        <v>202</v>
      </c>
      <c r="AW3539" s="14" t="s">
        <v>34</v>
      </c>
      <c r="AX3539" s="14" t="s">
        <v>72</v>
      </c>
      <c r="AY3539" s="175" t="s">
        <v>182</v>
      </c>
    </row>
    <row r="3540" spans="2:65" s="12" customFormat="1">
      <c r="B3540" s="149"/>
      <c r="D3540" s="150" t="s">
        <v>193</v>
      </c>
      <c r="E3540" s="151" t="s">
        <v>3</v>
      </c>
      <c r="F3540" s="152" t="s">
        <v>2214</v>
      </c>
      <c r="H3540" s="153">
        <v>3.1419999999999999</v>
      </c>
      <c r="I3540" s="154"/>
      <c r="L3540" s="149"/>
      <c r="M3540" s="155"/>
      <c r="T3540" s="156"/>
      <c r="AT3540" s="151" t="s">
        <v>193</v>
      </c>
      <c r="AU3540" s="151" t="s">
        <v>81</v>
      </c>
      <c r="AV3540" s="12" t="s">
        <v>81</v>
      </c>
      <c r="AW3540" s="12" t="s">
        <v>34</v>
      </c>
      <c r="AX3540" s="12" t="s">
        <v>72</v>
      </c>
      <c r="AY3540" s="151" t="s">
        <v>182</v>
      </c>
    </row>
    <row r="3541" spans="2:65" s="14" customFormat="1">
      <c r="B3541" s="174"/>
      <c r="D3541" s="150" t="s">
        <v>193</v>
      </c>
      <c r="E3541" s="175" t="s">
        <v>3</v>
      </c>
      <c r="F3541" s="176" t="s">
        <v>596</v>
      </c>
      <c r="H3541" s="177">
        <v>3.1419999999999999</v>
      </c>
      <c r="I3541" s="178"/>
      <c r="L3541" s="174"/>
      <c r="M3541" s="179"/>
      <c r="T3541" s="180"/>
      <c r="AT3541" s="175" t="s">
        <v>193</v>
      </c>
      <c r="AU3541" s="175" t="s">
        <v>81</v>
      </c>
      <c r="AV3541" s="14" t="s">
        <v>202</v>
      </c>
      <c r="AW3541" s="14" t="s">
        <v>34</v>
      </c>
      <c r="AX3541" s="14" t="s">
        <v>72</v>
      </c>
      <c r="AY3541" s="175" t="s">
        <v>182</v>
      </c>
    </row>
    <row r="3542" spans="2:65" s="12" customFormat="1" ht="33.75">
      <c r="B3542" s="149"/>
      <c r="D3542" s="150" t="s">
        <v>193</v>
      </c>
      <c r="E3542" s="151" t="s">
        <v>3</v>
      </c>
      <c r="F3542" s="152" t="s">
        <v>2215</v>
      </c>
      <c r="H3542" s="153">
        <v>15.055</v>
      </c>
      <c r="I3542" s="154"/>
      <c r="L3542" s="149"/>
      <c r="M3542" s="155"/>
      <c r="T3542" s="156"/>
      <c r="AT3542" s="151" t="s">
        <v>193</v>
      </c>
      <c r="AU3542" s="151" t="s">
        <v>81</v>
      </c>
      <c r="AV3542" s="12" t="s">
        <v>81</v>
      </c>
      <c r="AW3542" s="12" t="s">
        <v>34</v>
      </c>
      <c r="AX3542" s="12" t="s">
        <v>72</v>
      </c>
      <c r="AY3542" s="151" t="s">
        <v>182</v>
      </c>
    </row>
    <row r="3543" spans="2:65" s="12" customFormat="1" ht="33.75">
      <c r="B3543" s="149"/>
      <c r="D3543" s="150" t="s">
        <v>193</v>
      </c>
      <c r="E3543" s="151" t="s">
        <v>3</v>
      </c>
      <c r="F3543" s="152" t="s">
        <v>2216</v>
      </c>
      <c r="H3543" s="153">
        <v>17.843</v>
      </c>
      <c r="I3543" s="154"/>
      <c r="L3543" s="149"/>
      <c r="M3543" s="155"/>
      <c r="T3543" s="156"/>
      <c r="AT3543" s="151" t="s">
        <v>193</v>
      </c>
      <c r="AU3543" s="151" t="s">
        <v>81</v>
      </c>
      <c r="AV3543" s="12" t="s">
        <v>81</v>
      </c>
      <c r="AW3543" s="12" t="s">
        <v>34</v>
      </c>
      <c r="AX3543" s="12" t="s">
        <v>72</v>
      </c>
      <c r="AY3543" s="151" t="s">
        <v>182</v>
      </c>
    </row>
    <row r="3544" spans="2:65" s="12" customFormat="1" ht="22.5">
      <c r="B3544" s="149"/>
      <c r="D3544" s="150" t="s">
        <v>193</v>
      </c>
      <c r="E3544" s="151" t="s">
        <v>3</v>
      </c>
      <c r="F3544" s="152" t="s">
        <v>2217</v>
      </c>
      <c r="H3544" s="153">
        <v>5.694</v>
      </c>
      <c r="I3544" s="154"/>
      <c r="L3544" s="149"/>
      <c r="M3544" s="155"/>
      <c r="T3544" s="156"/>
      <c r="AT3544" s="151" t="s">
        <v>193</v>
      </c>
      <c r="AU3544" s="151" t="s">
        <v>81</v>
      </c>
      <c r="AV3544" s="12" t="s">
        <v>81</v>
      </c>
      <c r="AW3544" s="12" t="s">
        <v>34</v>
      </c>
      <c r="AX3544" s="12" t="s">
        <v>72</v>
      </c>
      <c r="AY3544" s="151" t="s">
        <v>182</v>
      </c>
    </row>
    <row r="3545" spans="2:65" s="12" customFormat="1" ht="33.75">
      <c r="B3545" s="149"/>
      <c r="D3545" s="150" t="s">
        <v>193</v>
      </c>
      <c r="E3545" s="151" t="s">
        <v>3</v>
      </c>
      <c r="F3545" s="152" t="s">
        <v>2218</v>
      </c>
      <c r="H3545" s="153">
        <v>16.100999999999999</v>
      </c>
      <c r="I3545" s="154"/>
      <c r="L3545" s="149"/>
      <c r="M3545" s="155"/>
      <c r="T3545" s="156"/>
      <c r="AT3545" s="151" t="s">
        <v>193</v>
      </c>
      <c r="AU3545" s="151" t="s">
        <v>81</v>
      </c>
      <c r="AV3545" s="12" t="s">
        <v>81</v>
      </c>
      <c r="AW3545" s="12" t="s">
        <v>34</v>
      </c>
      <c r="AX3545" s="12" t="s">
        <v>72</v>
      </c>
      <c r="AY3545" s="151" t="s">
        <v>182</v>
      </c>
    </row>
    <row r="3546" spans="2:65" s="12" customFormat="1" ht="22.5">
      <c r="B3546" s="149"/>
      <c r="D3546" s="150" t="s">
        <v>193</v>
      </c>
      <c r="E3546" s="151" t="s">
        <v>3</v>
      </c>
      <c r="F3546" s="152" t="s">
        <v>2219</v>
      </c>
      <c r="H3546" s="153">
        <v>7.5650000000000004</v>
      </c>
      <c r="I3546" s="154"/>
      <c r="L3546" s="149"/>
      <c r="M3546" s="155"/>
      <c r="T3546" s="156"/>
      <c r="AT3546" s="151" t="s">
        <v>193</v>
      </c>
      <c r="AU3546" s="151" t="s">
        <v>81</v>
      </c>
      <c r="AV3546" s="12" t="s">
        <v>81</v>
      </c>
      <c r="AW3546" s="12" t="s">
        <v>34</v>
      </c>
      <c r="AX3546" s="12" t="s">
        <v>72</v>
      </c>
      <c r="AY3546" s="151" t="s">
        <v>182</v>
      </c>
    </row>
    <row r="3547" spans="2:65" s="14" customFormat="1">
      <c r="B3547" s="174"/>
      <c r="D3547" s="150" t="s">
        <v>193</v>
      </c>
      <c r="E3547" s="175" t="s">
        <v>3</v>
      </c>
      <c r="F3547" s="176" t="s">
        <v>350</v>
      </c>
      <c r="H3547" s="177">
        <v>62.257999999999996</v>
      </c>
      <c r="I3547" s="178"/>
      <c r="L3547" s="174"/>
      <c r="M3547" s="179"/>
      <c r="T3547" s="180"/>
      <c r="AT3547" s="175" t="s">
        <v>193</v>
      </c>
      <c r="AU3547" s="175" t="s">
        <v>81</v>
      </c>
      <c r="AV3547" s="14" t="s">
        <v>202</v>
      </c>
      <c r="AW3547" s="14" t="s">
        <v>34</v>
      </c>
      <c r="AX3547" s="14" t="s">
        <v>72</v>
      </c>
      <c r="AY3547" s="175" t="s">
        <v>182</v>
      </c>
    </row>
    <row r="3548" spans="2:65" s="13" customFormat="1">
      <c r="B3548" s="157"/>
      <c r="D3548" s="150" t="s">
        <v>193</v>
      </c>
      <c r="E3548" s="158" t="s">
        <v>3</v>
      </c>
      <c r="F3548" s="159" t="s">
        <v>201</v>
      </c>
      <c r="H3548" s="160">
        <v>94.067999999999998</v>
      </c>
      <c r="I3548" s="161"/>
      <c r="L3548" s="157"/>
      <c r="M3548" s="162"/>
      <c r="T3548" s="163"/>
      <c r="AT3548" s="158" t="s">
        <v>193</v>
      </c>
      <c r="AU3548" s="158" t="s">
        <v>81</v>
      </c>
      <c r="AV3548" s="13" t="s">
        <v>189</v>
      </c>
      <c r="AW3548" s="13" t="s">
        <v>34</v>
      </c>
      <c r="AX3548" s="13" t="s">
        <v>79</v>
      </c>
      <c r="AY3548" s="158" t="s">
        <v>182</v>
      </c>
    </row>
    <row r="3549" spans="2:65" s="1" customFormat="1" ht="21.75" customHeight="1">
      <c r="B3549" s="131"/>
      <c r="C3549" s="132" t="s">
        <v>2230</v>
      </c>
      <c r="D3549" s="132" t="s">
        <v>184</v>
      </c>
      <c r="E3549" s="133" t="s">
        <v>2231</v>
      </c>
      <c r="F3549" s="134" t="s">
        <v>2232</v>
      </c>
      <c r="G3549" s="135" t="s">
        <v>256</v>
      </c>
      <c r="H3549" s="136">
        <v>14.298</v>
      </c>
      <c r="I3549" s="137"/>
      <c r="J3549" s="138">
        <f>ROUND(I3549*H3549,2)</f>
        <v>0</v>
      </c>
      <c r="K3549" s="134" t="s">
        <v>188</v>
      </c>
      <c r="L3549" s="32"/>
      <c r="M3549" s="139" t="s">
        <v>3</v>
      </c>
      <c r="N3549" s="140" t="s">
        <v>43</v>
      </c>
      <c r="P3549" s="141">
        <f>O3549*H3549</f>
        <v>0</v>
      </c>
      <c r="Q3549" s="141">
        <v>1.06277</v>
      </c>
      <c r="R3549" s="141">
        <f>Q3549*H3549</f>
        <v>15.19548546</v>
      </c>
      <c r="S3549" s="141">
        <v>0</v>
      </c>
      <c r="T3549" s="142">
        <f>S3549*H3549</f>
        <v>0</v>
      </c>
      <c r="AR3549" s="143" t="s">
        <v>189</v>
      </c>
      <c r="AT3549" s="143" t="s">
        <v>184</v>
      </c>
      <c r="AU3549" s="143" t="s">
        <v>81</v>
      </c>
      <c r="AY3549" s="17" t="s">
        <v>182</v>
      </c>
      <c r="BE3549" s="144">
        <f>IF(N3549="základní",J3549,0)</f>
        <v>0</v>
      </c>
      <c r="BF3549" s="144">
        <f>IF(N3549="snížená",J3549,0)</f>
        <v>0</v>
      </c>
      <c r="BG3549" s="144">
        <f>IF(N3549="zákl. přenesená",J3549,0)</f>
        <v>0</v>
      </c>
      <c r="BH3549" s="144">
        <f>IF(N3549="sníž. přenesená",J3549,0)</f>
        <v>0</v>
      </c>
      <c r="BI3549" s="144">
        <f>IF(N3549="nulová",J3549,0)</f>
        <v>0</v>
      </c>
      <c r="BJ3549" s="17" t="s">
        <v>79</v>
      </c>
      <c r="BK3549" s="144">
        <f>ROUND(I3549*H3549,2)</f>
        <v>0</v>
      </c>
      <c r="BL3549" s="17" t="s">
        <v>189</v>
      </c>
      <c r="BM3549" s="143" t="s">
        <v>2233</v>
      </c>
    </row>
    <row r="3550" spans="2:65" s="1" customFormat="1">
      <c r="B3550" s="32"/>
      <c r="D3550" s="145" t="s">
        <v>191</v>
      </c>
      <c r="F3550" s="146" t="s">
        <v>2234</v>
      </c>
      <c r="I3550" s="147"/>
      <c r="L3550" s="32"/>
      <c r="M3550" s="148"/>
      <c r="T3550" s="52"/>
      <c r="AT3550" s="17" t="s">
        <v>191</v>
      </c>
      <c r="AU3550" s="17" t="s">
        <v>81</v>
      </c>
    </row>
    <row r="3551" spans="2:65" s="12" customFormat="1" ht="22.5">
      <c r="B3551" s="149"/>
      <c r="D3551" s="150" t="s">
        <v>193</v>
      </c>
      <c r="E3551" s="151" t="s">
        <v>3</v>
      </c>
      <c r="F3551" s="152" t="s">
        <v>2235</v>
      </c>
      <c r="H3551" s="153">
        <v>1.06</v>
      </c>
      <c r="I3551" s="154"/>
      <c r="L3551" s="149"/>
      <c r="M3551" s="155"/>
      <c r="T3551" s="156"/>
      <c r="AT3551" s="151" t="s">
        <v>193</v>
      </c>
      <c r="AU3551" s="151" t="s">
        <v>81</v>
      </c>
      <c r="AV3551" s="12" t="s">
        <v>81</v>
      </c>
      <c r="AW3551" s="12" t="s">
        <v>34</v>
      </c>
      <c r="AX3551" s="12" t="s">
        <v>72</v>
      </c>
      <c r="AY3551" s="151" t="s">
        <v>182</v>
      </c>
    </row>
    <row r="3552" spans="2:65" s="12" customFormat="1">
      <c r="B3552" s="149"/>
      <c r="D3552" s="150" t="s">
        <v>193</v>
      </c>
      <c r="E3552" s="151" t="s">
        <v>3</v>
      </c>
      <c r="F3552" s="152" t="s">
        <v>2236</v>
      </c>
      <c r="H3552" s="153">
        <v>1.9E-2</v>
      </c>
      <c r="I3552" s="154"/>
      <c r="L3552" s="149"/>
      <c r="M3552" s="155"/>
      <c r="T3552" s="156"/>
      <c r="AT3552" s="151" t="s">
        <v>193</v>
      </c>
      <c r="AU3552" s="151" t="s">
        <v>81</v>
      </c>
      <c r="AV3552" s="12" t="s">
        <v>81</v>
      </c>
      <c r="AW3552" s="12" t="s">
        <v>34</v>
      </c>
      <c r="AX3552" s="12" t="s">
        <v>72</v>
      </c>
      <c r="AY3552" s="151" t="s">
        <v>182</v>
      </c>
    </row>
    <row r="3553" spans="2:65" s="12" customFormat="1" ht="33.75">
      <c r="B3553" s="149"/>
      <c r="D3553" s="150" t="s">
        <v>193</v>
      </c>
      <c r="E3553" s="151" t="s">
        <v>3</v>
      </c>
      <c r="F3553" s="152" t="s">
        <v>2237</v>
      </c>
      <c r="H3553" s="153">
        <v>2.625</v>
      </c>
      <c r="I3553" s="154"/>
      <c r="L3553" s="149"/>
      <c r="M3553" s="155"/>
      <c r="T3553" s="156"/>
      <c r="AT3553" s="151" t="s">
        <v>193</v>
      </c>
      <c r="AU3553" s="151" t="s">
        <v>81</v>
      </c>
      <c r="AV3553" s="12" t="s">
        <v>81</v>
      </c>
      <c r="AW3553" s="12" t="s">
        <v>34</v>
      </c>
      <c r="AX3553" s="12" t="s">
        <v>72</v>
      </c>
      <c r="AY3553" s="151" t="s">
        <v>182</v>
      </c>
    </row>
    <row r="3554" spans="2:65" s="12" customFormat="1">
      <c r="B3554" s="149"/>
      <c r="D3554" s="150" t="s">
        <v>193</v>
      </c>
      <c r="E3554" s="151" t="s">
        <v>3</v>
      </c>
      <c r="F3554" s="152" t="s">
        <v>2238</v>
      </c>
      <c r="H3554" s="153">
        <v>0.22</v>
      </c>
      <c r="I3554" s="154"/>
      <c r="L3554" s="149"/>
      <c r="M3554" s="155"/>
      <c r="T3554" s="156"/>
      <c r="AT3554" s="151" t="s">
        <v>193</v>
      </c>
      <c r="AU3554" s="151" t="s">
        <v>81</v>
      </c>
      <c r="AV3554" s="12" t="s">
        <v>81</v>
      </c>
      <c r="AW3554" s="12" t="s">
        <v>34</v>
      </c>
      <c r="AX3554" s="12" t="s">
        <v>72</v>
      </c>
      <c r="AY3554" s="151" t="s">
        <v>182</v>
      </c>
    </row>
    <row r="3555" spans="2:65" s="14" customFormat="1">
      <c r="B3555" s="174"/>
      <c r="D3555" s="150" t="s">
        <v>193</v>
      </c>
      <c r="E3555" s="175" t="s">
        <v>3</v>
      </c>
      <c r="F3555" s="176" t="s">
        <v>590</v>
      </c>
      <c r="H3555" s="177">
        <v>3.9239999999999999</v>
      </c>
      <c r="I3555" s="178"/>
      <c r="L3555" s="174"/>
      <c r="M3555" s="179"/>
      <c r="T3555" s="180"/>
      <c r="AT3555" s="175" t="s">
        <v>193</v>
      </c>
      <c r="AU3555" s="175" t="s">
        <v>81</v>
      </c>
      <c r="AV3555" s="14" t="s">
        <v>202</v>
      </c>
      <c r="AW3555" s="14" t="s">
        <v>34</v>
      </c>
      <c r="AX3555" s="14" t="s">
        <v>72</v>
      </c>
      <c r="AY3555" s="175" t="s">
        <v>182</v>
      </c>
    </row>
    <row r="3556" spans="2:65" s="12" customFormat="1" ht="22.5">
      <c r="B3556" s="149"/>
      <c r="D3556" s="150" t="s">
        <v>193</v>
      </c>
      <c r="E3556" s="151" t="s">
        <v>3</v>
      </c>
      <c r="F3556" s="152" t="s">
        <v>2239</v>
      </c>
      <c r="H3556" s="153">
        <v>0.43</v>
      </c>
      <c r="I3556" s="154"/>
      <c r="L3556" s="149"/>
      <c r="M3556" s="155"/>
      <c r="T3556" s="156"/>
      <c r="AT3556" s="151" t="s">
        <v>193</v>
      </c>
      <c r="AU3556" s="151" t="s">
        <v>81</v>
      </c>
      <c r="AV3556" s="12" t="s">
        <v>81</v>
      </c>
      <c r="AW3556" s="12" t="s">
        <v>34</v>
      </c>
      <c r="AX3556" s="12" t="s">
        <v>72</v>
      </c>
      <c r="AY3556" s="151" t="s">
        <v>182</v>
      </c>
    </row>
    <row r="3557" spans="2:65" s="14" customFormat="1">
      <c r="B3557" s="174"/>
      <c r="D3557" s="150" t="s">
        <v>193</v>
      </c>
      <c r="E3557" s="175" t="s">
        <v>3</v>
      </c>
      <c r="F3557" s="176" t="s">
        <v>596</v>
      </c>
      <c r="H3557" s="177">
        <v>0.43</v>
      </c>
      <c r="I3557" s="178"/>
      <c r="L3557" s="174"/>
      <c r="M3557" s="179"/>
      <c r="T3557" s="180"/>
      <c r="AT3557" s="175" t="s">
        <v>193</v>
      </c>
      <c r="AU3557" s="175" t="s">
        <v>81</v>
      </c>
      <c r="AV3557" s="14" t="s">
        <v>202</v>
      </c>
      <c r="AW3557" s="14" t="s">
        <v>34</v>
      </c>
      <c r="AX3557" s="14" t="s">
        <v>72</v>
      </c>
      <c r="AY3557" s="175" t="s">
        <v>182</v>
      </c>
    </row>
    <row r="3558" spans="2:65" s="12" customFormat="1" ht="33.75">
      <c r="B3558" s="149"/>
      <c r="D3558" s="150" t="s">
        <v>193</v>
      </c>
      <c r="E3558" s="151" t="s">
        <v>3</v>
      </c>
      <c r="F3558" s="152" t="s">
        <v>2240</v>
      </c>
      <c r="H3558" s="153">
        <v>2.4049999999999998</v>
      </c>
      <c r="I3558" s="154"/>
      <c r="L3558" s="149"/>
      <c r="M3558" s="155"/>
      <c r="T3558" s="156"/>
      <c r="AT3558" s="151" t="s">
        <v>193</v>
      </c>
      <c r="AU3558" s="151" t="s">
        <v>81</v>
      </c>
      <c r="AV3558" s="12" t="s">
        <v>81</v>
      </c>
      <c r="AW3558" s="12" t="s">
        <v>34</v>
      </c>
      <c r="AX3558" s="12" t="s">
        <v>72</v>
      </c>
      <c r="AY3558" s="151" t="s">
        <v>182</v>
      </c>
    </row>
    <row r="3559" spans="2:65" s="12" customFormat="1" ht="33.75">
      <c r="B3559" s="149"/>
      <c r="D3559" s="150" t="s">
        <v>193</v>
      </c>
      <c r="E3559" s="151" t="s">
        <v>3</v>
      </c>
      <c r="F3559" s="152" t="s">
        <v>2241</v>
      </c>
      <c r="H3559" s="153">
        <v>2.5790000000000002</v>
      </c>
      <c r="I3559" s="154"/>
      <c r="L3559" s="149"/>
      <c r="M3559" s="155"/>
      <c r="T3559" s="156"/>
      <c r="AT3559" s="151" t="s">
        <v>193</v>
      </c>
      <c r="AU3559" s="151" t="s">
        <v>81</v>
      </c>
      <c r="AV3559" s="12" t="s">
        <v>81</v>
      </c>
      <c r="AW3559" s="12" t="s">
        <v>34</v>
      </c>
      <c r="AX3559" s="12" t="s">
        <v>72</v>
      </c>
      <c r="AY3559" s="151" t="s">
        <v>182</v>
      </c>
    </row>
    <row r="3560" spans="2:65" s="12" customFormat="1" ht="22.5">
      <c r="B3560" s="149"/>
      <c r="D3560" s="150" t="s">
        <v>193</v>
      </c>
      <c r="E3560" s="151" t="s">
        <v>3</v>
      </c>
      <c r="F3560" s="152" t="s">
        <v>2242</v>
      </c>
      <c r="H3560" s="153">
        <v>1.18</v>
      </c>
      <c r="I3560" s="154"/>
      <c r="L3560" s="149"/>
      <c r="M3560" s="155"/>
      <c r="T3560" s="156"/>
      <c r="AT3560" s="151" t="s">
        <v>193</v>
      </c>
      <c r="AU3560" s="151" t="s">
        <v>81</v>
      </c>
      <c r="AV3560" s="12" t="s">
        <v>81</v>
      </c>
      <c r="AW3560" s="12" t="s">
        <v>34</v>
      </c>
      <c r="AX3560" s="12" t="s">
        <v>72</v>
      </c>
      <c r="AY3560" s="151" t="s">
        <v>182</v>
      </c>
    </row>
    <row r="3561" spans="2:65" s="12" customFormat="1" ht="33.75">
      <c r="B3561" s="149"/>
      <c r="D3561" s="150" t="s">
        <v>193</v>
      </c>
      <c r="E3561" s="151" t="s">
        <v>3</v>
      </c>
      <c r="F3561" s="152" t="s">
        <v>2243</v>
      </c>
      <c r="H3561" s="153">
        <v>2.5720000000000001</v>
      </c>
      <c r="I3561" s="154"/>
      <c r="L3561" s="149"/>
      <c r="M3561" s="155"/>
      <c r="T3561" s="156"/>
      <c r="AT3561" s="151" t="s">
        <v>193</v>
      </c>
      <c r="AU3561" s="151" t="s">
        <v>81</v>
      </c>
      <c r="AV3561" s="12" t="s">
        <v>81</v>
      </c>
      <c r="AW3561" s="12" t="s">
        <v>34</v>
      </c>
      <c r="AX3561" s="12" t="s">
        <v>72</v>
      </c>
      <c r="AY3561" s="151" t="s">
        <v>182</v>
      </c>
    </row>
    <row r="3562" spans="2:65" s="12" customFormat="1" ht="22.5">
      <c r="B3562" s="149"/>
      <c r="D3562" s="150" t="s">
        <v>193</v>
      </c>
      <c r="E3562" s="151" t="s">
        <v>3</v>
      </c>
      <c r="F3562" s="152" t="s">
        <v>2244</v>
      </c>
      <c r="H3562" s="153">
        <v>1.208</v>
      </c>
      <c r="I3562" s="154"/>
      <c r="L3562" s="149"/>
      <c r="M3562" s="155"/>
      <c r="T3562" s="156"/>
      <c r="AT3562" s="151" t="s">
        <v>193</v>
      </c>
      <c r="AU3562" s="151" t="s">
        <v>81</v>
      </c>
      <c r="AV3562" s="12" t="s">
        <v>81</v>
      </c>
      <c r="AW3562" s="12" t="s">
        <v>34</v>
      </c>
      <c r="AX3562" s="12" t="s">
        <v>72</v>
      </c>
      <c r="AY3562" s="151" t="s">
        <v>182</v>
      </c>
    </row>
    <row r="3563" spans="2:65" s="14" customFormat="1">
      <c r="B3563" s="174"/>
      <c r="D3563" s="150" t="s">
        <v>193</v>
      </c>
      <c r="E3563" s="175" t="s">
        <v>3</v>
      </c>
      <c r="F3563" s="176" t="s">
        <v>350</v>
      </c>
      <c r="H3563" s="177">
        <v>9.9440000000000008</v>
      </c>
      <c r="I3563" s="178"/>
      <c r="L3563" s="174"/>
      <c r="M3563" s="179"/>
      <c r="T3563" s="180"/>
      <c r="AT3563" s="175" t="s">
        <v>193</v>
      </c>
      <c r="AU3563" s="175" t="s">
        <v>81</v>
      </c>
      <c r="AV3563" s="14" t="s">
        <v>202</v>
      </c>
      <c r="AW3563" s="14" t="s">
        <v>34</v>
      </c>
      <c r="AX3563" s="14" t="s">
        <v>72</v>
      </c>
      <c r="AY3563" s="175" t="s">
        <v>182</v>
      </c>
    </row>
    <row r="3564" spans="2:65" s="13" customFormat="1">
      <c r="B3564" s="157"/>
      <c r="D3564" s="150" t="s">
        <v>193</v>
      </c>
      <c r="E3564" s="158" t="s">
        <v>3</v>
      </c>
      <c r="F3564" s="159" t="s">
        <v>201</v>
      </c>
      <c r="H3564" s="160">
        <v>14.298</v>
      </c>
      <c r="I3564" s="161"/>
      <c r="L3564" s="157"/>
      <c r="M3564" s="162"/>
      <c r="T3564" s="163"/>
      <c r="AT3564" s="158" t="s">
        <v>193</v>
      </c>
      <c r="AU3564" s="158" t="s">
        <v>81</v>
      </c>
      <c r="AV3564" s="13" t="s">
        <v>189</v>
      </c>
      <c r="AW3564" s="13" t="s">
        <v>34</v>
      </c>
      <c r="AX3564" s="13" t="s">
        <v>79</v>
      </c>
      <c r="AY3564" s="158" t="s">
        <v>182</v>
      </c>
    </row>
    <row r="3565" spans="2:65" s="1" customFormat="1" ht="33" customHeight="1">
      <c r="B3565" s="131"/>
      <c r="C3565" s="132" t="s">
        <v>2245</v>
      </c>
      <c r="D3565" s="132" t="s">
        <v>184</v>
      </c>
      <c r="E3565" s="133" t="s">
        <v>2246</v>
      </c>
      <c r="F3565" s="134" t="s">
        <v>2247</v>
      </c>
      <c r="G3565" s="135" t="s">
        <v>292</v>
      </c>
      <c r="H3565" s="136">
        <v>16.763999999999999</v>
      </c>
      <c r="I3565" s="137"/>
      <c r="J3565" s="138">
        <f>ROUND(I3565*H3565,2)</f>
        <v>0</v>
      </c>
      <c r="K3565" s="134" t="s">
        <v>188</v>
      </c>
      <c r="L3565" s="32"/>
      <c r="M3565" s="139" t="s">
        <v>3</v>
      </c>
      <c r="N3565" s="140" t="s">
        <v>43</v>
      </c>
      <c r="P3565" s="141">
        <f>O3565*H3565</f>
        <v>0</v>
      </c>
      <c r="Q3565" s="141">
        <v>0.105</v>
      </c>
      <c r="R3565" s="141">
        <f>Q3565*H3565</f>
        <v>1.7602199999999999</v>
      </c>
      <c r="S3565" s="141">
        <v>0</v>
      </c>
      <c r="T3565" s="142">
        <f>S3565*H3565</f>
        <v>0</v>
      </c>
      <c r="AR3565" s="143" t="s">
        <v>189</v>
      </c>
      <c r="AT3565" s="143" t="s">
        <v>184</v>
      </c>
      <c r="AU3565" s="143" t="s">
        <v>81</v>
      </c>
      <c r="AY3565" s="17" t="s">
        <v>182</v>
      </c>
      <c r="BE3565" s="144">
        <f>IF(N3565="základní",J3565,0)</f>
        <v>0</v>
      </c>
      <c r="BF3565" s="144">
        <f>IF(N3565="snížená",J3565,0)</f>
        <v>0</v>
      </c>
      <c r="BG3565" s="144">
        <f>IF(N3565="zákl. přenesená",J3565,0)</f>
        <v>0</v>
      </c>
      <c r="BH3565" s="144">
        <f>IF(N3565="sníž. přenesená",J3565,0)</f>
        <v>0</v>
      </c>
      <c r="BI3565" s="144">
        <f>IF(N3565="nulová",J3565,0)</f>
        <v>0</v>
      </c>
      <c r="BJ3565" s="17" t="s">
        <v>79</v>
      </c>
      <c r="BK3565" s="144">
        <f>ROUND(I3565*H3565,2)</f>
        <v>0</v>
      </c>
      <c r="BL3565" s="17" t="s">
        <v>189</v>
      </c>
      <c r="BM3565" s="143" t="s">
        <v>2248</v>
      </c>
    </row>
    <row r="3566" spans="2:65" s="1" customFormat="1">
      <c r="B3566" s="32"/>
      <c r="D3566" s="145" t="s">
        <v>191</v>
      </c>
      <c r="F3566" s="146" t="s">
        <v>2249</v>
      </c>
      <c r="I3566" s="147"/>
      <c r="L3566" s="32"/>
      <c r="M3566" s="148"/>
      <c r="T3566" s="52"/>
      <c r="AT3566" s="17" t="s">
        <v>191</v>
      </c>
      <c r="AU3566" s="17" t="s">
        <v>81</v>
      </c>
    </row>
    <row r="3567" spans="2:65" s="12" customFormat="1">
      <c r="B3567" s="149"/>
      <c r="D3567" s="150" t="s">
        <v>193</v>
      </c>
      <c r="E3567" s="151" t="s">
        <v>3</v>
      </c>
      <c r="F3567" s="152" t="s">
        <v>2250</v>
      </c>
      <c r="H3567" s="153">
        <v>16.763999999999999</v>
      </c>
      <c r="I3567" s="154"/>
      <c r="L3567" s="149"/>
      <c r="M3567" s="155"/>
      <c r="T3567" s="156"/>
      <c r="AT3567" s="151" t="s">
        <v>193</v>
      </c>
      <c r="AU3567" s="151" t="s">
        <v>81</v>
      </c>
      <c r="AV3567" s="12" t="s">
        <v>81</v>
      </c>
      <c r="AW3567" s="12" t="s">
        <v>34</v>
      </c>
      <c r="AX3567" s="12" t="s">
        <v>72</v>
      </c>
      <c r="AY3567" s="151" t="s">
        <v>182</v>
      </c>
    </row>
    <row r="3568" spans="2:65" s="14" customFormat="1">
      <c r="B3568" s="174"/>
      <c r="D3568" s="150" t="s">
        <v>193</v>
      </c>
      <c r="E3568" s="175" t="s">
        <v>3</v>
      </c>
      <c r="F3568" s="176" t="s">
        <v>612</v>
      </c>
      <c r="H3568" s="177">
        <v>16.763999999999999</v>
      </c>
      <c r="I3568" s="178"/>
      <c r="L3568" s="174"/>
      <c r="M3568" s="179"/>
      <c r="T3568" s="180"/>
      <c r="AT3568" s="175" t="s">
        <v>193</v>
      </c>
      <c r="AU3568" s="175" t="s">
        <v>81</v>
      </c>
      <c r="AV3568" s="14" t="s">
        <v>202</v>
      </c>
      <c r="AW3568" s="14" t="s">
        <v>34</v>
      </c>
      <c r="AX3568" s="14" t="s">
        <v>72</v>
      </c>
      <c r="AY3568" s="175" t="s">
        <v>182</v>
      </c>
    </row>
    <row r="3569" spans="2:65" s="13" customFormat="1">
      <c r="B3569" s="157"/>
      <c r="D3569" s="150" t="s">
        <v>193</v>
      </c>
      <c r="E3569" s="158" t="s">
        <v>3</v>
      </c>
      <c r="F3569" s="159" t="s">
        <v>201</v>
      </c>
      <c r="H3569" s="160">
        <v>16.763999999999999</v>
      </c>
      <c r="I3569" s="161"/>
      <c r="L3569" s="157"/>
      <c r="M3569" s="162"/>
      <c r="T3569" s="163"/>
      <c r="AT3569" s="158" t="s">
        <v>193</v>
      </c>
      <c r="AU3569" s="158" t="s">
        <v>81</v>
      </c>
      <c r="AV3569" s="13" t="s">
        <v>189</v>
      </c>
      <c r="AW3569" s="13" t="s">
        <v>34</v>
      </c>
      <c r="AX3569" s="13" t="s">
        <v>79</v>
      </c>
      <c r="AY3569" s="158" t="s">
        <v>182</v>
      </c>
    </row>
    <row r="3570" spans="2:65" s="1" customFormat="1" ht="33" customHeight="1">
      <c r="B3570" s="131"/>
      <c r="C3570" s="132" t="s">
        <v>2251</v>
      </c>
      <c r="D3570" s="132" t="s">
        <v>184</v>
      </c>
      <c r="E3570" s="133" t="s">
        <v>2252</v>
      </c>
      <c r="F3570" s="134" t="s">
        <v>2253</v>
      </c>
      <c r="G3570" s="135" t="s">
        <v>292</v>
      </c>
      <c r="H3570" s="136">
        <v>178.42099999999999</v>
      </c>
      <c r="I3570" s="137"/>
      <c r="J3570" s="138">
        <f>ROUND(I3570*H3570,2)</f>
        <v>0</v>
      </c>
      <c r="K3570" s="134" t="s">
        <v>188</v>
      </c>
      <c r="L3570" s="32"/>
      <c r="M3570" s="139" t="s">
        <v>3</v>
      </c>
      <c r="N3570" s="140" t="s">
        <v>43</v>
      </c>
      <c r="P3570" s="141">
        <f>O3570*H3570</f>
        <v>0</v>
      </c>
      <c r="Q3570" s="141">
        <v>0.105</v>
      </c>
      <c r="R3570" s="141">
        <f>Q3570*H3570</f>
        <v>18.734204999999999</v>
      </c>
      <c r="S3570" s="141">
        <v>0</v>
      </c>
      <c r="T3570" s="142">
        <f>S3570*H3570</f>
        <v>0</v>
      </c>
      <c r="AR3570" s="143" t="s">
        <v>189</v>
      </c>
      <c r="AT3570" s="143" t="s">
        <v>184</v>
      </c>
      <c r="AU3570" s="143" t="s">
        <v>81</v>
      </c>
      <c r="AY3570" s="17" t="s">
        <v>182</v>
      </c>
      <c r="BE3570" s="144">
        <f>IF(N3570="základní",J3570,0)</f>
        <v>0</v>
      </c>
      <c r="BF3570" s="144">
        <f>IF(N3570="snížená",J3570,0)</f>
        <v>0</v>
      </c>
      <c r="BG3570" s="144">
        <f>IF(N3570="zákl. přenesená",J3570,0)</f>
        <v>0</v>
      </c>
      <c r="BH3570" s="144">
        <f>IF(N3570="sníž. přenesená",J3570,0)</f>
        <v>0</v>
      </c>
      <c r="BI3570" s="144">
        <f>IF(N3570="nulová",J3570,0)</f>
        <v>0</v>
      </c>
      <c r="BJ3570" s="17" t="s">
        <v>79</v>
      </c>
      <c r="BK3570" s="144">
        <f>ROUND(I3570*H3570,2)</f>
        <v>0</v>
      </c>
      <c r="BL3570" s="17" t="s">
        <v>189</v>
      </c>
      <c r="BM3570" s="143" t="s">
        <v>2254</v>
      </c>
    </row>
    <row r="3571" spans="2:65" s="1" customFormat="1">
      <c r="B3571" s="32"/>
      <c r="D3571" s="145" t="s">
        <v>191</v>
      </c>
      <c r="F3571" s="146" t="s">
        <v>2255</v>
      </c>
      <c r="I3571" s="147"/>
      <c r="L3571" s="32"/>
      <c r="M3571" s="148"/>
      <c r="T3571" s="52"/>
      <c r="AT3571" s="17" t="s">
        <v>191</v>
      </c>
      <c r="AU3571" s="17" t="s">
        <v>81</v>
      </c>
    </row>
    <row r="3572" spans="2:65" s="12" customFormat="1">
      <c r="B3572" s="149"/>
      <c r="D3572" s="150" t="s">
        <v>193</v>
      </c>
      <c r="E3572" s="151" t="s">
        <v>3</v>
      </c>
      <c r="F3572" s="152" t="s">
        <v>2256</v>
      </c>
      <c r="H3572" s="153">
        <v>34.731000000000002</v>
      </c>
      <c r="I3572" s="154"/>
      <c r="L3572" s="149"/>
      <c r="M3572" s="155"/>
      <c r="T3572" s="156"/>
      <c r="AT3572" s="151" t="s">
        <v>193</v>
      </c>
      <c r="AU3572" s="151" t="s">
        <v>81</v>
      </c>
      <c r="AV3572" s="12" t="s">
        <v>81</v>
      </c>
      <c r="AW3572" s="12" t="s">
        <v>34</v>
      </c>
      <c r="AX3572" s="12" t="s">
        <v>72</v>
      </c>
      <c r="AY3572" s="151" t="s">
        <v>182</v>
      </c>
    </row>
    <row r="3573" spans="2:65" s="12" customFormat="1">
      <c r="B3573" s="149"/>
      <c r="D3573" s="150" t="s">
        <v>193</v>
      </c>
      <c r="E3573" s="151" t="s">
        <v>3</v>
      </c>
      <c r="F3573" s="152" t="s">
        <v>2257</v>
      </c>
      <c r="H3573" s="153">
        <v>126.4</v>
      </c>
      <c r="I3573" s="154"/>
      <c r="L3573" s="149"/>
      <c r="M3573" s="155"/>
      <c r="T3573" s="156"/>
      <c r="AT3573" s="151" t="s">
        <v>193</v>
      </c>
      <c r="AU3573" s="151" t="s">
        <v>81</v>
      </c>
      <c r="AV3573" s="12" t="s">
        <v>81</v>
      </c>
      <c r="AW3573" s="12" t="s">
        <v>34</v>
      </c>
      <c r="AX3573" s="12" t="s">
        <v>72</v>
      </c>
      <c r="AY3573" s="151" t="s">
        <v>182</v>
      </c>
    </row>
    <row r="3574" spans="2:65" s="12" customFormat="1">
      <c r="B3574" s="149"/>
      <c r="D3574" s="150" t="s">
        <v>193</v>
      </c>
      <c r="E3574" s="151" t="s">
        <v>3</v>
      </c>
      <c r="F3574" s="152" t="s">
        <v>2258</v>
      </c>
      <c r="H3574" s="153">
        <v>17.29</v>
      </c>
      <c r="I3574" s="154"/>
      <c r="L3574" s="149"/>
      <c r="M3574" s="155"/>
      <c r="T3574" s="156"/>
      <c r="AT3574" s="151" t="s">
        <v>193</v>
      </c>
      <c r="AU3574" s="151" t="s">
        <v>81</v>
      </c>
      <c r="AV3574" s="12" t="s">
        <v>81</v>
      </c>
      <c r="AW3574" s="12" t="s">
        <v>34</v>
      </c>
      <c r="AX3574" s="12" t="s">
        <v>72</v>
      </c>
      <c r="AY3574" s="151" t="s">
        <v>182</v>
      </c>
    </row>
    <row r="3575" spans="2:65" s="13" customFormat="1">
      <c r="B3575" s="157"/>
      <c r="D3575" s="150" t="s">
        <v>193</v>
      </c>
      <c r="E3575" s="158" t="s">
        <v>3</v>
      </c>
      <c r="F3575" s="159" t="s">
        <v>201</v>
      </c>
      <c r="H3575" s="160">
        <v>178.42099999999999</v>
      </c>
      <c r="I3575" s="161"/>
      <c r="L3575" s="157"/>
      <c r="M3575" s="162"/>
      <c r="T3575" s="163"/>
      <c r="AT3575" s="158" t="s">
        <v>193</v>
      </c>
      <c r="AU3575" s="158" t="s">
        <v>81</v>
      </c>
      <c r="AV3575" s="13" t="s">
        <v>189</v>
      </c>
      <c r="AW3575" s="13" t="s">
        <v>34</v>
      </c>
      <c r="AX3575" s="13" t="s">
        <v>79</v>
      </c>
      <c r="AY3575" s="158" t="s">
        <v>182</v>
      </c>
    </row>
    <row r="3576" spans="2:65" s="1" customFormat="1" ht="33" customHeight="1">
      <c r="B3576" s="131"/>
      <c r="C3576" s="132" t="s">
        <v>2259</v>
      </c>
      <c r="D3576" s="132" t="s">
        <v>184</v>
      </c>
      <c r="E3576" s="133" t="s">
        <v>2260</v>
      </c>
      <c r="F3576" s="134" t="s">
        <v>2261</v>
      </c>
      <c r="G3576" s="135" t="s">
        <v>292</v>
      </c>
      <c r="H3576" s="136">
        <v>37.076000000000001</v>
      </c>
      <c r="I3576" s="137"/>
      <c r="J3576" s="138">
        <f>ROUND(I3576*H3576,2)</f>
        <v>0</v>
      </c>
      <c r="K3576" s="134" t="s">
        <v>188</v>
      </c>
      <c r="L3576" s="32"/>
      <c r="M3576" s="139" t="s">
        <v>3</v>
      </c>
      <c r="N3576" s="140" t="s">
        <v>43</v>
      </c>
      <c r="P3576" s="141">
        <f>O3576*H3576</f>
        <v>0</v>
      </c>
      <c r="Q3576" s="141">
        <v>0.1231</v>
      </c>
      <c r="R3576" s="141">
        <f>Q3576*H3576</f>
        <v>4.5640556000000005</v>
      </c>
      <c r="S3576" s="141">
        <v>0</v>
      </c>
      <c r="T3576" s="142">
        <f>S3576*H3576</f>
        <v>0</v>
      </c>
      <c r="AR3576" s="143" t="s">
        <v>189</v>
      </c>
      <c r="AT3576" s="143" t="s">
        <v>184</v>
      </c>
      <c r="AU3576" s="143" t="s">
        <v>81</v>
      </c>
      <c r="AY3576" s="17" t="s">
        <v>182</v>
      </c>
      <c r="BE3576" s="144">
        <f>IF(N3576="základní",J3576,0)</f>
        <v>0</v>
      </c>
      <c r="BF3576" s="144">
        <f>IF(N3576="snížená",J3576,0)</f>
        <v>0</v>
      </c>
      <c r="BG3576" s="144">
        <f>IF(N3576="zákl. přenesená",J3576,0)</f>
        <v>0</v>
      </c>
      <c r="BH3576" s="144">
        <f>IF(N3576="sníž. přenesená",J3576,0)</f>
        <v>0</v>
      </c>
      <c r="BI3576" s="144">
        <f>IF(N3576="nulová",J3576,0)</f>
        <v>0</v>
      </c>
      <c r="BJ3576" s="17" t="s">
        <v>79</v>
      </c>
      <c r="BK3576" s="144">
        <f>ROUND(I3576*H3576,2)</f>
        <v>0</v>
      </c>
      <c r="BL3576" s="17" t="s">
        <v>189</v>
      </c>
      <c r="BM3576" s="143" t="s">
        <v>2262</v>
      </c>
    </row>
    <row r="3577" spans="2:65" s="1" customFormat="1">
      <c r="B3577" s="32"/>
      <c r="D3577" s="145" t="s">
        <v>191</v>
      </c>
      <c r="F3577" s="146" t="s">
        <v>2263</v>
      </c>
      <c r="I3577" s="147"/>
      <c r="L3577" s="32"/>
      <c r="M3577" s="148"/>
      <c r="T3577" s="52"/>
      <c r="AT3577" s="17" t="s">
        <v>191</v>
      </c>
      <c r="AU3577" s="17" t="s">
        <v>81</v>
      </c>
    </row>
    <row r="3578" spans="2:65" s="12" customFormat="1">
      <c r="B3578" s="149"/>
      <c r="D3578" s="150" t="s">
        <v>193</v>
      </c>
      <c r="E3578" s="151" t="s">
        <v>3</v>
      </c>
      <c r="F3578" s="152" t="s">
        <v>2264</v>
      </c>
      <c r="H3578" s="153">
        <v>31.28</v>
      </c>
      <c r="I3578" s="154"/>
      <c r="L3578" s="149"/>
      <c r="M3578" s="155"/>
      <c r="T3578" s="156"/>
      <c r="AT3578" s="151" t="s">
        <v>193</v>
      </c>
      <c r="AU3578" s="151" t="s">
        <v>81</v>
      </c>
      <c r="AV3578" s="12" t="s">
        <v>81</v>
      </c>
      <c r="AW3578" s="12" t="s">
        <v>34</v>
      </c>
      <c r="AX3578" s="12" t="s">
        <v>72</v>
      </c>
      <c r="AY3578" s="151" t="s">
        <v>182</v>
      </c>
    </row>
    <row r="3579" spans="2:65" s="12" customFormat="1">
      <c r="B3579" s="149"/>
      <c r="D3579" s="150" t="s">
        <v>193</v>
      </c>
      <c r="E3579" s="151" t="s">
        <v>3</v>
      </c>
      <c r="F3579" s="152" t="s">
        <v>2265</v>
      </c>
      <c r="H3579" s="153">
        <v>4.968</v>
      </c>
      <c r="I3579" s="154"/>
      <c r="L3579" s="149"/>
      <c r="M3579" s="155"/>
      <c r="T3579" s="156"/>
      <c r="AT3579" s="151" t="s">
        <v>193</v>
      </c>
      <c r="AU3579" s="151" t="s">
        <v>81</v>
      </c>
      <c r="AV3579" s="12" t="s">
        <v>81</v>
      </c>
      <c r="AW3579" s="12" t="s">
        <v>34</v>
      </c>
      <c r="AX3579" s="12" t="s">
        <v>72</v>
      </c>
      <c r="AY3579" s="151" t="s">
        <v>182</v>
      </c>
    </row>
    <row r="3580" spans="2:65" s="12" customFormat="1">
      <c r="B3580" s="149"/>
      <c r="D3580" s="150" t="s">
        <v>193</v>
      </c>
      <c r="E3580" s="151" t="s">
        <v>3</v>
      </c>
      <c r="F3580" s="152" t="s">
        <v>2266</v>
      </c>
      <c r="H3580" s="153">
        <v>0.82799999999999996</v>
      </c>
      <c r="I3580" s="154"/>
      <c r="L3580" s="149"/>
      <c r="M3580" s="155"/>
      <c r="T3580" s="156"/>
      <c r="AT3580" s="151" t="s">
        <v>193</v>
      </c>
      <c r="AU3580" s="151" t="s">
        <v>81</v>
      </c>
      <c r="AV3580" s="12" t="s">
        <v>81</v>
      </c>
      <c r="AW3580" s="12" t="s">
        <v>34</v>
      </c>
      <c r="AX3580" s="12" t="s">
        <v>72</v>
      </c>
      <c r="AY3580" s="151" t="s">
        <v>182</v>
      </c>
    </row>
    <row r="3581" spans="2:65" s="14" customFormat="1">
      <c r="B3581" s="174"/>
      <c r="D3581" s="150" t="s">
        <v>193</v>
      </c>
      <c r="E3581" s="175" t="s">
        <v>3</v>
      </c>
      <c r="F3581" s="176" t="s">
        <v>2267</v>
      </c>
      <c r="H3581" s="177">
        <v>37.076000000000008</v>
      </c>
      <c r="I3581" s="178"/>
      <c r="L3581" s="174"/>
      <c r="M3581" s="179"/>
      <c r="T3581" s="180"/>
      <c r="AT3581" s="175" t="s">
        <v>193</v>
      </c>
      <c r="AU3581" s="175" t="s">
        <v>81</v>
      </c>
      <c r="AV3581" s="14" t="s">
        <v>202</v>
      </c>
      <c r="AW3581" s="14" t="s">
        <v>34</v>
      </c>
      <c r="AX3581" s="14" t="s">
        <v>72</v>
      </c>
      <c r="AY3581" s="175" t="s">
        <v>182</v>
      </c>
    </row>
    <row r="3582" spans="2:65" s="13" customFormat="1">
      <c r="B3582" s="157"/>
      <c r="D3582" s="150" t="s">
        <v>193</v>
      </c>
      <c r="E3582" s="158" t="s">
        <v>3</v>
      </c>
      <c r="F3582" s="159" t="s">
        <v>201</v>
      </c>
      <c r="H3582" s="160">
        <v>37.076000000000008</v>
      </c>
      <c r="I3582" s="161"/>
      <c r="L3582" s="157"/>
      <c r="M3582" s="162"/>
      <c r="T3582" s="163"/>
      <c r="AT3582" s="158" t="s">
        <v>193</v>
      </c>
      <c r="AU3582" s="158" t="s">
        <v>81</v>
      </c>
      <c r="AV3582" s="13" t="s">
        <v>189</v>
      </c>
      <c r="AW3582" s="13" t="s">
        <v>34</v>
      </c>
      <c r="AX3582" s="13" t="s">
        <v>79</v>
      </c>
      <c r="AY3582" s="158" t="s">
        <v>182</v>
      </c>
    </row>
    <row r="3583" spans="2:65" s="1" customFormat="1" ht="24.2" customHeight="1">
      <c r="B3583" s="131"/>
      <c r="C3583" s="132" t="s">
        <v>2268</v>
      </c>
      <c r="D3583" s="132" t="s">
        <v>184</v>
      </c>
      <c r="E3583" s="133" t="s">
        <v>2269</v>
      </c>
      <c r="F3583" s="134" t="s">
        <v>2270</v>
      </c>
      <c r="G3583" s="135" t="s">
        <v>292</v>
      </c>
      <c r="H3583" s="136">
        <v>185.05</v>
      </c>
      <c r="I3583" s="137"/>
      <c r="J3583" s="138">
        <f>ROUND(I3583*H3583,2)</f>
        <v>0</v>
      </c>
      <c r="K3583" s="134" t="s">
        <v>188</v>
      </c>
      <c r="L3583" s="32"/>
      <c r="M3583" s="139" t="s">
        <v>3</v>
      </c>
      <c r="N3583" s="140" t="s">
        <v>43</v>
      </c>
      <c r="P3583" s="141">
        <f>O3583*H3583</f>
        <v>0</v>
      </c>
      <c r="Q3583" s="141">
        <v>3.0599999999999999E-2</v>
      </c>
      <c r="R3583" s="141">
        <f>Q3583*H3583</f>
        <v>5.6625300000000003</v>
      </c>
      <c r="S3583" s="141">
        <v>0</v>
      </c>
      <c r="T3583" s="142">
        <f>S3583*H3583</f>
        <v>0</v>
      </c>
      <c r="AR3583" s="143" t="s">
        <v>189</v>
      </c>
      <c r="AT3583" s="143" t="s">
        <v>184</v>
      </c>
      <c r="AU3583" s="143" t="s">
        <v>81</v>
      </c>
      <c r="AY3583" s="17" t="s">
        <v>182</v>
      </c>
      <c r="BE3583" s="144">
        <f>IF(N3583="základní",J3583,0)</f>
        <v>0</v>
      </c>
      <c r="BF3583" s="144">
        <f>IF(N3583="snížená",J3583,0)</f>
        <v>0</v>
      </c>
      <c r="BG3583" s="144">
        <f>IF(N3583="zákl. přenesená",J3583,0)</f>
        <v>0</v>
      </c>
      <c r="BH3583" s="144">
        <f>IF(N3583="sníž. přenesená",J3583,0)</f>
        <v>0</v>
      </c>
      <c r="BI3583" s="144">
        <f>IF(N3583="nulová",J3583,0)</f>
        <v>0</v>
      </c>
      <c r="BJ3583" s="17" t="s">
        <v>79</v>
      </c>
      <c r="BK3583" s="144">
        <f>ROUND(I3583*H3583,2)</f>
        <v>0</v>
      </c>
      <c r="BL3583" s="17" t="s">
        <v>189</v>
      </c>
      <c r="BM3583" s="143" t="s">
        <v>2271</v>
      </c>
    </row>
    <row r="3584" spans="2:65" s="1" customFormat="1">
      <c r="B3584" s="32"/>
      <c r="D3584" s="145" t="s">
        <v>191</v>
      </c>
      <c r="F3584" s="146" t="s">
        <v>2272</v>
      </c>
      <c r="I3584" s="147"/>
      <c r="L3584" s="32"/>
      <c r="M3584" s="148"/>
      <c r="T3584" s="52"/>
      <c r="AT3584" s="17" t="s">
        <v>191</v>
      </c>
      <c r="AU3584" s="17" t="s">
        <v>81</v>
      </c>
    </row>
    <row r="3585" spans="2:65" s="12" customFormat="1">
      <c r="B3585" s="149"/>
      <c r="D3585" s="150" t="s">
        <v>193</v>
      </c>
      <c r="E3585" s="151" t="s">
        <v>3</v>
      </c>
      <c r="F3585" s="152" t="s">
        <v>2273</v>
      </c>
      <c r="H3585" s="153">
        <v>20.47</v>
      </c>
      <c r="I3585" s="154"/>
      <c r="L3585" s="149"/>
      <c r="M3585" s="155"/>
      <c r="T3585" s="156"/>
      <c r="AT3585" s="151" t="s">
        <v>193</v>
      </c>
      <c r="AU3585" s="151" t="s">
        <v>81</v>
      </c>
      <c r="AV3585" s="12" t="s">
        <v>81</v>
      </c>
      <c r="AW3585" s="12" t="s">
        <v>34</v>
      </c>
      <c r="AX3585" s="12" t="s">
        <v>72</v>
      </c>
      <c r="AY3585" s="151" t="s">
        <v>182</v>
      </c>
    </row>
    <row r="3586" spans="2:65" s="12" customFormat="1">
      <c r="B3586" s="149"/>
      <c r="D3586" s="150" t="s">
        <v>193</v>
      </c>
      <c r="E3586" s="151" t="s">
        <v>3</v>
      </c>
      <c r="F3586" s="152" t="s">
        <v>2274</v>
      </c>
      <c r="H3586" s="153">
        <v>82.29</v>
      </c>
      <c r="I3586" s="154"/>
      <c r="L3586" s="149"/>
      <c r="M3586" s="155"/>
      <c r="T3586" s="156"/>
      <c r="AT3586" s="151" t="s">
        <v>193</v>
      </c>
      <c r="AU3586" s="151" t="s">
        <v>81</v>
      </c>
      <c r="AV3586" s="12" t="s">
        <v>81</v>
      </c>
      <c r="AW3586" s="12" t="s">
        <v>34</v>
      </c>
      <c r="AX3586" s="12" t="s">
        <v>72</v>
      </c>
      <c r="AY3586" s="151" t="s">
        <v>182</v>
      </c>
    </row>
    <row r="3587" spans="2:65" s="12" customFormat="1">
      <c r="B3587" s="149"/>
      <c r="D3587" s="150" t="s">
        <v>193</v>
      </c>
      <c r="E3587" s="151" t="s">
        <v>3</v>
      </c>
      <c r="F3587" s="152" t="s">
        <v>2275</v>
      </c>
      <c r="H3587" s="153">
        <v>82.29</v>
      </c>
      <c r="I3587" s="154"/>
      <c r="L3587" s="149"/>
      <c r="M3587" s="155"/>
      <c r="T3587" s="156"/>
      <c r="AT3587" s="151" t="s">
        <v>193</v>
      </c>
      <c r="AU3587" s="151" t="s">
        <v>81</v>
      </c>
      <c r="AV3587" s="12" t="s">
        <v>81</v>
      </c>
      <c r="AW3587" s="12" t="s">
        <v>34</v>
      </c>
      <c r="AX3587" s="12" t="s">
        <v>72</v>
      </c>
      <c r="AY3587" s="151" t="s">
        <v>182</v>
      </c>
    </row>
    <row r="3588" spans="2:65" s="13" customFormat="1">
      <c r="B3588" s="157"/>
      <c r="D3588" s="150" t="s">
        <v>193</v>
      </c>
      <c r="E3588" s="158" t="s">
        <v>3</v>
      </c>
      <c r="F3588" s="159" t="s">
        <v>201</v>
      </c>
      <c r="H3588" s="160">
        <v>185.05</v>
      </c>
      <c r="I3588" s="161"/>
      <c r="L3588" s="157"/>
      <c r="M3588" s="162"/>
      <c r="T3588" s="163"/>
      <c r="AT3588" s="158" t="s">
        <v>193</v>
      </c>
      <c r="AU3588" s="158" t="s">
        <v>81</v>
      </c>
      <c r="AV3588" s="13" t="s">
        <v>189</v>
      </c>
      <c r="AW3588" s="13" t="s">
        <v>34</v>
      </c>
      <c r="AX3588" s="13" t="s">
        <v>79</v>
      </c>
      <c r="AY3588" s="158" t="s">
        <v>182</v>
      </c>
    </row>
    <row r="3589" spans="2:65" s="1" customFormat="1" ht="37.9" customHeight="1">
      <c r="B3589" s="131"/>
      <c r="C3589" s="132" t="s">
        <v>2276</v>
      </c>
      <c r="D3589" s="132" t="s">
        <v>184</v>
      </c>
      <c r="E3589" s="133" t="s">
        <v>2277</v>
      </c>
      <c r="F3589" s="134" t="s">
        <v>2278</v>
      </c>
      <c r="G3589" s="135" t="s">
        <v>300</v>
      </c>
      <c r="H3589" s="136">
        <v>1967.9860000000001</v>
      </c>
      <c r="I3589" s="137"/>
      <c r="J3589" s="138">
        <f>ROUND(I3589*H3589,2)</f>
        <v>0</v>
      </c>
      <c r="K3589" s="134" t="s">
        <v>188</v>
      </c>
      <c r="L3589" s="32"/>
      <c r="M3589" s="139" t="s">
        <v>3</v>
      </c>
      <c r="N3589" s="140" t="s">
        <v>43</v>
      </c>
      <c r="P3589" s="141">
        <f>O3589*H3589</f>
        <v>0</v>
      </c>
      <c r="Q3589" s="141">
        <v>2.0000000000000002E-5</v>
      </c>
      <c r="R3589" s="141">
        <f>Q3589*H3589</f>
        <v>3.9359720000000008E-2</v>
      </c>
      <c r="S3589" s="141">
        <v>0</v>
      </c>
      <c r="T3589" s="142">
        <f>S3589*H3589</f>
        <v>0</v>
      </c>
      <c r="AR3589" s="143" t="s">
        <v>189</v>
      </c>
      <c r="AT3589" s="143" t="s">
        <v>184</v>
      </c>
      <c r="AU3589" s="143" t="s">
        <v>81</v>
      </c>
      <c r="AY3589" s="17" t="s">
        <v>182</v>
      </c>
      <c r="BE3589" s="144">
        <f>IF(N3589="základní",J3589,0)</f>
        <v>0</v>
      </c>
      <c r="BF3589" s="144">
        <f>IF(N3589="snížená",J3589,0)</f>
        <v>0</v>
      </c>
      <c r="BG3589" s="144">
        <f>IF(N3589="zákl. přenesená",J3589,0)</f>
        <v>0</v>
      </c>
      <c r="BH3589" s="144">
        <f>IF(N3589="sníž. přenesená",J3589,0)</f>
        <v>0</v>
      </c>
      <c r="BI3589" s="144">
        <f>IF(N3589="nulová",J3589,0)</f>
        <v>0</v>
      </c>
      <c r="BJ3589" s="17" t="s">
        <v>79</v>
      </c>
      <c r="BK3589" s="144">
        <f>ROUND(I3589*H3589,2)</f>
        <v>0</v>
      </c>
      <c r="BL3589" s="17" t="s">
        <v>189</v>
      </c>
      <c r="BM3589" s="143" t="s">
        <v>2279</v>
      </c>
    </row>
    <row r="3590" spans="2:65" s="1" customFormat="1">
      <c r="B3590" s="32"/>
      <c r="D3590" s="145" t="s">
        <v>191</v>
      </c>
      <c r="F3590" s="146" t="s">
        <v>2280</v>
      </c>
      <c r="I3590" s="147"/>
      <c r="L3590" s="32"/>
      <c r="M3590" s="148"/>
      <c r="T3590" s="52"/>
      <c r="AT3590" s="17" t="s">
        <v>191</v>
      </c>
      <c r="AU3590" s="17" t="s">
        <v>81</v>
      </c>
    </row>
    <row r="3591" spans="2:65" s="12" customFormat="1">
      <c r="B3591" s="149"/>
      <c r="D3591" s="150" t="s">
        <v>193</v>
      </c>
      <c r="E3591" s="151" t="s">
        <v>3</v>
      </c>
      <c r="F3591" s="152" t="s">
        <v>2281</v>
      </c>
      <c r="H3591" s="153">
        <v>12.5</v>
      </c>
      <c r="I3591" s="154"/>
      <c r="L3591" s="149"/>
      <c r="M3591" s="155"/>
      <c r="T3591" s="156"/>
      <c r="AT3591" s="151" t="s">
        <v>193</v>
      </c>
      <c r="AU3591" s="151" t="s">
        <v>81</v>
      </c>
      <c r="AV3591" s="12" t="s">
        <v>81</v>
      </c>
      <c r="AW3591" s="12" t="s">
        <v>34</v>
      </c>
      <c r="AX3591" s="12" t="s">
        <v>72</v>
      </c>
      <c r="AY3591" s="151" t="s">
        <v>182</v>
      </c>
    </row>
    <row r="3592" spans="2:65" s="12" customFormat="1">
      <c r="B3592" s="149"/>
      <c r="D3592" s="150" t="s">
        <v>193</v>
      </c>
      <c r="E3592" s="151" t="s">
        <v>3</v>
      </c>
      <c r="F3592" s="152" t="s">
        <v>2282</v>
      </c>
      <c r="H3592" s="153">
        <v>11.4</v>
      </c>
      <c r="I3592" s="154"/>
      <c r="L3592" s="149"/>
      <c r="M3592" s="155"/>
      <c r="T3592" s="156"/>
      <c r="AT3592" s="151" t="s">
        <v>193</v>
      </c>
      <c r="AU3592" s="151" t="s">
        <v>81</v>
      </c>
      <c r="AV3592" s="12" t="s">
        <v>81</v>
      </c>
      <c r="AW3592" s="12" t="s">
        <v>34</v>
      </c>
      <c r="AX3592" s="12" t="s">
        <v>72</v>
      </c>
      <c r="AY3592" s="151" t="s">
        <v>182</v>
      </c>
    </row>
    <row r="3593" spans="2:65" s="12" customFormat="1">
      <c r="B3593" s="149"/>
      <c r="D3593" s="150" t="s">
        <v>193</v>
      </c>
      <c r="E3593" s="151" t="s">
        <v>3</v>
      </c>
      <c r="F3593" s="152" t="s">
        <v>2283</v>
      </c>
      <c r="H3593" s="153">
        <v>21.98</v>
      </c>
      <c r="I3593" s="154"/>
      <c r="L3593" s="149"/>
      <c r="M3593" s="155"/>
      <c r="T3593" s="156"/>
      <c r="AT3593" s="151" t="s">
        <v>193</v>
      </c>
      <c r="AU3593" s="151" t="s">
        <v>81</v>
      </c>
      <c r="AV3593" s="12" t="s">
        <v>81</v>
      </c>
      <c r="AW3593" s="12" t="s">
        <v>34</v>
      </c>
      <c r="AX3593" s="12" t="s">
        <v>72</v>
      </c>
      <c r="AY3593" s="151" t="s">
        <v>182</v>
      </c>
    </row>
    <row r="3594" spans="2:65" s="12" customFormat="1">
      <c r="B3594" s="149"/>
      <c r="D3594" s="150" t="s">
        <v>193</v>
      </c>
      <c r="E3594" s="151" t="s">
        <v>3</v>
      </c>
      <c r="F3594" s="152" t="s">
        <v>2284</v>
      </c>
      <c r="H3594" s="153">
        <v>15.22</v>
      </c>
      <c r="I3594" s="154"/>
      <c r="L3594" s="149"/>
      <c r="M3594" s="155"/>
      <c r="T3594" s="156"/>
      <c r="AT3594" s="151" t="s">
        <v>193</v>
      </c>
      <c r="AU3594" s="151" t="s">
        <v>81</v>
      </c>
      <c r="AV3594" s="12" t="s">
        <v>81</v>
      </c>
      <c r="AW3594" s="12" t="s">
        <v>34</v>
      </c>
      <c r="AX3594" s="12" t="s">
        <v>72</v>
      </c>
      <c r="AY3594" s="151" t="s">
        <v>182</v>
      </c>
    </row>
    <row r="3595" spans="2:65" s="12" customFormat="1">
      <c r="B3595" s="149"/>
      <c r="D3595" s="150" t="s">
        <v>193</v>
      </c>
      <c r="E3595" s="151" t="s">
        <v>3</v>
      </c>
      <c r="F3595" s="152" t="s">
        <v>2285</v>
      </c>
      <c r="H3595" s="153">
        <v>15</v>
      </c>
      <c r="I3595" s="154"/>
      <c r="L3595" s="149"/>
      <c r="M3595" s="155"/>
      <c r="T3595" s="156"/>
      <c r="AT3595" s="151" t="s">
        <v>193</v>
      </c>
      <c r="AU3595" s="151" t="s">
        <v>81</v>
      </c>
      <c r="AV3595" s="12" t="s">
        <v>81</v>
      </c>
      <c r="AW3595" s="12" t="s">
        <v>34</v>
      </c>
      <c r="AX3595" s="12" t="s">
        <v>72</v>
      </c>
      <c r="AY3595" s="151" t="s">
        <v>182</v>
      </c>
    </row>
    <row r="3596" spans="2:65" s="12" customFormat="1">
      <c r="B3596" s="149"/>
      <c r="D3596" s="150" t="s">
        <v>193</v>
      </c>
      <c r="E3596" s="151" t="s">
        <v>3</v>
      </c>
      <c r="F3596" s="152" t="s">
        <v>2286</v>
      </c>
      <c r="H3596" s="153">
        <v>5.67</v>
      </c>
      <c r="I3596" s="154"/>
      <c r="L3596" s="149"/>
      <c r="M3596" s="155"/>
      <c r="T3596" s="156"/>
      <c r="AT3596" s="151" t="s">
        <v>193</v>
      </c>
      <c r="AU3596" s="151" t="s">
        <v>81</v>
      </c>
      <c r="AV3596" s="12" t="s">
        <v>81</v>
      </c>
      <c r="AW3596" s="12" t="s">
        <v>34</v>
      </c>
      <c r="AX3596" s="12" t="s">
        <v>72</v>
      </c>
      <c r="AY3596" s="151" t="s">
        <v>182</v>
      </c>
    </row>
    <row r="3597" spans="2:65" s="12" customFormat="1">
      <c r="B3597" s="149"/>
      <c r="D3597" s="150" t="s">
        <v>193</v>
      </c>
      <c r="E3597" s="151" t="s">
        <v>3</v>
      </c>
      <c r="F3597" s="152" t="s">
        <v>2287</v>
      </c>
      <c r="H3597" s="153">
        <v>11.98</v>
      </c>
      <c r="I3597" s="154"/>
      <c r="L3597" s="149"/>
      <c r="M3597" s="155"/>
      <c r="T3597" s="156"/>
      <c r="AT3597" s="151" t="s">
        <v>193</v>
      </c>
      <c r="AU3597" s="151" t="s">
        <v>81</v>
      </c>
      <c r="AV3597" s="12" t="s">
        <v>81</v>
      </c>
      <c r="AW3597" s="12" t="s">
        <v>34</v>
      </c>
      <c r="AX3597" s="12" t="s">
        <v>72</v>
      </c>
      <c r="AY3597" s="151" t="s">
        <v>182</v>
      </c>
    </row>
    <row r="3598" spans="2:65" s="12" customFormat="1">
      <c r="B3598" s="149"/>
      <c r="D3598" s="150" t="s">
        <v>193</v>
      </c>
      <c r="E3598" s="151" t="s">
        <v>3</v>
      </c>
      <c r="F3598" s="152" t="s">
        <v>2288</v>
      </c>
      <c r="H3598" s="153">
        <v>9.91</v>
      </c>
      <c r="I3598" s="154"/>
      <c r="L3598" s="149"/>
      <c r="M3598" s="155"/>
      <c r="T3598" s="156"/>
      <c r="AT3598" s="151" t="s">
        <v>193</v>
      </c>
      <c r="AU3598" s="151" t="s">
        <v>81</v>
      </c>
      <c r="AV3598" s="12" t="s">
        <v>81</v>
      </c>
      <c r="AW3598" s="12" t="s">
        <v>34</v>
      </c>
      <c r="AX3598" s="12" t="s">
        <v>72</v>
      </c>
      <c r="AY3598" s="151" t="s">
        <v>182</v>
      </c>
    </row>
    <row r="3599" spans="2:65" s="12" customFormat="1">
      <c r="B3599" s="149"/>
      <c r="D3599" s="150" t="s">
        <v>193</v>
      </c>
      <c r="E3599" s="151" t="s">
        <v>3</v>
      </c>
      <c r="F3599" s="152" t="s">
        <v>2289</v>
      </c>
      <c r="H3599" s="153">
        <v>23.51</v>
      </c>
      <c r="I3599" s="154"/>
      <c r="L3599" s="149"/>
      <c r="M3599" s="155"/>
      <c r="T3599" s="156"/>
      <c r="AT3599" s="151" t="s">
        <v>193</v>
      </c>
      <c r="AU3599" s="151" t="s">
        <v>81</v>
      </c>
      <c r="AV3599" s="12" t="s">
        <v>81</v>
      </c>
      <c r="AW3599" s="12" t="s">
        <v>34</v>
      </c>
      <c r="AX3599" s="12" t="s">
        <v>72</v>
      </c>
      <c r="AY3599" s="151" t="s">
        <v>182</v>
      </c>
    </row>
    <row r="3600" spans="2:65" s="12" customFormat="1">
      <c r="B3600" s="149"/>
      <c r="D3600" s="150" t="s">
        <v>193</v>
      </c>
      <c r="E3600" s="151" t="s">
        <v>3</v>
      </c>
      <c r="F3600" s="152" t="s">
        <v>2290</v>
      </c>
      <c r="H3600" s="153">
        <v>27.29</v>
      </c>
      <c r="I3600" s="154"/>
      <c r="L3600" s="149"/>
      <c r="M3600" s="155"/>
      <c r="T3600" s="156"/>
      <c r="AT3600" s="151" t="s">
        <v>193</v>
      </c>
      <c r="AU3600" s="151" t="s">
        <v>81</v>
      </c>
      <c r="AV3600" s="12" t="s">
        <v>81</v>
      </c>
      <c r="AW3600" s="12" t="s">
        <v>34</v>
      </c>
      <c r="AX3600" s="12" t="s">
        <v>72</v>
      </c>
      <c r="AY3600" s="151" t="s">
        <v>182</v>
      </c>
    </row>
    <row r="3601" spans="2:51" s="12" customFormat="1">
      <c r="B3601" s="149"/>
      <c r="D3601" s="150" t="s">
        <v>193</v>
      </c>
      <c r="E3601" s="151" t="s">
        <v>3</v>
      </c>
      <c r="F3601" s="152" t="s">
        <v>2291</v>
      </c>
      <c r="H3601" s="153">
        <v>16.86</v>
      </c>
      <c r="I3601" s="154"/>
      <c r="L3601" s="149"/>
      <c r="M3601" s="155"/>
      <c r="T3601" s="156"/>
      <c r="AT3601" s="151" t="s">
        <v>193</v>
      </c>
      <c r="AU3601" s="151" t="s">
        <v>81</v>
      </c>
      <c r="AV3601" s="12" t="s">
        <v>81</v>
      </c>
      <c r="AW3601" s="12" t="s">
        <v>34</v>
      </c>
      <c r="AX3601" s="12" t="s">
        <v>72</v>
      </c>
      <c r="AY3601" s="151" t="s">
        <v>182</v>
      </c>
    </row>
    <row r="3602" spans="2:51" s="12" customFormat="1">
      <c r="B3602" s="149"/>
      <c r="D3602" s="150" t="s">
        <v>193</v>
      </c>
      <c r="E3602" s="151" t="s">
        <v>3</v>
      </c>
      <c r="F3602" s="152" t="s">
        <v>2292</v>
      </c>
      <c r="H3602" s="153">
        <v>13.13</v>
      </c>
      <c r="I3602" s="154"/>
      <c r="L3602" s="149"/>
      <c r="M3602" s="155"/>
      <c r="T3602" s="156"/>
      <c r="AT3602" s="151" t="s">
        <v>193</v>
      </c>
      <c r="AU3602" s="151" t="s">
        <v>81</v>
      </c>
      <c r="AV3602" s="12" t="s">
        <v>81</v>
      </c>
      <c r="AW3602" s="12" t="s">
        <v>34</v>
      </c>
      <c r="AX3602" s="12" t="s">
        <v>72</v>
      </c>
      <c r="AY3602" s="151" t="s">
        <v>182</v>
      </c>
    </row>
    <row r="3603" spans="2:51" s="12" customFormat="1">
      <c r="B3603" s="149"/>
      <c r="D3603" s="150" t="s">
        <v>193</v>
      </c>
      <c r="E3603" s="151" t="s">
        <v>3</v>
      </c>
      <c r="F3603" s="152" t="s">
        <v>2293</v>
      </c>
      <c r="H3603" s="153">
        <v>5.16</v>
      </c>
      <c r="I3603" s="154"/>
      <c r="L3603" s="149"/>
      <c r="M3603" s="155"/>
      <c r="T3603" s="156"/>
      <c r="AT3603" s="151" t="s">
        <v>193</v>
      </c>
      <c r="AU3603" s="151" t="s">
        <v>81</v>
      </c>
      <c r="AV3603" s="12" t="s">
        <v>81</v>
      </c>
      <c r="AW3603" s="12" t="s">
        <v>34</v>
      </c>
      <c r="AX3603" s="12" t="s">
        <v>72</v>
      </c>
      <c r="AY3603" s="151" t="s">
        <v>182</v>
      </c>
    </row>
    <row r="3604" spans="2:51" s="12" customFormat="1">
      <c r="B3604" s="149"/>
      <c r="D3604" s="150" t="s">
        <v>193</v>
      </c>
      <c r="E3604" s="151" t="s">
        <v>3</v>
      </c>
      <c r="F3604" s="152" t="s">
        <v>2294</v>
      </c>
      <c r="H3604" s="153">
        <v>9.2200000000000006</v>
      </c>
      <c r="I3604" s="154"/>
      <c r="L3604" s="149"/>
      <c r="M3604" s="155"/>
      <c r="T3604" s="156"/>
      <c r="AT3604" s="151" t="s">
        <v>193</v>
      </c>
      <c r="AU3604" s="151" t="s">
        <v>81</v>
      </c>
      <c r="AV3604" s="12" t="s">
        <v>81</v>
      </c>
      <c r="AW3604" s="12" t="s">
        <v>34</v>
      </c>
      <c r="AX3604" s="12" t="s">
        <v>72</v>
      </c>
      <c r="AY3604" s="151" t="s">
        <v>182</v>
      </c>
    </row>
    <row r="3605" spans="2:51" s="12" customFormat="1">
      <c r="B3605" s="149"/>
      <c r="D3605" s="150" t="s">
        <v>193</v>
      </c>
      <c r="E3605" s="151" t="s">
        <v>3</v>
      </c>
      <c r="F3605" s="152" t="s">
        <v>2295</v>
      </c>
      <c r="H3605" s="153">
        <v>10.99</v>
      </c>
      <c r="I3605" s="154"/>
      <c r="L3605" s="149"/>
      <c r="M3605" s="155"/>
      <c r="T3605" s="156"/>
      <c r="AT3605" s="151" t="s">
        <v>193</v>
      </c>
      <c r="AU3605" s="151" t="s">
        <v>81</v>
      </c>
      <c r="AV3605" s="12" t="s">
        <v>81</v>
      </c>
      <c r="AW3605" s="12" t="s">
        <v>34</v>
      </c>
      <c r="AX3605" s="12" t="s">
        <v>72</v>
      </c>
      <c r="AY3605" s="151" t="s">
        <v>182</v>
      </c>
    </row>
    <row r="3606" spans="2:51" s="12" customFormat="1">
      <c r="B3606" s="149"/>
      <c r="D3606" s="150" t="s">
        <v>193</v>
      </c>
      <c r="E3606" s="151" t="s">
        <v>3</v>
      </c>
      <c r="F3606" s="152" t="s">
        <v>2296</v>
      </c>
      <c r="H3606" s="153">
        <v>13.78</v>
      </c>
      <c r="I3606" s="154"/>
      <c r="L3606" s="149"/>
      <c r="M3606" s="155"/>
      <c r="T3606" s="156"/>
      <c r="AT3606" s="151" t="s">
        <v>193</v>
      </c>
      <c r="AU3606" s="151" t="s">
        <v>81</v>
      </c>
      <c r="AV3606" s="12" t="s">
        <v>81</v>
      </c>
      <c r="AW3606" s="12" t="s">
        <v>34</v>
      </c>
      <c r="AX3606" s="12" t="s">
        <v>72</v>
      </c>
      <c r="AY3606" s="151" t="s">
        <v>182</v>
      </c>
    </row>
    <row r="3607" spans="2:51" s="12" customFormat="1">
      <c r="B3607" s="149"/>
      <c r="D3607" s="150" t="s">
        <v>193</v>
      </c>
      <c r="E3607" s="151" t="s">
        <v>3</v>
      </c>
      <c r="F3607" s="152" t="s">
        <v>2297</v>
      </c>
      <c r="H3607" s="153">
        <v>30.66</v>
      </c>
      <c r="I3607" s="154"/>
      <c r="L3607" s="149"/>
      <c r="M3607" s="155"/>
      <c r="T3607" s="156"/>
      <c r="AT3607" s="151" t="s">
        <v>193</v>
      </c>
      <c r="AU3607" s="151" t="s">
        <v>81</v>
      </c>
      <c r="AV3607" s="12" t="s">
        <v>81</v>
      </c>
      <c r="AW3607" s="12" t="s">
        <v>34</v>
      </c>
      <c r="AX3607" s="12" t="s">
        <v>72</v>
      </c>
      <c r="AY3607" s="151" t="s">
        <v>182</v>
      </c>
    </row>
    <row r="3608" spans="2:51" s="12" customFormat="1">
      <c r="B3608" s="149"/>
      <c r="D3608" s="150" t="s">
        <v>193</v>
      </c>
      <c r="E3608" s="151" t="s">
        <v>3</v>
      </c>
      <c r="F3608" s="152" t="s">
        <v>2298</v>
      </c>
      <c r="H3608" s="153">
        <v>6.45</v>
      </c>
      <c r="I3608" s="154"/>
      <c r="L3608" s="149"/>
      <c r="M3608" s="155"/>
      <c r="T3608" s="156"/>
      <c r="AT3608" s="151" t="s">
        <v>193</v>
      </c>
      <c r="AU3608" s="151" t="s">
        <v>81</v>
      </c>
      <c r="AV3608" s="12" t="s">
        <v>81</v>
      </c>
      <c r="AW3608" s="12" t="s">
        <v>34</v>
      </c>
      <c r="AX3608" s="12" t="s">
        <v>72</v>
      </c>
      <c r="AY3608" s="151" t="s">
        <v>182</v>
      </c>
    </row>
    <row r="3609" spans="2:51" s="12" customFormat="1">
      <c r="B3609" s="149"/>
      <c r="D3609" s="150" t="s">
        <v>193</v>
      </c>
      <c r="E3609" s="151" t="s">
        <v>3</v>
      </c>
      <c r="F3609" s="152" t="s">
        <v>2299</v>
      </c>
      <c r="H3609" s="153">
        <v>5.2</v>
      </c>
      <c r="I3609" s="154"/>
      <c r="L3609" s="149"/>
      <c r="M3609" s="155"/>
      <c r="T3609" s="156"/>
      <c r="AT3609" s="151" t="s">
        <v>193</v>
      </c>
      <c r="AU3609" s="151" t="s">
        <v>81</v>
      </c>
      <c r="AV3609" s="12" t="s">
        <v>81</v>
      </c>
      <c r="AW3609" s="12" t="s">
        <v>34</v>
      </c>
      <c r="AX3609" s="12" t="s">
        <v>72</v>
      </c>
      <c r="AY3609" s="151" t="s">
        <v>182</v>
      </c>
    </row>
    <row r="3610" spans="2:51" s="12" customFormat="1">
      <c r="B3610" s="149"/>
      <c r="D3610" s="150" t="s">
        <v>193</v>
      </c>
      <c r="E3610" s="151" t="s">
        <v>3</v>
      </c>
      <c r="F3610" s="152" t="s">
        <v>2299</v>
      </c>
      <c r="H3610" s="153">
        <v>5.2</v>
      </c>
      <c r="I3610" s="154"/>
      <c r="L3610" s="149"/>
      <c r="M3610" s="155"/>
      <c r="T3610" s="156"/>
      <c r="AT3610" s="151" t="s">
        <v>193</v>
      </c>
      <c r="AU3610" s="151" t="s">
        <v>81</v>
      </c>
      <c r="AV3610" s="12" t="s">
        <v>81</v>
      </c>
      <c r="AW3610" s="12" t="s">
        <v>34</v>
      </c>
      <c r="AX3610" s="12" t="s">
        <v>72</v>
      </c>
      <c r="AY3610" s="151" t="s">
        <v>182</v>
      </c>
    </row>
    <row r="3611" spans="2:51" s="12" customFormat="1">
      <c r="B3611" s="149"/>
      <c r="D3611" s="150" t="s">
        <v>193</v>
      </c>
      <c r="E3611" s="151" t="s">
        <v>3</v>
      </c>
      <c r="F3611" s="152" t="s">
        <v>2300</v>
      </c>
      <c r="H3611" s="153">
        <v>4.8</v>
      </c>
      <c r="I3611" s="154"/>
      <c r="L3611" s="149"/>
      <c r="M3611" s="155"/>
      <c r="T3611" s="156"/>
      <c r="AT3611" s="151" t="s">
        <v>193</v>
      </c>
      <c r="AU3611" s="151" t="s">
        <v>81</v>
      </c>
      <c r="AV3611" s="12" t="s">
        <v>81</v>
      </c>
      <c r="AW3611" s="12" t="s">
        <v>34</v>
      </c>
      <c r="AX3611" s="12" t="s">
        <v>72</v>
      </c>
      <c r="AY3611" s="151" t="s">
        <v>182</v>
      </c>
    </row>
    <row r="3612" spans="2:51" s="12" customFormat="1">
      <c r="B3612" s="149"/>
      <c r="D3612" s="150" t="s">
        <v>193</v>
      </c>
      <c r="E3612" s="151" t="s">
        <v>3</v>
      </c>
      <c r="F3612" s="152" t="s">
        <v>2300</v>
      </c>
      <c r="H3612" s="153">
        <v>4.8</v>
      </c>
      <c r="I3612" s="154"/>
      <c r="L3612" s="149"/>
      <c r="M3612" s="155"/>
      <c r="T3612" s="156"/>
      <c r="AT3612" s="151" t="s">
        <v>193</v>
      </c>
      <c r="AU3612" s="151" t="s">
        <v>81</v>
      </c>
      <c r="AV3612" s="12" t="s">
        <v>81</v>
      </c>
      <c r="AW3612" s="12" t="s">
        <v>34</v>
      </c>
      <c r="AX3612" s="12" t="s">
        <v>72</v>
      </c>
      <c r="AY3612" s="151" t="s">
        <v>182</v>
      </c>
    </row>
    <row r="3613" spans="2:51" s="12" customFormat="1">
      <c r="B3613" s="149"/>
      <c r="D3613" s="150" t="s">
        <v>193</v>
      </c>
      <c r="E3613" s="151" t="s">
        <v>3</v>
      </c>
      <c r="F3613" s="152" t="s">
        <v>2301</v>
      </c>
      <c r="H3613" s="153">
        <v>6.33</v>
      </c>
      <c r="I3613" s="154"/>
      <c r="L3613" s="149"/>
      <c r="M3613" s="155"/>
      <c r="T3613" s="156"/>
      <c r="AT3613" s="151" t="s">
        <v>193</v>
      </c>
      <c r="AU3613" s="151" t="s">
        <v>81</v>
      </c>
      <c r="AV3613" s="12" t="s">
        <v>81</v>
      </c>
      <c r="AW3613" s="12" t="s">
        <v>34</v>
      </c>
      <c r="AX3613" s="12" t="s">
        <v>72</v>
      </c>
      <c r="AY3613" s="151" t="s">
        <v>182</v>
      </c>
    </row>
    <row r="3614" spans="2:51" s="12" customFormat="1">
      <c r="B3614" s="149"/>
      <c r="D3614" s="150" t="s">
        <v>193</v>
      </c>
      <c r="E3614" s="151" t="s">
        <v>3</v>
      </c>
      <c r="F3614" s="152" t="s">
        <v>2302</v>
      </c>
      <c r="H3614" s="153">
        <v>7.85</v>
      </c>
      <c r="I3614" s="154"/>
      <c r="L3614" s="149"/>
      <c r="M3614" s="155"/>
      <c r="T3614" s="156"/>
      <c r="AT3614" s="151" t="s">
        <v>193</v>
      </c>
      <c r="AU3614" s="151" t="s">
        <v>81</v>
      </c>
      <c r="AV3614" s="12" t="s">
        <v>81</v>
      </c>
      <c r="AW3614" s="12" t="s">
        <v>34</v>
      </c>
      <c r="AX3614" s="12" t="s">
        <v>72</v>
      </c>
      <c r="AY3614" s="151" t="s">
        <v>182</v>
      </c>
    </row>
    <row r="3615" spans="2:51" s="12" customFormat="1">
      <c r="B3615" s="149"/>
      <c r="D3615" s="150" t="s">
        <v>193</v>
      </c>
      <c r="E3615" s="151" t="s">
        <v>3</v>
      </c>
      <c r="F3615" s="152" t="s">
        <v>2302</v>
      </c>
      <c r="H3615" s="153">
        <v>7.85</v>
      </c>
      <c r="I3615" s="154"/>
      <c r="L3615" s="149"/>
      <c r="M3615" s="155"/>
      <c r="T3615" s="156"/>
      <c r="AT3615" s="151" t="s">
        <v>193</v>
      </c>
      <c r="AU3615" s="151" t="s">
        <v>81</v>
      </c>
      <c r="AV3615" s="12" t="s">
        <v>81</v>
      </c>
      <c r="AW3615" s="12" t="s">
        <v>34</v>
      </c>
      <c r="AX3615" s="12" t="s">
        <v>72</v>
      </c>
      <c r="AY3615" s="151" t="s">
        <v>182</v>
      </c>
    </row>
    <row r="3616" spans="2:51" s="12" customFormat="1">
      <c r="B3616" s="149"/>
      <c r="D3616" s="150" t="s">
        <v>193</v>
      </c>
      <c r="E3616" s="151" t="s">
        <v>3</v>
      </c>
      <c r="F3616" s="152" t="s">
        <v>2303</v>
      </c>
      <c r="H3616" s="153">
        <v>51.64</v>
      </c>
      <c r="I3616" s="154"/>
      <c r="L3616" s="149"/>
      <c r="M3616" s="155"/>
      <c r="T3616" s="156"/>
      <c r="AT3616" s="151" t="s">
        <v>193</v>
      </c>
      <c r="AU3616" s="151" t="s">
        <v>81</v>
      </c>
      <c r="AV3616" s="12" t="s">
        <v>81</v>
      </c>
      <c r="AW3616" s="12" t="s">
        <v>34</v>
      </c>
      <c r="AX3616" s="12" t="s">
        <v>72</v>
      </c>
      <c r="AY3616" s="151" t="s">
        <v>182</v>
      </c>
    </row>
    <row r="3617" spans="2:51" s="12" customFormat="1">
      <c r="B3617" s="149"/>
      <c r="D3617" s="150" t="s">
        <v>193</v>
      </c>
      <c r="E3617" s="151" t="s">
        <v>3</v>
      </c>
      <c r="F3617" s="152" t="s">
        <v>2304</v>
      </c>
      <c r="H3617" s="153">
        <v>20.45</v>
      </c>
      <c r="I3617" s="154"/>
      <c r="L3617" s="149"/>
      <c r="M3617" s="155"/>
      <c r="T3617" s="156"/>
      <c r="AT3617" s="151" t="s">
        <v>193</v>
      </c>
      <c r="AU3617" s="151" t="s">
        <v>81</v>
      </c>
      <c r="AV3617" s="12" t="s">
        <v>81</v>
      </c>
      <c r="AW3617" s="12" t="s">
        <v>34</v>
      </c>
      <c r="AX3617" s="12" t="s">
        <v>72</v>
      </c>
      <c r="AY3617" s="151" t="s">
        <v>182</v>
      </c>
    </row>
    <row r="3618" spans="2:51" s="12" customFormat="1">
      <c r="B3618" s="149"/>
      <c r="D3618" s="150" t="s">
        <v>193</v>
      </c>
      <c r="E3618" s="151" t="s">
        <v>3</v>
      </c>
      <c r="F3618" s="152" t="s">
        <v>2305</v>
      </c>
      <c r="H3618" s="153">
        <v>16.39</v>
      </c>
      <c r="I3618" s="154"/>
      <c r="L3618" s="149"/>
      <c r="M3618" s="155"/>
      <c r="T3618" s="156"/>
      <c r="AT3618" s="151" t="s">
        <v>193</v>
      </c>
      <c r="AU3618" s="151" t="s">
        <v>81</v>
      </c>
      <c r="AV3618" s="12" t="s">
        <v>81</v>
      </c>
      <c r="AW3618" s="12" t="s">
        <v>34</v>
      </c>
      <c r="AX3618" s="12" t="s">
        <v>72</v>
      </c>
      <c r="AY3618" s="151" t="s">
        <v>182</v>
      </c>
    </row>
    <row r="3619" spans="2:51" s="12" customFormat="1">
      <c r="B3619" s="149"/>
      <c r="D3619" s="150" t="s">
        <v>193</v>
      </c>
      <c r="E3619" s="151" t="s">
        <v>3</v>
      </c>
      <c r="F3619" s="152" t="s">
        <v>2306</v>
      </c>
      <c r="H3619" s="153">
        <v>16.07</v>
      </c>
      <c r="I3619" s="154"/>
      <c r="L3619" s="149"/>
      <c r="M3619" s="155"/>
      <c r="T3619" s="156"/>
      <c r="AT3619" s="151" t="s">
        <v>193</v>
      </c>
      <c r="AU3619" s="151" t="s">
        <v>81</v>
      </c>
      <c r="AV3619" s="12" t="s">
        <v>81</v>
      </c>
      <c r="AW3619" s="12" t="s">
        <v>34</v>
      </c>
      <c r="AX3619" s="12" t="s">
        <v>72</v>
      </c>
      <c r="AY3619" s="151" t="s">
        <v>182</v>
      </c>
    </row>
    <row r="3620" spans="2:51" s="12" customFormat="1">
      <c r="B3620" s="149"/>
      <c r="D3620" s="150" t="s">
        <v>193</v>
      </c>
      <c r="E3620" s="151" t="s">
        <v>3</v>
      </c>
      <c r="F3620" s="152" t="s">
        <v>2307</v>
      </c>
      <c r="H3620" s="153">
        <v>16</v>
      </c>
      <c r="I3620" s="154"/>
      <c r="L3620" s="149"/>
      <c r="M3620" s="155"/>
      <c r="T3620" s="156"/>
      <c r="AT3620" s="151" t="s">
        <v>193</v>
      </c>
      <c r="AU3620" s="151" t="s">
        <v>81</v>
      </c>
      <c r="AV3620" s="12" t="s">
        <v>81</v>
      </c>
      <c r="AW3620" s="12" t="s">
        <v>34</v>
      </c>
      <c r="AX3620" s="12" t="s">
        <v>72</v>
      </c>
      <c r="AY3620" s="151" t="s">
        <v>182</v>
      </c>
    </row>
    <row r="3621" spans="2:51" s="14" customFormat="1">
      <c r="B3621" s="174"/>
      <c r="D3621" s="150" t="s">
        <v>193</v>
      </c>
      <c r="E3621" s="175" t="s">
        <v>3</v>
      </c>
      <c r="F3621" s="176" t="s">
        <v>590</v>
      </c>
      <c r="H3621" s="177">
        <v>423.28999999999996</v>
      </c>
      <c r="I3621" s="178"/>
      <c r="L3621" s="174"/>
      <c r="M3621" s="179"/>
      <c r="T3621" s="180"/>
      <c r="AT3621" s="175" t="s">
        <v>193</v>
      </c>
      <c r="AU3621" s="175" t="s">
        <v>81</v>
      </c>
      <c r="AV3621" s="14" t="s">
        <v>202</v>
      </c>
      <c r="AW3621" s="14" t="s">
        <v>34</v>
      </c>
      <c r="AX3621" s="14" t="s">
        <v>72</v>
      </c>
      <c r="AY3621" s="175" t="s">
        <v>182</v>
      </c>
    </row>
    <row r="3622" spans="2:51" s="12" customFormat="1">
      <c r="B3622" s="149"/>
      <c r="D3622" s="150" t="s">
        <v>193</v>
      </c>
      <c r="E3622" s="151" t="s">
        <v>3</v>
      </c>
      <c r="F3622" s="152" t="s">
        <v>2308</v>
      </c>
      <c r="H3622" s="153">
        <v>22.56</v>
      </c>
      <c r="I3622" s="154"/>
      <c r="L3622" s="149"/>
      <c r="M3622" s="155"/>
      <c r="T3622" s="156"/>
      <c r="AT3622" s="151" t="s">
        <v>193</v>
      </c>
      <c r="AU3622" s="151" t="s">
        <v>81</v>
      </c>
      <c r="AV3622" s="12" t="s">
        <v>81</v>
      </c>
      <c r="AW3622" s="12" t="s">
        <v>34</v>
      </c>
      <c r="AX3622" s="12" t="s">
        <v>72</v>
      </c>
      <c r="AY3622" s="151" t="s">
        <v>182</v>
      </c>
    </row>
    <row r="3623" spans="2:51" s="12" customFormat="1">
      <c r="B3623" s="149"/>
      <c r="D3623" s="150" t="s">
        <v>193</v>
      </c>
      <c r="E3623" s="151" t="s">
        <v>3</v>
      </c>
      <c r="F3623" s="152" t="s">
        <v>2309</v>
      </c>
      <c r="H3623" s="153">
        <v>24.87</v>
      </c>
      <c r="I3623" s="154"/>
      <c r="L3623" s="149"/>
      <c r="M3623" s="155"/>
      <c r="T3623" s="156"/>
      <c r="AT3623" s="151" t="s">
        <v>193</v>
      </c>
      <c r="AU3623" s="151" t="s">
        <v>81</v>
      </c>
      <c r="AV3623" s="12" t="s">
        <v>81</v>
      </c>
      <c r="AW3623" s="12" t="s">
        <v>34</v>
      </c>
      <c r="AX3623" s="12" t="s">
        <v>72</v>
      </c>
      <c r="AY3623" s="151" t="s">
        <v>182</v>
      </c>
    </row>
    <row r="3624" spans="2:51" s="12" customFormat="1">
      <c r="B3624" s="149"/>
      <c r="D3624" s="150" t="s">
        <v>193</v>
      </c>
      <c r="E3624" s="151" t="s">
        <v>3</v>
      </c>
      <c r="F3624" s="152" t="s">
        <v>2310</v>
      </c>
      <c r="H3624" s="153">
        <v>39.36</v>
      </c>
      <c r="I3624" s="154"/>
      <c r="L3624" s="149"/>
      <c r="M3624" s="155"/>
      <c r="T3624" s="156"/>
      <c r="AT3624" s="151" t="s">
        <v>193</v>
      </c>
      <c r="AU3624" s="151" t="s">
        <v>81</v>
      </c>
      <c r="AV3624" s="12" t="s">
        <v>81</v>
      </c>
      <c r="AW3624" s="12" t="s">
        <v>34</v>
      </c>
      <c r="AX3624" s="12" t="s">
        <v>72</v>
      </c>
      <c r="AY3624" s="151" t="s">
        <v>182</v>
      </c>
    </row>
    <row r="3625" spans="2:51" s="12" customFormat="1">
      <c r="B3625" s="149"/>
      <c r="D3625" s="150" t="s">
        <v>193</v>
      </c>
      <c r="E3625" s="151" t="s">
        <v>3</v>
      </c>
      <c r="F3625" s="152" t="s">
        <v>2311</v>
      </c>
      <c r="H3625" s="153">
        <v>17.96</v>
      </c>
      <c r="I3625" s="154"/>
      <c r="L3625" s="149"/>
      <c r="M3625" s="155"/>
      <c r="T3625" s="156"/>
      <c r="AT3625" s="151" t="s">
        <v>193</v>
      </c>
      <c r="AU3625" s="151" t="s">
        <v>81</v>
      </c>
      <c r="AV3625" s="12" t="s">
        <v>81</v>
      </c>
      <c r="AW3625" s="12" t="s">
        <v>34</v>
      </c>
      <c r="AX3625" s="12" t="s">
        <v>72</v>
      </c>
      <c r="AY3625" s="151" t="s">
        <v>182</v>
      </c>
    </row>
    <row r="3626" spans="2:51" s="12" customFormat="1">
      <c r="B3626" s="149"/>
      <c r="D3626" s="150" t="s">
        <v>193</v>
      </c>
      <c r="E3626" s="151" t="s">
        <v>3</v>
      </c>
      <c r="F3626" s="152" t="s">
        <v>2312</v>
      </c>
      <c r="H3626" s="153">
        <v>23.19</v>
      </c>
      <c r="I3626" s="154"/>
      <c r="L3626" s="149"/>
      <c r="M3626" s="155"/>
      <c r="T3626" s="156"/>
      <c r="AT3626" s="151" t="s">
        <v>193</v>
      </c>
      <c r="AU3626" s="151" t="s">
        <v>81</v>
      </c>
      <c r="AV3626" s="12" t="s">
        <v>81</v>
      </c>
      <c r="AW3626" s="12" t="s">
        <v>34</v>
      </c>
      <c r="AX3626" s="12" t="s">
        <v>72</v>
      </c>
      <c r="AY3626" s="151" t="s">
        <v>182</v>
      </c>
    </row>
    <row r="3627" spans="2:51" s="12" customFormat="1">
      <c r="B3627" s="149"/>
      <c r="D3627" s="150" t="s">
        <v>193</v>
      </c>
      <c r="E3627" s="151" t="s">
        <v>3</v>
      </c>
      <c r="F3627" s="152" t="s">
        <v>2313</v>
      </c>
      <c r="H3627" s="153">
        <v>6.71</v>
      </c>
      <c r="I3627" s="154"/>
      <c r="L3627" s="149"/>
      <c r="M3627" s="155"/>
      <c r="T3627" s="156"/>
      <c r="AT3627" s="151" t="s">
        <v>193</v>
      </c>
      <c r="AU3627" s="151" t="s">
        <v>81</v>
      </c>
      <c r="AV3627" s="12" t="s">
        <v>81</v>
      </c>
      <c r="AW3627" s="12" t="s">
        <v>34</v>
      </c>
      <c r="AX3627" s="12" t="s">
        <v>72</v>
      </c>
      <c r="AY3627" s="151" t="s">
        <v>182</v>
      </c>
    </row>
    <row r="3628" spans="2:51" s="12" customFormat="1">
      <c r="B3628" s="149"/>
      <c r="D3628" s="150" t="s">
        <v>193</v>
      </c>
      <c r="E3628" s="151" t="s">
        <v>3</v>
      </c>
      <c r="F3628" s="152" t="s">
        <v>2314</v>
      </c>
      <c r="H3628" s="153">
        <v>9.01</v>
      </c>
      <c r="I3628" s="154"/>
      <c r="L3628" s="149"/>
      <c r="M3628" s="155"/>
      <c r="T3628" s="156"/>
      <c r="AT3628" s="151" t="s">
        <v>193</v>
      </c>
      <c r="AU3628" s="151" t="s">
        <v>81</v>
      </c>
      <c r="AV3628" s="12" t="s">
        <v>81</v>
      </c>
      <c r="AW3628" s="12" t="s">
        <v>34</v>
      </c>
      <c r="AX3628" s="12" t="s">
        <v>72</v>
      </c>
      <c r="AY3628" s="151" t="s">
        <v>182</v>
      </c>
    </row>
    <row r="3629" spans="2:51" s="12" customFormat="1">
      <c r="B3629" s="149"/>
      <c r="D3629" s="150" t="s">
        <v>193</v>
      </c>
      <c r="E3629" s="151" t="s">
        <v>3</v>
      </c>
      <c r="F3629" s="152" t="s">
        <v>2315</v>
      </c>
      <c r="H3629" s="153">
        <v>10.11</v>
      </c>
      <c r="I3629" s="154"/>
      <c r="L3629" s="149"/>
      <c r="M3629" s="155"/>
      <c r="T3629" s="156"/>
      <c r="AT3629" s="151" t="s">
        <v>193</v>
      </c>
      <c r="AU3629" s="151" t="s">
        <v>81</v>
      </c>
      <c r="AV3629" s="12" t="s">
        <v>81</v>
      </c>
      <c r="AW3629" s="12" t="s">
        <v>34</v>
      </c>
      <c r="AX3629" s="12" t="s">
        <v>72</v>
      </c>
      <c r="AY3629" s="151" t="s">
        <v>182</v>
      </c>
    </row>
    <row r="3630" spans="2:51" s="12" customFormat="1">
      <c r="B3630" s="149"/>
      <c r="D3630" s="150" t="s">
        <v>193</v>
      </c>
      <c r="E3630" s="151" t="s">
        <v>3</v>
      </c>
      <c r="F3630" s="152" t="s">
        <v>2316</v>
      </c>
      <c r="H3630" s="153">
        <v>7.61</v>
      </c>
      <c r="I3630" s="154"/>
      <c r="L3630" s="149"/>
      <c r="M3630" s="155"/>
      <c r="T3630" s="156"/>
      <c r="AT3630" s="151" t="s">
        <v>193</v>
      </c>
      <c r="AU3630" s="151" t="s">
        <v>81</v>
      </c>
      <c r="AV3630" s="12" t="s">
        <v>81</v>
      </c>
      <c r="AW3630" s="12" t="s">
        <v>34</v>
      </c>
      <c r="AX3630" s="12" t="s">
        <v>72</v>
      </c>
      <c r="AY3630" s="151" t="s">
        <v>182</v>
      </c>
    </row>
    <row r="3631" spans="2:51" s="12" customFormat="1">
      <c r="B3631" s="149"/>
      <c r="D3631" s="150" t="s">
        <v>193</v>
      </c>
      <c r="E3631" s="151" t="s">
        <v>3</v>
      </c>
      <c r="F3631" s="152" t="s">
        <v>2317</v>
      </c>
      <c r="H3631" s="153">
        <v>5.18</v>
      </c>
      <c r="I3631" s="154"/>
      <c r="L3631" s="149"/>
      <c r="M3631" s="155"/>
      <c r="T3631" s="156"/>
      <c r="AT3631" s="151" t="s">
        <v>193</v>
      </c>
      <c r="AU3631" s="151" t="s">
        <v>81</v>
      </c>
      <c r="AV3631" s="12" t="s">
        <v>81</v>
      </c>
      <c r="AW3631" s="12" t="s">
        <v>34</v>
      </c>
      <c r="AX3631" s="12" t="s">
        <v>72</v>
      </c>
      <c r="AY3631" s="151" t="s">
        <v>182</v>
      </c>
    </row>
    <row r="3632" spans="2:51" s="12" customFormat="1">
      <c r="B3632" s="149"/>
      <c r="D3632" s="150" t="s">
        <v>193</v>
      </c>
      <c r="E3632" s="151" t="s">
        <v>3</v>
      </c>
      <c r="F3632" s="152" t="s">
        <v>2318</v>
      </c>
      <c r="H3632" s="153">
        <v>5.18</v>
      </c>
      <c r="I3632" s="154"/>
      <c r="L3632" s="149"/>
      <c r="M3632" s="155"/>
      <c r="T3632" s="156"/>
      <c r="AT3632" s="151" t="s">
        <v>193</v>
      </c>
      <c r="AU3632" s="151" t="s">
        <v>81</v>
      </c>
      <c r="AV3632" s="12" t="s">
        <v>81</v>
      </c>
      <c r="AW3632" s="12" t="s">
        <v>34</v>
      </c>
      <c r="AX3632" s="12" t="s">
        <v>72</v>
      </c>
      <c r="AY3632" s="151" t="s">
        <v>182</v>
      </c>
    </row>
    <row r="3633" spans="2:51" s="12" customFormat="1">
      <c r="B3633" s="149"/>
      <c r="D3633" s="150" t="s">
        <v>193</v>
      </c>
      <c r="E3633" s="151" t="s">
        <v>3</v>
      </c>
      <c r="F3633" s="152" t="s">
        <v>2319</v>
      </c>
      <c r="H3633" s="153">
        <v>23.725999999999999</v>
      </c>
      <c r="I3633" s="154"/>
      <c r="L3633" s="149"/>
      <c r="M3633" s="155"/>
      <c r="T3633" s="156"/>
      <c r="AT3633" s="151" t="s">
        <v>193</v>
      </c>
      <c r="AU3633" s="151" t="s">
        <v>81</v>
      </c>
      <c r="AV3633" s="12" t="s">
        <v>81</v>
      </c>
      <c r="AW3633" s="12" t="s">
        <v>34</v>
      </c>
      <c r="AX3633" s="12" t="s">
        <v>72</v>
      </c>
      <c r="AY3633" s="151" t="s">
        <v>182</v>
      </c>
    </row>
    <row r="3634" spans="2:51" s="12" customFormat="1">
      <c r="B3634" s="149"/>
      <c r="D3634" s="150" t="s">
        <v>193</v>
      </c>
      <c r="E3634" s="151" t="s">
        <v>3</v>
      </c>
      <c r="F3634" s="152" t="s">
        <v>2319</v>
      </c>
      <c r="H3634" s="153">
        <v>23.725999999999999</v>
      </c>
      <c r="I3634" s="154"/>
      <c r="L3634" s="149"/>
      <c r="M3634" s="155"/>
      <c r="T3634" s="156"/>
      <c r="AT3634" s="151" t="s">
        <v>193</v>
      </c>
      <c r="AU3634" s="151" t="s">
        <v>81</v>
      </c>
      <c r="AV3634" s="12" t="s">
        <v>81</v>
      </c>
      <c r="AW3634" s="12" t="s">
        <v>34</v>
      </c>
      <c r="AX3634" s="12" t="s">
        <v>72</v>
      </c>
      <c r="AY3634" s="151" t="s">
        <v>182</v>
      </c>
    </row>
    <row r="3635" spans="2:51" s="12" customFormat="1">
      <c r="B3635" s="149"/>
      <c r="D3635" s="150" t="s">
        <v>193</v>
      </c>
      <c r="E3635" s="151" t="s">
        <v>3</v>
      </c>
      <c r="F3635" s="152" t="s">
        <v>2320</v>
      </c>
      <c r="H3635" s="153">
        <v>17.579999999999998</v>
      </c>
      <c r="I3635" s="154"/>
      <c r="L3635" s="149"/>
      <c r="M3635" s="155"/>
      <c r="T3635" s="156"/>
      <c r="AT3635" s="151" t="s">
        <v>193</v>
      </c>
      <c r="AU3635" s="151" t="s">
        <v>81</v>
      </c>
      <c r="AV3635" s="12" t="s">
        <v>81</v>
      </c>
      <c r="AW3635" s="12" t="s">
        <v>34</v>
      </c>
      <c r="AX3635" s="12" t="s">
        <v>72</v>
      </c>
      <c r="AY3635" s="151" t="s">
        <v>182</v>
      </c>
    </row>
    <row r="3636" spans="2:51" s="12" customFormat="1">
      <c r="B3636" s="149"/>
      <c r="D3636" s="150" t="s">
        <v>193</v>
      </c>
      <c r="E3636" s="151" t="s">
        <v>3</v>
      </c>
      <c r="F3636" s="152" t="s">
        <v>2321</v>
      </c>
      <c r="H3636" s="153">
        <v>14.17</v>
      </c>
      <c r="I3636" s="154"/>
      <c r="L3636" s="149"/>
      <c r="M3636" s="155"/>
      <c r="T3636" s="156"/>
      <c r="AT3636" s="151" t="s">
        <v>193</v>
      </c>
      <c r="AU3636" s="151" t="s">
        <v>81</v>
      </c>
      <c r="AV3636" s="12" t="s">
        <v>81</v>
      </c>
      <c r="AW3636" s="12" t="s">
        <v>34</v>
      </c>
      <c r="AX3636" s="12" t="s">
        <v>72</v>
      </c>
      <c r="AY3636" s="151" t="s">
        <v>182</v>
      </c>
    </row>
    <row r="3637" spans="2:51" s="12" customFormat="1">
      <c r="B3637" s="149"/>
      <c r="D3637" s="150" t="s">
        <v>193</v>
      </c>
      <c r="E3637" s="151" t="s">
        <v>3</v>
      </c>
      <c r="F3637" s="152" t="s">
        <v>2322</v>
      </c>
      <c r="H3637" s="153">
        <v>7.18</v>
      </c>
      <c r="I3637" s="154"/>
      <c r="L3637" s="149"/>
      <c r="M3637" s="155"/>
      <c r="T3637" s="156"/>
      <c r="AT3637" s="151" t="s">
        <v>193</v>
      </c>
      <c r="AU3637" s="151" t="s">
        <v>81</v>
      </c>
      <c r="AV3637" s="12" t="s">
        <v>81</v>
      </c>
      <c r="AW3637" s="12" t="s">
        <v>34</v>
      </c>
      <c r="AX3637" s="12" t="s">
        <v>72</v>
      </c>
      <c r="AY3637" s="151" t="s">
        <v>182</v>
      </c>
    </row>
    <row r="3638" spans="2:51" s="12" customFormat="1">
      <c r="B3638" s="149"/>
      <c r="D3638" s="150" t="s">
        <v>193</v>
      </c>
      <c r="E3638" s="151" t="s">
        <v>3</v>
      </c>
      <c r="F3638" s="152" t="s">
        <v>2323</v>
      </c>
      <c r="H3638" s="153">
        <v>5.25</v>
      </c>
      <c r="I3638" s="154"/>
      <c r="L3638" s="149"/>
      <c r="M3638" s="155"/>
      <c r="T3638" s="156"/>
      <c r="AT3638" s="151" t="s">
        <v>193</v>
      </c>
      <c r="AU3638" s="151" t="s">
        <v>81</v>
      </c>
      <c r="AV3638" s="12" t="s">
        <v>81</v>
      </c>
      <c r="AW3638" s="12" t="s">
        <v>34</v>
      </c>
      <c r="AX3638" s="12" t="s">
        <v>72</v>
      </c>
      <c r="AY3638" s="151" t="s">
        <v>182</v>
      </c>
    </row>
    <row r="3639" spans="2:51" s="12" customFormat="1">
      <c r="B3639" s="149"/>
      <c r="D3639" s="150" t="s">
        <v>193</v>
      </c>
      <c r="E3639" s="151" t="s">
        <v>3</v>
      </c>
      <c r="F3639" s="152" t="s">
        <v>2324</v>
      </c>
      <c r="H3639" s="153">
        <v>5.54</v>
      </c>
      <c r="I3639" s="154"/>
      <c r="L3639" s="149"/>
      <c r="M3639" s="155"/>
      <c r="T3639" s="156"/>
      <c r="AT3639" s="151" t="s">
        <v>193</v>
      </c>
      <c r="AU3639" s="151" t="s">
        <v>81</v>
      </c>
      <c r="AV3639" s="12" t="s">
        <v>81</v>
      </c>
      <c r="AW3639" s="12" t="s">
        <v>34</v>
      </c>
      <c r="AX3639" s="12" t="s">
        <v>72</v>
      </c>
      <c r="AY3639" s="151" t="s">
        <v>182</v>
      </c>
    </row>
    <row r="3640" spans="2:51" s="12" customFormat="1">
      <c r="B3640" s="149"/>
      <c r="D3640" s="150" t="s">
        <v>193</v>
      </c>
      <c r="E3640" s="151" t="s">
        <v>3</v>
      </c>
      <c r="F3640" s="152" t="s">
        <v>2325</v>
      </c>
      <c r="H3640" s="153">
        <v>13.92</v>
      </c>
      <c r="I3640" s="154"/>
      <c r="L3640" s="149"/>
      <c r="M3640" s="155"/>
      <c r="T3640" s="156"/>
      <c r="AT3640" s="151" t="s">
        <v>193</v>
      </c>
      <c r="AU3640" s="151" t="s">
        <v>81</v>
      </c>
      <c r="AV3640" s="12" t="s">
        <v>81</v>
      </c>
      <c r="AW3640" s="12" t="s">
        <v>34</v>
      </c>
      <c r="AX3640" s="12" t="s">
        <v>72</v>
      </c>
      <c r="AY3640" s="151" t="s">
        <v>182</v>
      </c>
    </row>
    <row r="3641" spans="2:51" s="12" customFormat="1">
      <c r="B3641" s="149"/>
      <c r="D3641" s="150" t="s">
        <v>193</v>
      </c>
      <c r="E3641" s="151" t="s">
        <v>3</v>
      </c>
      <c r="F3641" s="152" t="s">
        <v>2326</v>
      </c>
      <c r="H3641" s="153">
        <v>13.52</v>
      </c>
      <c r="I3641" s="154"/>
      <c r="L3641" s="149"/>
      <c r="M3641" s="155"/>
      <c r="T3641" s="156"/>
      <c r="AT3641" s="151" t="s">
        <v>193</v>
      </c>
      <c r="AU3641" s="151" t="s">
        <v>81</v>
      </c>
      <c r="AV3641" s="12" t="s">
        <v>81</v>
      </c>
      <c r="AW3641" s="12" t="s">
        <v>34</v>
      </c>
      <c r="AX3641" s="12" t="s">
        <v>72</v>
      </c>
      <c r="AY3641" s="151" t="s">
        <v>182</v>
      </c>
    </row>
    <row r="3642" spans="2:51" s="12" customFormat="1">
      <c r="B3642" s="149"/>
      <c r="D3642" s="150" t="s">
        <v>193</v>
      </c>
      <c r="E3642" s="151" t="s">
        <v>3</v>
      </c>
      <c r="F3642" s="152" t="s">
        <v>2327</v>
      </c>
      <c r="H3642" s="153">
        <v>6</v>
      </c>
      <c r="I3642" s="154"/>
      <c r="L3642" s="149"/>
      <c r="M3642" s="155"/>
      <c r="T3642" s="156"/>
      <c r="AT3642" s="151" t="s">
        <v>193</v>
      </c>
      <c r="AU3642" s="151" t="s">
        <v>81</v>
      </c>
      <c r="AV3642" s="12" t="s">
        <v>81</v>
      </c>
      <c r="AW3642" s="12" t="s">
        <v>34</v>
      </c>
      <c r="AX3642" s="12" t="s">
        <v>72</v>
      </c>
      <c r="AY3642" s="151" t="s">
        <v>182</v>
      </c>
    </row>
    <row r="3643" spans="2:51" s="12" customFormat="1">
      <c r="B3643" s="149"/>
      <c r="D3643" s="150" t="s">
        <v>193</v>
      </c>
      <c r="E3643" s="151" t="s">
        <v>3</v>
      </c>
      <c r="F3643" s="152" t="s">
        <v>2328</v>
      </c>
      <c r="H3643" s="153">
        <v>24.8</v>
      </c>
      <c r="I3643" s="154"/>
      <c r="L3643" s="149"/>
      <c r="M3643" s="155"/>
      <c r="T3643" s="156"/>
      <c r="AT3643" s="151" t="s">
        <v>193</v>
      </c>
      <c r="AU3643" s="151" t="s">
        <v>81</v>
      </c>
      <c r="AV3643" s="12" t="s">
        <v>81</v>
      </c>
      <c r="AW3643" s="12" t="s">
        <v>34</v>
      </c>
      <c r="AX3643" s="12" t="s">
        <v>72</v>
      </c>
      <c r="AY3643" s="151" t="s">
        <v>182</v>
      </c>
    </row>
    <row r="3644" spans="2:51" s="12" customFormat="1">
      <c r="B3644" s="149"/>
      <c r="D3644" s="150" t="s">
        <v>193</v>
      </c>
      <c r="E3644" s="151" t="s">
        <v>3</v>
      </c>
      <c r="F3644" s="152" t="s">
        <v>2329</v>
      </c>
      <c r="H3644" s="153">
        <v>7.7</v>
      </c>
      <c r="I3644" s="154"/>
      <c r="L3644" s="149"/>
      <c r="M3644" s="155"/>
      <c r="T3644" s="156"/>
      <c r="AT3644" s="151" t="s">
        <v>193</v>
      </c>
      <c r="AU3644" s="151" t="s">
        <v>81</v>
      </c>
      <c r="AV3644" s="12" t="s">
        <v>81</v>
      </c>
      <c r="AW3644" s="12" t="s">
        <v>34</v>
      </c>
      <c r="AX3644" s="12" t="s">
        <v>72</v>
      </c>
      <c r="AY3644" s="151" t="s">
        <v>182</v>
      </c>
    </row>
    <row r="3645" spans="2:51" s="12" customFormat="1" ht="22.5">
      <c r="B3645" s="149"/>
      <c r="D3645" s="150" t="s">
        <v>193</v>
      </c>
      <c r="E3645" s="151" t="s">
        <v>3</v>
      </c>
      <c r="F3645" s="152" t="s">
        <v>2330</v>
      </c>
      <c r="H3645" s="153">
        <v>21.15</v>
      </c>
      <c r="I3645" s="154"/>
      <c r="L3645" s="149"/>
      <c r="M3645" s="155"/>
      <c r="T3645" s="156"/>
      <c r="AT3645" s="151" t="s">
        <v>193</v>
      </c>
      <c r="AU3645" s="151" t="s">
        <v>81</v>
      </c>
      <c r="AV3645" s="12" t="s">
        <v>81</v>
      </c>
      <c r="AW3645" s="12" t="s">
        <v>34</v>
      </c>
      <c r="AX3645" s="12" t="s">
        <v>72</v>
      </c>
      <c r="AY3645" s="151" t="s">
        <v>182</v>
      </c>
    </row>
    <row r="3646" spans="2:51" s="12" customFormat="1">
      <c r="B3646" s="149"/>
      <c r="D3646" s="150" t="s">
        <v>193</v>
      </c>
      <c r="E3646" s="151" t="s">
        <v>3</v>
      </c>
      <c r="F3646" s="152" t="s">
        <v>2331</v>
      </c>
      <c r="H3646" s="153">
        <v>13.38</v>
      </c>
      <c r="I3646" s="154"/>
      <c r="L3646" s="149"/>
      <c r="M3646" s="155"/>
      <c r="T3646" s="156"/>
      <c r="AT3646" s="151" t="s">
        <v>193</v>
      </c>
      <c r="AU3646" s="151" t="s">
        <v>81</v>
      </c>
      <c r="AV3646" s="12" t="s">
        <v>81</v>
      </c>
      <c r="AW3646" s="12" t="s">
        <v>34</v>
      </c>
      <c r="AX3646" s="12" t="s">
        <v>72</v>
      </c>
      <c r="AY3646" s="151" t="s">
        <v>182</v>
      </c>
    </row>
    <row r="3647" spans="2:51" s="12" customFormat="1">
      <c r="B3647" s="149"/>
      <c r="D3647" s="150" t="s">
        <v>193</v>
      </c>
      <c r="E3647" s="151" t="s">
        <v>3</v>
      </c>
      <c r="F3647" s="152" t="s">
        <v>2332</v>
      </c>
      <c r="H3647" s="153">
        <v>13.8</v>
      </c>
      <c r="I3647" s="154"/>
      <c r="L3647" s="149"/>
      <c r="M3647" s="155"/>
      <c r="T3647" s="156"/>
      <c r="AT3647" s="151" t="s">
        <v>193</v>
      </c>
      <c r="AU3647" s="151" t="s">
        <v>81</v>
      </c>
      <c r="AV3647" s="12" t="s">
        <v>81</v>
      </c>
      <c r="AW3647" s="12" t="s">
        <v>34</v>
      </c>
      <c r="AX3647" s="12" t="s">
        <v>72</v>
      </c>
      <c r="AY3647" s="151" t="s">
        <v>182</v>
      </c>
    </row>
    <row r="3648" spans="2:51" s="12" customFormat="1">
      <c r="B3648" s="149"/>
      <c r="D3648" s="150" t="s">
        <v>193</v>
      </c>
      <c r="E3648" s="151" t="s">
        <v>3</v>
      </c>
      <c r="F3648" s="152" t="s">
        <v>2333</v>
      </c>
      <c r="H3648" s="153">
        <v>5.9</v>
      </c>
      <c r="I3648" s="154"/>
      <c r="L3648" s="149"/>
      <c r="M3648" s="155"/>
      <c r="T3648" s="156"/>
      <c r="AT3648" s="151" t="s">
        <v>193</v>
      </c>
      <c r="AU3648" s="151" t="s">
        <v>81</v>
      </c>
      <c r="AV3648" s="12" t="s">
        <v>81</v>
      </c>
      <c r="AW3648" s="12" t="s">
        <v>34</v>
      </c>
      <c r="AX3648" s="12" t="s">
        <v>72</v>
      </c>
      <c r="AY3648" s="151" t="s">
        <v>182</v>
      </c>
    </row>
    <row r="3649" spans="2:51" s="12" customFormat="1">
      <c r="B3649" s="149"/>
      <c r="D3649" s="150" t="s">
        <v>193</v>
      </c>
      <c r="E3649" s="151" t="s">
        <v>3</v>
      </c>
      <c r="F3649" s="152" t="s">
        <v>2334</v>
      </c>
      <c r="H3649" s="153">
        <v>20.8</v>
      </c>
      <c r="I3649" s="154"/>
      <c r="L3649" s="149"/>
      <c r="M3649" s="155"/>
      <c r="T3649" s="156"/>
      <c r="AT3649" s="151" t="s">
        <v>193</v>
      </c>
      <c r="AU3649" s="151" t="s">
        <v>81</v>
      </c>
      <c r="AV3649" s="12" t="s">
        <v>81</v>
      </c>
      <c r="AW3649" s="12" t="s">
        <v>34</v>
      </c>
      <c r="AX3649" s="12" t="s">
        <v>72</v>
      </c>
      <c r="AY3649" s="151" t="s">
        <v>182</v>
      </c>
    </row>
    <row r="3650" spans="2:51" s="12" customFormat="1">
      <c r="B3650" s="149"/>
      <c r="D3650" s="150" t="s">
        <v>193</v>
      </c>
      <c r="E3650" s="151" t="s">
        <v>3</v>
      </c>
      <c r="F3650" s="152" t="s">
        <v>2335</v>
      </c>
      <c r="H3650" s="153">
        <v>15.26</v>
      </c>
      <c r="I3650" s="154"/>
      <c r="L3650" s="149"/>
      <c r="M3650" s="155"/>
      <c r="T3650" s="156"/>
      <c r="AT3650" s="151" t="s">
        <v>193</v>
      </c>
      <c r="AU3650" s="151" t="s">
        <v>81</v>
      </c>
      <c r="AV3650" s="12" t="s">
        <v>81</v>
      </c>
      <c r="AW3650" s="12" t="s">
        <v>34</v>
      </c>
      <c r="AX3650" s="12" t="s">
        <v>72</v>
      </c>
      <c r="AY3650" s="151" t="s">
        <v>182</v>
      </c>
    </row>
    <row r="3651" spans="2:51" s="12" customFormat="1">
      <c r="B3651" s="149"/>
      <c r="D3651" s="150" t="s">
        <v>193</v>
      </c>
      <c r="E3651" s="151" t="s">
        <v>3</v>
      </c>
      <c r="F3651" s="152" t="s">
        <v>2336</v>
      </c>
      <c r="H3651" s="153">
        <v>16.39</v>
      </c>
      <c r="I3651" s="154"/>
      <c r="L3651" s="149"/>
      <c r="M3651" s="155"/>
      <c r="T3651" s="156"/>
      <c r="AT3651" s="151" t="s">
        <v>193</v>
      </c>
      <c r="AU3651" s="151" t="s">
        <v>81</v>
      </c>
      <c r="AV3651" s="12" t="s">
        <v>81</v>
      </c>
      <c r="AW3651" s="12" t="s">
        <v>34</v>
      </c>
      <c r="AX3651" s="12" t="s">
        <v>72</v>
      </c>
      <c r="AY3651" s="151" t="s">
        <v>182</v>
      </c>
    </row>
    <row r="3652" spans="2:51" s="12" customFormat="1">
      <c r="B3652" s="149"/>
      <c r="D3652" s="150" t="s">
        <v>193</v>
      </c>
      <c r="E3652" s="151" t="s">
        <v>3</v>
      </c>
      <c r="F3652" s="152" t="s">
        <v>2337</v>
      </c>
      <c r="H3652" s="153">
        <v>16.07</v>
      </c>
      <c r="I3652" s="154"/>
      <c r="L3652" s="149"/>
      <c r="M3652" s="155"/>
      <c r="T3652" s="156"/>
      <c r="AT3652" s="151" t="s">
        <v>193</v>
      </c>
      <c r="AU3652" s="151" t="s">
        <v>81</v>
      </c>
      <c r="AV3652" s="12" t="s">
        <v>81</v>
      </c>
      <c r="AW3652" s="12" t="s">
        <v>34</v>
      </c>
      <c r="AX3652" s="12" t="s">
        <v>72</v>
      </c>
      <c r="AY3652" s="151" t="s">
        <v>182</v>
      </c>
    </row>
    <row r="3653" spans="2:51" s="12" customFormat="1">
      <c r="B3653" s="149"/>
      <c r="D3653" s="150" t="s">
        <v>193</v>
      </c>
      <c r="E3653" s="151" t="s">
        <v>3</v>
      </c>
      <c r="F3653" s="152" t="s">
        <v>2338</v>
      </c>
      <c r="H3653" s="153">
        <v>9.92</v>
      </c>
      <c r="I3653" s="154"/>
      <c r="L3653" s="149"/>
      <c r="M3653" s="155"/>
      <c r="T3653" s="156"/>
      <c r="AT3653" s="151" t="s">
        <v>193</v>
      </c>
      <c r="AU3653" s="151" t="s">
        <v>81</v>
      </c>
      <c r="AV3653" s="12" t="s">
        <v>81</v>
      </c>
      <c r="AW3653" s="12" t="s">
        <v>34</v>
      </c>
      <c r="AX3653" s="12" t="s">
        <v>72</v>
      </c>
      <c r="AY3653" s="151" t="s">
        <v>182</v>
      </c>
    </row>
    <row r="3654" spans="2:51" s="12" customFormat="1">
      <c r="B3654" s="149"/>
      <c r="D3654" s="150" t="s">
        <v>193</v>
      </c>
      <c r="E3654" s="151" t="s">
        <v>3</v>
      </c>
      <c r="F3654" s="152" t="s">
        <v>2339</v>
      </c>
      <c r="H3654" s="153">
        <v>5.51</v>
      </c>
      <c r="I3654" s="154"/>
      <c r="L3654" s="149"/>
      <c r="M3654" s="155"/>
      <c r="T3654" s="156"/>
      <c r="AT3654" s="151" t="s">
        <v>193</v>
      </c>
      <c r="AU3654" s="151" t="s">
        <v>81</v>
      </c>
      <c r="AV3654" s="12" t="s">
        <v>81</v>
      </c>
      <c r="AW3654" s="12" t="s">
        <v>34</v>
      </c>
      <c r="AX3654" s="12" t="s">
        <v>72</v>
      </c>
      <c r="AY3654" s="151" t="s">
        <v>182</v>
      </c>
    </row>
    <row r="3655" spans="2:51" s="12" customFormat="1">
      <c r="B3655" s="149"/>
      <c r="D3655" s="150" t="s">
        <v>193</v>
      </c>
      <c r="E3655" s="151" t="s">
        <v>3</v>
      </c>
      <c r="F3655" s="152" t="s">
        <v>2339</v>
      </c>
      <c r="H3655" s="153">
        <v>5.51</v>
      </c>
      <c r="I3655" s="154"/>
      <c r="L3655" s="149"/>
      <c r="M3655" s="155"/>
      <c r="T3655" s="156"/>
      <c r="AT3655" s="151" t="s">
        <v>193</v>
      </c>
      <c r="AU3655" s="151" t="s">
        <v>81</v>
      </c>
      <c r="AV3655" s="12" t="s">
        <v>81</v>
      </c>
      <c r="AW3655" s="12" t="s">
        <v>34</v>
      </c>
      <c r="AX3655" s="12" t="s">
        <v>72</v>
      </c>
      <c r="AY3655" s="151" t="s">
        <v>182</v>
      </c>
    </row>
    <row r="3656" spans="2:51" s="12" customFormat="1">
      <c r="B3656" s="149"/>
      <c r="D3656" s="150" t="s">
        <v>193</v>
      </c>
      <c r="E3656" s="151" t="s">
        <v>3</v>
      </c>
      <c r="F3656" s="152" t="s">
        <v>2340</v>
      </c>
      <c r="H3656" s="153">
        <v>4.3899999999999997</v>
      </c>
      <c r="I3656" s="154"/>
      <c r="L3656" s="149"/>
      <c r="M3656" s="155"/>
      <c r="T3656" s="156"/>
      <c r="AT3656" s="151" t="s">
        <v>193</v>
      </c>
      <c r="AU3656" s="151" t="s">
        <v>81</v>
      </c>
      <c r="AV3656" s="12" t="s">
        <v>81</v>
      </c>
      <c r="AW3656" s="12" t="s">
        <v>34</v>
      </c>
      <c r="AX3656" s="12" t="s">
        <v>72</v>
      </c>
      <c r="AY3656" s="151" t="s">
        <v>182</v>
      </c>
    </row>
    <row r="3657" spans="2:51" s="12" customFormat="1">
      <c r="B3657" s="149"/>
      <c r="D3657" s="150" t="s">
        <v>193</v>
      </c>
      <c r="E3657" s="151" t="s">
        <v>3</v>
      </c>
      <c r="F3657" s="152" t="s">
        <v>2340</v>
      </c>
      <c r="H3657" s="153">
        <v>4.3899999999999997</v>
      </c>
      <c r="I3657" s="154"/>
      <c r="L3657" s="149"/>
      <c r="M3657" s="155"/>
      <c r="T3657" s="156"/>
      <c r="AT3657" s="151" t="s">
        <v>193</v>
      </c>
      <c r="AU3657" s="151" t="s">
        <v>81</v>
      </c>
      <c r="AV3657" s="12" t="s">
        <v>81</v>
      </c>
      <c r="AW3657" s="12" t="s">
        <v>34</v>
      </c>
      <c r="AX3657" s="12" t="s">
        <v>72</v>
      </c>
      <c r="AY3657" s="151" t="s">
        <v>182</v>
      </c>
    </row>
    <row r="3658" spans="2:51" s="12" customFormat="1">
      <c r="B3658" s="149"/>
      <c r="D3658" s="150" t="s">
        <v>193</v>
      </c>
      <c r="E3658" s="151" t="s">
        <v>3</v>
      </c>
      <c r="F3658" s="152" t="s">
        <v>2341</v>
      </c>
      <c r="H3658" s="153">
        <v>46.45</v>
      </c>
      <c r="I3658" s="154"/>
      <c r="L3658" s="149"/>
      <c r="M3658" s="155"/>
      <c r="T3658" s="156"/>
      <c r="AT3658" s="151" t="s">
        <v>193</v>
      </c>
      <c r="AU3658" s="151" t="s">
        <v>81</v>
      </c>
      <c r="AV3658" s="12" t="s">
        <v>81</v>
      </c>
      <c r="AW3658" s="12" t="s">
        <v>34</v>
      </c>
      <c r="AX3658" s="12" t="s">
        <v>72</v>
      </c>
      <c r="AY3658" s="151" t="s">
        <v>182</v>
      </c>
    </row>
    <row r="3659" spans="2:51" s="14" customFormat="1">
      <c r="B3659" s="174"/>
      <c r="D3659" s="150" t="s">
        <v>193</v>
      </c>
      <c r="E3659" s="175" t="s">
        <v>3</v>
      </c>
      <c r="F3659" s="176" t="s">
        <v>596</v>
      </c>
      <c r="H3659" s="177">
        <v>533.77199999999993</v>
      </c>
      <c r="I3659" s="178"/>
      <c r="L3659" s="174"/>
      <c r="M3659" s="179"/>
      <c r="T3659" s="180"/>
      <c r="AT3659" s="175" t="s">
        <v>193</v>
      </c>
      <c r="AU3659" s="175" t="s">
        <v>81</v>
      </c>
      <c r="AV3659" s="14" t="s">
        <v>202</v>
      </c>
      <c r="AW3659" s="14" t="s">
        <v>34</v>
      </c>
      <c r="AX3659" s="14" t="s">
        <v>72</v>
      </c>
      <c r="AY3659" s="175" t="s">
        <v>182</v>
      </c>
    </row>
    <row r="3660" spans="2:51" s="12" customFormat="1">
      <c r="B3660" s="149"/>
      <c r="D3660" s="150" t="s">
        <v>193</v>
      </c>
      <c r="E3660" s="151" t="s">
        <v>3</v>
      </c>
      <c r="F3660" s="152" t="s">
        <v>2342</v>
      </c>
      <c r="H3660" s="153">
        <v>11.9</v>
      </c>
      <c r="I3660" s="154"/>
      <c r="L3660" s="149"/>
      <c r="M3660" s="155"/>
      <c r="T3660" s="156"/>
      <c r="AT3660" s="151" t="s">
        <v>193</v>
      </c>
      <c r="AU3660" s="151" t="s">
        <v>81</v>
      </c>
      <c r="AV3660" s="12" t="s">
        <v>81</v>
      </c>
      <c r="AW3660" s="12" t="s">
        <v>34</v>
      </c>
      <c r="AX3660" s="12" t="s">
        <v>72</v>
      </c>
      <c r="AY3660" s="151" t="s">
        <v>182</v>
      </c>
    </row>
    <row r="3661" spans="2:51" s="12" customFormat="1">
      <c r="B3661" s="149"/>
      <c r="D3661" s="150" t="s">
        <v>193</v>
      </c>
      <c r="E3661" s="151" t="s">
        <v>3</v>
      </c>
      <c r="F3661" s="152" t="s">
        <v>2343</v>
      </c>
      <c r="H3661" s="153">
        <v>8.93</v>
      </c>
      <c r="I3661" s="154"/>
      <c r="L3661" s="149"/>
      <c r="M3661" s="155"/>
      <c r="T3661" s="156"/>
      <c r="AT3661" s="151" t="s">
        <v>193</v>
      </c>
      <c r="AU3661" s="151" t="s">
        <v>81</v>
      </c>
      <c r="AV3661" s="12" t="s">
        <v>81</v>
      </c>
      <c r="AW3661" s="12" t="s">
        <v>34</v>
      </c>
      <c r="AX3661" s="12" t="s">
        <v>72</v>
      </c>
      <c r="AY3661" s="151" t="s">
        <v>182</v>
      </c>
    </row>
    <row r="3662" spans="2:51" s="12" customFormat="1">
      <c r="B3662" s="149"/>
      <c r="D3662" s="150" t="s">
        <v>193</v>
      </c>
      <c r="E3662" s="151" t="s">
        <v>3</v>
      </c>
      <c r="F3662" s="152" t="s">
        <v>2344</v>
      </c>
      <c r="H3662" s="153">
        <v>22.21</v>
      </c>
      <c r="I3662" s="154"/>
      <c r="L3662" s="149"/>
      <c r="M3662" s="155"/>
      <c r="T3662" s="156"/>
      <c r="AT3662" s="151" t="s">
        <v>193</v>
      </c>
      <c r="AU3662" s="151" t="s">
        <v>81</v>
      </c>
      <c r="AV3662" s="12" t="s">
        <v>81</v>
      </c>
      <c r="AW3662" s="12" t="s">
        <v>34</v>
      </c>
      <c r="AX3662" s="12" t="s">
        <v>72</v>
      </c>
      <c r="AY3662" s="151" t="s">
        <v>182</v>
      </c>
    </row>
    <row r="3663" spans="2:51" s="12" customFormat="1">
      <c r="B3663" s="149"/>
      <c r="D3663" s="150" t="s">
        <v>193</v>
      </c>
      <c r="E3663" s="151" t="s">
        <v>3</v>
      </c>
      <c r="F3663" s="152" t="s">
        <v>2345</v>
      </c>
      <c r="H3663" s="153">
        <v>8.35</v>
      </c>
      <c r="I3663" s="154"/>
      <c r="L3663" s="149"/>
      <c r="M3663" s="155"/>
      <c r="T3663" s="156"/>
      <c r="AT3663" s="151" t="s">
        <v>193</v>
      </c>
      <c r="AU3663" s="151" t="s">
        <v>81</v>
      </c>
      <c r="AV3663" s="12" t="s">
        <v>81</v>
      </c>
      <c r="AW3663" s="12" t="s">
        <v>34</v>
      </c>
      <c r="AX3663" s="12" t="s">
        <v>72</v>
      </c>
      <c r="AY3663" s="151" t="s">
        <v>182</v>
      </c>
    </row>
    <row r="3664" spans="2:51" s="12" customFormat="1">
      <c r="B3664" s="149"/>
      <c r="D3664" s="150" t="s">
        <v>193</v>
      </c>
      <c r="E3664" s="151" t="s">
        <v>3</v>
      </c>
      <c r="F3664" s="152" t="s">
        <v>2346</v>
      </c>
      <c r="H3664" s="153">
        <v>7.05</v>
      </c>
      <c r="I3664" s="154"/>
      <c r="L3664" s="149"/>
      <c r="M3664" s="155"/>
      <c r="T3664" s="156"/>
      <c r="AT3664" s="151" t="s">
        <v>193</v>
      </c>
      <c r="AU3664" s="151" t="s">
        <v>81</v>
      </c>
      <c r="AV3664" s="12" t="s">
        <v>81</v>
      </c>
      <c r="AW3664" s="12" t="s">
        <v>34</v>
      </c>
      <c r="AX3664" s="12" t="s">
        <v>72</v>
      </c>
      <c r="AY3664" s="151" t="s">
        <v>182</v>
      </c>
    </row>
    <row r="3665" spans="2:51" s="12" customFormat="1">
      <c r="B3665" s="149"/>
      <c r="D3665" s="150" t="s">
        <v>193</v>
      </c>
      <c r="E3665" s="151" t="s">
        <v>3</v>
      </c>
      <c r="F3665" s="152" t="s">
        <v>2347</v>
      </c>
      <c r="H3665" s="153">
        <v>11.21</v>
      </c>
      <c r="I3665" s="154"/>
      <c r="L3665" s="149"/>
      <c r="M3665" s="155"/>
      <c r="T3665" s="156"/>
      <c r="AT3665" s="151" t="s">
        <v>193</v>
      </c>
      <c r="AU3665" s="151" t="s">
        <v>81</v>
      </c>
      <c r="AV3665" s="12" t="s">
        <v>81</v>
      </c>
      <c r="AW3665" s="12" t="s">
        <v>34</v>
      </c>
      <c r="AX3665" s="12" t="s">
        <v>72</v>
      </c>
      <c r="AY3665" s="151" t="s">
        <v>182</v>
      </c>
    </row>
    <row r="3666" spans="2:51" s="12" customFormat="1">
      <c r="B3666" s="149"/>
      <c r="D3666" s="150" t="s">
        <v>193</v>
      </c>
      <c r="E3666" s="151" t="s">
        <v>3</v>
      </c>
      <c r="F3666" s="152" t="s">
        <v>2348</v>
      </c>
      <c r="H3666" s="153">
        <v>18.690000000000001</v>
      </c>
      <c r="I3666" s="154"/>
      <c r="L3666" s="149"/>
      <c r="M3666" s="155"/>
      <c r="T3666" s="156"/>
      <c r="AT3666" s="151" t="s">
        <v>193</v>
      </c>
      <c r="AU3666" s="151" t="s">
        <v>81</v>
      </c>
      <c r="AV3666" s="12" t="s">
        <v>81</v>
      </c>
      <c r="AW3666" s="12" t="s">
        <v>34</v>
      </c>
      <c r="AX3666" s="12" t="s">
        <v>72</v>
      </c>
      <c r="AY3666" s="151" t="s">
        <v>182</v>
      </c>
    </row>
    <row r="3667" spans="2:51" s="12" customFormat="1">
      <c r="B3667" s="149"/>
      <c r="D3667" s="150" t="s">
        <v>193</v>
      </c>
      <c r="E3667" s="151" t="s">
        <v>3</v>
      </c>
      <c r="F3667" s="152" t="s">
        <v>2349</v>
      </c>
      <c r="H3667" s="153">
        <v>18.649999999999999</v>
      </c>
      <c r="I3667" s="154"/>
      <c r="L3667" s="149"/>
      <c r="M3667" s="155"/>
      <c r="T3667" s="156"/>
      <c r="AT3667" s="151" t="s">
        <v>193</v>
      </c>
      <c r="AU3667" s="151" t="s">
        <v>81</v>
      </c>
      <c r="AV3667" s="12" t="s">
        <v>81</v>
      </c>
      <c r="AW3667" s="12" t="s">
        <v>34</v>
      </c>
      <c r="AX3667" s="12" t="s">
        <v>72</v>
      </c>
      <c r="AY3667" s="151" t="s">
        <v>182</v>
      </c>
    </row>
    <row r="3668" spans="2:51" s="12" customFormat="1">
      <c r="B3668" s="149"/>
      <c r="D3668" s="150" t="s">
        <v>193</v>
      </c>
      <c r="E3668" s="151" t="s">
        <v>3</v>
      </c>
      <c r="F3668" s="152" t="s">
        <v>2350</v>
      </c>
      <c r="H3668" s="153">
        <v>11.23</v>
      </c>
      <c r="I3668" s="154"/>
      <c r="L3668" s="149"/>
      <c r="M3668" s="155"/>
      <c r="T3668" s="156"/>
      <c r="AT3668" s="151" t="s">
        <v>193</v>
      </c>
      <c r="AU3668" s="151" t="s">
        <v>81</v>
      </c>
      <c r="AV3668" s="12" t="s">
        <v>81</v>
      </c>
      <c r="AW3668" s="12" t="s">
        <v>34</v>
      </c>
      <c r="AX3668" s="12" t="s">
        <v>72</v>
      </c>
      <c r="AY3668" s="151" t="s">
        <v>182</v>
      </c>
    </row>
    <row r="3669" spans="2:51" s="12" customFormat="1">
      <c r="B3669" s="149"/>
      <c r="D3669" s="150" t="s">
        <v>193</v>
      </c>
      <c r="E3669" s="151" t="s">
        <v>3</v>
      </c>
      <c r="F3669" s="152" t="s">
        <v>2351</v>
      </c>
      <c r="H3669" s="153">
        <v>11.19</v>
      </c>
      <c r="I3669" s="154"/>
      <c r="L3669" s="149"/>
      <c r="M3669" s="155"/>
      <c r="T3669" s="156"/>
      <c r="AT3669" s="151" t="s">
        <v>193</v>
      </c>
      <c r="AU3669" s="151" t="s">
        <v>81</v>
      </c>
      <c r="AV3669" s="12" t="s">
        <v>81</v>
      </c>
      <c r="AW3669" s="12" t="s">
        <v>34</v>
      </c>
      <c r="AX3669" s="12" t="s">
        <v>72</v>
      </c>
      <c r="AY3669" s="151" t="s">
        <v>182</v>
      </c>
    </row>
    <row r="3670" spans="2:51" s="12" customFormat="1">
      <c r="B3670" s="149"/>
      <c r="D3670" s="150" t="s">
        <v>193</v>
      </c>
      <c r="E3670" s="151" t="s">
        <v>3</v>
      </c>
      <c r="F3670" s="152" t="s">
        <v>2352</v>
      </c>
      <c r="H3670" s="153">
        <v>9.09</v>
      </c>
      <c r="I3670" s="154"/>
      <c r="L3670" s="149"/>
      <c r="M3670" s="155"/>
      <c r="T3670" s="156"/>
      <c r="AT3670" s="151" t="s">
        <v>193</v>
      </c>
      <c r="AU3670" s="151" t="s">
        <v>81</v>
      </c>
      <c r="AV3670" s="12" t="s">
        <v>81</v>
      </c>
      <c r="AW3670" s="12" t="s">
        <v>34</v>
      </c>
      <c r="AX3670" s="12" t="s">
        <v>72</v>
      </c>
      <c r="AY3670" s="151" t="s">
        <v>182</v>
      </c>
    </row>
    <row r="3671" spans="2:51" s="12" customFormat="1">
      <c r="B3671" s="149"/>
      <c r="D3671" s="150" t="s">
        <v>193</v>
      </c>
      <c r="E3671" s="151" t="s">
        <v>3</v>
      </c>
      <c r="F3671" s="152" t="s">
        <v>2353</v>
      </c>
      <c r="H3671" s="153">
        <v>18.420000000000002</v>
      </c>
      <c r="I3671" s="154"/>
      <c r="L3671" s="149"/>
      <c r="M3671" s="155"/>
      <c r="T3671" s="156"/>
      <c r="AT3671" s="151" t="s">
        <v>193</v>
      </c>
      <c r="AU3671" s="151" t="s">
        <v>81</v>
      </c>
      <c r="AV3671" s="12" t="s">
        <v>81</v>
      </c>
      <c r="AW3671" s="12" t="s">
        <v>34</v>
      </c>
      <c r="AX3671" s="12" t="s">
        <v>72</v>
      </c>
      <c r="AY3671" s="151" t="s">
        <v>182</v>
      </c>
    </row>
    <row r="3672" spans="2:51" s="12" customFormat="1">
      <c r="B3672" s="149"/>
      <c r="D3672" s="150" t="s">
        <v>193</v>
      </c>
      <c r="E3672" s="151" t="s">
        <v>3</v>
      </c>
      <c r="F3672" s="152" t="s">
        <v>2354</v>
      </c>
      <c r="H3672" s="153">
        <v>31.04</v>
      </c>
      <c r="I3672" s="154"/>
      <c r="L3672" s="149"/>
      <c r="M3672" s="155"/>
      <c r="T3672" s="156"/>
      <c r="AT3672" s="151" t="s">
        <v>193</v>
      </c>
      <c r="AU3672" s="151" t="s">
        <v>81</v>
      </c>
      <c r="AV3672" s="12" t="s">
        <v>81</v>
      </c>
      <c r="AW3672" s="12" t="s">
        <v>34</v>
      </c>
      <c r="AX3672" s="12" t="s">
        <v>72</v>
      </c>
      <c r="AY3672" s="151" t="s">
        <v>182</v>
      </c>
    </row>
    <row r="3673" spans="2:51" s="12" customFormat="1">
      <c r="B3673" s="149"/>
      <c r="D3673" s="150" t="s">
        <v>193</v>
      </c>
      <c r="E3673" s="151" t="s">
        <v>3</v>
      </c>
      <c r="F3673" s="152" t="s">
        <v>2355</v>
      </c>
      <c r="H3673" s="153">
        <v>17.68</v>
      </c>
      <c r="I3673" s="154"/>
      <c r="L3673" s="149"/>
      <c r="M3673" s="155"/>
      <c r="T3673" s="156"/>
      <c r="AT3673" s="151" t="s">
        <v>193</v>
      </c>
      <c r="AU3673" s="151" t="s">
        <v>81</v>
      </c>
      <c r="AV3673" s="12" t="s">
        <v>81</v>
      </c>
      <c r="AW3673" s="12" t="s">
        <v>34</v>
      </c>
      <c r="AX3673" s="12" t="s">
        <v>72</v>
      </c>
      <c r="AY3673" s="151" t="s">
        <v>182</v>
      </c>
    </row>
    <row r="3674" spans="2:51" s="12" customFormat="1">
      <c r="B3674" s="149"/>
      <c r="D3674" s="150" t="s">
        <v>193</v>
      </c>
      <c r="E3674" s="151" t="s">
        <v>3</v>
      </c>
      <c r="F3674" s="152" t="s">
        <v>2356</v>
      </c>
      <c r="H3674" s="153">
        <v>17.98</v>
      </c>
      <c r="I3674" s="154"/>
      <c r="L3674" s="149"/>
      <c r="M3674" s="155"/>
      <c r="T3674" s="156"/>
      <c r="AT3674" s="151" t="s">
        <v>193</v>
      </c>
      <c r="AU3674" s="151" t="s">
        <v>81</v>
      </c>
      <c r="AV3674" s="12" t="s">
        <v>81</v>
      </c>
      <c r="AW3674" s="12" t="s">
        <v>34</v>
      </c>
      <c r="AX3674" s="12" t="s">
        <v>72</v>
      </c>
      <c r="AY3674" s="151" t="s">
        <v>182</v>
      </c>
    </row>
    <row r="3675" spans="2:51" s="12" customFormat="1">
      <c r="B3675" s="149"/>
      <c r="D3675" s="150" t="s">
        <v>193</v>
      </c>
      <c r="E3675" s="151" t="s">
        <v>3</v>
      </c>
      <c r="F3675" s="152" t="s">
        <v>2357</v>
      </c>
      <c r="H3675" s="153">
        <v>8.39</v>
      </c>
      <c r="I3675" s="154"/>
      <c r="L3675" s="149"/>
      <c r="M3675" s="155"/>
      <c r="T3675" s="156"/>
      <c r="AT3675" s="151" t="s">
        <v>193</v>
      </c>
      <c r="AU3675" s="151" t="s">
        <v>81</v>
      </c>
      <c r="AV3675" s="12" t="s">
        <v>81</v>
      </c>
      <c r="AW3675" s="12" t="s">
        <v>34</v>
      </c>
      <c r="AX3675" s="12" t="s">
        <v>72</v>
      </c>
      <c r="AY3675" s="151" t="s">
        <v>182</v>
      </c>
    </row>
    <row r="3676" spans="2:51" s="12" customFormat="1">
      <c r="B3676" s="149"/>
      <c r="D3676" s="150" t="s">
        <v>193</v>
      </c>
      <c r="E3676" s="151" t="s">
        <v>3</v>
      </c>
      <c r="F3676" s="152" t="s">
        <v>2358</v>
      </c>
      <c r="H3676" s="153">
        <v>8.39</v>
      </c>
      <c r="I3676" s="154"/>
      <c r="L3676" s="149"/>
      <c r="M3676" s="155"/>
      <c r="T3676" s="156"/>
      <c r="AT3676" s="151" t="s">
        <v>193</v>
      </c>
      <c r="AU3676" s="151" t="s">
        <v>81</v>
      </c>
      <c r="AV3676" s="12" t="s">
        <v>81</v>
      </c>
      <c r="AW3676" s="12" t="s">
        <v>34</v>
      </c>
      <c r="AX3676" s="12" t="s">
        <v>72</v>
      </c>
      <c r="AY3676" s="151" t="s">
        <v>182</v>
      </c>
    </row>
    <row r="3677" spans="2:51" s="12" customFormat="1">
      <c r="B3677" s="149"/>
      <c r="D3677" s="150" t="s">
        <v>193</v>
      </c>
      <c r="E3677" s="151" t="s">
        <v>3</v>
      </c>
      <c r="F3677" s="152" t="s">
        <v>2359</v>
      </c>
      <c r="H3677" s="153">
        <v>17.936</v>
      </c>
      <c r="I3677" s="154"/>
      <c r="L3677" s="149"/>
      <c r="M3677" s="155"/>
      <c r="T3677" s="156"/>
      <c r="AT3677" s="151" t="s">
        <v>193</v>
      </c>
      <c r="AU3677" s="151" t="s">
        <v>81</v>
      </c>
      <c r="AV3677" s="12" t="s">
        <v>81</v>
      </c>
      <c r="AW3677" s="12" t="s">
        <v>34</v>
      </c>
      <c r="AX3677" s="12" t="s">
        <v>72</v>
      </c>
      <c r="AY3677" s="151" t="s">
        <v>182</v>
      </c>
    </row>
    <row r="3678" spans="2:51" s="12" customFormat="1">
      <c r="B3678" s="149"/>
      <c r="D3678" s="150" t="s">
        <v>193</v>
      </c>
      <c r="E3678" s="151" t="s">
        <v>3</v>
      </c>
      <c r="F3678" s="152" t="s">
        <v>2360</v>
      </c>
      <c r="H3678" s="153">
        <v>17.734000000000002</v>
      </c>
      <c r="I3678" s="154"/>
      <c r="L3678" s="149"/>
      <c r="M3678" s="155"/>
      <c r="T3678" s="156"/>
      <c r="AT3678" s="151" t="s">
        <v>193</v>
      </c>
      <c r="AU3678" s="151" t="s">
        <v>81</v>
      </c>
      <c r="AV3678" s="12" t="s">
        <v>81</v>
      </c>
      <c r="AW3678" s="12" t="s">
        <v>34</v>
      </c>
      <c r="AX3678" s="12" t="s">
        <v>72</v>
      </c>
      <c r="AY3678" s="151" t="s">
        <v>182</v>
      </c>
    </row>
    <row r="3679" spans="2:51" s="12" customFormat="1">
      <c r="B3679" s="149"/>
      <c r="D3679" s="150" t="s">
        <v>193</v>
      </c>
      <c r="E3679" s="151" t="s">
        <v>3</v>
      </c>
      <c r="F3679" s="152" t="s">
        <v>2361</v>
      </c>
      <c r="H3679" s="153">
        <v>17.36</v>
      </c>
      <c r="I3679" s="154"/>
      <c r="L3679" s="149"/>
      <c r="M3679" s="155"/>
      <c r="T3679" s="156"/>
      <c r="AT3679" s="151" t="s">
        <v>193</v>
      </c>
      <c r="AU3679" s="151" t="s">
        <v>81</v>
      </c>
      <c r="AV3679" s="12" t="s">
        <v>81</v>
      </c>
      <c r="AW3679" s="12" t="s">
        <v>34</v>
      </c>
      <c r="AX3679" s="12" t="s">
        <v>72</v>
      </c>
      <c r="AY3679" s="151" t="s">
        <v>182</v>
      </c>
    </row>
    <row r="3680" spans="2:51" s="12" customFormat="1">
      <c r="B3680" s="149"/>
      <c r="D3680" s="150" t="s">
        <v>193</v>
      </c>
      <c r="E3680" s="151" t="s">
        <v>3</v>
      </c>
      <c r="F3680" s="152" t="s">
        <v>2362</v>
      </c>
      <c r="H3680" s="153">
        <v>22.5</v>
      </c>
      <c r="I3680" s="154"/>
      <c r="L3680" s="149"/>
      <c r="M3680" s="155"/>
      <c r="T3680" s="156"/>
      <c r="AT3680" s="151" t="s">
        <v>193</v>
      </c>
      <c r="AU3680" s="151" t="s">
        <v>81</v>
      </c>
      <c r="AV3680" s="12" t="s">
        <v>81</v>
      </c>
      <c r="AW3680" s="12" t="s">
        <v>34</v>
      </c>
      <c r="AX3680" s="12" t="s">
        <v>72</v>
      </c>
      <c r="AY3680" s="151" t="s">
        <v>182</v>
      </c>
    </row>
    <row r="3681" spans="2:51" s="12" customFormat="1">
      <c r="B3681" s="149"/>
      <c r="D3681" s="150" t="s">
        <v>193</v>
      </c>
      <c r="E3681" s="151" t="s">
        <v>3</v>
      </c>
      <c r="F3681" s="152" t="s">
        <v>2363</v>
      </c>
      <c r="H3681" s="153">
        <v>11.47</v>
      </c>
      <c r="I3681" s="154"/>
      <c r="L3681" s="149"/>
      <c r="M3681" s="155"/>
      <c r="T3681" s="156"/>
      <c r="AT3681" s="151" t="s">
        <v>193</v>
      </c>
      <c r="AU3681" s="151" t="s">
        <v>81</v>
      </c>
      <c r="AV3681" s="12" t="s">
        <v>81</v>
      </c>
      <c r="AW3681" s="12" t="s">
        <v>34</v>
      </c>
      <c r="AX3681" s="12" t="s">
        <v>72</v>
      </c>
      <c r="AY3681" s="151" t="s">
        <v>182</v>
      </c>
    </row>
    <row r="3682" spans="2:51" s="12" customFormat="1">
      <c r="B3682" s="149"/>
      <c r="D3682" s="150" t="s">
        <v>193</v>
      </c>
      <c r="E3682" s="151" t="s">
        <v>3</v>
      </c>
      <c r="F3682" s="152" t="s">
        <v>2364</v>
      </c>
      <c r="H3682" s="153">
        <v>24.58</v>
      </c>
      <c r="I3682" s="154"/>
      <c r="L3682" s="149"/>
      <c r="M3682" s="155"/>
      <c r="T3682" s="156"/>
      <c r="AT3682" s="151" t="s">
        <v>193</v>
      </c>
      <c r="AU3682" s="151" t="s">
        <v>81</v>
      </c>
      <c r="AV3682" s="12" t="s">
        <v>81</v>
      </c>
      <c r="AW3682" s="12" t="s">
        <v>34</v>
      </c>
      <c r="AX3682" s="12" t="s">
        <v>72</v>
      </c>
      <c r="AY3682" s="151" t="s">
        <v>182</v>
      </c>
    </row>
    <row r="3683" spans="2:51" s="12" customFormat="1">
      <c r="B3683" s="149"/>
      <c r="D3683" s="150" t="s">
        <v>193</v>
      </c>
      <c r="E3683" s="151" t="s">
        <v>3</v>
      </c>
      <c r="F3683" s="152" t="s">
        <v>2365</v>
      </c>
      <c r="H3683" s="153">
        <v>19.391999999999999</v>
      </c>
      <c r="I3683" s="154"/>
      <c r="L3683" s="149"/>
      <c r="M3683" s="155"/>
      <c r="T3683" s="156"/>
      <c r="AT3683" s="151" t="s">
        <v>193</v>
      </c>
      <c r="AU3683" s="151" t="s">
        <v>81</v>
      </c>
      <c r="AV3683" s="12" t="s">
        <v>81</v>
      </c>
      <c r="AW3683" s="12" t="s">
        <v>34</v>
      </c>
      <c r="AX3683" s="12" t="s">
        <v>72</v>
      </c>
      <c r="AY3683" s="151" t="s">
        <v>182</v>
      </c>
    </row>
    <row r="3684" spans="2:51" s="12" customFormat="1">
      <c r="B3684" s="149"/>
      <c r="D3684" s="150" t="s">
        <v>193</v>
      </c>
      <c r="E3684" s="151" t="s">
        <v>3</v>
      </c>
      <c r="F3684" s="152" t="s">
        <v>2366</v>
      </c>
      <c r="H3684" s="153">
        <v>19.07</v>
      </c>
      <c r="I3684" s="154"/>
      <c r="L3684" s="149"/>
      <c r="M3684" s="155"/>
      <c r="T3684" s="156"/>
      <c r="AT3684" s="151" t="s">
        <v>193</v>
      </c>
      <c r="AU3684" s="151" t="s">
        <v>81</v>
      </c>
      <c r="AV3684" s="12" t="s">
        <v>81</v>
      </c>
      <c r="AW3684" s="12" t="s">
        <v>34</v>
      </c>
      <c r="AX3684" s="12" t="s">
        <v>72</v>
      </c>
      <c r="AY3684" s="151" t="s">
        <v>182</v>
      </c>
    </row>
    <row r="3685" spans="2:51" s="12" customFormat="1">
      <c r="B3685" s="149"/>
      <c r="D3685" s="150" t="s">
        <v>193</v>
      </c>
      <c r="E3685" s="151" t="s">
        <v>3</v>
      </c>
      <c r="F3685" s="152" t="s">
        <v>2367</v>
      </c>
      <c r="H3685" s="153">
        <v>7.13</v>
      </c>
      <c r="I3685" s="154"/>
      <c r="L3685" s="149"/>
      <c r="M3685" s="155"/>
      <c r="T3685" s="156"/>
      <c r="AT3685" s="151" t="s">
        <v>193</v>
      </c>
      <c r="AU3685" s="151" t="s">
        <v>81</v>
      </c>
      <c r="AV3685" s="12" t="s">
        <v>81</v>
      </c>
      <c r="AW3685" s="12" t="s">
        <v>34</v>
      </c>
      <c r="AX3685" s="12" t="s">
        <v>72</v>
      </c>
      <c r="AY3685" s="151" t="s">
        <v>182</v>
      </c>
    </row>
    <row r="3686" spans="2:51" s="12" customFormat="1">
      <c r="B3686" s="149"/>
      <c r="D3686" s="150" t="s">
        <v>193</v>
      </c>
      <c r="E3686" s="151" t="s">
        <v>3</v>
      </c>
      <c r="F3686" s="152" t="s">
        <v>2368</v>
      </c>
      <c r="H3686" s="153">
        <v>4.3499999999999996</v>
      </c>
      <c r="I3686" s="154"/>
      <c r="L3686" s="149"/>
      <c r="M3686" s="155"/>
      <c r="T3686" s="156"/>
      <c r="AT3686" s="151" t="s">
        <v>193</v>
      </c>
      <c r="AU3686" s="151" t="s">
        <v>81</v>
      </c>
      <c r="AV3686" s="12" t="s">
        <v>81</v>
      </c>
      <c r="AW3686" s="12" t="s">
        <v>34</v>
      </c>
      <c r="AX3686" s="12" t="s">
        <v>72</v>
      </c>
      <c r="AY3686" s="151" t="s">
        <v>182</v>
      </c>
    </row>
    <row r="3687" spans="2:51" s="12" customFormat="1">
      <c r="B3687" s="149"/>
      <c r="D3687" s="150" t="s">
        <v>193</v>
      </c>
      <c r="E3687" s="151" t="s">
        <v>3</v>
      </c>
      <c r="F3687" s="152" t="s">
        <v>2369</v>
      </c>
      <c r="H3687" s="153">
        <v>4.3899999999999997</v>
      </c>
      <c r="I3687" s="154"/>
      <c r="L3687" s="149"/>
      <c r="M3687" s="155"/>
      <c r="T3687" s="156"/>
      <c r="AT3687" s="151" t="s">
        <v>193</v>
      </c>
      <c r="AU3687" s="151" t="s">
        <v>81</v>
      </c>
      <c r="AV3687" s="12" t="s">
        <v>81</v>
      </c>
      <c r="AW3687" s="12" t="s">
        <v>34</v>
      </c>
      <c r="AX3687" s="12" t="s">
        <v>72</v>
      </c>
      <c r="AY3687" s="151" t="s">
        <v>182</v>
      </c>
    </row>
    <row r="3688" spans="2:51" s="12" customFormat="1">
      <c r="B3688" s="149"/>
      <c r="D3688" s="150" t="s">
        <v>193</v>
      </c>
      <c r="E3688" s="151" t="s">
        <v>3</v>
      </c>
      <c r="F3688" s="152" t="s">
        <v>2370</v>
      </c>
      <c r="H3688" s="153">
        <v>5.51</v>
      </c>
      <c r="I3688" s="154"/>
      <c r="L3688" s="149"/>
      <c r="M3688" s="155"/>
      <c r="T3688" s="156"/>
      <c r="AT3688" s="151" t="s">
        <v>193</v>
      </c>
      <c r="AU3688" s="151" t="s">
        <v>81</v>
      </c>
      <c r="AV3688" s="12" t="s">
        <v>81</v>
      </c>
      <c r="AW3688" s="12" t="s">
        <v>34</v>
      </c>
      <c r="AX3688" s="12" t="s">
        <v>72</v>
      </c>
      <c r="AY3688" s="151" t="s">
        <v>182</v>
      </c>
    </row>
    <row r="3689" spans="2:51" s="12" customFormat="1">
      <c r="B3689" s="149"/>
      <c r="D3689" s="150" t="s">
        <v>193</v>
      </c>
      <c r="E3689" s="151" t="s">
        <v>3</v>
      </c>
      <c r="F3689" s="152" t="s">
        <v>2371</v>
      </c>
      <c r="H3689" s="153">
        <v>5.47</v>
      </c>
      <c r="I3689" s="154"/>
      <c r="L3689" s="149"/>
      <c r="M3689" s="155"/>
      <c r="T3689" s="156"/>
      <c r="AT3689" s="151" t="s">
        <v>193</v>
      </c>
      <c r="AU3689" s="151" t="s">
        <v>81</v>
      </c>
      <c r="AV3689" s="12" t="s">
        <v>81</v>
      </c>
      <c r="AW3689" s="12" t="s">
        <v>34</v>
      </c>
      <c r="AX3689" s="12" t="s">
        <v>72</v>
      </c>
      <c r="AY3689" s="151" t="s">
        <v>182</v>
      </c>
    </row>
    <row r="3690" spans="2:51" s="12" customFormat="1">
      <c r="B3690" s="149"/>
      <c r="D3690" s="150" t="s">
        <v>193</v>
      </c>
      <c r="E3690" s="151" t="s">
        <v>3</v>
      </c>
      <c r="F3690" s="152" t="s">
        <v>2338</v>
      </c>
      <c r="H3690" s="153">
        <v>9.92</v>
      </c>
      <c r="I3690" s="154"/>
      <c r="L3690" s="149"/>
      <c r="M3690" s="155"/>
      <c r="T3690" s="156"/>
      <c r="AT3690" s="151" t="s">
        <v>193</v>
      </c>
      <c r="AU3690" s="151" t="s">
        <v>81</v>
      </c>
      <c r="AV3690" s="12" t="s">
        <v>81</v>
      </c>
      <c r="AW3690" s="12" t="s">
        <v>34</v>
      </c>
      <c r="AX3690" s="12" t="s">
        <v>72</v>
      </c>
      <c r="AY3690" s="151" t="s">
        <v>182</v>
      </c>
    </row>
    <row r="3691" spans="2:51" s="12" customFormat="1">
      <c r="B3691" s="149"/>
      <c r="D3691" s="150" t="s">
        <v>193</v>
      </c>
      <c r="E3691" s="151" t="s">
        <v>3</v>
      </c>
      <c r="F3691" s="152" t="s">
        <v>2372</v>
      </c>
      <c r="H3691" s="153">
        <v>32.26</v>
      </c>
      <c r="I3691" s="154"/>
      <c r="L3691" s="149"/>
      <c r="M3691" s="155"/>
      <c r="T3691" s="156"/>
      <c r="AT3691" s="151" t="s">
        <v>193</v>
      </c>
      <c r="AU3691" s="151" t="s">
        <v>81</v>
      </c>
      <c r="AV3691" s="12" t="s">
        <v>81</v>
      </c>
      <c r="AW3691" s="12" t="s">
        <v>34</v>
      </c>
      <c r="AX3691" s="12" t="s">
        <v>72</v>
      </c>
      <c r="AY3691" s="151" t="s">
        <v>182</v>
      </c>
    </row>
    <row r="3692" spans="2:51" s="12" customFormat="1">
      <c r="B3692" s="149"/>
      <c r="D3692" s="150" t="s">
        <v>193</v>
      </c>
      <c r="E3692" s="151" t="s">
        <v>3</v>
      </c>
      <c r="F3692" s="152" t="s">
        <v>2373</v>
      </c>
      <c r="H3692" s="153">
        <v>21.36</v>
      </c>
      <c r="I3692" s="154"/>
      <c r="L3692" s="149"/>
      <c r="M3692" s="155"/>
      <c r="T3692" s="156"/>
      <c r="AT3692" s="151" t="s">
        <v>193</v>
      </c>
      <c r="AU3692" s="151" t="s">
        <v>81</v>
      </c>
      <c r="AV3692" s="12" t="s">
        <v>81</v>
      </c>
      <c r="AW3692" s="12" t="s">
        <v>34</v>
      </c>
      <c r="AX3692" s="12" t="s">
        <v>72</v>
      </c>
      <c r="AY3692" s="151" t="s">
        <v>182</v>
      </c>
    </row>
    <row r="3693" spans="2:51" s="12" customFormat="1">
      <c r="B3693" s="149"/>
      <c r="D3693" s="150" t="s">
        <v>193</v>
      </c>
      <c r="E3693" s="151" t="s">
        <v>3</v>
      </c>
      <c r="F3693" s="152" t="s">
        <v>2374</v>
      </c>
      <c r="H3693" s="153">
        <v>15.42</v>
      </c>
      <c r="I3693" s="154"/>
      <c r="L3693" s="149"/>
      <c r="M3693" s="155"/>
      <c r="T3693" s="156"/>
      <c r="AT3693" s="151" t="s">
        <v>193</v>
      </c>
      <c r="AU3693" s="151" t="s">
        <v>81</v>
      </c>
      <c r="AV3693" s="12" t="s">
        <v>81</v>
      </c>
      <c r="AW3693" s="12" t="s">
        <v>34</v>
      </c>
      <c r="AX3693" s="12" t="s">
        <v>72</v>
      </c>
      <c r="AY3693" s="151" t="s">
        <v>182</v>
      </c>
    </row>
    <row r="3694" spans="2:51" s="12" customFormat="1">
      <c r="B3694" s="149"/>
      <c r="D3694" s="150" t="s">
        <v>193</v>
      </c>
      <c r="E3694" s="151" t="s">
        <v>3</v>
      </c>
      <c r="F3694" s="152" t="s">
        <v>2375</v>
      </c>
      <c r="H3694" s="153">
        <v>9.06</v>
      </c>
      <c r="I3694" s="154"/>
      <c r="L3694" s="149"/>
      <c r="M3694" s="155"/>
      <c r="T3694" s="156"/>
      <c r="AT3694" s="151" t="s">
        <v>193</v>
      </c>
      <c r="AU3694" s="151" t="s">
        <v>81</v>
      </c>
      <c r="AV3694" s="12" t="s">
        <v>81</v>
      </c>
      <c r="AW3694" s="12" t="s">
        <v>34</v>
      </c>
      <c r="AX3694" s="12" t="s">
        <v>72</v>
      </c>
      <c r="AY3694" s="151" t="s">
        <v>182</v>
      </c>
    </row>
    <row r="3695" spans="2:51" s="14" customFormat="1">
      <c r="B3695" s="174"/>
      <c r="D3695" s="150" t="s">
        <v>193</v>
      </c>
      <c r="E3695" s="175" t="s">
        <v>3</v>
      </c>
      <c r="F3695" s="176" t="s">
        <v>605</v>
      </c>
      <c r="H3695" s="177">
        <v>505.31200000000001</v>
      </c>
      <c r="I3695" s="178"/>
      <c r="L3695" s="174"/>
      <c r="M3695" s="179"/>
      <c r="T3695" s="180"/>
      <c r="AT3695" s="175" t="s">
        <v>193</v>
      </c>
      <c r="AU3695" s="175" t="s">
        <v>81</v>
      </c>
      <c r="AV3695" s="14" t="s">
        <v>202</v>
      </c>
      <c r="AW3695" s="14" t="s">
        <v>34</v>
      </c>
      <c r="AX3695" s="14" t="s">
        <v>72</v>
      </c>
      <c r="AY3695" s="175" t="s">
        <v>182</v>
      </c>
    </row>
    <row r="3696" spans="2:51" s="12" customFormat="1">
      <c r="B3696" s="149"/>
      <c r="D3696" s="150" t="s">
        <v>193</v>
      </c>
      <c r="E3696" s="151" t="s">
        <v>3</v>
      </c>
      <c r="F3696" s="152" t="s">
        <v>2342</v>
      </c>
      <c r="H3696" s="153">
        <v>11.9</v>
      </c>
      <c r="I3696" s="154"/>
      <c r="L3696" s="149"/>
      <c r="M3696" s="155"/>
      <c r="T3696" s="156"/>
      <c r="AT3696" s="151" t="s">
        <v>193</v>
      </c>
      <c r="AU3696" s="151" t="s">
        <v>81</v>
      </c>
      <c r="AV3696" s="12" t="s">
        <v>81</v>
      </c>
      <c r="AW3696" s="12" t="s">
        <v>34</v>
      </c>
      <c r="AX3696" s="12" t="s">
        <v>72</v>
      </c>
      <c r="AY3696" s="151" t="s">
        <v>182</v>
      </c>
    </row>
    <row r="3697" spans="2:51" s="12" customFormat="1">
      <c r="B3697" s="149"/>
      <c r="D3697" s="150" t="s">
        <v>193</v>
      </c>
      <c r="E3697" s="151" t="s">
        <v>3</v>
      </c>
      <c r="F3697" s="152" t="s">
        <v>2343</v>
      </c>
      <c r="H3697" s="153">
        <v>8.93</v>
      </c>
      <c r="I3697" s="154"/>
      <c r="L3697" s="149"/>
      <c r="M3697" s="155"/>
      <c r="T3697" s="156"/>
      <c r="AT3697" s="151" t="s">
        <v>193</v>
      </c>
      <c r="AU3697" s="151" t="s">
        <v>81</v>
      </c>
      <c r="AV3697" s="12" t="s">
        <v>81</v>
      </c>
      <c r="AW3697" s="12" t="s">
        <v>34</v>
      </c>
      <c r="AX3697" s="12" t="s">
        <v>72</v>
      </c>
      <c r="AY3697" s="151" t="s">
        <v>182</v>
      </c>
    </row>
    <row r="3698" spans="2:51" s="12" customFormat="1">
      <c r="B3698" s="149"/>
      <c r="D3698" s="150" t="s">
        <v>193</v>
      </c>
      <c r="E3698" s="151" t="s">
        <v>3</v>
      </c>
      <c r="F3698" s="152" t="s">
        <v>2344</v>
      </c>
      <c r="H3698" s="153">
        <v>22.21</v>
      </c>
      <c r="I3698" s="154"/>
      <c r="L3698" s="149"/>
      <c r="M3698" s="155"/>
      <c r="T3698" s="156"/>
      <c r="AT3698" s="151" t="s">
        <v>193</v>
      </c>
      <c r="AU3698" s="151" t="s">
        <v>81</v>
      </c>
      <c r="AV3698" s="12" t="s">
        <v>81</v>
      </c>
      <c r="AW3698" s="12" t="s">
        <v>34</v>
      </c>
      <c r="AX3698" s="12" t="s">
        <v>72</v>
      </c>
      <c r="AY3698" s="151" t="s">
        <v>182</v>
      </c>
    </row>
    <row r="3699" spans="2:51" s="12" customFormat="1">
      <c r="B3699" s="149"/>
      <c r="D3699" s="150" t="s">
        <v>193</v>
      </c>
      <c r="E3699" s="151" t="s">
        <v>3</v>
      </c>
      <c r="F3699" s="152" t="s">
        <v>2345</v>
      </c>
      <c r="H3699" s="153">
        <v>8.35</v>
      </c>
      <c r="I3699" s="154"/>
      <c r="L3699" s="149"/>
      <c r="M3699" s="155"/>
      <c r="T3699" s="156"/>
      <c r="AT3699" s="151" t="s">
        <v>193</v>
      </c>
      <c r="AU3699" s="151" t="s">
        <v>81</v>
      </c>
      <c r="AV3699" s="12" t="s">
        <v>81</v>
      </c>
      <c r="AW3699" s="12" t="s">
        <v>34</v>
      </c>
      <c r="AX3699" s="12" t="s">
        <v>72</v>
      </c>
      <c r="AY3699" s="151" t="s">
        <v>182</v>
      </c>
    </row>
    <row r="3700" spans="2:51" s="12" customFormat="1">
      <c r="B3700" s="149"/>
      <c r="D3700" s="150" t="s">
        <v>193</v>
      </c>
      <c r="E3700" s="151" t="s">
        <v>3</v>
      </c>
      <c r="F3700" s="152" t="s">
        <v>2346</v>
      </c>
      <c r="H3700" s="153">
        <v>7.05</v>
      </c>
      <c r="I3700" s="154"/>
      <c r="L3700" s="149"/>
      <c r="M3700" s="155"/>
      <c r="T3700" s="156"/>
      <c r="AT3700" s="151" t="s">
        <v>193</v>
      </c>
      <c r="AU3700" s="151" t="s">
        <v>81</v>
      </c>
      <c r="AV3700" s="12" t="s">
        <v>81</v>
      </c>
      <c r="AW3700" s="12" t="s">
        <v>34</v>
      </c>
      <c r="AX3700" s="12" t="s">
        <v>72</v>
      </c>
      <c r="AY3700" s="151" t="s">
        <v>182</v>
      </c>
    </row>
    <row r="3701" spans="2:51" s="12" customFormat="1">
      <c r="B3701" s="149"/>
      <c r="D3701" s="150" t="s">
        <v>193</v>
      </c>
      <c r="E3701" s="151" t="s">
        <v>3</v>
      </c>
      <c r="F3701" s="152" t="s">
        <v>2347</v>
      </c>
      <c r="H3701" s="153">
        <v>11.21</v>
      </c>
      <c r="I3701" s="154"/>
      <c r="L3701" s="149"/>
      <c r="M3701" s="155"/>
      <c r="T3701" s="156"/>
      <c r="AT3701" s="151" t="s">
        <v>193</v>
      </c>
      <c r="AU3701" s="151" t="s">
        <v>81</v>
      </c>
      <c r="AV3701" s="12" t="s">
        <v>81</v>
      </c>
      <c r="AW3701" s="12" t="s">
        <v>34</v>
      </c>
      <c r="AX3701" s="12" t="s">
        <v>72</v>
      </c>
      <c r="AY3701" s="151" t="s">
        <v>182</v>
      </c>
    </row>
    <row r="3702" spans="2:51" s="12" customFormat="1">
      <c r="B3702" s="149"/>
      <c r="D3702" s="150" t="s">
        <v>193</v>
      </c>
      <c r="E3702" s="151" t="s">
        <v>3</v>
      </c>
      <c r="F3702" s="152" t="s">
        <v>2348</v>
      </c>
      <c r="H3702" s="153">
        <v>18.690000000000001</v>
      </c>
      <c r="I3702" s="154"/>
      <c r="L3702" s="149"/>
      <c r="M3702" s="155"/>
      <c r="T3702" s="156"/>
      <c r="AT3702" s="151" t="s">
        <v>193</v>
      </c>
      <c r="AU3702" s="151" t="s">
        <v>81</v>
      </c>
      <c r="AV3702" s="12" t="s">
        <v>81</v>
      </c>
      <c r="AW3702" s="12" t="s">
        <v>34</v>
      </c>
      <c r="AX3702" s="12" t="s">
        <v>72</v>
      </c>
      <c r="AY3702" s="151" t="s">
        <v>182</v>
      </c>
    </row>
    <row r="3703" spans="2:51" s="12" customFormat="1">
      <c r="B3703" s="149"/>
      <c r="D3703" s="150" t="s">
        <v>193</v>
      </c>
      <c r="E3703" s="151" t="s">
        <v>3</v>
      </c>
      <c r="F3703" s="152" t="s">
        <v>2349</v>
      </c>
      <c r="H3703" s="153">
        <v>18.649999999999999</v>
      </c>
      <c r="I3703" s="154"/>
      <c r="L3703" s="149"/>
      <c r="M3703" s="155"/>
      <c r="T3703" s="156"/>
      <c r="AT3703" s="151" t="s">
        <v>193</v>
      </c>
      <c r="AU3703" s="151" t="s">
        <v>81</v>
      </c>
      <c r="AV3703" s="12" t="s">
        <v>81</v>
      </c>
      <c r="AW3703" s="12" t="s">
        <v>34</v>
      </c>
      <c r="AX3703" s="12" t="s">
        <v>72</v>
      </c>
      <c r="AY3703" s="151" t="s">
        <v>182</v>
      </c>
    </row>
    <row r="3704" spans="2:51" s="12" customFormat="1">
      <c r="B3704" s="149"/>
      <c r="D3704" s="150" t="s">
        <v>193</v>
      </c>
      <c r="E3704" s="151" t="s">
        <v>3</v>
      </c>
      <c r="F3704" s="152" t="s">
        <v>2350</v>
      </c>
      <c r="H3704" s="153">
        <v>11.23</v>
      </c>
      <c r="I3704" s="154"/>
      <c r="L3704" s="149"/>
      <c r="M3704" s="155"/>
      <c r="T3704" s="156"/>
      <c r="AT3704" s="151" t="s">
        <v>193</v>
      </c>
      <c r="AU3704" s="151" t="s">
        <v>81</v>
      </c>
      <c r="AV3704" s="12" t="s">
        <v>81</v>
      </c>
      <c r="AW3704" s="12" t="s">
        <v>34</v>
      </c>
      <c r="AX3704" s="12" t="s">
        <v>72</v>
      </c>
      <c r="AY3704" s="151" t="s">
        <v>182</v>
      </c>
    </row>
    <row r="3705" spans="2:51" s="12" customFormat="1">
      <c r="B3705" s="149"/>
      <c r="D3705" s="150" t="s">
        <v>193</v>
      </c>
      <c r="E3705" s="151" t="s">
        <v>3</v>
      </c>
      <c r="F3705" s="152" t="s">
        <v>2351</v>
      </c>
      <c r="H3705" s="153">
        <v>11.19</v>
      </c>
      <c r="I3705" s="154"/>
      <c r="L3705" s="149"/>
      <c r="M3705" s="155"/>
      <c r="T3705" s="156"/>
      <c r="AT3705" s="151" t="s">
        <v>193</v>
      </c>
      <c r="AU3705" s="151" t="s">
        <v>81</v>
      </c>
      <c r="AV3705" s="12" t="s">
        <v>81</v>
      </c>
      <c r="AW3705" s="12" t="s">
        <v>34</v>
      </c>
      <c r="AX3705" s="12" t="s">
        <v>72</v>
      </c>
      <c r="AY3705" s="151" t="s">
        <v>182</v>
      </c>
    </row>
    <row r="3706" spans="2:51" s="12" customFormat="1">
      <c r="B3706" s="149"/>
      <c r="D3706" s="150" t="s">
        <v>193</v>
      </c>
      <c r="E3706" s="151" t="s">
        <v>3</v>
      </c>
      <c r="F3706" s="152" t="s">
        <v>2352</v>
      </c>
      <c r="H3706" s="153">
        <v>9.09</v>
      </c>
      <c r="I3706" s="154"/>
      <c r="L3706" s="149"/>
      <c r="M3706" s="155"/>
      <c r="T3706" s="156"/>
      <c r="AT3706" s="151" t="s">
        <v>193</v>
      </c>
      <c r="AU3706" s="151" t="s">
        <v>81</v>
      </c>
      <c r="AV3706" s="12" t="s">
        <v>81</v>
      </c>
      <c r="AW3706" s="12" t="s">
        <v>34</v>
      </c>
      <c r="AX3706" s="12" t="s">
        <v>72</v>
      </c>
      <c r="AY3706" s="151" t="s">
        <v>182</v>
      </c>
    </row>
    <row r="3707" spans="2:51" s="12" customFormat="1">
      <c r="B3707" s="149"/>
      <c r="D3707" s="150" t="s">
        <v>193</v>
      </c>
      <c r="E3707" s="151" t="s">
        <v>3</v>
      </c>
      <c r="F3707" s="152" t="s">
        <v>2353</v>
      </c>
      <c r="H3707" s="153">
        <v>18.420000000000002</v>
      </c>
      <c r="I3707" s="154"/>
      <c r="L3707" s="149"/>
      <c r="M3707" s="155"/>
      <c r="T3707" s="156"/>
      <c r="AT3707" s="151" t="s">
        <v>193</v>
      </c>
      <c r="AU3707" s="151" t="s">
        <v>81</v>
      </c>
      <c r="AV3707" s="12" t="s">
        <v>81</v>
      </c>
      <c r="AW3707" s="12" t="s">
        <v>34</v>
      </c>
      <c r="AX3707" s="12" t="s">
        <v>72</v>
      </c>
      <c r="AY3707" s="151" t="s">
        <v>182</v>
      </c>
    </row>
    <row r="3708" spans="2:51" s="12" customFormat="1">
      <c r="B3708" s="149"/>
      <c r="D3708" s="150" t="s">
        <v>193</v>
      </c>
      <c r="E3708" s="151" t="s">
        <v>3</v>
      </c>
      <c r="F3708" s="152" t="s">
        <v>2354</v>
      </c>
      <c r="H3708" s="153">
        <v>31.04</v>
      </c>
      <c r="I3708" s="154"/>
      <c r="L3708" s="149"/>
      <c r="M3708" s="155"/>
      <c r="T3708" s="156"/>
      <c r="AT3708" s="151" t="s">
        <v>193</v>
      </c>
      <c r="AU3708" s="151" t="s">
        <v>81</v>
      </c>
      <c r="AV3708" s="12" t="s">
        <v>81</v>
      </c>
      <c r="AW3708" s="12" t="s">
        <v>34</v>
      </c>
      <c r="AX3708" s="12" t="s">
        <v>72</v>
      </c>
      <c r="AY3708" s="151" t="s">
        <v>182</v>
      </c>
    </row>
    <row r="3709" spans="2:51" s="12" customFormat="1">
      <c r="B3709" s="149"/>
      <c r="D3709" s="150" t="s">
        <v>193</v>
      </c>
      <c r="E3709" s="151" t="s">
        <v>3</v>
      </c>
      <c r="F3709" s="152" t="s">
        <v>2356</v>
      </c>
      <c r="H3709" s="153">
        <v>17.98</v>
      </c>
      <c r="I3709" s="154"/>
      <c r="L3709" s="149"/>
      <c r="M3709" s="155"/>
      <c r="T3709" s="156"/>
      <c r="AT3709" s="151" t="s">
        <v>193</v>
      </c>
      <c r="AU3709" s="151" t="s">
        <v>81</v>
      </c>
      <c r="AV3709" s="12" t="s">
        <v>81</v>
      </c>
      <c r="AW3709" s="12" t="s">
        <v>34</v>
      </c>
      <c r="AX3709" s="12" t="s">
        <v>72</v>
      </c>
      <c r="AY3709" s="151" t="s">
        <v>182</v>
      </c>
    </row>
    <row r="3710" spans="2:51" s="12" customFormat="1">
      <c r="B3710" s="149"/>
      <c r="D3710" s="150" t="s">
        <v>193</v>
      </c>
      <c r="E3710" s="151" t="s">
        <v>3</v>
      </c>
      <c r="F3710" s="152" t="s">
        <v>2356</v>
      </c>
      <c r="H3710" s="153">
        <v>17.98</v>
      </c>
      <c r="I3710" s="154"/>
      <c r="L3710" s="149"/>
      <c r="M3710" s="155"/>
      <c r="T3710" s="156"/>
      <c r="AT3710" s="151" t="s">
        <v>193</v>
      </c>
      <c r="AU3710" s="151" t="s">
        <v>81</v>
      </c>
      <c r="AV3710" s="12" t="s">
        <v>81</v>
      </c>
      <c r="AW3710" s="12" t="s">
        <v>34</v>
      </c>
      <c r="AX3710" s="12" t="s">
        <v>72</v>
      </c>
      <c r="AY3710" s="151" t="s">
        <v>182</v>
      </c>
    </row>
    <row r="3711" spans="2:51" s="12" customFormat="1">
      <c r="B3711" s="149"/>
      <c r="D3711" s="150" t="s">
        <v>193</v>
      </c>
      <c r="E3711" s="151" t="s">
        <v>3</v>
      </c>
      <c r="F3711" s="152" t="s">
        <v>2357</v>
      </c>
      <c r="H3711" s="153">
        <v>8.39</v>
      </c>
      <c r="I3711" s="154"/>
      <c r="L3711" s="149"/>
      <c r="M3711" s="155"/>
      <c r="T3711" s="156"/>
      <c r="AT3711" s="151" t="s">
        <v>193</v>
      </c>
      <c r="AU3711" s="151" t="s">
        <v>81</v>
      </c>
      <c r="AV3711" s="12" t="s">
        <v>81</v>
      </c>
      <c r="AW3711" s="12" t="s">
        <v>34</v>
      </c>
      <c r="AX3711" s="12" t="s">
        <v>72</v>
      </c>
      <c r="AY3711" s="151" t="s">
        <v>182</v>
      </c>
    </row>
    <row r="3712" spans="2:51" s="12" customFormat="1">
      <c r="B3712" s="149"/>
      <c r="D3712" s="150" t="s">
        <v>193</v>
      </c>
      <c r="E3712" s="151" t="s">
        <v>3</v>
      </c>
      <c r="F3712" s="152" t="s">
        <v>2358</v>
      </c>
      <c r="H3712" s="153">
        <v>8.39</v>
      </c>
      <c r="I3712" s="154"/>
      <c r="L3712" s="149"/>
      <c r="M3712" s="155"/>
      <c r="T3712" s="156"/>
      <c r="AT3712" s="151" t="s">
        <v>193</v>
      </c>
      <c r="AU3712" s="151" t="s">
        <v>81</v>
      </c>
      <c r="AV3712" s="12" t="s">
        <v>81</v>
      </c>
      <c r="AW3712" s="12" t="s">
        <v>34</v>
      </c>
      <c r="AX3712" s="12" t="s">
        <v>72</v>
      </c>
      <c r="AY3712" s="151" t="s">
        <v>182</v>
      </c>
    </row>
    <row r="3713" spans="2:51" s="12" customFormat="1">
      <c r="B3713" s="149"/>
      <c r="D3713" s="150" t="s">
        <v>193</v>
      </c>
      <c r="E3713" s="151" t="s">
        <v>3</v>
      </c>
      <c r="F3713" s="152" t="s">
        <v>2359</v>
      </c>
      <c r="H3713" s="153">
        <v>17.936</v>
      </c>
      <c r="I3713" s="154"/>
      <c r="L3713" s="149"/>
      <c r="M3713" s="155"/>
      <c r="T3713" s="156"/>
      <c r="AT3713" s="151" t="s">
        <v>193</v>
      </c>
      <c r="AU3713" s="151" t="s">
        <v>81</v>
      </c>
      <c r="AV3713" s="12" t="s">
        <v>81</v>
      </c>
      <c r="AW3713" s="12" t="s">
        <v>34</v>
      </c>
      <c r="AX3713" s="12" t="s">
        <v>72</v>
      </c>
      <c r="AY3713" s="151" t="s">
        <v>182</v>
      </c>
    </row>
    <row r="3714" spans="2:51" s="12" customFormat="1">
      <c r="B3714" s="149"/>
      <c r="D3714" s="150" t="s">
        <v>193</v>
      </c>
      <c r="E3714" s="151" t="s">
        <v>3</v>
      </c>
      <c r="F3714" s="152" t="s">
        <v>2360</v>
      </c>
      <c r="H3714" s="153">
        <v>17.734000000000002</v>
      </c>
      <c r="I3714" s="154"/>
      <c r="L3714" s="149"/>
      <c r="M3714" s="155"/>
      <c r="T3714" s="156"/>
      <c r="AT3714" s="151" t="s">
        <v>193</v>
      </c>
      <c r="AU3714" s="151" t="s">
        <v>81</v>
      </c>
      <c r="AV3714" s="12" t="s">
        <v>81</v>
      </c>
      <c r="AW3714" s="12" t="s">
        <v>34</v>
      </c>
      <c r="AX3714" s="12" t="s">
        <v>72</v>
      </c>
      <c r="AY3714" s="151" t="s">
        <v>182</v>
      </c>
    </row>
    <row r="3715" spans="2:51" s="12" customFormat="1">
      <c r="B3715" s="149"/>
      <c r="D3715" s="150" t="s">
        <v>193</v>
      </c>
      <c r="E3715" s="151" t="s">
        <v>3</v>
      </c>
      <c r="F3715" s="152" t="s">
        <v>2361</v>
      </c>
      <c r="H3715" s="153">
        <v>17.36</v>
      </c>
      <c r="I3715" s="154"/>
      <c r="L3715" s="149"/>
      <c r="M3715" s="155"/>
      <c r="T3715" s="156"/>
      <c r="AT3715" s="151" t="s">
        <v>193</v>
      </c>
      <c r="AU3715" s="151" t="s">
        <v>81</v>
      </c>
      <c r="AV3715" s="12" t="s">
        <v>81</v>
      </c>
      <c r="AW3715" s="12" t="s">
        <v>34</v>
      </c>
      <c r="AX3715" s="12" t="s">
        <v>72</v>
      </c>
      <c r="AY3715" s="151" t="s">
        <v>182</v>
      </c>
    </row>
    <row r="3716" spans="2:51" s="12" customFormat="1">
      <c r="B3716" s="149"/>
      <c r="D3716" s="150" t="s">
        <v>193</v>
      </c>
      <c r="E3716" s="151" t="s">
        <v>3</v>
      </c>
      <c r="F3716" s="152" t="s">
        <v>2362</v>
      </c>
      <c r="H3716" s="153">
        <v>22.5</v>
      </c>
      <c r="I3716" s="154"/>
      <c r="L3716" s="149"/>
      <c r="M3716" s="155"/>
      <c r="T3716" s="156"/>
      <c r="AT3716" s="151" t="s">
        <v>193</v>
      </c>
      <c r="AU3716" s="151" t="s">
        <v>81</v>
      </c>
      <c r="AV3716" s="12" t="s">
        <v>81</v>
      </c>
      <c r="AW3716" s="12" t="s">
        <v>34</v>
      </c>
      <c r="AX3716" s="12" t="s">
        <v>72</v>
      </c>
      <c r="AY3716" s="151" t="s">
        <v>182</v>
      </c>
    </row>
    <row r="3717" spans="2:51" s="12" customFormat="1">
      <c r="B3717" s="149"/>
      <c r="D3717" s="150" t="s">
        <v>193</v>
      </c>
      <c r="E3717" s="151" t="s">
        <v>3</v>
      </c>
      <c r="F3717" s="152" t="s">
        <v>2363</v>
      </c>
      <c r="H3717" s="153">
        <v>11.47</v>
      </c>
      <c r="I3717" s="154"/>
      <c r="L3717" s="149"/>
      <c r="M3717" s="155"/>
      <c r="T3717" s="156"/>
      <c r="AT3717" s="151" t="s">
        <v>193</v>
      </c>
      <c r="AU3717" s="151" t="s">
        <v>81</v>
      </c>
      <c r="AV3717" s="12" t="s">
        <v>81</v>
      </c>
      <c r="AW3717" s="12" t="s">
        <v>34</v>
      </c>
      <c r="AX3717" s="12" t="s">
        <v>72</v>
      </c>
      <c r="AY3717" s="151" t="s">
        <v>182</v>
      </c>
    </row>
    <row r="3718" spans="2:51" s="12" customFormat="1">
      <c r="B3718" s="149"/>
      <c r="D3718" s="150" t="s">
        <v>193</v>
      </c>
      <c r="E3718" s="151" t="s">
        <v>3</v>
      </c>
      <c r="F3718" s="152" t="s">
        <v>2364</v>
      </c>
      <c r="H3718" s="153">
        <v>24.58</v>
      </c>
      <c r="I3718" s="154"/>
      <c r="L3718" s="149"/>
      <c r="M3718" s="155"/>
      <c r="T3718" s="156"/>
      <c r="AT3718" s="151" t="s">
        <v>193</v>
      </c>
      <c r="AU3718" s="151" t="s">
        <v>81</v>
      </c>
      <c r="AV3718" s="12" t="s">
        <v>81</v>
      </c>
      <c r="AW3718" s="12" t="s">
        <v>34</v>
      </c>
      <c r="AX3718" s="12" t="s">
        <v>72</v>
      </c>
      <c r="AY3718" s="151" t="s">
        <v>182</v>
      </c>
    </row>
    <row r="3719" spans="2:51" s="12" customFormat="1">
      <c r="B3719" s="149"/>
      <c r="D3719" s="150" t="s">
        <v>193</v>
      </c>
      <c r="E3719" s="151" t="s">
        <v>3</v>
      </c>
      <c r="F3719" s="152" t="s">
        <v>2365</v>
      </c>
      <c r="H3719" s="153">
        <v>19.391999999999999</v>
      </c>
      <c r="I3719" s="154"/>
      <c r="L3719" s="149"/>
      <c r="M3719" s="155"/>
      <c r="T3719" s="156"/>
      <c r="AT3719" s="151" t="s">
        <v>193</v>
      </c>
      <c r="AU3719" s="151" t="s">
        <v>81</v>
      </c>
      <c r="AV3719" s="12" t="s">
        <v>81</v>
      </c>
      <c r="AW3719" s="12" t="s">
        <v>34</v>
      </c>
      <c r="AX3719" s="12" t="s">
        <v>72</v>
      </c>
      <c r="AY3719" s="151" t="s">
        <v>182</v>
      </c>
    </row>
    <row r="3720" spans="2:51" s="12" customFormat="1">
      <c r="B3720" s="149"/>
      <c r="D3720" s="150" t="s">
        <v>193</v>
      </c>
      <c r="E3720" s="151" t="s">
        <v>3</v>
      </c>
      <c r="F3720" s="152" t="s">
        <v>2366</v>
      </c>
      <c r="H3720" s="153">
        <v>19.07</v>
      </c>
      <c r="I3720" s="154"/>
      <c r="L3720" s="149"/>
      <c r="M3720" s="155"/>
      <c r="T3720" s="156"/>
      <c r="AT3720" s="151" t="s">
        <v>193</v>
      </c>
      <c r="AU3720" s="151" t="s">
        <v>81</v>
      </c>
      <c r="AV3720" s="12" t="s">
        <v>81</v>
      </c>
      <c r="AW3720" s="12" t="s">
        <v>34</v>
      </c>
      <c r="AX3720" s="12" t="s">
        <v>72</v>
      </c>
      <c r="AY3720" s="151" t="s">
        <v>182</v>
      </c>
    </row>
    <row r="3721" spans="2:51" s="12" customFormat="1">
      <c r="B3721" s="149"/>
      <c r="D3721" s="150" t="s">
        <v>193</v>
      </c>
      <c r="E3721" s="151" t="s">
        <v>3</v>
      </c>
      <c r="F3721" s="152" t="s">
        <v>2367</v>
      </c>
      <c r="H3721" s="153">
        <v>7.13</v>
      </c>
      <c r="I3721" s="154"/>
      <c r="L3721" s="149"/>
      <c r="M3721" s="155"/>
      <c r="T3721" s="156"/>
      <c r="AT3721" s="151" t="s">
        <v>193</v>
      </c>
      <c r="AU3721" s="151" t="s">
        <v>81</v>
      </c>
      <c r="AV3721" s="12" t="s">
        <v>81</v>
      </c>
      <c r="AW3721" s="12" t="s">
        <v>34</v>
      </c>
      <c r="AX3721" s="12" t="s">
        <v>72</v>
      </c>
      <c r="AY3721" s="151" t="s">
        <v>182</v>
      </c>
    </row>
    <row r="3722" spans="2:51" s="12" customFormat="1">
      <c r="B3722" s="149"/>
      <c r="D3722" s="150" t="s">
        <v>193</v>
      </c>
      <c r="E3722" s="151" t="s">
        <v>3</v>
      </c>
      <c r="F3722" s="152" t="s">
        <v>2368</v>
      </c>
      <c r="H3722" s="153">
        <v>4.3499999999999996</v>
      </c>
      <c r="I3722" s="154"/>
      <c r="L3722" s="149"/>
      <c r="M3722" s="155"/>
      <c r="T3722" s="156"/>
      <c r="AT3722" s="151" t="s">
        <v>193</v>
      </c>
      <c r="AU3722" s="151" t="s">
        <v>81</v>
      </c>
      <c r="AV3722" s="12" t="s">
        <v>81</v>
      </c>
      <c r="AW3722" s="12" t="s">
        <v>34</v>
      </c>
      <c r="AX3722" s="12" t="s">
        <v>72</v>
      </c>
      <c r="AY3722" s="151" t="s">
        <v>182</v>
      </c>
    </row>
    <row r="3723" spans="2:51" s="12" customFormat="1">
      <c r="B3723" s="149"/>
      <c r="D3723" s="150" t="s">
        <v>193</v>
      </c>
      <c r="E3723" s="151" t="s">
        <v>3</v>
      </c>
      <c r="F3723" s="152" t="s">
        <v>2369</v>
      </c>
      <c r="H3723" s="153">
        <v>4.3899999999999997</v>
      </c>
      <c r="I3723" s="154"/>
      <c r="L3723" s="149"/>
      <c r="M3723" s="155"/>
      <c r="T3723" s="156"/>
      <c r="AT3723" s="151" t="s">
        <v>193</v>
      </c>
      <c r="AU3723" s="151" t="s">
        <v>81</v>
      </c>
      <c r="AV3723" s="12" t="s">
        <v>81</v>
      </c>
      <c r="AW3723" s="12" t="s">
        <v>34</v>
      </c>
      <c r="AX3723" s="12" t="s">
        <v>72</v>
      </c>
      <c r="AY3723" s="151" t="s">
        <v>182</v>
      </c>
    </row>
    <row r="3724" spans="2:51" s="12" customFormat="1">
      <c r="B3724" s="149"/>
      <c r="D3724" s="150" t="s">
        <v>193</v>
      </c>
      <c r="E3724" s="151" t="s">
        <v>3</v>
      </c>
      <c r="F3724" s="152" t="s">
        <v>2370</v>
      </c>
      <c r="H3724" s="153">
        <v>5.51</v>
      </c>
      <c r="I3724" s="154"/>
      <c r="L3724" s="149"/>
      <c r="M3724" s="155"/>
      <c r="T3724" s="156"/>
      <c r="AT3724" s="151" t="s">
        <v>193</v>
      </c>
      <c r="AU3724" s="151" t="s">
        <v>81</v>
      </c>
      <c r="AV3724" s="12" t="s">
        <v>81</v>
      </c>
      <c r="AW3724" s="12" t="s">
        <v>34</v>
      </c>
      <c r="AX3724" s="12" t="s">
        <v>72</v>
      </c>
      <c r="AY3724" s="151" t="s">
        <v>182</v>
      </c>
    </row>
    <row r="3725" spans="2:51" s="12" customFormat="1">
      <c r="B3725" s="149"/>
      <c r="D3725" s="150" t="s">
        <v>193</v>
      </c>
      <c r="E3725" s="151" t="s">
        <v>3</v>
      </c>
      <c r="F3725" s="152" t="s">
        <v>2371</v>
      </c>
      <c r="H3725" s="153">
        <v>5.47</v>
      </c>
      <c r="I3725" s="154"/>
      <c r="L3725" s="149"/>
      <c r="M3725" s="155"/>
      <c r="T3725" s="156"/>
      <c r="AT3725" s="151" t="s">
        <v>193</v>
      </c>
      <c r="AU3725" s="151" t="s">
        <v>81</v>
      </c>
      <c r="AV3725" s="12" t="s">
        <v>81</v>
      </c>
      <c r="AW3725" s="12" t="s">
        <v>34</v>
      </c>
      <c r="AX3725" s="12" t="s">
        <v>72</v>
      </c>
      <c r="AY3725" s="151" t="s">
        <v>182</v>
      </c>
    </row>
    <row r="3726" spans="2:51" s="12" customFormat="1">
      <c r="B3726" s="149"/>
      <c r="D3726" s="150" t="s">
        <v>193</v>
      </c>
      <c r="E3726" s="151" t="s">
        <v>3</v>
      </c>
      <c r="F3726" s="152" t="s">
        <v>2338</v>
      </c>
      <c r="H3726" s="153">
        <v>9.92</v>
      </c>
      <c r="I3726" s="154"/>
      <c r="L3726" s="149"/>
      <c r="M3726" s="155"/>
      <c r="T3726" s="156"/>
      <c r="AT3726" s="151" t="s">
        <v>193</v>
      </c>
      <c r="AU3726" s="151" t="s">
        <v>81</v>
      </c>
      <c r="AV3726" s="12" t="s">
        <v>81</v>
      </c>
      <c r="AW3726" s="12" t="s">
        <v>34</v>
      </c>
      <c r="AX3726" s="12" t="s">
        <v>72</v>
      </c>
      <c r="AY3726" s="151" t="s">
        <v>182</v>
      </c>
    </row>
    <row r="3727" spans="2:51" s="12" customFormat="1">
      <c r="B3727" s="149"/>
      <c r="D3727" s="150" t="s">
        <v>193</v>
      </c>
      <c r="E3727" s="151" t="s">
        <v>3</v>
      </c>
      <c r="F3727" s="152" t="s">
        <v>2372</v>
      </c>
      <c r="H3727" s="153">
        <v>32.26</v>
      </c>
      <c r="I3727" s="154"/>
      <c r="L3727" s="149"/>
      <c r="M3727" s="155"/>
      <c r="T3727" s="156"/>
      <c r="AT3727" s="151" t="s">
        <v>193</v>
      </c>
      <c r="AU3727" s="151" t="s">
        <v>81</v>
      </c>
      <c r="AV3727" s="12" t="s">
        <v>81</v>
      </c>
      <c r="AW3727" s="12" t="s">
        <v>34</v>
      </c>
      <c r="AX3727" s="12" t="s">
        <v>72</v>
      </c>
      <c r="AY3727" s="151" t="s">
        <v>182</v>
      </c>
    </row>
    <row r="3728" spans="2:51" s="12" customFormat="1">
      <c r="B3728" s="149"/>
      <c r="D3728" s="150" t="s">
        <v>193</v>
      </c>
      <c r="E3728" s="151" t="s">
        <v>3</v>
      </c>
      <c r="F3728" s="152" t="s">
        <v>2373</v>
      </c>
      <c r="H3728" s="153">
        <v>21.36</v>
      </c>
      <c r="I3728" s="154"/>
      <c r="L3728" s="149"/>
      <c r="M3728" s="155"/>
      <c r="T3728" s="156"/>
      <c r="AT3728" s="151" t="s">
        <v>193</v>
      </c>
      <c r="AU3728" s="151" t="s">
        <v>81</v>
      </c>
      <c r="AV3728" s="12" t="s">
        <v>81</v>
      </c>
      <c r="AW3728" s="12" t="s">
        <v>34</v>
      </c>
      <c r="AX3728" s="12" t="s">
        <v>72</v>
      </c>
      <c r="AY3728" s="151" t="s">
        <v>182</v>
      </c>
    </row>
    <row r="3729" spans="2:65" s="12" customFormat="1">
      <c r="B3729" s="149"/>
      <c r="D3729" s="150" t="s">
        <v>193</v>
      </c>
      <c r="E3729" s="151" t="s">
        <v>3</v>
      </c>
      <c r="F3729" s="152" t="s">
        <v>2374</v>
      </c>
      <c r="H3729" s="153">
        <v>15.42</v>
      </c>
      <c r="I3729" s="154"/>
      <c r="L3729" s="149"/>
      <c r="M3729" s="155"/>
      <c r="T3729" s="156"/>
      <c r="AT3729" s="151" t="s">
        <v>193</v>
      </c>
      <c r="AU3729" s="151" t="s">
        <v>81</v>
      </c>
      <c r="AV3729" s="12" t="s">
        <v>81</v>
      </c>
      <c r="AW3729" s="12" t="s">
        <v>34</v>
      </c>
      <c r="AX3729" s="12" t="s">
        <v>72</v>
      </c>
      <c r="AY3729" s="151" t="s">
        <v>182</v>
      </c>
    </row>
    <row r="3730" spans="2:65" s="12" customFormat="1">
      <c r="B3730" s="149"/>
      <c r="D3730" s="150" t="s">
        <v>193</v>
      </c>
      <c r="E3730" s="151" t="s">
        <v>3</v>
      </c>
      <c r="F3730" s="152" t="s">
        <v>2375</v>
      </c>
      <c r="H3730" s="153">
        <v>9.06</v>
      </c>
      <c r="I3730" s="154"/>
      <c r="L3730" s="149"/>
      <c r="M3730" s="155"/>
      <c r="T3730" s="156"/>
      <c r="AT3730" s="151" t="s">
        <v>193</v>
      </c>
      <c r="AU3730" s="151" t="s">
        <v>81</v>
      </c>
      <c r="AV3730" s="12" t="s">
        <v>81</v>
      </c>
      <c r="AW3730" s="12" t="s">
        <v>34</v>
      </c>
      <c r="AX3730" s="12" t="s">
        <v>72</v>
      </c>
      <c r="AY3730" s="151" t="s">
        <v>182</v>
      </c>
    </row>
    <row r="3731" spans="2:65" s="14" customFormat="1">
      <c r="B3731" s="174"/>
      <c r="D3731" s="150" t="s">
        <v>193</v>
      </c>
      <c r="E3731" s="175" t="s">
        <v>3</v>
      </c>
      <c r="F3731" s="176" t="s">
        <v>610</v>
      </c>
      <c r="H3731" s="177">
        <v>505.61200000000002</v>
      </c>
      <c r="I3731" s="178"/>
      <c r="L3731" s="174"/>
      <c r="M3731" s="179"/>
      <c r="T3731" s="180"/>
      <c r="AT3731" s="175" t="s">
        <v>193</v>
      </c>
      <c r="AU3731" s="175" t="s">
        <v>81</v>
      </c>
      <c r="AV3731" s="14" t="s">
        <v>202</v>
      </c>
      <c r="AW3731" s="14" t="s">
        <v>34</v>
      </c>
      <c r="AX3731" s="14" t="s">
        <v>72</v>
      </c>
      <c r="AY3731" s="175" t="s">
        <v>182</v>
      </c>
    </row>
    <row r="3732" spans="2:65" s="13" customFormat="1">
      <c r="B3732" s="157"/>
      <c r="D3732" s="150" t="s">
        <v>193</v>
      </c>
      <c r="E3732" s="158" t="s">
        <v>3</v>
      </c>
      <c r="F3732" s="159" t="s">
        <v>201</v>
      </c>
      <c r="H3732" s="160">
        <v>1967.9860000000001</v>
      </c>
      <c r="I3732" s="161"/>
      <c r="L3732" s="157"/>
      <c r="M3732" s="162"/>
      <c r="T3732" s="163"/>
      <c r="AT3732" s="158" t="s">
        <v>193</v>
      </c>
      <c r="AU3732" s="158" t="s">
        <v>81</v>
      </c>
      <c r="AV3732" s="13" t="s">
        <v>189</v>
      </c>
      <c r="AW3732" s="13" t="s">
        <v>34</v>
      </c>
      <c r="AX3732" s="13" t="s">
        <v>79</v>
      </c>
      <c r="AY3732" s="158" t="s">
        <v>182</v>
      </c>
    </row>
    <row r="3733" spans="2:65" s="1" customFormat="1" ht="24.2" customHeight="1">
      <c r="B3733" s="131"/>
      <c r="C3733" s="132" t="s">
        <v>2376</v>
      </c>
      <c r="D3733" s="132" t="s">
        <v>184</v>
      </c>
      <c r="E3733" s="133" t="s">
        <v>2377</v>
      </c>
      <c r="F3733" s="134" t="s">
        <v>2378</v>
      </c>
      <c r="G3733" s="135" t="s">
        <v>543</v>
      </c>
      <c r="H3733" s="136">
        <v>8</v>
      </c>
      <c r="I3733" s="137"/>
      <c r="J3733" s="138">
        <f>ROUND(I3733*H3733,2)</f>
        <v>0</v>
      </c>
      <c r="K3733" s="134" t="s">
        <v>3</v>
      </c>
      <c r="L3733" s="32"/>
      <c r="M3733" s="139" t="s">
        <v>3</v>
      </c>
      <c r="N3733" s="140" t="s">
        <v>43</v>
      </c>
      <c r="P3733" s="141">
        <f>O3733*H3733</f>
        <v>0</v>
      </c>
      <c r="Q3733" s="141">
        <v>0</v>
      </c>
      <c r="R3733" s="141">
        <f>Q3733*H3733</f>
        <v>0</v>
      </c>
      <c r="S3733" s="141">
        <v>0</v>
      </c>
      <c r="T3733" s="142">
        <f>S3733*H3733</f>
        <v>0</v>
      </c>
      <c r="AR3733" s="143" t="s">
        <v>189</v>
      </c>
      <c r="AT3733" s="143" t="s">
        <v>184</v>
      </c>
      <c r="AU3733" s="143" t="s">
        <v>81</v>
      </c>
      <c r="AY3733" s="17" t="s">
        <v>182</v>
      </c>
      <c r="BE3733" s="144">
        <f>IF(N3733="základní",J3733,0)</f>
        <v>0</v>
      </c>
      <c r="BF3733" s="144">
        <f>IF(N3733="snížená",J3733,0)</f>
        <v>0</v>
      </c>
      <c r="BG3733" s="144">
        <f>IF(N3733="zákl. přenesená",J3733,0)</f>
        <v>0</v>
      </c>
      <c r="BH3733" s="144">
        <f>IF(N3733="sníž. přenesená",J3733,0)</f>
        <v>0</v>
      </c>
      <c r="BI3733" s="144">
        <f>IF(N3733="nulová",J3733,0)</f>
        <v>0</v>
      </c>
      <c r="BJ3733" s="17" t="s">
        <v>79</v>
      </c>
      <c r="BK3733" s="144">
        <f>ROUND(I3733*H3733,2)</f>
        <v>0</v>
      </c>
      <c r="BL3733" s="17" t="s">
        <v>189</v>
      </c>
      <c r="BM3733" s="143" t="s">
        <v>2379</v>
      </c>
    </row>
    <row r="3734" spans="2:65" s="12" customFormat="1">
      <c r="B3734" s="149"/>
      <c r="D3734" s="150" t="s">
        <v>193</v>
      </c>
      <c r="E3734" s="151" t="s">
        <v>3</v>
      </c>
      <c r="F3734" s="152" t="s">
        <v>2380</v>
      </c>
      <c r="H3734" s="153">
        <v>8</v>
      </c>
      <c r="I3734" s="154"/>
      <c r="L3734" s="149"/>
      <c r="M3734" s="155"/>
      <c r="T3734" s="156"/>
      <c r="AT3734" s="151" t="s">
        <v>193</v>
      </c>
      <c r="AU3734" s="151" t="s">
        <v>81</v>
      </c>
      <c r="AV3734" s="12" t="s">
        <v>81</v>
      </c>
      <c r="AW3734" s="12" t="s">
        <v>34</v>
      </c>
      <c r="AX3734" s="12" t="s">
        <v>79</v>
      </c>
      <c r="AY3734" s="151" t="s">
        <v>182</v>
      </c>
    </row>
    <row r="3735" spans="2:65" s="1" customFormat="1" ht="21.75" customHeight="1">
      <c r="B3735" s="131"/>
      <c r="C3735" s="132" t="s">
        <v>2381</v>
      </c>
      <c r="D3735" s="132" t="s">
        <v>184</v>
      </c>
      <c r="E3735" s="133" t="s">
        <v>2382</v>
      </c>
      <c r="F3735" s="134" t="s">
        <v>2383</v>
      </c>
      <c r="G3735" s="135" t="s">
        <v>300</v>
      </c>
      <c r="H3735" s="136">
        <v>27.7</v>
      </c>
      <c r="I3735" s="137"/>
      <c r="J3735" s="138">
        <f>ROUND(I3735*H3735,2)</f>
        <v>0</v>
      </c>
      <c r="K3735" s="134" t="s">
        <v>3</v>
      </c>
      <c r="L3735" s="32"/>
      <c r="M3735" s="139" t="s">
        <v>3</v>
      </c>
      <c r="N3735" s="140" t="s">
        <v>43</v>
      </c>
      <c r="P3735" s="141">
        <f>O3735*H3735</f>
        <v>0</v>
      </c>
      <c r="Q3735" s="141">
        <v>0</v>
      </c>
      <c r="R3735" s="141">
        <f>Q3735*H3735</f>
        <v>0</v>
      </c>
      <c r="S3735" s="141">
        <v>0</v>
      </c>
      <c r="T3735" s="142">
        <f>S3735*H3735</f>
        <v>0</v>
      </c>
      <c r="AR3735" s="143" t="s">
        <v>189</v>
      </c>
      <c r="AT3735" s="143" t="s">
        <v>184</v>
      </c>
      <c r="AU3735" s="143" t="s">
        <v>81</v>
      </c>
      <c r="AY3735" s="17" t="s">
        <v>182</v>
      </c>
      <c r="BE3735" s="144">
        <f>IF(N3735="základní",J3735,0)</f>
        <v>0</v>
      </c>
      <c r="BF3735" s="144">
        <f>IF(N3735="snížená",J3735,0)</f>
        <v>0</v>
      </c>
      <c r="BG3735" s="144">
        <f>IF(N3735="zákl. přenesená",J3735,0)</f>
        <v>0</v>
      </c>
      <c r="BH3735" s="144">
        <f>IF(N3735="sníž. přenesená",J3735,0)</f>
        <v>0</v>
      </c>
      <c r="BI3735" s="144">
        <f>IF(N3735="nulová",J3735,0)</f>
        <v>0</v>
      </c>
      <c r="BJ3735" s="17" t="s">
        <v>79</v>
      </c>
      <c r="BK3735" s="144">
        <f>ROUND(I3735*H3735,2)</f>
        <v>0</v>
      </c>
      <c r="BL3735" s="17" t="s">
        <v>189</v>
      </c>
      <c r="BM3735" s="143" t="s">
        <v>2384</v>
      </c>
    </row>
    <row r="3736" spans="2:65" s="12" customFormat="1">
      <c r="B3736" s="149"/>
      <c r="D3736" s="150" t="s">
        <v>193</v>
      </c>
      <c r="E3736" s="151" t="s">
        <v>3</v>
      </c>
      <c r="F3736" s="152" t="s">
        <v>2385</v>
      </c>
      <c r="H3736" s="153">
        <v>3.5</v>
      </c>
      <c r="I3736" s="154"/>
      <c r="L3736" s="149"/>
      <c r="M3736" s="155"/>
      <c r="T3736" s="156"/>
      <c r="AT3736" s="151" t="s">
        <v>193</v>
      </c>
      <c r="AU3736" s="151" t="s">
        <v>81</v>
      </c>
      <c r="AV3736" s="12" t="s">
        <v>81</v>
      </c>
      <c r="AW3736" s="12" t="s">
        <v>34</v>
      </c>
      <c r="AX3736" s="12" t="s">
        <v>72</v>
      </c>
      <c r="AY3736" s="151" t="s">
        <v>182</v>
      </c>
    </row>
    <row r="3737" spans="2:65" s="12" customFormat="1">
      <c r="B3737" s="149"/>
      <c r="D3737" s="150" t="s">
        <v>193</v>
      </c>
      <c r="E3737" s="151" t="s">
        <v>3</v>
      </c>
      <c r="F3737" s="152" t="s">
        <v>2386</v>
      </c>
      <c r="H3737" s="153">
        <v>3.4</v>
      </c>
      <c r="I3737" s="154"/>
      <c r="L3737" s="149"/>
      <c r="M3737" s="155"/>
      <c r="T3737" s="156"/>
      <c r="AT3737" s="151" t="s">
        <v>193</v>
      </c>
      <c r="AU3737" s="151" t="s">
        <v>81</v>
      </c>
      <c r="AV3737" s="12" t="s">
        <v>81</v>
      </c>
      <c r="AW3737" s="12" t="s">
        <v>34</v>
      </c>
      <c r="AX3737" s="12" t="s">
        <v>72</v>
      </c>
      <c r="AY3737" s="151" t="s">
        <v>182</v>
      </c>
    </row>
    <row r="3738" spans="2:65" s="12" customFormat="1">
      <c r="B3738" s="149"/>
      <c r="D3738" s="150" t="s">
        <v>193</v>
      </c>
      <c r="E3738" s="151" t="s">
        <v>3</v>
      </c>
      <c r="F3738" s="152" t="s">
        <v>2387</v>
      </c>
      <c r="H3738" s="153">
        <v>10.4</v>
      </c>
      <c r="I3738" s="154"/>
      <c r="L3738" s="149"/>
      <c r="M3738" s="155"/>
      <c r="T3738" s="156"/>
      <c r="AT3738" s="151" t="s">
        <v>193</v>
      </c>
      <c r="AU3738" s="151" t="s">
        <v>81</v>
      </c>
      <c r="AV3738" s="12" t="s">
        <v>81</v>
      </c>
      <c r="AW3738" s="12" t="s">
        <v>34</v>
      </c>
      <c r="AX3738" s="12" t="s">
        <v>72</v>
      </c>
      <c r="AY3738" s="151" t="s">
        <v>182</v>
      </c>
    </row>
    <row r="3739" spans="2:65" s="12" customFormat="1">
      <c r="B3739" s="149"/>
      <c r="D3739" s="150" t="s">
        <v>193</v>
      </c>
      <c r="E3739" s="151" t="s">
        <v>3</v>
      </c>
      <c r="F3739" s="152" t="s">
        <v>2388</v>
      </c>
      <c r="H3739" s="153">
        <v>10.4</v>
      </c>
      <c r="I3739" s="154"/>
      <c r="L3739" s="149"/>
      <c r="M3739" s="155"/>
      <c r="T3739" s="156"/>
      <c r="AT3739" s="151" t="s">
        <v>193</v>
      </c>
      <c r="AU3739" s="151" t="s">
        <v>81</v>
      </c>
      <c r="AV3739" s="12" t="s">
        <v>81</v>
      </c>
      <c r="AW3739" s="12" t="s">
        <v>34</v>
      </c>
      <c r="AX3739" s="12" t="s">
        <v>72</v>
      </c>
      <c r="AY3739" s="151" t="s">
        <v>182</v>
      </c>
    </row>
    <row r="3740" spans="2:65" s="13" customFormat="1">
      <c r="B3740" s="157"/>
      <c r="D3740" s="150" t="s">
        <v>193</v>
      </c>
      <c r="E3740" s="158" t="s">
        <v>3</v>
      </c>
      <c r="F3740" s="159" t="s">
        <v>201</v>
      </c>
      <c r="H3740" s="160">
        <v>27.7</v>
      </c>
      <c r="I3740" s="161"/>
      <c r="L3740" s="157"/>
      <c r="M3740" s="162"/>
      <c r="T3740" s="163"/>
      <c r="AT3740" s="158" t="s">
        <v>193</v>
      </c>
      <c r="AU3740" s="158" t="s">
        <v>81</v>
      </c>
      <c r="AV3740" s="13" t="s">
        <v>189</v>
      </c>
      <c r="AW3740" s="13" t="s">
        <v>34</v>
      </c>
      <c r="AX3740" s="13" t="s">
        <v>79</v>
      </c>
      <c r="AY3740" s="158" t="s">
        <v>182</v>
      </c>
    </row>
    <row r="3741" spans="2:65" s="1" customFormat="1" ht="21.75" customHeight="1">
      <c r="B3741" s="131"/>
      <c r="C3741" s="132" t="s">
        <v>2389</v>
      </c>
      <c r="D3741" s="132" t="s">
        <v>184</v>
      </c>
      <c r="E3741" s="133" t="s">
        <v>2390</v>
      </c>
      <c r="F3741" s="134" t="s">
        <v>2391</v>
      </c>
      <c r="G3741" s="135" t="s">
        <v>300</v>
      </c>
      <c r="H3741" s="136">
        <v>118.6</v>
      </c>
      <c r="I3741" s="137"/>
      <c r="J3741" s="138">
        <f>ROUND(I3741*H3741,2)</f>
        <v>0</v>
      </c>
      <c r="K3741" s="134" t="s">
        <v>3</v>
      </c>
      <c r="L3741" s="32"/>
      <c r="M3741" s="139" t="s">
        <v>3</v>
      </c>
      <c r="N3741" s="140" t="s">
        <v>43</v>
      </c>
      <c r="P3741" s="141">
        <f>O3741*H3741</f>
        <v>0</v>
      </c>
      <c r="Q3741" s="141">
        <v>0</v>
      </c>
      <c r="R3741" s="141">
        <f>Q3741*H3741</f>
        <v>0</v>
      </c>
      <c r="S3741" s="141">
        <v>0</v>
      </c>
      <c r="T3741" s="142">
        <f>S3741*H3741</f>
        <v>0</v>
      </c>
      <c r="AR3741" s="143" t="s">
        <v>189</v>
      </c>
      <c r="AT3741" s="143" t="s">
        <v>184</v>
      </c>
      <c r="AU3741" s="143" t="s">
        <v>81</v>
      </c>
      <c r="AY3741" s="17" t="s">
        <v>182</v>
      </c>
      <c r="BE3741" s="144">
        <f>IF(N3741="základní",J3741,0)</f>
        <v>0</v>
      </c>
      <c r="BF3741" s="144">
        <f>IF(N3741="snížená",J3741,0)</f>
        <v>0</v>
      </c>
      <c r="BG3741" s="144">
        <f>IF(N3741="zákl. přenesená",J3741,0)</f>
        <v>0</v>
      </c>
      <c r="BH3741" s="144">
        <f>IF(N3741="sníž. přenesená",J3741,0)</f>
        <v>0</v>
      </c>
      <c r="BI3741" s="144">
        <f>IF(N3741="nulová",J3741,0)</f>
        <v>0</v>
      </c>
      <c r="BJ3741" s="17" t="s">
        <v>79</v>
      </c>
      <c r="BK3741" s="144">
        <f>ROUND(I3741*H3741,2)</f>
        <v>0</v>
      </c>
      <c r="BL3741" s="17" t="s">
        <v>189</v>
      </c>
      <c r="BM3741" s="143" t="s">
        <v>2392</v>
      </c>
    </row>
    <row r="3742" spans="2:65" s="12" customFormat="1">
      <c r="B3742" s="149"/>
      <c r="D3742" s="150" t="s">
        <v>193</v>
      </c>
      <c r="E3742" s="151" t="s">
        <v>3</v>
      </c>
      <c r="F3742" s="152" t="s">
        <v>2393</v>
      </c>
      <c r="H3742" s="153">
        <v>15</v>
      </c>
      <c r="I3742" s="154"/>
      <c r="L3742" s="149"/>
      <c r="M3742" s="155"/>
      <c r="T3742" s="156"/>
      <c r="AT3742" s="151" t="s">
        <v>193</v>
      </c>
      <c r="AU3742" s="151" t="s">
        <v>81</v>
      </c>
      <c r="AV3742" s="12" t="s">
        <v>81</v>
      </c>
      <c r="AW3742" s="12" t="s">
        <v>34</v>
      </c>
      <c r="AX3742" s="12" t="s">
        <v>72</v>
      </c>
      <c r="AY3742" s="151" t="s">
        <v>182</v>
      </c>
    </row>
    <row r="3743" spans="2:65" s="12" customFormat="1">
      <c r="B3743" s="149"/>
      <c r="D3743" s="150" t="s">
        <v>193</v>
      </c>
      <c r="E3743" s="151" t="s">
        <v>3</v>
      </c>
      <c r="F3743" s="152" t="s">
        <v>2394</v>
      </c>
      <c r="H3743" s="153">
        <v>18.8</v>
      </c>
      <c r="I3743" s="154"/>
      <c r="L3743" s="149"/>
      <c r="M3743" s="155"/>
      <c r="T3743" s="156"/>
      <c r="AT3743" s="151" t="s">
        <v>193</v>
      </c>
      <c r="AU3743" s="151" t="s">
        <v>81</v>
      </c>
      <c r="AV3743" s="12" t="s">
        <v>81</v>
      </c>
      <c r="AW3743" s="12" t="s">
        <v>34</v>
      </c>
      <c r="AX3743" s="12" t="s">
        <v>72</v>
      </c>
      <c r="AY3743" s="151" t="s">
        <v>182</v>
      </c>
    </row>
    <row r="3744" spans="2:65" s="12" customFormat="1">
      <c r="B3744" s="149"/>
      <c r="D3744" s="150" t="s">
        <v>193</v>
      </c>
      <c r="E3744" s="151" t="s">
        <v>3</v>
      </c>
      <c r="F3744" s="152" t="s">
        <v>2395</v>
      </c>
      <c r="H3744" s="153">
        <v>42.4</v>
      </c>
      <c r="I3744" s="154"/>
      <c r="L3744" s="149"/>
      <c r="M3744" s="155"/>
      <c r="T3744" s="156"/>
      <c r="AT3744" s="151" t="s">
        <v>193</v>
      </c>
      <c r="AU3744" s="151" t="s">
        <v>81</v>
      </c>
      <c r="AV3744" s="12" t="s">
        <v>81</v>
      </c>
      <c r="AW3744" s="12" t="s">
        <v>34</v>
      </c>
      <c r="AX3744" s="12" t="s">
        <v>72</v>
      </c>
      <c r="AY3744" s="151" t="s">
        <v>182</v>
      </c>
    </row>
    <row r="3745" spans="2:65" s="12" customFormat="1">
      <c r="B3745" s="149"/>
      <c r="D3745" s="150" t="s">
        <v>193</v>
      </c>
      <c r="E3745" s="151" t="s">
        <v>3</v>
      </c>
      <c r="F3745" s="152" t="s">
        <v>2396</v>
      </c>
      <c r="H3745" s="153">
        <v>42.4</v>
      </c>
      <c r="I3745" s="154"/>
      <c r="L3745" s="149"/>
      <c r="M3745" s="155"/>
      <c r="T3745" s="156"/>
      <c r="AT3745" s="151" t="s">
        <v>193</v>
      </c>
      <c r="AU3745" s="151" t="s">
        <v>81</v>
      </c>
      <c r="AV3745" s="12" t="s">
        <v>81</v>
      </c>
      <c r="AW3745" s="12" t="s">
        <v>34</v>
      </c>
      <c r="AX3745" s="12" t="s">
        <v>72</v>
      </c>
      <c r="AY3745" s="151" t="s">
        <v>182</v>
      </c>
    </row>
    <row r="3746" spans="2:65" s="13" customFormat="1">
      <c r="B3746" s="157"/>
      <c r="D3746" s="150" t="s">
        <v>193</v>
      </c>
      <c r="E3746" s="158" t="s">
        <v>3</v>
      </c>
      <c r="F3746" s="159" t="s">
        <v>201</v>
      </c>
      <c r="H3746" s="160">
        <v>118.6</v>
      </c>
      <c r="I3746" s="161"/>
      <c r="L3746" s="157"/>
      <c r="M3746" s="162"/>
      <c r="T3746" s="163"/>
      <c r="AT3746" s="158" t="s">
        <v>193</v>
      </c>
      <c r="AU3746" s="158" t="s">
        <v>81</v>
      </c>
      <c r="AV3746" s="13" t="s">
        <v>189</v>
      </c>
      <c r="AW3746" s="13" t="s">
        <v>34</v>
      </c>
      <c r="AX3746" s="13" t="s">
        <v>79</v>
      </c>
      <c r="AY3746" s="158" t="s">
        <v>182</v>
      </c>
    </row>
    <row r="3747" spans="2:65" s="11" customFormat="1" ht="22.9" customHeight="1">
      <c r="B3747" s="119"/>
      <c r="D3747" s="120" t="s">
        <v>71</v>
      </c>
      <c r="E3747" s="129" t="s">
        <v>236</v>
      </c>
      <c r="F3747" s="129" t="s">
        <v>2397</v>
      </c>
      <c r="I3747" s="122"/>
      <c r="J3747" s="130">
        <f>BK3747</f>
        <v>0</v>
      </c>
      <c r="L3747" s="119"/>
      <c r="M3747" s="124"/>
      <c r="P3747" s="125">
        <f>SUM(P3748:P3757)</f>
        <v>0</v>
      </c>
      <c r="R3747" s="125">
        <f>SUM(R3748:R3757)</f>
        <v>9.0000000000000008E-4</v>
      </c>
      <c r="T3747" s="126">
        <f>SUM(T3748:T3757)</f>
        <v>0</v>
      </c>
      <c r="AR3747" s="120" t="s">
        <v>79</v>
      </c>
      <c r="AT3747" s="127" t="s">
        <v>71</v>
      </c>
      <c r="AU3747" s="127" t="s">
        <v>79</v>
      </c>
      <c r="AY3747" s="120" t="s">
        <v>182</v>
      </c>
      <c r="BK3747" s="128">
        <f>SUM(BK3748:BK3757)</f>
        <v>0</v>
      </c>
    </row>
    <row r="3748" spans="2:65" s="1" customFormat="1" ht="37.9" customHeight="1">
      <c r="B3748" s="131"/>
      <c r="C3748" s="132" t="s">
        <v>2398</v>
      </c>
      <c r="D3748" s="132" t="s">
        <v>184</v>
      </c>
      <c r="E3748" s="133" t="s">
        <v>2399</v>
      </c>
      <c r="F3748" s="134" t="s">
        <v>2400</v>
      </c>
      <c r="G3748" s="135" t="s">
        <v>543</v>
      </c>
      <c r="H3748" s="136">
        <v>6</v>
      </c>
      <c r="I3748" s="137"/>
      <c r="J3748" s="138">
        <f>ROUND(I3748*H3748,2)</f>
        <v>0</v>
      </c>
      <c r="K3748" s="134" t="s">
        <v>188</v>
      </c>
      <c r="L3748" s="32"/>
      <c r="M3748" s="139" t="s">
        <v>3</v>
      </c>
      <c r="N3748" s="140" t="s">
        <v>43</v>
      </c>
      <c r="P3748" s="141">
        <f>O3748*H3748</f>
        <v>0</v>
      </c>
      <c r="Q3748" s="141">
        <v>0</v>
      </c>
      <c r="R3748" s="141">
        <f>Q3748*H3748</f>
        <v>0</v>
      </c>
      <c r="S3748" s="141">
        <v>0</v>
      </c>
      <c r="T3748" s="142">
        <f>S3748*H3748</f>
        <v>0</v>
      </c>
      <c r="AR3748" s="143" t="s">
        <v>189</v>
      </c>
      <c r="AT3748" s="143" t="s">
        <v>184</v>
      </c>
      <c r="AU3748" s="143" t="s">
        <v>81</v>
      </c>
      <c r="AY3748" s="17" t="s">
        <v>182</v>
      </c>
      <c r="BE3748" s="144">
        <f>IF(N3748="základní",J3748,0)</f>
        <v>0</v>
      </c>
      <c r="BF3748" s="144">
        <f>IF(N3748="snížená",J3748,0)</f>
        <v>0</v>
      </c>
      <c r="BG3748" s="144">
        <f>IF(N3748="zákl. přenesená",J3748,0)</f>
        <v>0</v>
      </c>
      <c r="BH3748" s="144">
        <f>IF(N3748="sníž. přenesená",J3748,0)</f>
        <v>0</v>
      </c>
      <c r="BI3748" s="144">
        <f>IF(N3748="nulová",J3748,0)</f>
        <v>0</v>
      </c>
      <c r="BJ3748" s="17" t="s">
        <v>79</v>
      </c>
      <c r="BK3748" s="144">
        <f>ROUND(I3748*H3748,2)</f>
        <v>0</v>
      </c>
      <c r="BL3748" s="17" t="s">
        <v>189</v>
      </c>
      <c r="BM3748" s="143" t="s">
        <v>2401</v>
      </c>
    </row>
    <row r="3749" spans="2:65" s="1" customFormat="1">
      <c r="B3749" s="32"/>
      <c r="D3749" s="145" t="s">
        <v>191</v>
      </c>
      <c r="F3749" s="146" t="s">
        <v>2402</v>
      </c>
      <c r="I3749" s="147"/>
      <c r="L3749" s="32"/>
      <c r="M3749" s="148"/>
      <c r="T3749" s="52"/>
      <c r="AT3749" s="17" t="s">
        <v>191</v>
      </c>
      <c r="AU3749" s="17" t="s">
        <v>81</v>
      </c>
    </row>
    <row r="3750" spans="2:65" s="12" customFormat="1">
      <c r="B3750" s="149"/>
      <c r="D3750" s="150" t="s">
        <v>193</v>
      </c>
      <c r="E3750" s="151" t="s">
        <v>3</v>
      </c>
      <c r="F3750" s="152" t="s">
        <v>2403</v>
      </c>
      <c r="H3750" s="153">
        <v>6</v>
      </c>
      <c r="I3750" s="154"/>
      <c r="L3750" s="149"/>
      <c r="M3750" s="155"/>
      <c r="T3750" s="156"/>
      <c r="AT3750" s="151" t="s">
        <v>193</v>
      </c>
      <c r="AU3750" s="151" t="s">
        <v>81</v>
      </c>
      <c r="AV3750" s="12" t="s">
        <v>81</v>
      </c>
      <c r="AW3750" s="12" t="s">
        <v>34</v>
      </c>
      <c r="AX3750" s="12" t="s">
        <v>79</v>
      </c>
      <c r="AY3750" s="151" t="s">
        <v>182</v>
      </c>
    </row>
    <row r="3751" spans="2:65" s="1" customFormat="1" ht="24.2" customHeight="1">
      <c r="B3751" s="131"/>
      <c r="C3751" s="164" t="s">
        <v>2404</v>
      </c>
      <c r="D3751" s="164" t="s">
        <v>281</v>
      </c>
      <c r="E3751" s="165" t="s">
        <v>2405</v>
      </c>
      <c r="F3751" s="166" t="s">
        <v>2406</v>
      </c>
      <c r="G3751" s="167" t="s">
        <v>543</v>
      </c>
      <c r="H3751" s="168">
        <v>3</v>
      </c>
      <c r="I3751" s="169"/>
      <c r="J3751" s="170">
        <f>ROUND(I3751*H3751,2)</f>
        <v>0</v>
      </c>
      <c r="K3751" s="166" t="s">
        <v>188</v>
      </c>
      <c r="L3751" s="171"/>
      <c r="M3751" s="172" t="s">
        <v>3</v>
      </c>
      <c r="N3751" s="173" t="s">
        <v>43</v>
      </c>
      <c r="P3751" s="141">
        <f>O3751*H3751</f>
        <v>0</v>
      </c>
      <c r="Q3751" s="141">
        <v>6.0000000000000002E-5</v>
      </c>
      <c r="R3751" s="141">
        <f>Q3751*H3751</f>
        <v>1.8000000000000001E-4</v>
      </c>
      <c r="S3751" s="141">
        <v>0</v>
      </c>
      <c r="T3751" s="142">
        <f>S3751*H3751</f>
        <v>0</v>
      </c>
      <c r="AR3751" s="143" t="s">
        <v>236</v>
      </c>
      <c r="AT3751" s="143" t="s">
        <v>281</v>
      </c>
      <c r="AU3751" s="143" t="s">
        <v>81</v>
      </c>
      <c r="AY3751" s="17" t="s">
        <v>182</v>
      </c>
      <c r="BE3751" s="144">
        <f>IF(N3751="základní",J3751,0)</f>
        <v>0</v>
      </c>
      <c r="BF3751" s="144">
        <f>IF(N3751="snížená",J3751,0)</f>
        <v>0</v>
      </c>
      <c r="BG3751" s="144">
        <f>IF(N3751="zákl. přenesená",J3751,0)</f>
        <v>0</v>
      </c>
      <c r="BH3751" s="144">
        <f>IF(N3751="sníž. přenesená",J3751,0)</f>
        <v>0</v>
      </c>
      <c r="BI3751" s="144">
        <f>IF(N3751="nulová",J3751,0)</f>
        <v>0</v>
      </c>
      <c r="BJ3751" s="17" t="s">
        <v>79</v>
      </c>
      <c r="BK3751" s="144">
        <f>ROUND(I3751*H3751,2)</f>
        <v>0</v>
      </c>
      <c r="BL3751" s="17" t="s">
        <v>189</v>
      </c>
      <c r="BM3751" s="143" t="s">
        <v>2407</v>
      </c>
    </row>
    <row r="3752" spans="2:65" s="1" customFormat="1" ht="21.75" customHeight="1">
      <c r="B3752" s="131"/>
      <c r="C3752" s="164" t="s">
        <v>2408</v>
      </c>
      <c r="D3752" s="164" t="s">
        <v>281</v>
      </c>
      <c r="E3752" s="165" t="s">
        <v>2409</v>
      </c>
      <c r="F3752" s="166" t="s">
        <v>2410</v>
      </c>
      <c r="G3752" s="167" t="s">
        <v>543</v>
      </c>
      <c r="H3752" s="168">
        <v>6</v>
      </c>
      <c r="I3752" s="169"/>
      <c r="J3752" s="170">
        <f>ROUND(I3752*H3752,2)</f>
        <v>0</v>
      </c>
      <c r="K3752" s="166" t="s">
        <v>188</v>
      </c>
      <c r="L3752" s="171"/>
      <c r="M3752" s="172" t="s">
        <v>3</v>
      </c>
      <c r="N3752" s="173" t="s">
        <v>43</v>
      </c>
      <c r="P3752" s="141">
        <f>O3752*H3752</f>
        <v>0</v>
      </c>
      <c r="Q3752" s="141">
        <v>1.2E-4</v>
      </c>
      <c r="R3752" s="141">
        <f>Q3752*H3752</f>
        <v>7.2000000000000005E-4</v>
      </c>
      <c r="S3752" s="141">
        <v>0</v>
      </c>
      <c r="T3752" s="142">
        <f>S3752*H3752</f>
        <v>0</v>
      </c>
      <c r="AR3752" s="143" t="s">
        <v>236</v>
      </c>
      <c r="AT3752" s="143" t="s">
        <v>281</v>
      </c>
      <c r="AU3752" s="143" t="s">
        <v>81</v>
      </c>
      <c r="AY3752" s="17" t="s">
        <v>182</v>
      </c>
      <c r="BE3752" s="144">
        <f>IF(N3752="základní",J3752,0)</f>
        <v>0</v>
      </c>
      <c r="BF3752" s="144">
        <f>IF(N3752="snížená",J3752,0)</f>
        <v>0</v>
      </c>
      <c r="BG3752" s="144">
        <f>IF(N3752="zákl. přenesená",J3752,0)</f>
        <v>0</v>
      </c>
      <c r="BH3752" s="144">
        <f>IF(N3752="sníž. přenesená",J3752,0)</f>
        <v>0</v>
      </c>
      <c r="BI3752" s="144">
        <f>IF(N3752="nulová",J3752,0)</f>
        <v>0</v>
      </c>
      <c r="BJ3752" s="17" t="s">
        <v>79</v>
      </c>
      <c r="BK3752" s="144">
        <f>ROUND(I3752*H3752,2)</f>
        <v>0</v>
      </c>
      <c r="BL3752" s="17" t="s">
        <v>189</v>
      </c>
      <c r="BM3752" s="143" t="s">
        <v>2411</v>
      </c>
    </row>
    <row r="3753" spans="2:65" s="1" customFormat="1" ht="37.9" customHeight="1">
      <c r="B3753" s="131"/>
      <c r="C3753" s="132" t="s">
        <v>2412</v>
      </c>
      <c r="D3753" s="132" t="s">
        <v>184</v>
      </c>
      <c r="E3753" s="133" t="s">
        <v>2413</v>
      </c>
      <c r="F3753" s="134" t="s">
        <v>2414</v>
      </c>
      <c r="G3753" s="135" t="s">
        <v>543</v>
      </c>
      <c r="H3753" s="136">
        <v>3</v>
      </c>
      <c r="I3753" s="137"/>
      <c r="J3753" s="138">
        <f>ROUND(I3753*H3753,2)</f>
        <v>0</v>
      </c>
      <c r="K3753" s="134" t="s">
        <v>188</v>
      </c>
      <c r="L3753" s="32"/>
      <c r="M3753" s="139" t="s">
        <v>3</v>
      </c>
      <c r="N3753" s="140" t="s">
        <v>43</v>
      </c>
      <c r="P3753" s="141">
        <f>O3753*H3753</f>
        <v>0</v>
      </c>
      <c r="Q3753" s="141">
        <v>0</v>
      </c>
      <c r="R3753" s="141">
        <f>Q3753*H3753</f>
        <v>0</v>
      </c>
      <c r="S3753" s="141">
        <v>0</v>
      </c>
      <c r="T3753" s="142">
        <f>S3753*H3753</f>
        <v>0</v>
      </c>
      <c r="AR3753" s="143" t="s">
        <v>189</v>
      </c>
      <c r="AT3753" s="143" t="s">
        <v>184</v>
      </c>
      <c r="AU3753" s="143" t="s">
        <v>81</v>
      </c>
      <c r="AY3753" s="17" t="s">
        <v>182</v>
      </c>
      <c r="BE3753" s="144">
        <f>IF(N3753="základní",J3753,0)</f>
        <v>0</v>
      </c>
      <c r="BF3753" s="144">
        <f>IF(N3753="snížená",J3753,0)</f>
        <v>0</v>
      </c>
      <c r="BG3753" s="144">
        <f>IF(N3753="zákl. přenesená",J3753,0)</f>
        <v>0</v>
      </c>
      <c r="BH3753" s="144">
        <f>IF(N3753="sníž. přenesená",J3753,0)</f>
        <v>0</v>
      </c>
      <c r="BI3753" s="144">
        <f>IF(N3753="nulová",J3753,0)</f>
        <v>0</v>
      </c>
      <c r="BJ3753" s="17" t="s">
        <v>79</v>
      </c>
      <c r="BK3753" s="144">
        <f>ROUND(I3753*H3753,2)</f>
        <v>0</v>
      </c>
      <c r="BL3753" s="17" t="s">
        <v>189</v>
      </c>
      <c r="BM3753" s="143" t="s">
        <v>2415</v>
      </c>
    </row>
    <row r="3754" spans="2:65" s="1" customFormat="1">
      <c r="B3754" s="32"/>
      <c r="D3754" s="145" t="s">
        <v>191</v>
      </c>
      <c r="F3754" s="146" t="s">
        <v>2416</v>
      </c>
      <c r="I3754" s="147"/>
      <c r="L3754" s="32"/>
      <c r="M3754" s="148"/>
      <c r="T3754" s="52"/>
      <c r="AT3754" s="17" t="s">
        <v>191</v>
      </c>
      <c r="AU3754" s="17" t="s">
        <v>81</v>
      </c>
    </row>
    <row r="3755" spans="2:65" s="12" customFormat="1">
      <c r="B3755" s="149"/>
      <c r="D3755" s="150" t="s">
        <v>193</v>
      </c>
      <c r="E3755" s="151" t="s">
        <v>3</v>
      </c>
      <c r="F3755" s="152" t="s">
        <v>2417</v>
      </c>
      <c r="H3755" s="153">
        <v>3</v>
      </c>
      <c r="I3755" s="154"/>
      <c r="L3755" s="149"/>
      <c r="M3755" s="155"/>
      <c r="T3755" s="156"/>
      <c r="AT3755" s="151" t="s">
        <v>193</v>
      </c>
      <c r="AU3755" s="151" t="s">
        <v>81</v>
      </c>
      <c r="AV3755" s="12" t="s">
        <v>81</v>
      </c>
      <c r="AW3755" s="12" t="s">
        <v>34</v>
      </c>
      <c r="AX3755" s="12" t="s">
        <v>79</v>
      </c>
      <c r="AY3755" s="151" t="s">
        <v>182</v>
      </c>
    </row>
    <row r="3756" spans="2:65" s="1" customFormat="1" ht="24.2" customHeight="1">
      <c r="B3756" s="131"/>
      <c r="C3756" s="132" t="s">
        <v>2418</v>
      </c>
      <c r="D3756" s="132" t="s">
        <v>184</v>
      </c>
      <c r="E3756" s="133" t="s">
        <v>2419</v>
      </c>
      <c r="F3756" s="134" t="s">
        <v>2420</v>
      </c>
      <c r="G3756" s="135" t="s">
        <v>2421</v>
      </c>
      <c r="H3756" s="136">
        <v>2</v>
      </c>
      <c r="I3756" s="137"/>
      <c r="J3756" s="138">
        <f>ROUND(I3756*H3756,2)</f>
        <v>0</v>
      </c>
      <c r="K3756" s="134" t="s">
        <v>3</v>
      </c>
      <c r="L3756" s="32"/>
      <c r="M3756" s="139" t="s">
        <v>3</v>
      </c>
      <c r="N3756" s="140" t="s">
        <v>43</v>
      </c>
      <c r="P3756" s="141">
        <f>O3756*H3756</f>
        <v>0</v>
      </c>
      <c r="Q3756" s="141">
        <v>0</v>
      </c>
      <c r="R3756" s="141">
        <f>Q3756*H3756</f>
        <v>0</v>
      </c>
      <c r="S3756" s="141">
        <v>0</v>
      </c>
      <c r="T3756" s="142">
        <f>S3756*H3756</f>
        <v>0</v>
      </c>
      <c r="AR3756" s="143" t="s">
        <v>189</v>
      </c>
      <c r="AT3756" s="143" t="s">
        <v>184</v>
      </c>
      <c r="AU3756" s="143" t="s">
        <v>81</v>
      </c>
      <c r="AY3756" s="17" t="s">
        <v>182</v>
      </c>
      <c r="BE3756" s="144">
        <f>IF(N3756="základní",J3756,0)</f>
        <v>0</v>
      </c>
      <c r="BF3756" s="144">
        <f>IF(N3756="snížená",J3756,0)</f>
        <v>0</v>
      </c>
      <c r="BG3756" s="144">
        <f>IF(N3756="zákl. přenesená",J3756,0)</f>
        <v>0</v>
      </c>
      <c r="BH3756" s="144">
        <f>IF(N3756="sníž. přenesená",J3756,0)</f>
        <v>0</v>
      </c>
      <c r="BI3756" s="144">
        <f>IF(N3756="nulová",J3756,0)</f>
        <v>0</v>
      </c>
      <c r="BJ3756" s="17" t="s">
        <v>79</v>
      </c>
      <c r="BK3756" s="144">
        <f>ROUND(I3756*H3756,2)</f>
        <v>0</v>
      </c>
      <c r="BL3756" s="17" t="s">
        <v>189</v>
      </c>
      <c r="BM3756" s="143" t="s">
        <v>2422</v>
      </c>
    </row>
    <row r="3757" spans="2:65" s="12" customFormat="1">
      <c r="B3757" s="149"/>
      <c r="D3757" s="150" t="s">
        <v>193</v>
      </c>
      <c r="E3757" s="151" t="s">
        <v>3</v>
      </c>
      <c r="F3757" s="152" t="s">
        <v>2423</v>
      </c>
      <c r="H3757" s="153">
        <v>2</v>
      </c>
      <c r="I3757" s="154"/>
      <c r="L3757" s="149"/>
      <c r="M3757" s="155"/>
      <c r="T3757" s="156"/>
      <c r="AT3757" s="151" t="s">
        <v>193</v>
      </c>
      <c r="AU3757" s="151" t="s">
        <v>81</v>
      </c>
      <c r="AV3757" s="12" t="s">
        <v>81</v>
      </c>
      <c r="AW3757" s="12" t="s">
        <v>34</v>
      </c>
      <c r="AX3757" s="12" t="s">
        <v>79</v>
      </c>
      <c r="AY3757" s="151" t="s">
        <v>182</v>
      </c>
    </row>
    <row r="3758" spans="2:65" s="11" customFormat="1" ht="22.9" customHeight="1">
      <c r="B3758" s="119"/>
      <c r="D3758" s="120" t="s">
        <v>71</v>
      </c>
      <c r="E3758" s="129" t="s">
        <v>243</v>
      </c>
      <c r="F3758" s="129" t="s">
        <v>2424</v>
      </c>
      <c r="I3758" s="122"/>
      <c r="J3758" s="130">
        <f>BK3758</f>
        <v>0</v>
      </c>
      <c r="L3758" s="119"/>
      <c r="M3758" s="124"/>
      <c r="P3758" s="125">
        <f>SUM(P3759:P4188)</f>
        <v>0</v>
      </c>
      <c r="R3758" s="125">
        <f>SUM(R3759:R4188)</f>
        <v>29.011415910000004</v>
      </c>
      <c r="T3758" s="126">
        <f>SUM(T3759:T4188)</f>
        <v>1213.7685239999998</v>
      </c>
      <c r="AR3758" s="120" t="s">
        <v>79</v>
      </c>
      <c r="AT3758" s="127" t="s">
        <v>71</v>
      </c>
      <c r="AU3758" s="127" t="s">
        <v>79</v>
      </c>
      <c r="AY3758" s="120" t="s">
        <v>182</v>
      </c>
      <c r="BK3758" s="128">
        <f>SUM(BK3759:BK4188)</f>
        <v>0</v>
      </c>
    </row>
    <row r="3759" spans="2:65" s="1" customFormat="1" ht="44.25" customHeight="1">
      <c r="B3759" s="131"/>
      <c r="C3759" s="132" t="s">
        <v>2425</v>
      </c>
      <c r="D3759" s="132" t="s">
        <v>184</v>
      </c>
      <c r="E3759" s="133" t="s">
        <v>2426</v>
      </c>
      <c r="F3759" s="134" t="s">
        <v>2427</v>
      </c>
      <c r="G3759" s="135" t="s">
        <v>292</v>
      </c>
      <c r="H3759" s="136">
        <v>1020.302</v>
      </c>
      <c r="I3759" s="137"/>
      <c r="J3759" s="138">
        <f>ROUND(I3759*H3759,2)</f>
        <v>0</v>
      </c>
      <c r="K3759" s="134" t="s">
        <v>188</v>
      </c>
      <c r="L3759" s="32"/>
      <c r="M3759" s="139" t="s">
        <v>3</v>
      </c>
      <c r="N3759" s="140" t="s">
        <v>43</v>
      </c>
      <c r="P3759" s="141">
        <f>O3759*H3759</f>
        <v>0</v>
      </c>
      <c r="Q3759" s="141">
        <v>0</v>
      </c>
      <c r="R3759" s="141">
        <f>Q3759*H3759</f>
        <v>0</v>
      </c>
      <c r="S3759" s="141">
        <v>0</v>
      </c>
      <c r="T3759" s="142">
        <f>S3759*H3759</f>
        <v>0</v>
      </c>
      <c r="AR3759" s="143" t="s">
        <v>189</v>
      </c>
      <c r="AT3759" s="143" t="s">
        <v>184</v>
      </c>
      <c r="AU3759" s="143" t="s">
        <v>81</v>
      </c>
      <c r="AY3759" s="17" t="s">
        <v>182</v>
      </c>
      <c r="BE3759" s="144">
        <f>IF(N3759="základní",J3759,0)</f>
        <v>0</v>
      </c>
      <c r="BF3759" s="144">
        <f>IF(N3759="snížená",J3759,0)</f>
        <v>0</v>
      </c>
      <c r="BG3759" s="144">
        <f>IF(N3759="zákl. přenesená",J3759,0)</f>
        <v>0</v>
      </c>
      <c r="BH3759" s="144">
        <f>IF(N3759="sníž. přenesená",J3759,0)</f>
        <v>0</v>
      </c>
      <c r="BI3759" s="144">
        <f>IF(N3759="nulová",J3759,0)</f>
        <v>0</v>
      </c>
      <c r="BJ3759" s="17" t="s">
        <v>79</v>
      </c>
      <c r="BK3759" s="144">
        <f>ROUND(I3759*H3759,2)</f>
        <v>0</v>
      </c>
      <c r="BL3759" s="17" t="s">
        <v>189</v>
      </c>
      <c r="BM3759" s="143" t="s">
        <v>2428</v>
      </c>
    </row>
    <row r="3760" spans="2:65" s="1" customFormat="1">
      <c r="B3760" s="32"/>
      <c r="D3760" s="145" t="s">
        <v>191</v>
      </c>
      <c r="F3760" s="146" t="s">
        <v>2429</v>
      </c>
      <c r="I3760" s="147"/>
      <c r="L3760" s="32"/>
      <c r="M3760" s="148"/>
      <c r="T3760" s="52"/>
      <c r="AT3760" s="17" t="s">
        <v>191</v>
      </c>
      <c r="AU3760" s="17" t="s">
        <v>81</v>
      </c>
    </row>
    <row r="3761" spans="2:65" s="12" customFormat="1" ht="22.5">
      <c r="B3761" s="149"/>
      <c r="D3761" s="150" t="s">
        <v>193</v>
      </c>
      <c r="E3761" s="151" t="s">
        <v>3</v>
      </c>
      <c r="F3761" s="152" t="s">
        <v>2430</v>
      </c>
      <c r="H3761" s="153">
        <v>1020.302</v>
      </c>
      <c r="I3761" s="154"/>
      <c r="L3761" s="149"/>
      <c r="M3761" s="155"/>
      <c r="T3761" s="156"/>
      <c r="AT3761" s="151" t="s">
        <v>193</v>
      </c>
      <c r="AU3761" s="151" t="s">
        <v>81</v>
      </c>
      <c r="AV3761" s="12" t="s">
        <v>81</v>
      </c>
      <c r="AW3761" s="12" t="s">
        <v>34</v>
      </c>
      <c r="AX3761" s="12" t="s">
        <v>79</v>
      </c>
      <c r="AY3761" s="151" t="s">
        <v>182</v>
      </c>
    </row>
    <row r="3762" spans="2:65" s="1" customFormat="1" ht="55.5" customHeight="1">
      <c r="B3762" s="131"/>
      <c r="C3762" s="132" t="s">
        <v>2431</v>
      </c>
      <c r="D3762" s="132" t="s">
        <v>184</v>
      </c>
      <c r="E3762" s="133" t="s">
        <v>2432</v>
      </c>
      <c r="F3762" s="134" t="s">
        <v>2433</v>
      </c>
      <c r="G3762" s="135" t="s">
        <v>292</v>
      </c>
      <c r="H3762" s="136">
        <v>91827.216</v>
      </c>
      <c r="I3762" s="137"/>
      <c r="J3762" s="138">
        <f>ROUND(I3762*H3762,2)</f>
        <v>0</v>
      </c>
      <c r="K3762" s="134" t="s">
        <v>188</v>
      </c>
      <c r="L3762" s="32"/>
      <c r="M3762" s="139" t="s">
        <v>3</v>
      </c>
      <c r="N3762" s="140" t="s">
        <v>43</v>
      </c>
      <c r="P3762" s="141">
        <f>O3762*H3762</f>
        <v>0</v>
      </c>
      <c r="Q3762" s="141">
        <v>0</v>
      </c>
      <c r="R3762" s="141">
        <f>Q3762*H3762</f>
        <v>0</v>
      </c>
      <c r="S3762" s="141">
        <v>0</v>
      </c>
      <c r="T3762" s="142">
        <f>S3762*H3762</f>
        <v>0</v>
      </c>
      <c r="AR3762" s="143" t="s">
        <v>189</v>
      </c>
      <c r="AT3762" s="143" t="s">
        <v>184</v>
      </c>
      <c r="AU3762" s="143" t="s">
        <v>81</v>
      </c>
      <c r="AY3762" s="17" t="s">
        <v>182</v>
      </c>
      <c r="BE3762" s="144">
        <f>IF(N3762="základní",J3762,0)</f>
        <v>0</v>
      </c>
      <c r="BF3762" s="144">
        <f>IF(N3762="snížená",J3762,0)</f>
        <v>0</v>
      </c>
      <c r="BG3762" s="144">
        <f>IF(N3762="zákl. přenesená",J3762,0)</f>
        <v>0</v>
      </c>
      <c r="BH3762" s="144">
        <f>IF(N3762="sníž. přenesená",J3762,0)</f>
        <v>0</v>
      </c>
      <c r="BI3762" s="144">
        <f>IF(N3762="nulová",J3762,0)</f>
        <v>0</v>
      </c>
      <c r="BJ3762" s="17" t="s">
        <v>79</v>
      </c>
      <c r="BK3762" s="144">
        <f>ROUND(I3762*H3762,2)</f>
        <v>0</v>
      </c>
      <c r="BL3762" s="17" t="s">
        <v>189</v>
      </c>
      <c r="BM3762" s="143" t="s">
        <v>2434</v>
      </c>
    </row>
    <row r="3763" spans="2:65" s="1" customFormat="1">
      <c r="B3763" s="32"/>
      <c r="D3763" s="145" t="s">
        <v>191</v>
      </c>
      <c r="F3763" s="146" t="s">
        <v>2435</v>
      </c>
      <c r="I3763" s="147"/>
      <c r="L3763" s="32"/>
      <c r="M3763" s="148"/>
      <c r="T3763" s="52"/>
      <c r="AT3763" s="17" t="s">
        <v>191</v>
      </c>
      <c r="AU3763" s="17" t="s">
        <v>81</v>
      </c>
    </row>
    <row r="3764" spans="2:65" s="12" customFormat="1" ht="22.5">
      <c r="B3764" s="149"/>
      <c r="D3764" s="150" t="s">
        <v>193</v>
      </c>
      <c r="E3764" s="151" t="s">
        <v>3</v>
      </c>
      <c r="F3764" s="152" t="s">
        <v>2436</v>
      </c>
      <c r="H3764" s="153">
        <v>91827.216</v>
      </c>
      <c r="I3764" s="154"/>
      <c r="L3764" s="149"/>
      <c r="M3764" s="155"/>
      <c r="T3764" s="156"/>
      <c r="AT3764" s="151" t="s">
        <v>193</v>
      </c>
      <c r="AU3764" s="151" t="s">
        <v>81</v>
      </c>
      <c r="AV3764" s="12" t="s">
        <v>81</v>
      </c>
      <c r="AW3764" s="12" t="s">
        <v>34</v>
      </c>
      <c r="AX3764" s="12" t="s">
        <v>79</v>
      </c>
      <c r="AY3764" s="151" t="s">
        <v>182</v>
      </c>
    </row>
    <row r="3765" spans="2:65" s="1" customFormat="1" ht="44.25" customHeight="1">
      <c r="B3765" s="131"/>
      <c r="C3765" s="132" t="s">
        <v>2437</v>
      </c>
      <c r="D3765" s="132" t="s">
        <v>184</v>
      </c>
      <c r="E3765" s="133" t="s">
        <v>2438</v>
      </c>
      <c r="F3765" s="134" t="s">
        <v>2439</v>
      </c>
      <c r="G3765" s="135" t="s">
        <v>292</v>
      </c>
      <c r="H3765" s="136">
        <v>1020.302</v>
      </c>
      <c r="I3765" s="137"/>
      <c r="J3765" s="138">
        <f>ROUND(I3765*H3765,2)</f>
        <v>0</v>
      </c>
      <c r="K3765" s="134" t="s">
        <v>188</v>
      </c>
      <c r="L3765" s="32"/>
      <c r="M3765" s="139" t="s">
        <v>3</v>
      </c>
      <c r="N3765" s="140" t="s">
        <v>43</v>
      </c>
      <c r="P3765" s="141">
        <f>O3765*H3765</f>
        <v>0</v>
      </c>
      <c r="Q3765" s="141">
        <v>0</v>
      </c>
      <c r="R3765" s="141">
        <f>Q3765*H3765</f>
        <v>0</v>
      </c>
      <c r="S3765" s="141">
        <v>0</v>
      </c>
      <c r="T3765" s="142">
        <f>S3765*H3765</f>
        <v>0</v>
      </c>
      <c r="AR3765" s="143" t="s">
        <v>189</v>
      </c>
      <c r="AT3765" s="143" t="s">
        <v>184</v>
      </c>
      <c r="AU3765" s="143" t="s">
        <v>81</v>
      </c>
      <c r="AY3765" s="17" t="s">
        <v>182</v>
      </c>
      <c r="BE3765" s="144">
        <f>IF(N3765="základní",J3765,0)</f>
        <v>0</v>
      </c>
      <c r="BF3765" s="144">
        <f>IF(N3765="snížená",J3765,0)</f>
        <v>0</v>
      </c>
      <c r="BG3765" s="144">
        <f>IF(N3765="zákl. přenesená",J3765,0)</f>
        <v>0</v>
      </c>
      <c r="BH3765" s="144">
        <f>IF(N3765="sníž. přenesená",J3765,0)</f>
        <v>0</v>
      </c>
      <c r="BI3765" s="144">
        <f>IF(N3765="nulová",J3765,0)</f>
        <v>0</v>
      </c>
      <c r="BJ3765" s="17" t="s">
        <v>79</v>
      </c>
      <c r="BK3765" s="144">
        <f>ROUND(I3765*H3765,2)</f>
        <v>0</v>
      </c>
      <c r="BL3765" s="17" t="s">
        <v>189</v>
      </c>
      <c r="BM3765" s="143" t="s">
        <v>2440</v>
      </c>
    </row>
    <row r="3766" spans="2:65" s="1" customFormat="1">
      <c r="B3766" s="32"/>
      <c r="D3766" s="145" t="s">
        <v>191</v>
      </c>
      <c r="F3766" s="146" t="s">
        <v>2441</v>
      </c>
      <c r="I3766" s="147"/>
      <c r="L3766" s="32"/>
      <c r="M3766" s="148"/>
      <c r="T3766" s="52"/>
      <c r="AT3766" s="17" t="s">
        <v>191</v>
      </c>
      <c r="AU3766" s="17" t="s">
        <v>81</v>
      </c>
    </row>
    <row r="3767" spans="2:65" s="12" customFormat="1" ht="22.5">
      <c r="B3767" s="149"/>
      <c r="D3767" s="150" t="s">
        <v>193</v>
      </c>
      <c r="E3767" s="151" t="s">
        <v>3</v>
      </c>
      <c r="F3767" s="152" t="s">
        <v>2430</v>
      </c>
      <c r="H3767" s="153">
        <v>1020.302</v>
      </c>
      <c r="I3767" s="154"/>
      <c r="L3767" s="149"/>
      <c r="M3767" s="155"/>
      <c r="T3767" s="156"/>
      <c r="AT3767" s="151" t="s">
        <v>193</v>
      </c>
      <c r="AU3767" s="151" t="s">
        <v>81</v>
      </c>
      <c r="AV3767" s="12" t="s">
        <v>81</v>
      </c>
      <c r="AW3767" s="12" t="s">
        <v>34</v>
      </c>
      <c r="AX3767" s="12" t="s">
        <v>79</v>
      </c>
      <c r="AY3767" s="151" t="s">
        <v>182</v>
      </c>
    </row>
    <row r="3768" spans="2:65" s="1" customFormat="1" ht="37.9" customHeight="1">
      <c r="B3768" s="131"/>
      <c r="C3768" s="132" t="s">
        <v>2442</v>
      </c>
      <c r="D3768" s="132" t="s">
        <v>184</v>
      </c>
      <c r="E3768" s="133" t="s">
        <v>2443</v>
      </c>
      <c r="F3768" s="134" t="s">
        <v>2444</v>
      </c>
      <c r="G3768" s="135" t="s">
        <v>187</v>
      </c>
      <c r="H3768" s="136">
        <v>341.52300000000002</v>
      </c>
      <c r="I3768" s="137"/>
      <c r="J3768" s="138">
        <f>ROUND(I3768*H3768,2)</f>
        <v>0</v>
      </c>
      <c r="K3768" s="134" t="s">
        <v>188</v>
      </c>
      <c r="L3768" s="32"/>
      <c r="M3768" s="139" t="s">
        <v>3</v>
      </c>
      <c r="N3768" s="140" t="s">
        <v>43</v>
      </c>
      <c r="P3768" s="141">
        <f>O3768*H3768</f>
        <v>0</v>
      </c>
      <c r="Q3768" s="141">
        <v>0</v>
      </c>
      <c r="R3768" s="141">
        <f>Q3768*H3768</f>
        <v>0</v>
      </c>
      <c r="S3768" s="141">
        <v>0</v>
      </c>
      <c r="T3768" s="142">
        <f>S3768*H3768</f>
        <v>0</v>
      </c>
      <c r="AR3768" s="143" t="s">
        <v>189</v>
      </c>
      <c r="AT3768" s="143" t="s">
        <v>184</v>
      </c>
      <c r="AU3768" s="143" t="s">
        <v>81</v>
      </c>
      <c r="AY3768" s="17" t="s">
        <v>182</v>
      </c>
      <c r="BE3768" s="144">
        <f>IF(N3768="základní",J3768,0)</f>
        <v>0</v>
      </c>
      <c r="BF3768" s="144">
        <f>IF(N3768="snížená",J3768,0)</f>
        <v>0</v>
      </c>
      <c r="BG3768" s="144">
        <f>IF(N3768="zákl. přenesená",J3768,0)</f>
        <v>0</v>
      </c>
      <c r="BH3768" s="144">
        <f>IF(N3768="sníž. přenesená",J3768,0)</f>
        <v>0</v>
      </c>
      <c r="BI3768" s="144">
        <f>IF(N3768="nulová",J3768,0)</f>
        <v>0</v>
      </c>
      <c r="BJ3768" s="17" t="s">
        <v>79</v>
      </c>
      <c r="BK3768" s="144">
        <f>ROUND(I3768*H3768,2)</f>
        <v>0</v>
      </c>
      <c r="BL3768" s="17" t="s">
        <v>189</v>
      </c>
      <c r="BM3768" s="143" t="s">
        <v>2445</v>
      </c>
    </row>
    <row r="3769" spans="2:65" s="1" customFormat="1">
      <c r="B3769" s="32"/>
      <c r="D3769" s="145" t="s">
        <v>191</v>
      </c>
      <c r="F3769" s="146" t="s">
        <v>2446</v>
      </c>
      <c r="I3769" s="147"/>
      <c r="L3769" s="32"/>
      <c r="M3769" s="148"/>
      <c r="T3769" s="52"/>
      <c r="AT3769" s="17" t="s">
        <v>191</v>
      </c>
      <c r="AU3769" s="17" t="s">
        <v>81</v>
      </c>
    </row>
    <row r="3770" spans="2:65" s="12" customFormat="1">
      <c r="B3770" s="149"/>
      <c r="D3770" s="150" t="s">
        <v>193</v>
      </c>
      <c r="E3770" s="151" t="s">
        <v>3</v>
      </c>
      <c r="F3770" s="152" t="s">
        <v>2447</v>
      </c>
      <c r="H3770" s="153">
        <v>341.52300000000002</v>
      </c>
      <c r="I3770" s="154"/>
      <c r="L3770" s="149"/>
      <c r="M3770" s="155"/>
      <c r="T3770" s="156"/>
      <c r="AT3770" s="151" t="s">
        <v>193</v>
      </c>
      <c r="AU3770" s="151" t="s">
        <v>81</v>
      </c>
      <c r="AV3770" s="12" t="s">
        <v>81</v>
      </c>
      <c r="AW3770" s="12" t="s">
        <v>34</v>
      </c>
      <c r="AX3770" s="12" t="s">
        <v>79</v>
      </c>
      <c r="AY3770" s="151" t="s">
        <v>182</v>
      </c>
    </row>
    <row r="3771" spans="2:65" s="1" customFormat="1" ht="37.9" customHeight="1">
      <c r="B3771" s="131"/>
      <c r="C3771" s="132" t="s">
        <v>2448</v>
      </c>
      <c r="D3771" s="132" t="s">
        <v>184</v>
      </c>
      <c r="E3771" s="133" t="s">
        <v>2449</v>
      </c>
      <c r="F3771" s="134" t="s">
        <v>2450</v>
      </c>
      <c r="G3771" s="135" t="s">
        <v>187</v>
      </c>
      <c r="H3771" s="136">
        <v>20491.38</v>
      </c>
      <c r="I3771" s="137"/>
      <c r="J3771" s="138">
        <f>ROUND(I3771*H3771,2)</f>
        <v>0</v>
      </c>
      <c r="K3771" s="134" t="s">
        <v>188</v>
      </c>
      <c r="L3771" s="32"/>
      <c r="M3771" s="139" t="s">
        <v>3</v>
      </c>
      <c r="N3771" s="140" t="s">
        <v>43</v>
      </c>
      <c r="P3771" s="141">
        <f>O3771*H3771</f>
        <v>0</v>
      </c>
      <c r="Q3771" s="141">
        <v>0</v>
      </c>
      <c r="R3771" s="141">
        <f>Q3771*H3771</f>
        <v>0</v>
      </c>
      <c r="S3771" s="141">
        <v>0</v>
      </c>
      <c r="T3771" s="142">
        <f>S3771*H3771</f>
        <v>0</v>
      </c>
      <c r="AR3771" s="143" t="s">
        <v>189</v>
      </c>
      <c r="AT3771" s="143" t="s">
        <v>184</v>
      </c>
      <c r="AU3771" s="143" t="s">
        <v>81</v>
      </c>
      <c r="AY3771" s="17" t="s">
        <v>182</v>
      </c>
      <c r="BE3771" s="144">
        <f>IF(N3771="základní",J3771,0)</f>
        <v>0</v>
      </c>
      <c r="BF3771" s="144">
        <f>IF(N3771="snížená",J3771,0)</f>
        <v>0</v>
      </c>
      <c r="BG3771" s="144">
        <f>IF(N3771="zákl. přenesená",J3771,0)</f>
        <v>0</v>
      </c>
      <c r="BH3771" s="144">
        <f>IF(N3771="sníž. přenesená",J3771,0)</f>
        <v>0</v>
      </c>
      <c r="BI3771" s="144">
        <f>IF(N3771="nulová",J3771,0)</f>
        <v>0</v>
      </c>
      <c r="BJ3771" s="17" t="s">
        <v>79</v>
      </c>
      <c r="BK3771" s="144">
        <f>ROUND(I3771*H3771,2)</f>
        <v>0</v>
      </c>
      <c r="BL3771" s="17" t="s">
        <v>189</v>
      </c>
      <c r="BM3771" s="143" t="s">
        <v>2451</v>
      </c>
    </row>
    <row r="3772" spans="2:65" s="1" customFormat="1">
      <c r="B3772" s="32"/>
      <c r="D3772" s="145" t="s">
        <v>191</v>
      </c>
      <c r="F3772" s="146" t="s">
        <v>2452</v>
      </c>
      <c r="I3772" s="147"/>
      <c r="L3772" s="32"/>
      <c r="M3772" s="148"/>
      <c r="T3772" s="52"/>
      <c r="AT3772" s="17" t="s">
        <v>191</v>
      </c>
      <c r="AU3772" s="17" t="s">
        <v>81</v>
      </c>
    </row>
    <row r="3773" spans="2:65" s="12" customFormat="1">
      <c r="B3773" s="149"/>
      <c r="D3773" s="150" t="s">
        <v>193</v>
      </c>
      <c r="E3773" s="151" t="s">
        <v>3</v>
      </c>
      <c r="F3773" s="152" t="s">
        <v>2453</v>
      </c>
      <c r="H3773" s="153">
        <v>20491.38</v>
      </c>
      <c r="I3773" s="154"/>
      <c r="L3773" s="149"/>
      <c r="M3773" s="155"/>
      <c r="T3773" s="156"/>
      <c r="AT3773" s="151" t="s">
        <v>193</v>
      </c>
      <c r="AU3773" s="151" t="s">
        <v>81</v>
      </c>
      <c r="AV3773" s="12" t="s">
        <v>81</v>
      </c>
      <c r="AW3773" s="12" t="s">
        <v>34</v>
      </c>
      <c r="AX3773" s="12" t="s">
        <v>79</v>
      </c>
      <c r="AY3773" s="151" t="s">
        <v>182</v>
      </c>
    </row>
    <row r="3774" spans="2:65" s="1" customFormat="1" ht="37.9" customHeight="1">
      <c r="B3774" s="131"/>
      <c r="C3774" s="132" t="s">
        <v>2454</v>
      </c>
      <c r="D3774" s="132" t="s">
        <v>184</v>
      </c>
      <c r="E3774" s="133" t="s">
        <v>2455</v>
      </c>
      <c r="F3774" s="134" t="s">
        <v>2456</v>
      </c>
      <c r="G3774" s="135" t="s">
        <v>187</v>
      </c>
      <c r="H3774" s="136">
        <v>341.52300000000002</v>
      </c>
      <c r="I3774" s="137"/>
      <c r="J3774" s="138">
        <f>ROUND(I3774*H3774,2)</f>
        <v>0</v>
      </c>
      <c r="K3774" s="134" t="s">
        <v>188</v>
      </c>
      <c r="L3774" s="32"/>
      <c r="M3774" s="139" t="s">
        <v>3</v>
      </c>
      <c r="N3774" s="140" t="s">
        <v>43</v>
      </c>
      <c r="P3774" s="141">
        <f>O3774*H3774</f>
        <v>0</v>
      </c>
      <c r="Q3774" s="141">
        <v>0</v>
      </c>
      <c r="R3774" s="141">
        <f>Q3774*H3774</f>
        <v>0</v>
      </c>
      <c r="S3774" s="141">
        <v>0</v>
      </c>
      <c r="T3774" s="142">
        <f>S3774*H3774</f>
        <v>0</v>
      </c>
      <c r="AR3774" s="143" t="s">
        <v>189</v>
      </c>
      <c r="AT3774" s="143" t="s">
        <v>184</v>
      </c>
      <c r="AU3774" s="143" t="s">
        <v>81</v>
      </c>
      <c r="AY3774" s="17" t="s">
        <v>182</v>
      </c>
      <c r="BE3774" s="144">
        <f>IF(N3774="základní",J3774,0)</f>
        <v>0</v>
      </c>
      <c r="BF3774" s="144">
        <f>IF(N3774="snížená",J3774,0)</f>
        <v>0</v>
      </c>
      <c r="BG3774" s="144">
        <f>IF(N3774="zákl. přenesená",J3774,0)</f>
        <v>0</v>
      </c>
      <c r="BH3774" s="144">
        <f>IF(N3774="sníž. přenesená",J3774,0)</f>
        <v>0</v>
      </c>
      <c r="BI3774" s="144">
        <f>IF(N3774="nulová",J3774,0)</f>
        <v>0</v>
      </c>
      <c r="BJ3774" s="17" t="s">
        <v>79</v>
      </c>
      <c r="BK3774" s="144">
        <f>ROUND(I3774*H3774,2)</f>
        <v>0</v>
      </c>
      <c r="BL3774" s="17" t="s">
        <v>189</v>
      </c>
      <c r="BM3774" s="143" t="s">
        <v>2457</v>
      </c>
    </row>
    <row r="3775" spans="2:65" s="1" customFormat="1">
      <c r="B3775" s="32"/>
      <c r="D3775" s="145" t="s">
        <v>191</v>
      </c>
      <c r="F3775" s="146" t="s">
        <v>2458</v>
      </c>
      <c r="I3775" s="147"/>
      <c r="L3775" s="32"/>
      <c r="M3775" s="148"/>
      <c r="T3775" s="52"/>
      <c r="AT3775" s="17" t="s">
        <v>191</v>
      </c>
      <c r="AU3775" s="17" t="s">
        <v>81</v>
      </c>
    </row>
    <row r="3776" spans="2:65" s="12" customFormat="1">
      <c r="B3776" s="149"/>
      <c r="D3776" s="150" t="s">
        <v>193</v>
      </c>
      <c r="E3776" s="151" t="s">
        <v>3</v>
      </c>
      <c r="F3776" s="152" t="s">
        <v>2447</v>
      </c>
      <c r="H3776" s="153">
        <v>341.52300000000002</v>
      </c>
      <c r="I3776" s="154"/>
      <c r="L3776" s="149"/>
      <c r="M3776" s="155"/>
      <c r="T3776" s="156"/>
      <c r="AT3776" s="151" t="s">
        <v>193</v>
      </c>
      <c r="AU3776" s="151" t="s">
        <v>81</v>
      </c>
      <c r="AV3776" s="12" t="s">
        <v>81</v>
      </c>
      <c r="AW3776" s="12" t="s">
        <v>34</v>
      </c>
      <c r="AX3776" s="12" t="s">
        <v>79</v>
      </c>
      <c r="AY3776" s="151" t="s">
        <v>182</v>
      </c>
    </row>
    <row r="3777" spans="2:65" s="1" customFormat="1" ht="24.2" customHeight="1">
      <c r="B3777" s="131"/>
      <c r="C3777" s="132" t="s">
        <v>2459</v>
      </c>
      <c r="D3777" s="132" t="s">
        <v>184</v>
      </c>
      <c r="E3777" s="133" t="s">
        <v>2460</v>
      </c>
      <c r="F3777" s="134" t="s">
        <v>2461</v>
      </c>
      <c r="G3777" s="135" t="s">
        <v>292</v>
      </c>
      <c r="H3777" s="136">
        <v>1020.302</v>
      </c>
      <c r="I3777" s="137"/>
      <c r="J3777" s="138">
        <f>ROUND(I3777*H3777,2)</f>
        <v>0</v>
      </c>
      <c r="K3777" s="134" t="s">
        <v>188</v>
      </c>
      <c r="L3777" s="32"/>
      <c r="M3777" s="139" t="s">
        <v>3</v>
      </c>
      <c r="N3777" s="140" t="s">
        <v>43</v>
      </c>
      <c r="P3777" s="141">
        <f>O3777*H3777</f>
        <v>0</v>
      </c>
      <c r="Q3777" s="141">
        <v>0</v>
      </c>
      <c r="R3777" s="141">
        <f>Q3777*H3777</f>
        <v>0</v>
      </c>
      <c r="S3777" s="141">
        <v>0</v>
      </c>
      <c r="T3777" s="142">
        <f>S3777*H3777</f>
        <v>0</v>
      </c>
      <c r="AR3777" s="143" t="s">
        <v>189</v>
      </c>
      <c r="AT3777" s="143" t="s">
        <v>184</v>
      </c>
      <c r="AU3777" s="143" t="s">
        <v>81</v>
      </c>
      <c r="AY3777" s="17" t="s">
        <v>182</v>
      </c>
      <c r="BE3777" s="144">
        <f>IF(N3777="základní",J3777,0)</f>
        <v>0</v>
      </c>
      <c r="BF3777" s="144">
        <f>IF(N3777="snížená",J3777,0)</f>
        <v>0</v>
      </c>
      <c r="BG3777" s="144">
        <f>IF(N3777="zákl. přenesená",J3777,0)</f>
        <v>0</v>
      </c>
      <c r="BH3777" s="144">
        <f>IF(N3777="sníž. přenesená",J3777,0)</f>
        <v>0</v>
      </c>
      <c r="BI3777" s="144">
        <f>IF(N3777="nulová",J3777,0)</f>
        <v>0</v>
      </c>
      <c r="BJ3777" s="17" t="s">
        <v>79</v>
      </c>
      <c r="BK3777" s="144">
        <f>ROUND(I3777*H3777,2)</f>
        <v>0</v>
      </c>
      <c r="BL3777" s="17" t="s">
        <v>189</v>
      </c>
      <c r="BM3777" s="143" t="s">
        <v>2462</v>
      </c>
    </row>
    <row r="3778" spans="2:65" s="1" customFormat="1">
      <c r="B3778" s="32"/>
      <c r="D3778" s="145" t="s">
        <v>191</v>
      </c>
      <c r="F3778" s="146" t="s">
        <v>2463</v>
      </c>
      <c r="I3778" s="147"/>
      <c r="L3778" s="32"/>
      <c r="M3778" s="148"/>
      <c r="T3778" s="52"/>
      <c r="AT3778" s="17" t="s">
        <v>191</v>
      </c>
      <c r="AU3778" s="17" t="s">
        <v>81</v>
      </c>
    </row>
    <row r="3779" spans="2:65" s="12" customFormat="1" ht="22.5">
      <c r="B3779" s="149"/>
      <c r="D3779" s="150" t="s">
        <v>193</v>
      </c>
      <c r="E3779" s="151" t="s">
        <v>3</v>
      </c>
      <c r="F3779" s="152" t="s">
        <v>2430</v>
      </c>
      <c r="H3779" s="153">
        <v>1020.302</v>
      </c>
      <c r="I3779" s="154"/>
      <c r="L3779" s="149"/>
      <c r="M3779" s="155"/>
      <c r="T3779" s="156"/>
      <c r="AT3779" s="151" t="s">
        <v>193</v>
      </c>
      <c r="AU3779" s="151" t="s">
        <v>81</v>
      </c>
      <c r="AV3779" s="12" t="s">
        <v>81</v>
      </c>
      <c r="AW3779" s="12" t="s">
        <v>34</v>
      </c>
      <c r="AX3779" s="12" t="s">
        <v>79</v>
      </c>
      <c r="AY3779" s="151" t="s">
        <v>182</v>
      </c>
    </row>
    <row r="3780" spans="2:65" s="1" customFormat="1" ht="24.2" customHeight="1">
      <c r="B3780" s="131"/>
      <c r="C3780" s="132" t="s">
        <v>2464</v>
      </c>
      <c r="D3780" s="132" t="s">
        <v>184</v>
      </c>
      <c r="E3780" s="133" t="s">
        <v>2465</v>
      </c>
      <c r="F3780" s="134" t="s">
        <v>2466</v>
      </c>
      <c r="G3780" s="135" t="s">
        <v>292</v>
      </c>
      <c r="H3780" s="136">
        <v>91827.216</v>
      </c>
      <c r="I3780" s="137"/>
      <c r="J3780" s="138">
        <f>ROUND(I3780*H3780,2)</f>
        <v>0</v>
      </c>
      <c r="K3780" s="134" t="s">
        <v>188</v>
      </c>
      <c r="L3780" s="32"/>
      <c r="M3780" s="139" t="s">
        <v>3</v>
      </c>
      <c r="N3780" s="140" t="s">
        <v>43</v>
      </c>
      <c r="P3780" s="141">
        <f>O3780*H3780</f>
        <v>0</v>
      </c>
      <c r="Q3780" s="141">
        <v>0</v>
      </c>
      <c r="R3780" s="141">
        <f>Q3780*H3780</f>
        <v>0</v>
      </c>
      <c r="S3780" s="141">
        <v>0</v>
      </c>
      <c r="T3780" s="142">
        <f>S3780*H3780</f>
        <v>0</v>
      </c>
      <c r="AR3780" s="143" t="s">
        <v>189</v>
      </c>
      <c r="AT3780" s="143" t="s">
        <v>184</v>
      </c>
      <c r="AU3780" s="143" t="s">
        <v>81</v>
      </c>
      <c r="AY3780" s="17" t="s">
        <v>182</v>
      </c>
      <c r="BE3780" s="144">
        <f>IF(N3780="základní",J3780,0)</f>
        <v>0</v>
      </c>
      <c r="BF3780" s="144">
        <f>IF(N3780="snížená",J3780,0)</f>
        <v>0</v>
      </c>
      <c r="BG3780" s="144">
        <f>IF(N3780="zákl. přenesená",J3780,0)</f>
        <v>0</v>
      </c>
      <c r="BH3780" s="144">
        <f>IF(N3780="sníž. přenesená",J3780,0)</f>
        <v>0</v>
      </c>
      <c r="BI3780" s="144">
        <f>IF(N3780="nulová",J3780,0)</f>
        <v>0</v>
      </c>
      <c r="BJ3780" s="17" t="s">
        <v>79</v>
      </c>
      <c r="BK3780" s="144">
        <f>ROUND(I3780*H3780,2)</f>
        <v>0</v>
      </c>
      <c r="BL3780" s="17" t="s">
        <v>189</v>
      </c>
      <c r="BM3780" s="143" t="s">
        <v>2467</v>
      </c>
    </row>
    <row r="3781" spans="2:65" s="1" customFormat="1">
      <c r="B3781" s="32"/>
      <c r="D3781" s="145" t="s">
        <v>191</v>
      </c>
      <c r="F3781" s="146" t="s">
        <v>2468</v>
      </c>
      <c r="I3781" s="147"/>
      <c r="L3781" s="32"/>
      <c r="M3781" s="148"/>
      <c r="T3781" s="52"/>
      <c r="AT3781" s="17" t="s">
        <v>191</v>
      </c>
      <c r="AU3781" s="17" t="s">
        <v>81</v>
      </c>
    </row>
    <row r="3782" spans="2:65" s="12" customFormat="1" ht="22.5">
      <c r="B3782" s="149"/>
      <c r="D3782" s="150" t="s">
        <v>193</v>
      </c>
      <c r="E3782" s="151" t="s">
        <v>3</v>
      </c>
      <c r="F3782" s="152" t="s">
        <v>2436</v>
      </c>
      <c r="H3782" s="153">
        <v>91827.216</v>
      </c>
      <c r="I3782" s="154"/>
      <c r="L3782" s="149"/>
      <c r="M3782" s="155"/>
      <c r="T3782" s="156"/>
      <c r="AT3782" s="151" t="s">
        <v>193</v>
      </c>
      <c r="AU3782" s="151" t="s">
        <v>81</v>
      </c>
      <c r="AV3782" s="12" t="s">
        <v>81</v>
      </c>
      <c r="AW3782" s="12" t="s">
        <v>34</v>
      </c>
      <c r="AX3782" s="12" t="s">
        <v>79</v>
      </c>
      <c r="AY3782" s="151" t="s">
        <v>182</v>
      </c>
    </row>
    <row r="3783" spans="2:65" s="1" customFormat="1" ht="24.2" customHeight="1">
      <c r="B3783" s="131"/>
      <c r="C3783" s="132" t="s">
        <v>2469</v>
      </c>
      <c r="D3783" s="132" t="s">
        <v>184</v>
      </c>
      <c r="E3783" s="133" t="s">
        <v>2470</v>
      </c>
      <c r="F3783" s="134" t="s">
        <v>2471</v>
      </c>
      <c r="G3783" s="135" t="s">
        <v>292</v>
      </c>
      <c r="H3783" s="136">
        <v>1020.302</v>
      </c>
      <c r="I3783" s="137"/>
      <c r="J3783" s="138">
        <f>ROUND(I3783*H3783,2)</f>
        <v>0</v>
      </c>
      <c r="K3783" s="134" t="s">
        <v>188</v>
      </c>
      <c r="L3783" s="32"/>
      <c r="M3783" s="139" t="s">
        <v>3</v>
      </c>
      <c r="N3783" s="140" t="s">
        <v>43</v>
      </c>
      <c r="P3783" s="141">
        <f>O3783*H3783</f>
        <v>0</v>
      </c>
      <c r="Q3783" s="141">
        <v>0</v>
      </c>
      <c r="R3783" s="141">
        <f>Q3783*H3783</f>
        <v>0</v>
      </c>
      <c r="S3783" s="141">
        <v>0</v>
      </c>
      <c r="T3783" s="142">
        <f>S3783*H3783</f>
        <v>0</v>
      </c>
      <c r="AR3783" s="143" t="s">
        <v>189</v>
      </c>
      <c r="AT3783" s="143" t="s">
        <v>184</v>
      </c>
      <c r="AU3783" s="143" t="s">
        <v>81</v>
      </c>
      <c r="AY3783" s="17" t="s">
        <v>182</v>
      </c>
      <c r="BE3783" s="144">
        <f>IF(N3783="základní",J3783,0)</f>
        <v>0</v>
      </c>
      <c r="BF3783" s="144">
        <f>IF(N3783="snížená",J3783,0)</f>
        <v>0</v>
      </c>
      <c r="BG3783" s="144">
        <f>IF(N3783="zákl. přenesená",J3783,0)</f>
        <v>0</v>
      </c>
      <c r="BH3783" s="144">
        <f>IF(N3783="sníž. přenesená",J3783,0)</f>
        <v>0</v>
      </c>
      <c r="BI3783" s="144">
        <f>IF(N3783="nulová",J3783,0)</f>
        <v>0</v>
      </c>
      <c r="BJ3783" s="17" t="s">
        <v>79</v>
      </c>
      <c r="BK3783" s="144">
        <f>ROUND(I3783*H3783,2)</f>
        <v>0</v>
      </c>
      <c r="BL3783" s="17" t="s">
        <v>189</v>
      </c>
      <c r="BM3783" s="143" t="s">
        <v>2472</v>
      </c>
    </row>
    <row r="3784" spans="2:65" s="1" customFormat="1">
      <c r="B3784" s="32"/>
      <c r="D3784" s="145" t="s">
        <v>191</v>
      </c>
      <c r="F3784" s="146" t="s">
        <v>2473</v>
      </c>
      <c r="I3784" s="147"/>
      <c r="L3784" s="32"/>
      <c r="M3784" s="148"/>
      <c r="T3784" s="52"/>
      <c r="AT3784" s="17" t="s">
        <v>191</v>
      </c>
      <c r="AU3784" s="17" t="s">
        <v>81</v>
      </c>
    </row>
    <row r="3785" spans="2:65" s="12" customFormat="1" ht="22.5">
      <c r="B3785" s="149"/>
      <c r="D3785" s="150" t="s">
        <v>193</v>
      </c>
      <c r="E3785" s="151" t="s">
        <v>3</v>
      </c>
      <c r="F3785" s="152" t="s">
        <v>2430</v>
      </c>
      <c r="H3785" s="153">
        <v>1020.302</v>
      </c>
      <c r="I3785" s="154"/>
      <c r="L3785" s="149"/>
      <c r="M3785" s="155"/>
      <c r="T3785" s="156"/>
      <c r="AT3785" s="151" t="s">
        <v>193</v>
      </c>
      <c r="AU3785" s="151" t="s">
        <v>81</v>
      </c>
      <c r="AV3785" s="12" t="s">
        <v>81</v>
      </c>
      <c r="AW3785" s="12" t="s">
        <v>34</v>
      </c>
      <c r="AX3785" s="12" t="s">
        <v>79</v>
      </c>
      <c r="AY3785" s="151" t="s">
        <v>182</v>
      </c>
    </row>
    <row r="3786" spans="2:65" s="1" customFormat="1" ht="37.9" customHeight="1">
      <c r="B3786" s="131"/>
      <c r="C3786" s="132" t="s">
        <v>2474</v>
      </c>
      <c r="D3786" s="132" t="s">
        <v>184</v>
      </c>
      <c r="E3786" s="133" t="s">
        <v>2475</v>
      </c>
      <c r="F3786" s="134" t="s">
        <v>2476</v>
      </c>
      <c r="G3786" s="135" t="s">
        <v>2477</v>
      </c>
      <c r="H3786" s="136">
        <v>30</v>
      </c>
      <c r="I3786" s="137"/>
      <c r="J3786" s="138">
        <f>ROUND(I3786*H3786,2)</f>
        <v>0</v>
      </c>
      <c r="K3786" s="134" t="s">
        <v>188</v>
      </c>
      <c r="L3786" s="32"/>
      <c r="M3786" s="139" t="s">
        <v>3</v>
      </c>
      <c r="N3786" s="140" t="s">
        <v>43</v>
      </c>
      <c r="P3786" s="141">
        <f>O3786*H3786</f>
        <v>0</v>
      </c>
      <c r="Q3786" s="141">
        <v>0</v>
      </c>
      <c r="R3786" s="141">
        <f>Q3786*H3786</f>
        <v>0</v>
      </c>
      <c r="S3786" s="141">
        <v>0</v>
      </c>
      <c r="T3786" s="142">
        <f>S3786*H3786</f>
        <v>0</v>
      </c>
      <c r="AR3786" s="143" t="s">
        <v>189</v>
      </c>
      <c r="AT3786" s="143" t="s">
        <v>184</v>
      </c>
      <c r="AU3786" s="143" t="s">
        <v>81</v>
      </c>
      <c r="AY3786" s="17" t="s">
        <v>182</v>
      </c>
      <c r="BE3786" s="144">
        <f>IF(N3786="základní",J3786,0)</f>
        <v>0</v>
      </c>
      <c r="BF3786" s="144">
        <f>IF(N3786="snížená",J3786,0)</f>
        <v>0</v>
      </c>
      <c r="BG3786" s="144">
        <f>IF(N3786="zákl. přenesená",J3786,0)</f>
        <v>0</v>
      </c>
      <c r="BH3786" s="144">
        <f>IF(N3786="sníž. přenesená",J3786,0)</f>
        <v>0</v>
      </c>
      <c r="BI3786" s="144">
        <f>IF(N3786="nulová",J3786,0)</f>
        <v>0</v>
      </c>
      <c r="BJ3786" s="17" t="s">
        <v>79</v>
      </c>
      <c r="BK3786" s="144">
        <f>ROUND(I3786*H3786,2)</f>
        <v>0</v>
      </c>
      <c r="BL3786" s="17" t="s">
        <v>189</v>
      </c>
      <c r="BM3786" s="143" t="s">
        <v>2478</v>
      </c>
    </row>
    <row r="3787" spans="2:65" s="1" customFormat="1">
      <c r="B3787" s="32"/>
      <c r="D3787" s="145" t="s">
        <v>191</v>
      </c>
      <c r="F3787" s="146" t="s">
        <v>2479</v>
      </c>
      <c r="I3787" s="147"/>
      <c r="L3787" s="32"/>
      <c r="M3787" s="148"/>
      <c r="T3787" s="52"/>
      <c r="AT3787" s="17" t="s">
        <v>191</v>
      </c>
      <c r="AU3787" s="17" t="s">
        <v>81</v>
      </c>
    </row>
    <row r="3788" spans="2:65" s="1" customFormat="1" ht="44.25" customHeight="1">
      <c r="B3788" s="131"/>
      <c r="C3788" s="132" t="s">
        <v>2480</v>
      </c>
      <c r="D3788" s="132" t="s">
        <v>184</v>
      </c>
      <c r="E3788" s="133" t="s">
        <v>2481</v>
      </c>
      <c r="F3788" s="134" t="s">
        <v>2482</v>
      </c>
      <c r="G3788" s="135" t="s">
        <v>543</v>
      </c>
      <c r="H3788" s="136">
        <v>1</v>
      </c>
      <c r="I3788" s="137"/>
      <c r="J3788" s="138">
        <f>ROUND(I3788*H3788,2)</f>
        <v>0</v>
      </c>
      <c r="K3788" s="134" t="s">
        <v>188</v>
      </c>
      <c r="L3788" s="32"/>
      <c r="M3788" s="139" t="s">
        <v>3</v>
      </c>
      <c r="N3788" s="140" t="s">
        <v>43</v>
      </c>
      <c r="P3788" s="141">
        <f>O3788*H3788</f>
        <v>0</v>
      </c>
      <c r="Q3788" s="141">
        <v>0</v>
      </c>
      <c r="R3788" s="141">
        <f>Q3788*H3788</f>
        <v>0</v>
      </c>
      <c r="S3788" s="141">
        <v>0</v>
      </c>
      <c r="T3788" s="142">
        <f>S3788*H3788</f>
        <v>0</v>
      </c>
      <c r="AR3788" s="143" t="s">
        <v>189</v>
      </c>
      <c r="AT3788" s="143" t="s">
        <v>184</v>
      </c>
      <c r="AU3788" s="143" t="s">
        <v>81</v>
      </c>
      <c r="AY3788" s="17" t="s">
        <v>182</v>
      </c>
      <c r="BE3788" s="144">
        <f>IF(N3788="základní",J3788,0)</f>
        <v>0</v>
      </c>
      <c r="BF3788" s="144">
        <f>IF(N3788="snížená",J3788,0)</f>
        <v>0</v>
      </c>
      <c r="BG3788" s="144">
        <f>IF(N3788="zákl. přenesená",J3788,0)</f>
        <v>0</v>
      </c>
      <c r="BH3788" s="144">
        <f>IF(N3788="sníž. přenesená",J3788,0)</f>
        <v>0</v>
      </c>
      <c r="BI3788" s="144">
        <f>IF(N3788="nulová",J3788,0)</f>
        <v>0</v>
      </c>
      <c r="BJ3788" s="17" t="s">
        <v>79</v>
      </c>
      <c r="BK3788" s="144">
        <f>ROUND(I3788*H3788,2)</f>
        <v>0</v>
      </c>
      <c r="BL3788" s="17" t="s">
        <v>189</v>
      </c>
      <c r="BM3788" s="143" t="s">
        <v>2483</v>
      </c>
    </row>
    <row r="3789" spans="2:65" s="1" customFormat="1">
      <c r="B3789" s="32"/>
      <c r="D3789" s="145" t="s">
        <v>191</v>
      </c>
      <c r="F3789" s="146" t="s">
        <v>2484</v>
      </c>
      <c r="I3789" s="147"/>
      <c r="L3789" s="32"/>
      <c r="M3789" s="148"/>
      <c r="T3789" s="52"/>
      <c r="AT3789" s="17" t="s">
        <v>191</v>
      </c>
      <c r="AU3789" s="17" t="s">
        <v>81</v>
      </c>
    </row>
    <row r="3790" spans="2:65" s="12" customFormat="1">
      <c r="B3790" s="149"/>
      <c r="D3790" s="150" t="s">
        <v>193</v>
      </c>
      <c r="E3790" s="151" t="s">
        <v>3</v>
      </c>
      <c r="F3790" s="152" t="s">
        <v>2204</v>
      </c>
      <c r="H3790" s="153">
        <v>1</v>
      </c>
      <c r="I3790" s="154"/>
      <c r="L3790" s="149"/>
      <c r="M3790" s="155"/>
      <c r="T3790" s="156"/>
      <c r="AT3790" s="151" t="s">
        <v>193</v>
      </c>
      <c r="AU3790" s="151" t="s">
        <v>81</v>
      </c>
      <c r="AV3790" s="12" t="s">
        <v>81</v>
      </c>
      <c r="AW3790" s="12" t="s">
        <v>34</v>
      </c>
      <c r="AX3790" s="12" t="s">
        <v>79</v>
      </c>
      <c r="AY3790" s="151" t="s">
        <v>182</v>
      </c>
    </row>
    <row r="3791" spans="2:65" s="1" customFormat="1" ht="49.15" customHeight="1">
      <c r="B3791" s="131"/>
      <c r="C3791" s="132" t="s">
        <v>2485</v>
      </c>
      <c r="D3791" s="132" t="s">
        <v>184</v>
      </c>
      <c r="E3791" s="133" t="s">
        <v>2486</v>
      </c>
      <c r="F3791" s="134" t="s">
        <v>2487</v>
      </c>
      <c r="G3791" s="135" t="s">
        <v>543</v>
      </c>
      <c r="H3791" s="136">
        <v>1</v>
      </c>
      <c r="I3791" s="137"/>
      <c r="J3791" s="138">
        <f>ROUND(I3791*H3791,2)</f>
        <v>0</v>
      </c>
      <c r="K3791" s="134" t="s">
        <v>188</v>
      </c>
      <c r="L3791" s="32"/>
      <c r="M3791" s="139" t="s">
        <v>3</v>
      </c>
      <c r="N3791" s="140" t="s">
        <v>43</v>
      </c>
      <c r="P3791" s="141">
        <f>O3791*H3791</f>
        <v>0</v>
      </c>
      <c r="Q3791" s="141">
        <v>0</v>
      </c>
      <c r="R3791" s="141">
        <f>Q3791*H3791</f>
        <v>0</v>
      </c>
      <c r="S3791" s="141">
        <v>0</v>
      </c>
      <c r="T3791" s="142">
        <f>S3791*H3791</f>
        <v>0</v>
      </c>
      <c r="AR3791" s="143" t="s">
        <v>189</v>
      </c>
      <c r="AT3791" s="143" t="s">
        <v>184</v>
      </c>
      <c r="AU3791" s="143" t="s">
        <v>81</v>
      </c>
      <c r="AY3791" s="17" t="s">
        <v>182</v>
      </c>
      <c r="BE3791" s="144">
        <f>IF(N3791="základní",J3791,0)</f>
        <v>0</v>
      </c>
      <c r="BF3791" s="144">
        <f>IF(N3791="snížená",J3791,0)</f>
        <v>0</v>
      </c>
      <c r="BG3791" s="144">
        <f>IF(N3791="zákl. přenesená",J3791,0)</f>
        <v>0</v>
      </c>
      <c r="BH3791" s="144">
        <f>IF(N3791="sníž. přenesená",J3791,0)</f>
        <v>0</v>
      </c>
      <c r="BI3791" s="144">
        <f>IF(N3791="nulová",J3791,0)</f>
        <v>0</v>
      </c>
      <c r="BJ3791" s="17" t="s">
        <v>79</v>
      </c>
      <c r="BK3791" s="144">
        <f>ROUND(I3791*H3791,2)</f>
        <v>0</v>
      </c>
      <c r="BL3791" s="17" t="s">
        <v>189</v>
      </c>
      <c r="BM3791" s="143" t="s">
        <v>2488</v>
      </c>
    </row>
    <row r="3792" spans="2:65" s="1" customFormat="1">
      <c r="B3792" s="32"/>
      <c r="D3792" s="145" t="s">
        <v>191</v>
      </c>
      <c r="F3792" s="146" t="s">
        <v>2489</v>
      </c>
      <c r="I3792" s="147"/>
      <c r="L3792" s="32"/>
      <c r="M3792" s="148"/>
      <c r="T3792" s="52"/>
      <c r="AT3792" s="17" t="s">
        <v>191</v>
      </c>
      <c r="AU3792" s="17" t="s">
        <v>81</v>
      </c>
    </row>
    <row r="3793" spans="2:65" s="12" customFormat="1">
      <c r="B3793" s="149"/>
      <c r="D3793" s="150" t="s">
        <v>193</v>
      </c>
      <c r="E3793" s="151" t="s">
        <v>3</v>
      </c>
      <c r="F3793" s="152" t="s">
        <v>2490</v>
      </c>
      <c r="H3793" s="153">
        <v>1</v>
      </c>
      <c r="I3793" s="154"/>
      <c r="L3793" s="149"/>
      <c r="M3793" s="155"/>
      <c r="T3793" s="156"/>
      <c r="AT3793" s="151" t="s">
        <v>193</v>
      </c>
      <c r="AU3793" s="151" t="s">
        <v>81</v>
      </c>
      <c r="AV3793" s="12" t="s">
        <v>81</v>
      </c>
      <c r="AW3793" s="12" t="s">
        <v>34</v>
      </c>
      <c r="AX3793" s="12" t="s">
        <v>79</v>
      </c>
      <c r="AY3793" s="151" t="s">
        <v>182</v>
      </c>
    </row>
    <row r="3794" spans="2:65" s="1" customFormat="1" ht="44.25" customHeight="1">
      <c r="B3794" s="131"/>
      <c r="C3794" s="132" t="s">
        <v>2491</v>
      </c>
      <c r="D3794" s="132" t="s">
        <v>184</v>
      </c>
      <c r="E3794" s="133" t="s">
        <v>2492</v>
      </c>
      <c r="F3794" s="134" t="s">
        <v>2493</v>
      </c>
      <c r="G3794" s="135" t="s">
        <v>543</v>
      </c>
      <c r="H3794" s="136">
        <v>1</v>
      </c>
      <c r="I3794" s="137"/>
      <c r="J3794" s="138">
        <f>ROUND(I3794*H3794,2)</f>
        <v>0</v>
      </c>
      <c r="K3794" s="134" t="s">
        <v>188</v>
      </c>
      <c r="L3794" s="32"/>
      <c r="M3794" s="139" t="s">
        <v>3</v>
      </c>
      <c r="N3794" s="140" t="s">
        <v>43</v>
      </c>
      <c r="P3794" s="141">
        <f>O3794*H3794</f>
        <v>0</v>
      </c>
      <c r="Q3794" s="141">
        <v>0</v>
      </c>
      <c r="R3794" s="141">
        <f>Q3794*H3794</f>
        <v>0</v>
      </c>
      <c r="S3794" s="141">
        <v>0</v>
      </c>
      <c r="T3794" s="142">
        <f>S3794*H3794</f>
        <v>0</v>
      </c>
      <c r="AR3794" s="143" t="s">
        <v>189</v>
      </c>
      <c r="AT3794" s="143" t="s">
        <v>184</v>
      </c>
      <c r="AU3794" s="143" t="s">
        <v>81</v>
      </c>
      <c r="AY3794" s="17" t="s">
        <v>182</v>
      </c>
      <c r="BE3794" s="144">
        <f>IF(N3794="základní",J3794,0)</f>
        <v>0</v>
      </c>
      <c r="BF3794" s="144">
        <f>IF(N3794="snížená",J3794,0)</f>
        <v>0</v>
      </c>
      <c r="BG3794" s="144">
        <f>IF(N3794="zákl. přenesená",J3794,0)</f>
        <v>0</v>
      </c>
      <c r="BH3794" s="144">
        <f>IF(N3794="sníž. přenesená",J3794,0)</f>
        <v>0</v>
      </c>
      <c r="BI3794" s="144">
        <f>IF(N3794="nulová",J3794,0)</f>
        <v>0</v>
      </c>
      <c r="BJ3794" s="17" t="s">
        <v>79</v>
      </c>
      <c r="BK3794" s="144">
        <f>ROUND(I3794*H3794,2)</f>
        <v>0</v>
      </c>
      <c r="BL3794" s="17" t="s">
        <v>189</v>
      </c>
      <c r="BM3794" s="143" t="s">
        <v>2494</v>
      </c>
    </row>
    <row r="3795" spans="2:65" s="1" customFormat="1">
      <c r="B3795" s="32"/>
      <c r="D3795" s="145" t="s">
        <v>191</v>
      </c>
      <c r="F3795" s="146" t="s">
        <v>2495</v>
      </c>
      <c r="I3795" s="147"/>
      <c r="L3795" s="32"/>
      <c r="M3795" s="148"/>
      <c r="T3795" s="52"/>
      <c r="AT3795" s="17" t="s">
        <v>191</v>
      </c>
      <c r="AU3795" s="17" t="s">
        <v>81</v>
      </c>
    </row>
    <row r="3796" spans="2:65" s="12" customFormat="1">
      <c r="B3796" s="149"/>
      <c r="D3796" s="150" t="s">
        <v>193</v>
      </c>
      <c r="E3796" s="151" t="s">
        <v>3</v>
      </c>
      <c r="F3796" s="152" t="s">
        <v>2204</v>
      </c>
      <c r="H3796" s="153">
        <v>1</v>
      </c>
      <c r="I3796" s="154"/>
      <c r="L3796" s="149"/>
      <c r="M3796" s="155"/>
      <c r="T3796" s="156"/>
      <c r="AT3796" s="151" t="s">
        <v>193</v>
      </c>
      <c r="AU3796" s="151" t="s">
        <v>81</v>
      </c>
      <c r="AV3796" s="12" t="s">
        <v>81</v>
      </c>
      <c r="AW3796" s="12" t="s">
        <v>34</v>
      </c>
      <c r="AX3796" s="12" t="s">
        <v>79</v>
      </c>
      <c r="AY3796" s="151" t="s">
        <v>182</v>
      </c>
    </row>
    <row r="3797" spans="2:65" s="1" customFormat="1" ht="37.9" customHeight="1">
      <c r="B3797" s="131"/>
      <c r="C3797" s="132" t="s">
        <v>2496</v>
      </c>
      <c r="D3797" s="132" t="s">
        <v>184</v>
      </c>
      <c r="E3797" s="133" t="s">
        <v>2497</v>
      </c>
      <c r="F3797" s="134" t="s">
        <v>2498</v>
      </c>
      <c r="G3797" s="135" t="s">
        <v>292</v>
      </c>
      <c r="H3797" s="136">
        <v>2034.1110000000001</v>
      </c>
      <c r="I3797" s="137"/>
      <c r="J3797" s="138">
        <f>ROUND(I3797*H3797,2)</f>
        <v>0</v>
      </c>
      <c r="K3797" s="134" t="s">
        <v>188</v>
      </c>
      <c r="L3797" s="32"/>
      <c r="M3797" s="139" t="s">
        <v>3</v>
      </c>
      <c r="N3797" s="140" t="s">
        <v>43</v>
      </c>
      <c r="P3797" s="141">
        <f>O3797*H3797</f>
        <v>0</v>
      </c>
      <c r="Q3797" s="141">
        <v>2.1000000000000001E-4</v>
      </c>
      <c r="R3797" s="141">
        <f>Q3797*H3797</f>
        <v>0.42716331000000002</v>
      </c>
      <c r="S3797" s="141">
        <v>0</v>
      </c>
      <c r="T3797" s="142">
        <f>S3797*H3797</f>
        <v>0</v>
      </c>
      <c r="AR3797" s="143" t="s">
        <v>189</v>
      </c>
      <c r="AT3797" s="143" t="s">
        <v>184</v>
      </c>
      <c r="AU3797" s="143" t="s">
        <v>81</v>
      </c>
      <c r="AY3797" s="17" t="s">
        <v>182</v>
      </c>
      <c r="BE3797" s="144">
        <f>IF(N3797="základní",J3797,0)</f>
        <v>0</v>
      </c>
      <c r="BF3797" s="144">
        <f>IF(N3797="snížená",J3797,0)</f>
        <v>0</v>
      </c>
      <c r="BG3797" s="144">
        <f>IF(N3797="zákl. přenesená",J3797,0)</f>
        <v>0</v>
      </c>
      <c r="BH3797" s="144">
        <f>IF(N3797="sníž. přenesená",J3797,0)</f>
        <v>0</v>
      </c>
      <c r="BI3797" s="144">
        <f>IF(N3797="nulová",J3797,0)</f>
        <v>0</v>
      </c>
      <c r="BJ3797" s="17" t="s">
        <v>79</v>
      </c>
      <c r="BK3797" s="144">
        <f>ROUND(I3797*H3797,2)</f>
        <v>0</v>
      </c>
      <c r="BL3797" s="17" t="s">
        <v>189</v>
      </c>
      <c r="BM3797" s="143" t="s">
        <v>2499</v>
      </c>
    </row>
    <row r="3798" spans="2:65" s="1" customFormat="1">
      <c r="B3798" s="32"/>
      <c r="D3798" s="145" t="s">
        <v>191</v>
      </c>
      <c r="F3798" s="146" t="s">
        <v>2500</v>
      </c>
      <c r="I3798" s="147"/>
      <c r="L3798" s="32"/>
      <c r="M3798" s="148"/>
      <c r="T3798" s="52"/>
      <c r="AT3798" s="17" t="s">
        <v>191</v>
      </c>
      <c r="AU3798" s="17" t="s">
        <v>81</v>
      </c>
    </row>
    <row r="3799" spans="2:65" s="12" customFormat="1">
      <c r="B3799" s="149"/>
      <c r="D3799" s="150" t="s">
        <v>193</v>
      </c>
      <c r="E3799" s="151" t="s">
        <v>3</v>
      </c>
      <c r="F3799" s="152" t="s">
        <v>2501</v>
      </c>
      <c r="H3799" s="153">
        <v>56.920999999999999</v>
      </c>
      <c r="I3799" s="154"/>
      <c r="L3799" s="149"/>
      <c r="M3799" s="155"/>
      <c r="T3799" s="156"/>
      <c r="AT3799" s="151" t="s">
        <v>193</v>
      </c>
      <c r="AU3799" s="151" t="s">
        <v>81</v>
      </c>
      <c r="AV3799" s="12" t="s">
        <v>81</v>
      </c>
      <c r="AW3799" s="12" t="s">
        <v>34</v>
      </c>
      <c r="AX3799" s="12" t="s">
        <v>72</v>
      </c>
      <c r="AY3799" s="151" t="s">
        <v>182</v>
      </c>
    </row>
    <row r="3800" spans="2:65" s="12" customFormat="1" ht="33.75">
      <c r="B3800" s="149"/>
      <c r="D3800" s="150" t="s">
        <v>193</v>
      </c>
      <c r="E3800" s="151" t="s">
        <v>3</v>
      </c>
      <c r="F3800" s="152" t="s">
        <v>2502</v>
      </c>
      <c r="H3800" s="153">
        <v>329.01</v>
      </c>
      <c r="I3800" s="154"/>
      <c r="L3800" s="149"/>
      <c r="M3800" s="155"/>
      <c r="T3800" s="156"/>
      <c r="AT3800" s="151" t="s">
        <v>193</v>
      </c>
      <c r="AU3800" s="151" t="s">
        <v>81</v>
      </c>
      <c r="AV3800" s="12" t="s">
        <v>81</v>
      </c>
      <c r="AW3800" s="12" t="s">
        <v>34</v>
      </c>
      <c r="AX3800" s="12" t="s">
        <v>72</v>
      </c>
      <c r="AY3800" s="151" t="s">
        <v>182</v>
      </c>
    </row>
    <row r="3801" spans="2:65" s="12" customFormat="1">
      <c r="B3801" s="149"/>
      <c r="D3801" s="150" t="s">
        <v>193</v>
      </c>
      <c r="E3801" s="151" t="s">
        <v>3</v>
      </c>
      <c r="F3801" s="152" t="s">
        <v>1448</v>
      </c>
      <c r="H3801" s="153">
        <v>68.569999999999993</v>
      </c>
      <c r="I3801" s="154"/>
      <c r="L3801" s="149"/>
      <c r="M3801" s="155"/>
      <c r="T3801" s="156"/>
      <c r="AT3801" s="151" t="s">
        <v>193</v>
      </c>
      <c r="AU3801" s="151" t="s">
        <v>81</v>
      </c>
      <c r="AV3801" s="12" t="s">
        <v>81</v>
      </c>
      <c r="AW3801" s="12" t="s">
        <v>34</v>
      </c>
      <c r="AX3801" s="12" t="s">
        <v>72</v>
      </c>
      <c r="AY3801" s="151" t="s">
        <v>182</v>
      </c>
    </row>
    <row r="3802" spans="2:65" s="14" customFormat="1">
      <c r="B3802" s="174"/>
      <c r="D3802" s="150" t="s">
        <v>193</v>
      </c>
      <c r="E3802" s="175" t="s">
        <v>3</v>
      </c>
      <c r="F3802" s="176" t="s">
        <v>590</v>
      </c>
      <c r="H3802" s="177">
        <v>454.50099999999998</v>
      </c>
      <c r="I3802" s="178"/>
      <c r="L3802" s="174"/>
      <c r="M3802" s="179"/>
      <c r="T3802" s="180"/>
      <c r="AT3802" s="175" t="s">
        <v>193</v>
      </c>
      <c r="AU3802" s="175" t="s">
        <v>81</v>
      </c>
      <c r="AV3802" s="14" t="s">
        <v>202</v>
      </c>
      <c r="AW3802" s="14" t="s">
        <v>34</v>
      </c>
      <c r="AX3802" s="14" t="s">
        <v>72</v>
      </c>
      <c r="AY3802" s="175" t="s">
        <v>182</v>
      </c>
    </row>
    <row r="3803" spans="2:65" s="12" customFormat="1" ht="33.75">
      <c r="B3803" s="149"/>
      <c r="D3803" s="150" t="s">
        <v>193</v>
      </c>
      <c r="E3803" s="151" t="s">
        <v>3</v>
      </c>
      <c r="F3803" s="152" t="s">
        <v>2503</v>
      </c>
      <c r="H3803" s="153">
        <v>344.72</v>
      </c>
      <c r="I3803" s="154"/>
      <c r="L3803" s="149"/>
      <c r="M3803" s="155"/>
      <c r="T3803" s="156"/>
      <c r="AT3803" s="151" t="s">
        <v>193</v>
      </c>
      <c r="AU3803" s="151" t="s">
        <v>81</v>
      </c>
      <c r="AV3803" s="12" t="s">
        <v>81</v>
      </c>
      <c r="AW3803" s="12" t="s">
        <v>34</v>
      </c>
      <c r="AX3803" s="12" t="s">
        <v>72</v>
      </c>
      <c r="AY3803" s="151" t="s">
        <v>182</v>
      </c>
    </row>
    <row r="3804" spans="2:65" s="12" customFormat="1" ht="22.5">
      <c r="B3804" s="149"/>
      <c r="D3804" s="150" t="s">
        <v>193</v>
      </c>
      <c r="E3804" s="151" t="s">
        <v>3</v>
      </c>
      <c r="F3804" s="152" t="s">
        <v>1450</v>
      </c>
      <c r="H3804" s="153">
        <v>112.75</v>
      </c>
      <c r="I3804" s="154"/>
      <c r="L3804" s="149"/>
      <c r="M3804" s="155"/>
      <c r="T3804" s="156"/>
      <c r="AT3804" s="151" t="s">
        <v>193</v>
      </c>
      <c r="AU3804" s="151" t="s">
        <v>81</v>
      </c>
      <c r="AV3804" s="12" t="s">
        <v>81</v>
      </c>
      <c r="AW3804" s="12" t="s">
        <v>34</v>
      </c>
      <c r="AX3804" s="12" t="s">
        <v>72</v>
      </c>
      <c r="AY3804" s="151" t="s">
        <v>182</v>
      </c>
    </row>
    <row r="3805" spans="2:65" s="14" customFormat="1">
      <c r="B3805" s="174"/>
      <c r="D3805" s="150" t="s">
        <v>193</v>
      </c>
      <c r="E3805" s="175" t="s">
        <v>3</v>
      </c>
      <c r="F3805" s="176" t="s">
        <v>596</v>
      </c>
      <c r="H3805" s="177">
        <v>457.47</v>
      </c>
      <c r="I3805" s="178"/>
      <c r="L3805" s="174"/>
      <c r="M3805" s="179"/>
      <c r="T3805" s="180"/>
      <c r="AT3805" s="175" t="s">
        <v>193</v>
      </c>
      <c r="AU3805" s="175" t="s">
        <v>81</v>
      </c>
      <c r="AV3805" s="14" t="s">
        <v>202</v>
      </c>
      <c r="AW3805" s="14" t="s">
        <v>34</v>
      </c>
      <c r="AX3805" s="14" t="s">
        <v>72</v>
      </c>
      <c r="AY3805" s="175" t="s">
        <v>182</v>
      </c>
    </row>
    <row r="3806" spans="2:65" s="12" customFormat="1" ht="33.75">
      <c r="B3806" s="149"/>
      <c r="D3806" s="150" t="s">
        <v>193</v>
      </c>
      <c r="E3806" s="151" t="s">
        <v>3</v>
      </c>
      <c r="F3806" s="152" t="s">
        <v>2504</v>
      </c>
      <c r="H3806" s="153">
        <v>353.51</v>
      </c>
      <c r="I3806" s="154"/>
      <c r="L3806" s="149"/>
      <c r="M3806" s="155"/>
      <c r="T3806" s="156"/>
      <c r="AT3806" s="151" t="s">
        <v>193</v>
      </c>
      <c r="AU3806" s="151" t="s">
        <v>81</v>
      </c>
      <c r="AV3806" s="12" t="s">
        <v>81</v>
      </c>
      <c r="AW3806" s="12" t="s">
        <v>34</v>
      </c>
      <c r="AX3806" s="12" t="s">
        <v>72</v>
      </c>
      <c r="AY3806" s="151" t="s">
        <v>182</v>
      </c>
    </row>
    <row r="3807" spans="2:65" s="12" customFormat="1" ht="22.5">
      <c r="B3807" s="149"/>
      <c r="D3807" s="150" t="s">
        <v>193</v>
      </c>
      <c r="E3807" s="151" t="s">
        <v>3</v>
      </c>
      <c r="F3807" s="152" t="s">
        <v>1452</v>
      </c>
      <c r="H3807" s="153">
        <v>152.94</v>
      </c>
      <c r="I3807" s="154"/>
      <c r="L3807" s="149"/>
      <c r="M3807" s="155"/>
      <c r="T3807" s="156"/>
      <c r="AT3807" s="151" t="s">
        <v>193</v>
      </c>
      <c r="AU3807" s="151" t="s">
        <v>81</v>
      </c>
      <c r="AV3807" s="12" t="s">
        <v>81</v>
      </c>
      <c r="AW3807" s="12" t="s">
        <v>34</v>
      </c>
      <c r="AX3807" s="12" t="s">
        <v>72</v>
      </c>
      <c r="AY3807" s="151" t="s">
        <v>182</v>
      </c>
    </row>
    <row r="3808" spans="2:65" s="14" customFormat="1">
      <c r="B3808" s="174"/>
      <c r="D3808" s="150" t="s">
        <v>193</v>
      </c>
      <c r="E3808" s="175" t="s">
        <v>3</v>
      </c>
      <c r="F3808" s="176" t="s">
        <v>605</v>
      </c>
      <c r="H3808" s="177">
        <v>506.45</v>
      </c>
      <c r="I3808" s="178"/>
      <c r="L3808" s="174"/>
      <c r="M3808" s="179"/>
      <c r="T3808" s="180"/>
      <c r="AT3808" s="175" t="s">
        <v>193</v>
      </c>
      <c r="AU3808" s="175" t="s">
        <v>81</v>
      </c>
      <c r="AV3808" s="14" t="s">
        <v>202</v>
      </c>
      <c r="AW3808" s="14" t="s">
        <v>34</v>
      </c>
      <c r="AX3808" s="14" t="s">
        <v>72</v>
      </c>
      <c r="AY3808" s="175" t="s">
        <v>182</v>
      </c>
    </row>
    <row r="3809" spans="2:65" s="12" customFormat="1" ht="33.75">
      <c r="B3809" s="149"/>
      <c r="D3809" s="150" t="s">
        <v>193</v>
      </c>
      <c r="E3809" s="151" t="s">
        <v>3</v>
      </c>
      <c r="F3809" s="152" t="s">
        <v>2505</v>
      </c>
      <c r="H3809" s="153">
        <v>355.65</v>
      </c>
      <c r="I3809" s="154"/>
      <c r="L3809" s="149"/>
      <c r="M3809" s="155"/>
      <c r="T3809" s="156"/>
      <c r="AT3809" s="151" t="s">
        <v>193</v>
      </c>
      <c r="AU3809" s="151" t="s">
        <v>81</v>
      </c>
      <c r="AV3809" s="12" t="s">
        <v>81</v>
      </c>
      <c r="AW3809" s="12" t="s">
        <v>34</v>
      </c>
      <c r="AX3809" s="12" t="s">
        <v>72</v>
      </c>
      <c r="AY3809" s="151" t="s">
        <v>182</v>
      </c>
    </row>
    <row r="3810" spans="2:65" s="12" customFormat="1" ht="22.5">
      <c r="B3810" s="149"/>
      <c r="D3810" s="150" t="s">
        <v>193</v>
      </c>
      <c r="E3810" s="151" t="s">
        <v>3</v>
      </c>
      <c r="F3810" s="152" t="s">
        <v>1452</v>
      </c>
      <c r="H3810" s="153">
        <v>152.94</v>
      </c>
      <c r="I3810" s="154"/>
      <c r="L3810" s="149"/>
      <c r="M3810" s="155"/>
      <c r="T3810" s="156"/>
      <c r="AT3810" s="151" t="s">
        <v>193</v>
      </c>
      <c r="AU3810" s="151" t="s">
        <v>81</v>
      </c>
      <c r="AV3810" s="12" t="s">
        <v>81</v>
      </c>
      <c r="AW3810" s="12" t="s">
        <v>34</v>
      </c>
      <c r="AX3810" s="12" t="s">
        <v>72</v>
      </c>
      <c r="AY3810" s="151" t="s">
        <v>182</v>
      </c>
    </row>
    <row r="3811" spans="2:65" s="14" customFormat="1">
      <c r="B3811" s="174"/>
      <c r="D3811" s="150" t="s">
        <v>193</v>
      </c>
      <c r="E3811" s="175" t="s">
        <v>3</v>
      </c>
      <c r="F3811" s="176" t="s">
        <v>610</v>
      </c>
      <c r="H3811" s="177">
        <v>508.59</v>
      </c>
      <c r="I3811" s="178"/>
      <c r="L3811" s="174"/>
      <c r="M3811" s="179"/>
      <c r="T3811" s="180"/>
      <c r="AT3811" s="175" t="s">
        <v>193</v>
      </c>
      <c r="AU3811" s="175" t="s">
        <v>81</v>
      </c>
      <c r="AV3811" s="14" t="s">
        <v>202</v>
      </c>
      <c r="AW3811" s="14" t="s">
        <v>34</v>
      </c>
      <c r="AX3811" s="14" t="s">
        <v>72</v>
      </c>
      <c r="AY3811" s="175" t="s">
        <v>182</v>
      </c>
    </row>
    <row r="3812" spans="2:65" s="12" customFormat="1">
      <c r="B3812" s="149"/>
      <c r="D3812" s="150" t="s">
        <v>193</v>
      </c>
      <c r="E3812" s="151" t="s">
        <v>3</v>
      </c>
      <c r="F3812" s="152" t="s">
        <v>1454</v>
      </c>
      <c r="H3812" s="153">
        <v>107.1</v>
      </c>
      <c r="I3812" s="154"/>
      <c r="L3812" s="149"/>
      <c r="M3812" s="155"/>
      <c r="T3812" s="156"/>
      <c r="AT3812" s="151" t="s">
        <v>193</v>
      </c>
      <c r="AU3812" s="151" t="s">
        <v>81</v>
      </c>
      <c r="AV3812" s="12" t="s">
        <v>81</v>
      </c>
      <c r="AW3812" s="12" t="s">
        <v>34</v>
      </c>
      <c r="AX3812" s="12" t="s">
        <v>72</v>
      </c>
      <c r="AY3812" s="151" t="s">
        <v>182</v>
      </c>
    </row>
    <row r="3813" spans="2:65" s="14" customFormat="1">
      <c r="B3813" s="174"/>
      <c r="D3813" s="150" t="s">
        <v>193</v>
      </c>
      <c r="E3813" s="175" t="s">
        <v>3</v>
      </c>
      <c r="F3813" s="176" t="s">
        <v>910</v>
      </c>
      <c r="H3813" s="177">
        <v>107.1</v>
      </c>
      <c r="I3813" s="178"/>
      <c r="L3813" s="174"/>
      <c r="M3813" s="179"/>
      <c r="T3813" s="180"/>
      <c r="AT3813" s="175" t="s">
        <v>193</v>
      </c>
      <c r="AU3813" s="175" t="s">
        <v>81</v>
      </c>
      <c r="AV3813" s="14" t="s">
        <v>202</v>
      </c>
      <c r="AW3813" s="14" t="s">
        <v>34</v>
      </c>
      <c r="AX3813" s="14" t="s">
        <v>72</v>
      </c>
      <c r="AY3813" s="175" t="s">
        <v>182</v>
      </c>
    </row>
    <row r="3814" spans="2:65" s="13" customFormat="1">
      <c r="B3814" s="157"/>
      <c r="D3814" s="150" t="s">
        <v>193</v>
      </c>
      <c r="E3814" s="158" t="s">
        <v>3</v>
      </c>
      <c r="F3814" s="159" t="s">
        <v>201</v>
      </c>
      <c r="H3814" s="160">
        <v>2034.1109999999999</v>
      </c>
      <c r="I3814" s="161"/>
      <c r="L3814" s="157"/>
      <c r="M3814" s="162"/>
      <c r="T3814" s="163"/>
      <c r="AT3814" s="158" t="s">
        <v>193</v>
      </c>
      <c r="AU3814" s="158" t="s">
        <v>81</v>
      </c>
      <c r="AV3814" s="13" t="s">
        <v>189</v>
      </c>
      <c r="AW3814" s="13" t="s">
        <v>34</v>
      </c>
      <c r="AX3814" s="13" t="s">
        <v>79</v>
      </c>
      <c r="AY3814" s="158" t="s">
        <v>182</v>
      </c>
    </row>
    <row r="3815" spans="2:65" s="1" customFormat="1" ht="44.25" customHeight="1">
      <c r="B3815" s="131"/>
      <c r="C3815" s="132" t="s">
        <v>2506</v>
      </c>
      <c r="D3815" s="132" t="s">
        <v>184</v>
      </c>
      <c r="E3815" s="133" t="s">
        <v>2507</v>
      </c>
      <c r="F3815" s="134" t="s">
        <v>2508</v>
      </c>
      <c r="G3815" s="135" t="s">
        <v>292</v>
      </c>
      <c r="H3815" s="136">
        <v>113.84099999999999</v>
      </c>
      <c r="I3815" s="137"/>
      <c r="J3815" s="138">
        <f>ROUND(I3815*H3815,2)</f>
        <v>0</v>
      </c>
      <c r="K3815" s="134" t="s">
        <v>188</v>
      </c>
      <c r="L3815" s="32"/>
      <c r="M3815" s="139" t="s">
        <v>3</v>
      </c>
      <c r="N3815" s="140" t="s">
        <v>43</v>
      </c>
      <c r="P3815" s="141">
        <f>O3815*H3815</f>
        <v>0</v>
      </c>
      <c r="Q3815" s="141">
        <v>0</v>
      </c>
      <c r="R3815" s="141">
        <f>Q3815*H3815</f>
        <v>0</v>
      </c>
      <c r="S3815" s="141">
        <v>0</v>
      </c>
      <c r="T3815" s="142">
        <f>S3815*H3815</f>
        <v>0</v>
      </c>
      <c r="AR3815" s="143" t="s">
        <v>189</v>
      </c>
      <c r="AT3815" s="143" t="s">
        <v>184</v>
      </c>
      <c r="AU3815" s="143" t="s">
        <v>81</v>
      </c>
      <c r="AY3815" s="17" t="s">
        <v>182</v>
      </c>
      <c r="BE3815" s="144">
        <f>IF(N3815="základní",J3815,0)</f>
        <v>0</v>
      </c>
      <c r="BF3815" s="144">
        <f>IF(N3815="snížená",J3815,0)</f>
        <v>0</v>
      </c>
      <c r="BG3815" s="144">
        <f>IF(N3815="zákl. přenesená",J3815,0)</f>
        <v>0</v>
      </c>
      <c r="BH3815" s="144">
        <f>IF(N3815="sníž. přenesená",J3815,0)</f>
        <v>0</v>
      </c>
      <c r="BI3815" s="144">
        <f>IF(N3815="nulová",J3815,0)</f>
        <v>0</v>
      </c>
      <c r="BJ3815" s="17" t="s">
        <v>79</v>
      </c>
      <c r="BK3815" s="144">
        <f>ROUND(I3815*H3815,2)</f>
        <v>0</v>
      </c>
      <c r="BL3815" s="17" t="s">
        <v>189</v>
      </c>
      <c r="BM3815" s="143" t="s">
        <v>2509</v>
      </c>
    </row>
    <row r="3816" spans="2:65" s="1" customFormat="1">
      <c r="B3816" s="32"/>
      <c r="D3816" s="145" t="s">
        <v>191</v>
      </c>
      <c r="F3816" s="146" t="s">
        <v>2510</v>
      </c>
      <c r="I3816" s="147"/>
      <c r="L3816" s="32"/>
      <c r="M3816" s="148"/>
      <c r="T3816" s="52"/>
      <c r="AT3816" s="17" t="s">
        <v>191</v>
      </c>
      <c r="AU3816" s="17" t="s">
        <v>81</v>
      </c>
    </row>
    <row r="3817" spans="2:65" s="12" customFormat="1">
      <c r="B3817" s="149"/>
      <c r="D3817" s="150" t="s">
        <v>193</v>
      </c>
      <c r="E3817" s="151" t="s">
        <v>3</v>
      </c>
      <c r="F3817" s="152" t="s">
        <v>2511</v>
      </c>
      <c r="H3817" s="153">
        <v>113.84099999999999</v>
      </c>
      <c r="I3817" s="154"/>
      <c r="L3817" s="149"/>
      <c r="M3817" s="155"/>
      <c r="T3817" s="156"/>
      <c r="AT3817" s="151" t="s">
        <v>193</v>
      </c>
      <c r="AU3817" s="151" t="s">
        <v>81</v>
      </c>
      <c r="AV3817" s="12" t="s">
        <v>81</v>
      </c>
      <c r="AW3817" s="12" t="s">
        <v>34</v>
      </c>
      <c r="AX3817" s="12" t="s">
        <v>79</v>
      </c>
      <c r="AY3817" s="151" t="s">
        <v>182</v>
      </c>
    </row>
    <row r="3818" spans="2:65" s="1" customFormat="1" ht="55.5" customHeight="1">
      <c r="B3818" s="131"/>
      <c r="C3818" s="132" t="s">
        <v>2512</v>
      </c>
      <c r="D3818" s="132" t="s">
        <v>184</v>
      </c>
      <c r="E3818" s="133" t="s">
        <v>2513</v>
      </c>
      <c r="F3818" s="134" t="s">
        <v>2514</v>
      </c>
      <c r="G3818" s="135" t="s">
        <v>292</v>
      </c>
      <c r="H3818" s="136">
        <v>99.953999999999994</v>
      </c>
      <c r="I3818" s="137"/>
      <c r="J3818" s="138">
        <f>ROUND(I3818*H3818,2)</f>
        <v>0</v>
      </c>
      <c r="K3818" s="134" t="s">
        <v>188</v>
      </c>
      <c r="L3818" s="32"/>
      <c r="M3818" s="139" t="s">
        <v>3</v>
      </c>
      <c r="N3818" s="140" t="s">
        <v>43</v>
      </c>
      <c r="P3818" s="141">
        <f>O3818*H3818</f>
        <v>0</v>
      </c>
      <c r="Q3818" s="141">
        <v>0</v>
      </c>
      <c r="R3818" s="141">
        <f>Q3818*H3818</f>
        <v>0</v>
      </c>
      <c r="S3818" s="141">
        <v>0</v>
      </c>
      <c r="T3818" s="142">
        <f>S3818*H3818</f>
        <v>0</v>
      </c>
      <c r="AR3818" s="143" t="s">
        <v>189</v>
      </c>
      <c r="AT3818" s="143" t="s">
        <v>184</v>
      </c>
      <c r="AU3818" s="143" t="s">
        <v>81</v>
      </c>
      <c r="AY3818" s="17" t="s">
        <v>182</v>
      </c>
      <c r="BE3818" s="144">
        <f>IF(N3818="základní",J3818,0)</f>
        <v>0</v>
      </c>
      <c r="BF3818" s="144">
        <f>IF(N3818="snížená",J3818,0)</f>
        <v>0</v>
      </c>
      <c r="BG3818" s="144">
        <f>IF(N3818="zákl. přenesená",J3818,0)</f>
        <v>0</v>
      </c>
      <c r="BH3818" s="144">
        <f>IF(N3818="sníž. přenesená",J3818,0)</f>
        <v>0</v>
      </c>
      <c r="BI3818" s="144">
        <f>IF(N3818="nulová",J3818,0)</f>
        <v>0</v>
      </c>
      <c r="BJ3818" s="17" t="s">
        <v>79</v>
      </c>
      <c r="BK3818" s="144">
        <f>ROUND(I3818*H3818,2)</f>
        <v>0</v>
      </c>
      <c r="BL3818" s="17" t="s">
        <v>189</v>
      </c>
      <c r="BM3818" s="143" t="s">
        <v>2515</v>
      </c>
    </row>
    <row r="3819" spans="2:65" s="1" customFormat="1">
      <c r="B3819" s="32"/>
      <c r="D3819" s="145" t="s">
        <v>191</v>
      </c>
      <c r="F3819" s="146" t="s">
        <v>2516</v>
      </c>
      <c r="I3819" s="147"/>
      <c r="L3819" s="32"/>
      <c r="M3819" s="148"/>
      <c r="T3819" s="52"/>
      <c r="AT3819" s="17" t="s">
        <v>191</v>
      </c>
      <c r="AU3819" s="17" t="s">
        <v>81</v>
      </c>
    </row>
    <row r="3820" spans="2:65" s="12" customFormat="1">
      <c r="B3820" s="149"/>
      <c r="D3820" s="150" t="s">
        <v>193</v>
      </c>
      <c r="E3820" s="151" t="s">
        <v>3</v>
      </c>
      <c r="F3820" s="152" t="s">
        <v>2517</v>
      </c>
      <c r="H3820" s="153">
        <v>99.953999999999994</v>
      </c>
      <c r="I3820" s="154"/>
      <c r="L3820" s="149"/>
      <c r="M3820" s="155"/>
      <c r="T3820" s="156"/>
      <c r="AT3820" s="151" t="s">
        <v>193</v>
      </c>
      <c r="AU3820" s="151" t="s">
        <v>81</v>
      </c>
      <c r="AV3820" s="12" t="s">
        <v>81</v>
      </c>
      <c r="AW3820" s="12" t="s">
        <v>34</v>
      </c>
      <c r="AX3820" s="12" t="s">
        <v>79</v>
      </c>
      <c r="AY3820" s="151" t="s">
        <v>182</v>
      </c>
    </row>
    <row r="3821" spans="2:65" s="1" customFormat="1" ht="37.9" customHeight="1">
      <c r="B3821" s="131"/>
      <c r="C3821" s="132" t="s">
        <v>2518</v>
      </c>
      <c r="D3821" s="132" t="s">
        <v>184</v>
      </c>
      <c r="E3821" s="133" t="s">
        <v>2519</v>
      </c>
      <c r="F3821" s="134" t="s">
        <v>2520</v>
      </c>
      <c r="G3821" s="135" t="s">
        <v>292</v>
      </c>
      <c r="H3821" s="136">
        <v>6830.46</v>
      </c>
      <c r="I3821" s="137"/>
      <c r="J3821" s="138">
        <f>ROUND(I3821*H3821,2)</f>
        <v>0</v>
      </c>
      <c r="K3821" s="134" t="s">
        <v>188</v>
      </c>
      <c r="L3821" s="32"/>
      <c r="M3821" s="139" t="s">
        <v>3</v>
      </c>
      <c r="N3821" s="140" t="s">
        <v>43</v>
      </c>
      <c r="P3821" s="141">
        <f>O3821*H3821</f>
        <v>0</v>
      </c>
      <c r="Q3821" s="141">
        <v>0</v>
      </c>
      <c r="R3821" s="141">
        <f>Q3821*H3821</f>
        <v>0</v>
      </c>
      <c r="S3821" s="141">
        <v>0</v>
      </c>
      <c r="T3821" s="142">
        <f>S3821*H3821</f>
        <v>0</v>
      </c>
      <c r="AR3821" s="143" t="s">
        <v>189</v>
      </c>
      <c r="AT3821" s="143" t="s">
        <v>184</v>
      </c>
      <c r="AU3821" s="143" t="s">
        <v>81</v>
      </c>
      <c r="AY3821" s="17" t="s">
        <v>182</v>
      </c>
      <c r="BE3821" s="144">
        <f>IF(N3821="základní",J3821,0)</f>
        <v>0</v>
      </c>
      <c r="BF3821" s="144">
        <f>IF(N3821="snížená",J3821,0)</f>
        <v>0</v>
      </c>
      <c r="BG3821" s="144">
        <f>IF(N3821="zákl. přenesená",J3821,0)</f>
        <v>0</v>
      </c>
      <c r="BH3821" s="144">
        <f>IF(N3821="sníž. přenesená",J3821,0)</f>
        <v>0</v>
      </c>
      <c r="BI3821" s="144">
        <f>IF(N3821="nulová",J3821,0)</f>
        <v>0</v>
      </c>
      <c r="BJ3821" s="17" t="s">
        <v>79</v>
      </c>
      <c r="BK3821" s="144">
        <f>ROUND(I3821*H3821,2)</f>
        <v>0</v>
      </c>
      <c r="BL3821" s="17" t="s">
        <v>189</v>
      </c>
      <c r="BM3821" s="143" t="s">
        <v>2521</v>
      </c>
    </row>
    <row r="3822" spans="2:65" s="1" customFormat="1">
      <c r="B3822" s="32"/>
      <c r="D3822" s="145" t="s">
        <v>191</v>
      </c>
      <c r="F3822" s="146" t="s">
        <v>2522</v>
      </c>
      <c r="I3822" s="147"/>
      <c r="L3822" s="32"/>
      <c r="M3822" s="148"/>
      <c r="T3822" s="52"/>
      <c r="AT3822" s="17" t="s">
        <v>191</v>
      </c>
      <c r="AU3822" s="17" t="s">
        <v>81</v>
      </c>
    </row>
    <row r="3823" spans="2:65" s="12" customFormat="1">
      <c r="B3823" s="149"/>
      <c r="D3823" s="150" t="s">
        <v>193</v>
      </c>
      <c r="E3823" s="151" t="s">
        <v>3</v>
      </c>
      <c r="F3823" s="152" t="s">
        <v>2523</v>
      </c>
      <c r="H3823" s="153">
        <v>6830.46</v>
      </c>
      <c r="I3823" s="154"/>
      <c r="L3823" s="149"/>
      <c r="M3823" s="155"/>
      <c r="T3823" s="156"/>
      <c r="AT3823" s="151" t="s">
        <v>193</v>
      </c>
      <c r="AU3823" s="151" t="s">
        <v>81</v>
      </c>
      <c r="AV3823" s="12" t="s">
        <v>81</v>
      </c>
      <c r="AW3823" s="12" t="s">
        <v>34</v>
      </c>
      <c r="AX3823" s="12" t="s">
        <v>79</v>
      </c>
      <c r="AY3823" s="151" t="s">
        <v>182</v>
      </c>
    </row>
    <row r="3824" spans="2:65" s="1" customFormat="1" ht="37.9" customHeight="1">
      <c r="B3824" s="131"/>
      <c r="C3824" s="132" t="s">
        <v>2524</v>
      </c>
      <c r="D3824" s="132" t="s">
        <v>184</v>
      </c>
      <c r="E3824" s="133" t="s">
        <v>2525</v>
      </c>
      <c r="F3824" s="134" t="s">
        <v>2526</v>
      </c>
      <c r="G3824" s="135" t="s">
        <v>292</v>
      </c>
      <c r="H3824" s="136">
        <v>8995.86</v>
      </c>
      <c r="I3824" s="137"/>
      <c r="J3824" s="138">
        <f>ROUND(I3824*H3824,2)</f>
        <v>0</v>
      </c>
      <c r="K3824" s="134" t="s">
        <v>188</v>
      </c>
      <c r="L3824" s="32"/>
      <c r="M3824" s="139" t="s">
        <v>3</v>
      </c>
      <c r="N3824" s="140" t="s">
        <v>43</v>
      </c>
      <c r="P3824" s="141">
        <f>O3824*H3824</f>
        <v>0</v>
      </c>
      <c r="Q3824" s="141">
        <v>0</v>
      </c>
      <c r="R3824" s="141">
        <f>Q3824*H3824</f>
        <v>0</v>
      </c>
      <c r="S3824" s="141">
        <v>0</v>
      </c>
      <c r="T3824" s="142">
        <f>S3824*H3824</f>
        <v>0</v>
      </c>
      <c r="AR3824" s="143" t="s">
        <v>189</v>
      </c>
      <c r="AT3824" s="143" t="s">
        <v>184</v>
      </c>
      <c r="AU3824" s="143" t="s">
        <v>81</v>
      </c>
      <c r="AY3824" s="17" t="s">
        <v>182</v>
      </c>
      <c r="BE3824" s="144">
        <f>IF(N3824="základní",J3824,0)</f>
        <v>0</v>
      </c>
      <c r="BF3824" s="144">
        <f>IF(N3824="snížená",J3824,0)</f>
        <v>0</v>
      </c>
      <c r="BG3824" s="144">
        <f>IF(N3824="zákl. přenesená",J3824,0)</f>
        <v>0</v>
      </c>
      <c r="BH3824" s="144">
        <f>IF(N3824="sníž. přenesená",J3824,0)</f>
        <v>0</v>
      </c>
      <c r="BI3824" s="144">
        <f>IF(N3824="nulová",J3824,0)</f>
        <v>0</v>
      </c>
      <c r="BJ3824" s="17" t="s">
        <v>79</v>
      </c>
      <c r="BK3824" s="144">
        <f>ROUND(I3824*H3824,2)</f>
        <v>0</v>
      </c>
      <c r="BL3824" s="17" t="s">
        <v>189</v>
      </c>
      <c r="BM3824" s="143" t="s">
        <v>2527</v>
      </c>
    </row>
    <row r="3825" spans="2:65" s="1" customFormat="1">
      <c r="B3825" s="32"/>
      <c r="D3825" s="145" t="s">
        <v>191</v>
      </c>
      <c r="F3825" s="146" t="s">
        <v>2528</v>
      </c>
      <c r="I3825" s="147"/>
      <c r="L3825" s="32"/>
      <c r="M3825" s="148"/>
      <c r="T3825" s="52"/>
      <c r="AT3825" s="17" t="s">
        <v>191</v>
      </c>
      <c r="AU3825" s="17" t="s">
        <v>81</v>
      </c>
    </row>
    <row r="3826" spans="2:65" s="12" customFormat="1">
      <c r="B3826" s="149"/>
      <c r="D3826" s="150" t="s">
        <v>193</v>
      </c>
      <c r="E3826" s="151" t="s">
        <v>3</v>
      </c>
      <c r="F3826" s="152" t="s">
        <v>2529</v>
      </c>
      <c r="H3826" s="153">
        <v>8995.86</v>
      </c>
      <c r="I3826" s="154"/>
      <c r="L3826" s="149"/>
      <c r="M3826" s="155"/>
      <c r="T3826" s="156"/>
      <c r="AT3826" s="151" t="s">
        <v>193</v>
      </c>
      <c r="AU3826" s="151" t="s">
        <v>81</v>
      </c>
      <c r="AV3826" s="12" t="s">
        <v>81</v>
      </c>
      <c r="AW3826" s="12" t="s">
        <v>34</v>
      </c>
      <c r="AX3826" s="12" t="s">
        <v>79</v>
      </c>
      <c r="AY3826" s="151" t="s">
        <v>182</v>
      </c>
    </row>
    <row r="3827" spans="2:65" s="1" customFormat="1" ht="44.25" customHeight="1">
      <c r="B3827" s="131"/>
      <c r="C3827" s="132" t="s">
        <v>2530</v>
      </c>
      <c r="D3827" s="132" t="s">
        <v>184</v>
      </c>
      <c r="E3827" s="133" t="s">
        <v>2531</v>
      </c>
      <c r="F3827" s="134" t="s">
        <v>2532</v>
      </c>
      <c r="G3827" s="135" t="s">
        <v>292</v>
      </c>
      <c r="H3827" s="136">
        <v>113.84099999999999</v>
      </c>
      <c r="I3827" s="137"/>
      <c r="J3827" s="138">
        <f>ROUND(I3827*H3827,2)</f>
        <v>0</v>
      </c>
      <c r="K3827" s="134" t="s">
        <v>188</v>
      </c>
      <c r="L3827" s="32"/>
      <c r="M3827" s="139" t="s">
        <v>3</v>
      </c>
      <c r="N3827" s="140" t="s">
        <v>43</v>
      </c>
      <c r="P3827" s="141">
        <f>O3827*H3827</f>
        <v>0</v>
      </c>
      <c r="Q3827" s="141">
        <v>0</v>
      </c>
      <c r="R3827" s="141">
        <f>Q3827*H3827</f>
        <v>0</v>
      </c>
      <c r="S3827" s="141">
        <v>0</v>
      </c>
      <c r="T3827" s="142">
        <f>S3827*H3827</f>
        <v>0</v>
      </c>
      <c r="AR3827" s="143" t="s">
        <v>189</v>
      </c>
      <c r="AT3827" s="143" t="s">
        <v>184</v>
      </c>
      <c r="AU3827" s="143" t="s">
        <v>81</v>
      </c>
      <c r="AY3827" s="17" t="s">
        <v>182</v>
      </c>
      <c r="BE3827" s="144">
        <f>IF(N3827="základní",J3827,0)</f>
        <v>0</v>
      </c>
      <c r="BF3827" s="144">
        <f>IF(N3827="snížená",J3827,0)</f>
        <v>0</v>
      </c>
      <c r="BG3827" s="144">
        <f>IF(N3827="zákl. přenesená",J3827,0)</f>
        <v>0</v>
      </c>
      <c r="BH3827" s="144">
        <f>IF(N3827="sníž. přenesená",J3827,0)</f>
        <v>0</v>
      </c>
      <c r="BI3827" s="144">
        <f>IF(N3827="nulová",J3827,0)</f>
        <v>0</v>
      </c>
      <c r="BJ3827" s="17" t="s">
        <v>79</v>
      </c>
      <c r="BK3827" s="144">
        <f>ROUND(I3827*H3827,2)</f>
        <v>0</v>
      </c>
      <c r="BL3827" s="17" t="s">
        <v>189</v>
      </c>
      <c r="BM3827" s="143" t="s">
        <v>2533</v>
      </c>
    </row>
    <row r="3828" spans="2:65" s="1" customFormat="1">
      <c r="B3828" s="32"/>
      <c r="D3828" s="145" t="s">
        <v>191</v>
      </c>
      <c r="F3828" s="146" t="s">
        <v>2534</v>
      </c>
      <c r="I3828" s="147"/>
      <c r="L3828" s="32"/>
      <c r="M3828" s="148"/>
      <c r="T3828" s="52"/>
      <c r="AT3828" s="17" t="s">
        <v>191</v>
      </c>
      <c r="AU3828" s="17" t="s">
        <v>81</v>
      </c>
    </row>
    <row r="3829" spans="2:65" s="12" customFormat="1">
      <c r="B3829" s="149"/>
      <c r="D3829" s="150" t="s">
        <v>193</v>
      </c>
      <c r="E3829" s="151" t="s">
        <v>3</v>
      </c>
      <c r="F3829" s="152" t="s">
        <v>2511</v>
      </c>
      <c r="H3829" s="153">
        <v>113.84099999999999</v>
      </c>
      <c r="I3829" s="154"/>
      <c r="L3829" s="149"/>
      <c r="M3829" s="155"/>
      <c r="T3829" s="156"/>
      <c r="AT3829" s="151" t="s">
        <v>193</v>
      </c>
      <c r="AU3829" s="151" t="s">
        <v>81</v>
      </c>
      <c r="AV3829" s="12" t="s">
        <v>81</v>
      </c>
      <c r="AW3829" s="12" t="s">
        <v>34</v>
      </c>
      <c r="AX3829" s="12" t="s">
        <v>79</v>
      </c>
      <c r="AY3829" s="151" t="s">
        <v>182</v>
      </c>
    </row>
    <row r="3830" spans="2:65" s="1" customFormat="1" ht="55.5" customHeight="1">
      <c r="B3830" s="131"/>
      <c r="C3830" s="132" t="s">
        <v>2535</v>
      </c>
      <c r="D3830" s="132" t="s">
        <v>184</v>
      </c>
      <c r="E3830" s="133" t="s">
        <v>2536</v>
      </c>
      <c r="F3830" s="134" t="s">
        <v>2537</v>
      </c>
      <c r="G3830" s="135" t="s">
        <v>292</v>
      </c>
      <c r="H3830" s="136">
        <v>99.953999999999994</v>
      </c>
      <c r="I3830" s="137"/>
      <c r="J3830" s="138">
        <f>ROUND(I3830*H3830,2)</f>
        <v>0</v>
      </c>
      <c r="K3830" s="134" t="s">
        <v>188</v>
      </c>
      <c r="L3830" s="32"/>
      <c r="M3830" s="139" t="s">
        <v>3</v>
      </c>
      <c r="N3830" s="140" t="s">
        <v>43</v>
      </c>
      <c r="P3830" s="141">
        <f>O3830*H3830</f>
        <v>0</v>
      </c>
      <c r="Q3830" s="141">
        <v>0</v>
      </c>
      <c r="R3830" s="141">
        <f>Q3830*H3830</f>
        <v>0</v>
      </c>
      <c r="S3830" s="141">
        <v>0</v>
      </c>
      <c r="T3830" s="142">
        <f>S3830*H3830</f>
        <v>0</v>
      </c>
      <c r="AR3830" s="143" t="s">
        <v>189</v>
      </c>
      <c r="AT3830" s="143" t="s">
        <v>184</v>
      </c>
      <c r="AU3830" s="143" t="s">
        <v>81</v>
      </c>
      <c r="AY3830" s="17" t="s">
        <v>182</v>
      </c>
      <c r="BE3830" s="144">
        <f>IF(N3830="základní",J3830,0)</f>
        <v>0</v>
      </c>
      <c r="BF3830" s="144">
        <f>IF(N3830="snížená",J3830,0)</f>
        <v>0</v>
      </c>
      <c r="BG3830" s="144">
        <f>IF(N3830="zákl. přenesená",J3830,0)</f>
        <v>0</v>
      </c>
      <c r="BH3830" s="144">
        <f>IF(N3830="sníž. přenesená",J3830,0)</f>
        <v>0</v>
      </c>
      <c r="BI3830" s="144">
        <f>IF(N3830="nulová",J3830,0)</f>
        <v>0</v>
      </c>
      <c r="BJ3830" s="17" t="s">
        <v>79</v>
      </c>
      <c r="BK3830" s="144">
        <f>ROUND(I3830*H3830,2)</f>
        <v>0</v>
      </c>
      <c r="BL3830" s="17" t="s">
        <v>189</v>
      </c>
      <c r="BM3830" s="143" t="s">
        <v>2538</v>
      </c>
    </row>
    <row r="3831" spans="2:65" s="1" customFormat="1">
      <c r="B3831" s="32"/>
      <c r="D3831" s="145" t="s">
        <v>191</v>
      </c>
      <c r="F3831" s="146" t="s">
        <v>2539</v>
      </c>
      <c r="I3831" s="147"/>
      <c r="L3831" s="32"/>
      <c r="M3831" s="148"/>
      <c r="T3831" s="52"/>
      <c r="AT3831" s="17" t="s">
        <v>191</v>
      </c>
      <c r="AU3831" s="17" t="s">
        <v>81</v>
      </c>
    </row>
    <row r="3832" spans="2:65" s="12" customFormat="1">
      <c r="B3832" s="149"/>
      <c r="D3832" s="150" t="s">
        <v>193</v>
      </c>
      <c r="E3832" s="151" t="s">
        <v>3</v>
      </c>
      <c r="F3832" s="152" t="s">
        <v>2517</v>
      </c>
      <c r="H3832" s="153">
        <v>99.953999999999994</v>
      </c>
      <c r="I3832" s="154"/>
      <c r="L3832" s="149"/>
      <c r="M3832" s="155"/>
      <c r="T3832" s="156"/>
      <c r="AT3832" s="151" t="s">
        <v>193</v>
      </c>
      <c r="AU3832" s="151" t="s">
        <v>81</v>
      </c>
      <c r="AV3832" s="12" t="s">
        <v>81</v>
      </c>
      <c r="AW3832" s="12" t="s">
        <v>34</v>
      </c>
      <c r="AX3832" s="12" t="s">
        <v>79</v>
      </c>
      <c r="AY3832" s="151" t="s">
        <v>182</v>
      </c>
    </row>
    <row r="3833" spans="2:65" s="1" customFormat="1" ht="37.9" customHeight="1">
      <c r="B3833" s="131"/>
      <c r="C3833" s="132" t="s">
        <v>2540</v>
      </c>
      <c r="D3833" s="132" t="s">
        <v>184</v>
      </c>
      <c r="E3833" s="133" t="s">
        <v>2541</v>
      </c>
      <c r="F3833" s="134" t="s">
        <v>2542</v>
      </c>
      <c r="G3833" s="135" t="s">
        <v>300</v>
      </c>
      <c r="H3833" s="136">
        <v>36.42</v>
      </c>
      <c r="I3833" s="137"/>
      <c r="J3833" s="138">
        <f>ROUND(I3833*H3833,2)</f>
        <v>0</v>
      </c>
      <c r="K3833" s="134" t="s">
        <v>188</v>
      </c>
      <c r="L3833" s="32"/>
      <c r="M3833" s="139" t="s">
        <v>3</v>
      </c>
      <c r="N3833" s="140" t="s">
        <v>43</v>
      </c>
      <c r="P3833" s="141">
        <f>O3833*H3833</f>
        <v>0</v>
      </c>
      <c r="Q3833" s="141">
        <v>0</v>
      </c>
      <c r="R3833" s="141">
        <f>Q3833*H3833</f>
        <v>0</v>
      </c>
      <c r="S3833" s="141">
        <v>0</v>
      </c>
      <c r="T3833" s="142">
        <f>S3833*H3833</f>
        <v>0</v>
      </c>
      <c r="AR3833" s="143" t="s">
        <v>189</v>
      </c>
      <c r="AT3833" s="143" t="s">
        <v>184</v>
      </c>
      <c r="AU3833" s="143" t="s">
        <v>81</v>
      </c>
      <c r="AY3833" s="17" t="s">
        <v>182</v>
      </c>
      <c r="BE3833" s="144">
        <f>IF(N3833="základní",J3833,0)</f>
        <v>0</v>
      </c>
      <c r="BF3833" s="144">
        <f>IF(N3833="snížená",J3833,0)</f>
        <v>0</v>
      </c>
      <c r="BG3833" s="144">
        <f>IF(N3833="zákl. přenesená",J3833,0)</f>
        <v>0</v>
      </c>
      <c r="BH3833" s="144">
        <f>IF(N3833="sníž. přenesená",J3833,0)</f>
        <v>0</v>
      </c>
      <c r="BI3833" s="144">
        <f>IF(N3833="nulová",J3833,0)</f>
        <v>0</v>
      </c>
      <c r="BJ3833" s="17" t="s">
        <v>79</v>
      </c>
      <c r="BK3833" s="144">
        <f>ROUND(I3833*H3833,2)</f>
        <v>0</v>
      </c>
      <c r="BL3833" s="17" t="s">
        <v>189</v>
      </c>
      <c r="BM3833" s="143" t="s">
        <v>2543</v>
      </c>
    </row>
    <row r="3834" spans="2:65" s="1" customFormat="1">
      <c r="B3834" s="32"/>
      <c r="D3834" s="145" t="s">
        <v>191</v>
      </c>
      <c r="F3834" s="146" t="s">
        <v>2544</v>
      </c>
      <c r="I3834" s="147"/>
      <c r="L3834" s="32"/>
      <c r="M3834" s="148"/>
      <c r="T3834" s="52"/>
      <c r="AT3834" s="17" t="s">
        <v>191</v>
      </c>
      <c r="AU3834" s="17" t="s">
        <v>81</v>
      </c>
    </row>
    <row r="3835" spans="2:65" s="12" customFormat="1">
      <c r="B3835" s="149"/>
      <c r="D3835" s="150" t="s">
        <v>193</v>
      </c>
      <c r="E3835" s="151" t="s">
        <v>3</v>
      </c>
      <c r="F3835" s="152" t="s">
        <v>2545</v>
      </c>
      <c r="H3835" s="153">
        <v>18.010000000000002</v>
      </c>
      <c r="I3835" s="154"/>
      <c r="L3835" s="149"/>
      <c r="M3835" s="155"/>
      <c r="T3835" s="156"/>
      <c r="AT3835" s="151" t="s">
        <v>193</v>
      </c>
      <c r="AU3835" s="151" t="s">
        <v>81</v>
      </c>
      <c r="AV3835" s="12" t="s">
        <v>81</v>
      </c>
      <c r="AW3835" s="12" t="s">
        <v>34</v>
      </c>
      <c r="AX3835" s="12" t="s">
        <v>72</v>
      </c>
      <c r="AY3835" s="151" t="s">
        <v>182</v>
      </c>
    </row>
    <row r="3836" spans="2:65" s="12" customFormat="1">
      <c r="B3836" s="149"/>
      <c r="D3836" s="150" t="s">
        <v>193</v>
      </c>
      <c r="E3836" s="151" t="s">
        <v>3</v>
      </c>
      <c r="F3836" s="152" t="s">
        <v>2546</v>
      </c>
      <c r="H3836" s="153">
        <v>18.41</v>
      </c>
      <c r="I3836" s="154"/>
      <c r="L3836" s="149"/>
      <c r="M3836" s="155"/>
      <c r="T3836" s="156"/>
      <c r="AT3836" s="151" t="s">
        <v>193</v>
      </c>
      <c r="AU3836" s="151" t="s">
        <v>81</v>
      </c>
      <c r="AV3836" s="12" t="s">
        <v>81</v>
      </c>
      <c r="AW3836" s="12" t="s">
        <v>34</v>
      </c>
      <c r="AX3836" s="12" t="s">
        <v>72</v>
      </c>
      <c r="AY3836" s="151" t="s">
        <v>182</v>
      </c>
    </row>
    <row r="3837" spans="2:65" s="13" customFormat="1">
      <c r="B3837" s="157"/>
      <c r="D3837" s="150" t="s">
        <v>193</v>
      </c>
      <c r="E3837" s="158" t="s">
        <v>3</v>
      </c>
      <c r="F3837" s="159" t="s">
        <v>201</v>
      </c>
      <c r="H3837" s="160">
        <v>36.42</v>
      </c>
      <c r="I3837" s="161"/>
      <c r="L3837" s="157"/>
      <c r="M3837" s="162"/>
      <c r="T3837" s="163"/>
      <c r="AT3837" s="158" t="s">
        <v>193</v>
      </c>
      <c r="AU3837" s="158" t="s">
        <v>81</v>
      </c>
      <c r="AV3837" s="13" t="s">
        <v>189</v>
      </c>
      <c r="AW3837" s="13" t="s">
        <v>34</v>
      </c>
      <c r="AX3837" s="13" t="s">
        <v>79</v>
      </c>
      <c r="AY3837" s="158" t="s">
        <v>182</v>
      </c>
    </row>
    <row r="3838" spans="2:65" s="1" customFormat="1" ht="37.9" customHeight="1">
      <c r="B3838" s="131"/>
      <c r="C3838" s="132" t="s">
        <v>2547</v>
      </c>
      <c r="D3838" s="132" t="s">
        <v>184</v>
      </c>
      <c r="E3838" s="133" t="s">
        <v>2548</v>
      </c>
      <c r="F3838" s="134" t="s">
        <v>2549</v>
      </c>
      <c r="G3838" s="135" t="s">
        <v>300</v>
      </c>
      <c r="H3838" s="136">
        <v>3277.8</v>
      </c>
      <c r="I3838" s="137"/>
      <c r="J3838" s="138">
        <f>ROUND(I3838*H3838,2)</f>
        <v>0</v>
      </c>
      <c r="K3838" s="134" t="s">
        <v>188</v>
      </c>
      <c r="L3838" s="32"/>
      <c r="M3838" s="139" t="s">
        <v>3</v>
      </c>
      <c r="N3838" s="140" t="s">
        <v>43</v>
      </c>
      <c r="P3838" s="141">
        <f>O3838*H3838</f>
        <v>0</v>
      </c>
      <c r="Q3838" s="141">
        <v>0</v>
      </c>
      <c r="R3838" s="141">
        <f>Q3838*H3838</f>
        <v>0</v>
      </c>
      <c r="S3838" s="141">
        <v>0</v>
      </c>
      <c r="T3838" s="142">
        <f>S3838*H3838</f>
        <v>0</v>
      </c>
      <c r="AR3838" s="143" t="s">
        <v>189</v>
      </c>
      <c r="AT3838" s="143" t="s">
        <v>184</v>
      </c>
      <c r="AU3838" s="143" t="s">
        <v>81</v>
      </c>
      <c r="AY3838" s="17" t="s">
        <v>182</v>
      </c>
      <c r="BE3838" s="144">
        <f>IF(N3838="základní",J3838,0)</f>
        <v>0</v>
      </c>
      <c r="BF3838" s="144">
        <f>IF(N3838="snížená",J3838,0)</f>
        <v>0</v>
      </c>
      <c r="BG3838" s="144">
        <f>IF(N3838="zákl. přenesená",J3838,0)</f>
        <v>0</v>
      </c>
      <c r="BH3838" s="144">
        <f>IF(N3838="sníž. přenesená",J3838,0)</f>
        <v>0</v>
      </c>
      <c r="BI3838" s="144">
        <f>IF(N3838="nulová",J3838,0)</f>
        <v>0</v>
      </c>
      <c r="BJ3838" s="17" t="s">
        <v>79</v>
      </c>
      <c r="BK3838" s="144">
        <f>ROUND(I3838*H3838,2)</f>
        <v>0</v>
      </c>
      <c r="BL3838" s="17" t="s">
        <v>189</v>
      </c>
      <c r="BM3838" s="143" t="s">
        <v>2550</v>
      </c>
    </row>
    <row r="3839" spans="2:65" s="1" customFormat="1">
      <c r="B3839" s="32"/>
      <c r="D3839" s="145" t="s">
        <v>191</v>
      </c>
      <c r="F3839" s="146" t="s">
        <v>2551</v>
      </c>
      <c r="I3839" s="147"/>
      <c r="L3839" s="32"/>
      <c r="M3839" s="148"/>
      <c r="T3839" s="52"/>
      <c r="AT3839" s="17" t="s">
        <v>191</v>
      </c>
      <c r="AU3839" s="17" t="s">
        <v>81</v>
      </c>
    </row>
    <row r="3840" spans="2:65" s="12" customFormat="1">
      <c r="B3840" s="149"/>
      <c r="D3840" s="150" t="s">
        <v>193</v>
      </c>
      <c r="E3840" s="151" t="s">
        <v>3</v>
      </c>
      <c r="F3840" s="152" t="s">
        <v>2552</v>
      </c>
      <c r="H3840" s="153">
        <v>3277.8</v>
      </c>
      <c r="I3840" s="154"/>
      <c r="L3840" s="149"/>
      <c r="M3840" s="155"/>
      <c r="T3840" s="156"/>
      <c r="AT3840" s="151" t="s">
        <v>193</v>
      </c>
      <c r="AU3840" s="151" t="s">
        <v>81</v>
      </c>
      <c r="AV3840" s="12" t="s">
        <v>81</v>
      </c>
      <c r="AW3840" s="12" t="s">
        <v>34</v>
      </c>
      <c r="AX3840" s="12" t="s">
        <v>79</v>
      </c>
      <c r="AY3840" s="151" t="s">
        <v>182</v>
      </c>
    </row>
    <row r="3841" spans="2:65" s="1" customFormat="1" ht="37.9" customHeight="1">
      <c r="B3841" s="131"/>
      <c r="C3841" s="132" t="s">
        <v>2553</v>
      </c>
      <c r="D3841" s="132" t="s">
        <v>184</v>
      </c>
      <c r="E3841" s="133" t="s">
        <v>2554</v>
      </c>
      <c r="F3841" s="134" t="s">
        <v>2555</v>
      </c>
      <c r="G3841" s="135" t="s">
        <v>300</v>
      </c>
      <c r="H3841" s="136">
        <v>36.42</v>
      </c>
      <c r="I3841" s="137"/>
      <c r="J3841" s="138">
        <f>ROUND(I3841*H3841,2)</f>
        <v>0</v>
      </c>
      <c r="K3841" s="134" t="s">
        <v>188</v>
      </c>
      <c r="L3841" s="32"/>
      <c r="M3841" s="139" t="s">
        <v>3</v>
      </c>
      <c r="N3841" s="140" t="s">
        <v>43</v>
      </c>
      <c r="P3841" s="141">
        <f>O3841*H3841</f>
        <v>0</v>
      </c>
      <c r="Q3841" s="141">
        <v>0</v>
      </c>
      <c r="R3841" s="141">
        <f>Q3841*H3841</f>
        <v>0</v>
      </c>
      <c r="S3841" s="141">
        <v>0</v>
      </c>
      <c r="T3841" s="142">
        <f>S3841*H3841</f>
        <v>0</v>
      </c>
      <c r="AR3841" s="143" t="s">
        <v>189</v>
      </c>
      <c r="AT3841" s="143" t="s">
        <v>184</v>
      </c>
      <c r="AU3841" s="143" t="s">
        <v>81</v>
      </c>
      <c r="AY3841" s="17" t="s">
        <v>182</v>
      </c>
      <c r="BE3841" s="144">
        <f>IF(N3841="základní",J3841,0)</f>
        <v>0</v>
      </c>
      <c r="BF3841" s="144">
        <f>IF(N3841="snížená",J3841,0)</f>
        <v>0</v>
      </c>
      <c r="BG3841" s="144">
        <f>IF(N3841="zákl. přenesená",J3841,0)</f>
        <v>0</v>
      </c>
      <c r="BH3841" s="144">
        <f>IF(N3841="sníž. přenesená",J3841,0)</f>
        <v>0</v>
      </c>
      <c r="BI3841" s="144">
        <f>IF(N3841="nulová",J3841,0)</f>
        <v>0</v>
      </c>
      <c r="BJ3841" s="17" t="s">
        <v>79</v>
      </c>
      <c r="BK3841" s="144">
        <f>ROUND(I3841*H3841,2)</f>
        <v>0</v>
      </c>
      <c r="BL3841" s="17" t="s">
        <v>189</v>
      </c>
      <c r="BM3841" s="143" t="s">
        <v>2556</v>
      </c>
    </row>
    <row r="3842" spans="2:65" s="1" customFormat="1">
      <c r="B3842" s="32"/>
      <c r="D3842" s="145" t="s">
        <v>191</v>
      </c>
      <c r="F3842" s="146" t="s">
        <v>2557</v>
      </c>
      <c r="I3842" s="147"/>
      <c r="L3842" s="32"/>
      <c r="M3842" s="148"/>
      <c r="T3842" s="52"/>
      <c r="AT3842" s="17" t="s">
        <v>191</v>
      </c>
      <c r="AU3842" s="17" t="s">
        <v>81</v>
      </c>
    </row>
    <row r="3843" spans="2:65" s="12" customFormat="1">
      <c r="B3843" s="149"/>
      <c r="D3843" s="150" t="s">
        <v>193</v>
      </c>
      <c r="E3843" s="151" t="s">
        <v>3</v>
      </c>
      <c r="F3843" s="152" t="s">
        <v>2545</v>
      </c>
      <c r="H3843" s="153">
        <v>18.010000000000002</v>
      </c>
      <c r="I3843" s="154"/>
      <c r="L3843" s="149"/>
      <c r="M3843" s="155"/>
      <c r="T3843" s="156"/>
      <c r="AT3843" s="151" t="s">
        <v>193</v>
      </c>
      <c r="AU3843" s="151" t="s">
        <v>81</v>
      </c>
      <c r="AV3843" s="12" t="s">
        <v>81</v>
      </c>
      <c r="AW3843" s="12" t="s">
        <v>34</v>
      </c>
      <c r="AX3843" s="12" t="s">
        <v>72</v>
      </c>
      <c r="AY3843" s="151" t="s">
        <v>182</v>
      </c>
    </row>
    <row r="3844" spans="2:65" s="12" customFormat="1">
      <c r="B3844" s="149"/>
      <c r="D3844" s="150" t="s">
        <v>193</v>
      </c>
      <c r="E3844" s="151" t="s">
        <v>3</v>
      </c>
      <c r="F3844" s="152" t="s">
        <v>2546</v>
      </c>
      <c r="H3844" s="153">
        <v>18.41</v>
      </c>
      <c r="I3844" s="154"/>
      <c r="L3844" s="149"/>
      <c r="M3844" s="155"/>
      <c r="T3844" s="156"/>
      <c r="AT3844" s="151" t="s">
        <v>193</v>
      </c>
      <c r="AU3844" s="151" t="s">
        <v>81</v>
      </c>
      <c r="AV3844" s="12" t="s">
        <v>81</v>
      </c>
      <c r="AW3844" s="12" t="s">
        <v>34</v>
      </c>
      <c r="AX3844" s="12" t="s">
        <v>72</v>
      </c>
      <c r="AY3844" s="151" t="s">
        <v>182</v>
      </c>
    </row>
    <row r="3845" spans="2:65" s="13" customFormat="1">
      <c r="B3845" s="157"/>
      <c r="D3845" s="150" t="s">
        <v>193</v>
      </c>
      <c r="E3845" s="158" t="s">
        <v>3</v>
      </c>
      <c r="F3845" s="159" t="s">
        <v>201</v>
      </c>
      <c r="H3845" s="160">
        <v>36.42</v>
      </c>
      <c r="I3845" s="161"/>
      <c r="L3845" s="157"/>
      <c r="M3845" s="162"/>
      <c r="T3845" s="163"/>
      <c r="AT3845" s="158" t="s">
        <v>193</v>
      </c>
      <c r="AU3845" s="158" t="s">
        <v>81</v>
      </c>
      <c r="AV3845" s="13" t="s">
        <v>189</v>
      </c>
      <c r="AW3845" s="13" t="s">
        <v>34</v>
      </c>
      <c r="AX3845" s="13" t="s">
        <v>79</v>
      </c>
      <c r="AY3845" s="158" t="s">
        <v>182</v>
      </c>
    </row>
    <row r="3846" spans="2:65" s="1" customFormat="1" ht="37.9" customHeight="1">
      <c r="B3846" s="131"/>
      <c r="C3846" s="132" t="s">
        <v>2558</v>
      </c>
      <c r="D3846" s="132" t="s">
        <v>184</v>
      </c>
      <c r="E3846" s="133" t="s">
        <v>2559</v>
      </c>
      <c r="F3846" s="134" t="s">
        <v>2560</v>
      </c>
      <c r="G3846" s="135" t="s">
        <v>292</v>
      </c>
      <c r="H3846" s="136">
        <v>1977.19</v>
      </c>
      <c r="I3846" s="137"/>
      <c r="J3846" s="138">
        <f>ROUND(I3846*H3846,2)</f>
        <v>0</v>
      </c>
      <c r="K3846" s="134" t="s">
        <v>188</v>
      </c>
      <c r="L3846" s="32"/>
      <c r="M3846" s="139" t="s">
        <v>3</v>
      </c>
      <c r="N3846" s="140" t="s">
        <v>43</v>
      </c>
      <c r="P3846" s="141">
        <f>O3846*H3846</f>
        <v>0</v>
      </c>
      <c r="Q3846" s="141">
        <v>4.0000000000000003E-5</v>
      </c>
      <c r="R3846" s="141">
        <f>Q3846*H3846</f>
        <v>7.9087600000000008E-2</v>
      </c>
      <c r="S3846" s="141">
        <v>0</v>
      </c>
      <c r="T3846" s="142">
        <f>S3846*H3846</f>
        <v>0</v>
      </c>
      <c r="AR3846" s="143" t="s">
        <v>189</v>
      </c>
      <c r="AT3846" s="143" t="s">
        <v>184</v>
      </c>
      <c r="AU3846" s="143" t="s">
        <v>81</v>
      </c>
      <c r="AY3846" s="17" t="s">
        <v>182</v>
      </c>
      <c r="BE3846" s="144">
        <f>IF(N3846="základní",J3846,0)</f>
        <v>0</v>
      </c>
      <c r="BF3846" s="144">
        <f>IF(N3846="snížená",J3846,0)</f>
        <v>0</v>
      </c>
      <c r="BG3846" s="144">
        <f>IF(N3846="zákl. přenesená",J3846,0)</f>
        <v>0</v>
      </c>
      <c r="BH3846" s="144">
        <f>IF(N3846="sníž. přenesená",J3846,0)</f>
        <v>0</v>
      </c>
      <c r="BI3846" s="144">
        <f>IF(N3846="nulová",J3846,0)</f>
        <v>0</v>
      </c>
      <c r="BJ3846" s="17" t="s">
        <v>79</v>
      </c>
      <c r="BK3846" s="144">
        <f>ROUND(I3846*H3846,2)</f>
        <v>0</v>
      </c>
      <c r="BL3846" s="17" t="s">
        <v>189</v>
      </c>
      <c r="BM3846" s="143" t="s">
        <v>2561</v>
      </c>
    </row>
    <row r="3847" spans="2:65" s="1" customFormat="1">
      <c r="B3847" s="32"/>
      <c r="D3847" s="145" t="s">
        <v>191</v>
      </c>
      <c r="F3847" s="146" t="s">
        <v>2562</v>
      </c>
      <c r="I3847" s="147"/>
      <c r="L3847" s="32"/>
      <c r="M3847" s="148"/>
      <c r="T3847" s="52"/>
      <c r="AT3847" s="17" t="s">
        <v>191</v>
      </c>
      <c r="AU3847" s="17" t="s">
        <v>81</v>
      </c>
    </row>
    <row r="3848" spans="2:65" s="12" customFormat="1" ht="33.75">
      <c r="B3848" s="149"/>
      <c r="D3848" s="150" t="s">
        <v>193</v>
      </c>
      <c r="E3848" s="151" t="s">
        <v>3</v>
      </c>
      <c r="F3848" s="152" t="s">
        <v>2502</v>
      </c>
      <c r="H3848" s="153">
        <v>329.01</v>
      </c>
      <c r="I3848" s="154"/>
      <c r="L3848" s="149"/>
      <c r="M3848" s="155"/>
      <c r="T3848" s="156"/>
      <c r="AT3848" s="151" t="s">
        <v>193</v>
      </c>
      <c r="AU3848" s="151" t="s">
        <v>81</v>
      </c>
      <c r="AV3848" s="12" t="s">
        <v>81</v>
      </c>
      <c r="AW3848" s="12" t="s">
        <v>34</v>
      </c>
      <c r="AX3848" s="12" t="s">
        <v>72</v>
      </c>
      <c r="AY3848" s="151" t="s">
        <v>182</v>
      </c>
    </row>
    <row r="3849" spans="2:65" s="12" customFormat="1">
      <c r="B3849" s="149"/>
      <c r="D3849" s="150" t="s">
        <v>193</v>
      </c>
      <c r="E3849" s="151" t="s">
        <v>3</v>
      </c>
      <c r="F3849" s="152" t="s">
        <v>1448</v>
      </c>
      <c r="H3849" s="153">
        <v>68.569999999999993</v>
      </c>
      <c r="I3849" s="154"/>
      <c r="L3849" s="149"/>
      <c r="M3849" s="155"/>
      <c r="T3849" s="156"/>
      <c r="AT3849" s="151" t="s">
        <v>193</v>
      </c>
      <c r="AU3849" s="151" t="s">
        <v>81</v>
      </c>
      <c r="AV3849" s="12" t="s">
        <v>81</v>
      </c>
      <c r="AW3849" s="12" t="s">
        <v>34</v>
      </c>
      <c r="AX3849" s="12" t="s">
        <v>72</v>
      </c>
      <c r="AY3849" s="151" t="s">
        <v>182</v>
      </c>
    </row>
    <row r="3850" spans="2:65" s="14" customFormat="1">
      <c r="B3850" s="174"/>
      <c r="D3850" s="150" t="s">
        <v>193</v>
      </c>
      <c r="E3850" s="175" t="s">
        <v>3</v>
      </c>
      <c r="F3850" s="176" t="s">
        <v>590</v>
      </c>
      <c r="H3850" s="177">
        <v>397.58</v>
      </c>
      <c r="I3850" s="178"/>
      <c r="L3850" s="174"/>
      <c r="M3850" s="179"/>
      <c r="T3850" s="180"/>
      <c r="AT3850" s="175" t="s">
        <v>193</v>
      </c>
      <c r="AU3850" s="175" t="s">
        <v>81</v>
      </c>
      <c r="AV3850" s="14" t="s">
        <v>202</v>
      </c>
      <c r="AW3850" s="14" t="s">
        <v>34</v>
      </c>
      <c r="AX3850" s="14" t="s">
        <v>72</v>
      </c>
      <c r="AY3850" s="175" t="s">
        <v>182</v>
      </c>
    </row>
    <row r="3851" spans="2:65" s="12" customFormat="1" ht="33.75">
      <c r="B3851" s="149"/>
      <c r="D3851" s="150" t="s">
        <v>193</v>
      </c>
      <c r="E3851" s="151" t="s">
        <v>3</v>
      </c>
      <c r="F3851" s="152" t="s">
        <v>2503</v>
      </c>
      <c r="H3851" s="153">
        <v>344.72</v>
      </c>
      <c r="I3851" s="154"/>
      <c r="L3851" s="149"/>
      <c r="M3851" s="155"/>
      <c r="T3851" s="156"/>
      <c r="AT3851" s="151" t="s">
        <v>193</v>
      </c>
      <c r="AU3851" s="151" t="s">
        <v>81</v>
      </c>
      <c r="AV3851" s="12" t="s">
        <v>81</v>
      </c>
      <c r="AW3851" s="12" t="s">
        <v>34</v>
      </c>
      <c r="AX3851" s="12" t="s">
        <v>72</v>
      </c>
      <c r="AY3851" s="151" t="s">
        <v>182</v>
      </c>
    </row>
    <row r="3852" spans="2:65" s="12" customFormat="1" ht="22.5">
      <c r="B3852" s="149"/>
      <c r="D3852" s="150" t="s">
        <v>193</v>
      </c>
      <c r="E3852" s="151" t="s">
        <v>3</v>
      </c>
      <c r="F3852" s="152" t="s">
        <v>1450</v>
      </c>
      <c r="H3852" s="153">
        <v>112.75</v>
      </c>
      <c r="I3852" s="154"/>
      <c r="L3852" s="149"/>
      <c r="M3852" s="155"/>
      <c r="T3852" s="156"/>
      <c r="AT3852" s="151" t="s">
        <v>193</v>
      </c>
      <c r="AU3852" s="151" t="s">
        <v>81</v>
      </c>
      <c r="AV3852" s="12" t="s">
        <v>81</v>
      </c>
      <c r="AW3852" s="12" t="s">
        <v>34</v>
      </c>
      <c r="AX3852" s="12" t="s">
        <v>72</v>
      </c>
      <c r="AY3852" s="151" t="s">
        <v>182</v>
      </c>
    </row>
    <row r="3853" spans="2:65" s="14" customFormat="1">
      <c r="B3853" s="174"/>
      <c r="D3853" s="150" t="s">
        <v>193</v>
      </c>
      <c r="E3853" s="175" t="s">
        <v>3</v>
      </c>
      <c r="F3853" s="176" t="s">
        <v>596</v>
      </c>
      <c r="H3853" s="177">
        <v>457.47</v>
      </c>
      <c r="I3853" s="178"/>
      <c r="L3853" s="174"/>
      <c r="M3853" s="179"/>
      <c r="T3853" s="180"/>
      <c r="AT3853" s="175" t="s">
        <v>193</v>
      </c>
      <c r="AU3853" s="175" t="s">
        <v>81</v>
      </c>
      <c r="AV3853" s="14" t="s">
        <v>202</v>
      </c>
      <c r="AW3853" s="14" t="s">
        <v>34</v>
      </c>
      <c r="AX3853" s="14" t="s">
        <v>72</v>
      </c>
      <c r="AY3853" s="175" t="s">
        <v>182</v>
      </c>
    </row>
    <row r="3854" spans="2:65" s="12" customFormat="1" ht="33.75">
      <c r="B3854" s="149"/>
      <c r="D3854" s="150" t="s">
        <v>193</v>
      </c>
      <c r="E3854" s="151" t="s">
        <v>3</v>
      </c>
      <c r="F3854" s="152" t="s">
        <v>2504</v>
      </c>
      <c r="H3854" s="153">
        <v>353.51</v>
      </c>
      <c r="I3854" s="154"/>
      <c r="L3854" s="149"/>
      <c r="M3854" s="155"/>
      <c r="T3854" s="156"/>
      <c r="AT3854" s="151" t="s">
        <v>193</v>
      </c>
      <c r="AU3854" s="151" t="s">
        <v>81</v>
      </c>
      <c r="AV3854" s="12" t="s">
        <v>81</v>
      </c>
      <c r="AW3854" s="12" t="s">
        <v>34</v>
      </c>
      <c r="AX3854" s="12" t="s">
        <v>72</v>
      </c>
      <c r="AY3854" s="151" t="s">
        <v>182</v>
      </c>
    </row>
    <row r="3855" spans="2:65" s="12" customFormat="1" ht="22.5">
      <c r="B3855" s="149"/>
      <c r="D3855" s="150" t="s">
        <v>193</v>
      </c>
      <c r="E3855" s="151" t="s">
        <v>3</v>
      </c>
      <c r="F3855" s="152" t="s">
        <v>1452</v>
      </c>
      <c r="H3855" s="153">
        <v>152.94</v>
      </c>
      <c r="I3855" s="154"/>
      <c r="L3855" s="149"/>
      <c r="M3855" s="155"/>
      <c r="T3855" s="156"/>
      <c r="AT3855" s="151" t="s">
        <v>193</v>
      </c>
      <c r="AU3855" s="151" t="s">
        <v>81</v>
      </c>
      <c r="AV3855" s="12" t="s">
        <v>81</v>
      </c>
      <c r="AW3855" s="12" t="s">
        <v>34</v>
      </c>
      <c r="AX3855" s="12" t="s">
        <v>72</v>
      </c>
      <c r="AY3855" s="151" t="s">
        <v>182</v>
      </c>
    </row>
    <row r="3856" spans="2:65" s="14" customFormat="1">
      <c r="B3856" s="174"/>
      <c r="D3856" s="150" t="s">
        <v>193</v>
      </c>
      <c r="E3856" s="175" t="s">
        <v>3</v>
      </c>
      <c r="F3856" s="176" t="s">
        <v>605</v>
      </c>
      <c r="H3856" s="177">
        <v>506.45</v>
      </c>
      <c r="I3856" s="178"/>
      <c r="L3856" s="174"/>
      <c r="M3856" s="179"/>
      <c r="T3856" s="180"/>
      <c r="AT3856" s="175" t="s">
        <v>193</v>
      </c>
      <c r="AU3856" s="175" t="s">
        <v>81</v>
      </c>
      <c r="AV3856" s="14" t="s">
        <v>202</v>
      </c>
      <c r="AW3856" s="14" t="s">
        <v>34</v>
      </c>
      <c r="AX3856" s="14" t="s">
        <v>72</v>
      </c>
      <c r="AY3856" s="175" t="s">
        <v>182</v>
      </c>
    </row>
    <row r="3857" spans="2:65" s="12" customFormat="1" ht="33.75">
      <c r="B3857" s="149"/>
      <c r="D3857" s="150" t="s">
        <v>193</v>
      </c>
      <c r="E3857" s="151" t="s">
        <v>3</v>
      </c>
      <c r="F3857" s="152" t="s">
        <v>2505</v>
      </c>
      <c r="H3857" s="153">
        <v>355.65</v>
      </c>
      <c r="I3857" s="154"/>
      <c r="L3857" s="149"/>
      <c r="M3857" s="155"/>
      <c r="T3857" s="156"/>
      <c r="AT3857" s="151" t="s">
        <v>193</v>
      </c>
      <c r="AU3857" s="151" t="s">
        <v>81</v>
      </c>
      <c r="AV3857" s="12" t="s">
        <v>81</v>
      </c>
      <c r="AW3857" s="12" t="s">
        <v>34</v>
      </c>
      <c r="AX3857" s="12" t="s">
        <v>72</v>
      </c>
      <c r="AY3857" s="151" t="s">
        <v>182</v>
      </c>
    </row>
    <row r="3858" spans="2:65" s="12" customFormat="1" ht="22.5">
      <c r="B3858" s="149"/>
      <c r="D3858" s="150" t="s">
        <v>193</v>
      </c>
      <c r="E3858" s="151" t="s">
        <v>3</v>
      </c>
      <c r="F3858" s="152" t="s">
        <v>1452</v>
      </c>
      <c r="H3858" s="153">
        <v>152.94</v>
      </c>
      <c r="I3858" s="154"/>
      <c r="L3858" s="149"/>
      <c r="M3858" s="155"/>
      <c r="T3858" s="156"/>
      <c r="AT3858" s="151" t="s">
        <v>193</v>
      </c>
      <c r="AU3858" s="151" t="s">
        <v>81</v>
      </c>
      <c r="AV3858" s="12" t="s">
        <v>81</v>
      </c>
      <c r="AW3858" s="12" t="s">
        <v>34</v>
      </c>
      <c r="AX3858" s="12" t="s">
        <v>72</v>
      </c>
      <c r="AY3858" s="151" t="s">
        <v>182</v>
      </c>
    </row>
    <row r="3859" spans="2:65" s="14" customFormat="1">
      <c r="B3859" s="174"/>
      <c r="D3859" s="150" t="s">
        <v>193</v>
      </c>
      <c r="E3859" s="175" t="s">
        <v>3</v>
      </c>
      <c r="F3859" s="176" t="s">
        <v>610</v>
      </c>
      <c r="H3859" s="177">
        <v>508.59</v>
      </c>
      <c r="I3859" s="178"/>
      <c r="L3859" s="174"/>
      <c r="M3859" s="179"/>
      <c r="T3859" s="180"/>
      <c r="AT3859" s="175" t="s">
        <v>193</v>
      </c>
      <c r="AU3859" s="175" t="s">
        <v>81</v>
      </c>
      <c r="AV3859" s="14" t="s">
        <v>202</v>
      </c>
      <c r="AW3859" s="14" t="s">
        <v>34</v>
      </c>
      <c r="AX3859" s="14" t="s">
        <v>72</v>
      </c>
      <c r="AY3859" s="175" t="s">
        <v>182</v>
      </c>
    </row>
    <row r="3860" spans="2:65" s="12" customFormat="1">
      <c r="B3860" s="149"/>
      <c r="D3860" s="150" t="s">
        <v>193</v>
      </c>
      <c r="E3860" s="151" t="s">
        <v>3</v>
      </c>
      <c r="F3860" s="152" t="s">
        <v>1454</v>
      </c>
      <c r="H3860" s="153">
        <v>107.1</v>
      </c>
      <c r="I3860" s="154"/>
      <c r="L3860" s="149"/>
      <c r="M3860" s="155"/>
      <c r="T3860" s="156"/>
      <c r="AT3860" s="151" t="s">
        <v>193</v>
      </c>
      <c r="AU3860" s="151" t="s">
        <v>81</v>
      </c>
      <c r="AV3860" s="12" t="s">
        <v>81</v>
      </c>
      <c r="AW3860" s="12" t="s">
        <v>34</v>
      </c>
      <c r="AX3860" s="12" t="s">
        <v>72</v>
      </c>
      <c r="AY3860" s="151" t="s">
        <v>182</v>
      </c>
    </row>
    <row r="3861" spans="2:65" s="14" customFormat="1">
      <c r="B3861" s="174"/>
      <c r="D3861" s="150" t="s">
        <v>193</v>
      </c>
      <c r="E3861" s="175" t="s">
        <v>3</v>
      </c>
      <c r="F3861" s="176" t="s">
        <v>910</v>
      </c>
      <c r="H3861" s="177">
        <v>107.1</v>
      </c>
      <c r="I3861" s="178"/>
      <c r="L3861" s="174"/>
      <c r="M3861" s="179"/>
      <c r="T3861" s="180"/>
      <c r="AT3861" s="175" t="s">
        <v>193</v>
      </c>
      <c r="AU3861" s="175" t="s">
        <v>81</v>
      </c>
      <c r="AV3861" s="14" t="s">
        <v>202</v>
      </c>
      <c r="AW3861" s="14" t="s">
        <v>34</v>
      </c>
      <c r="AX3861" s="14" t="s">
        <v>72</v>
      </c>
      <c r="AY3861" s="175" t="s">
        <v>182</v>
      </c>
    </row>
    <row r="3862" spans="2:65" s="13" customFormat="1">
      <c r="B3862" s="157"/>
      <c r="D3862" s="150" t="s">
        <v>193</v>
      </c>
      <c r="E3862" s="158" t="s">
        <v>3</v>
      </c>
      <c r="F3862" s="159" t="s">
        <v>201</v>
      </c>
      <c r="H3862" s="160">
        <v>1977.19</v>
      </c>
      <c r="I3862" s="161"/>
      <c r="L3862" s="157"/>
      <c r="M3862" s="162"/>
      <c r="T3862" s="163"/>
      <c r="AT3862" s="158" t="s">
        <v>193</v>
      </c>
      <c r="AU3862" s="158" t="s">
        <v>81</v>
      </c>
      <c r="AV3862" s="13" t="s">
        <v>189</v>
      </c>
      <c r="AW3862" s="13" t="s">
        <v>34</v>
      </c>
      <c r="AX3862" s="13" t="s">
        <v>79</v>
      </c>
      <c r="AY3862" s="158" t="s">
        <v>182</v>
      </c>
    </row>
    <row r="3863" spans="2:65" s="1" customFormat="1" ht="24.2" customHeight="1">
      <c r="B3863" s="131"/>
      <c r="C3863" s="132" t="s">
        <v>2563</v>
      </c>
      <c r="D3863" s="132" t="s">
        <v>184</v>
      </c>
      <c r="E3863" s="133" t="s">
        <v>2564</v>
      </c>
      <c r="F3863" s="134" t="s">
        <v>2565</v>
      </c>
      <c r="G3863" s="135" t="s">
        <v>543</v>
      </c>
      <c r="H3863" s="136">
        <v>18</v>
      </c>
      <c r="I3863" s="137"/>
      <c r="J3863" s="138">
        <f>ROUND(I3863*H3863,2)</f>
        <v>0</v>
      </c>
      <c r="K3863" s="134" t="s">
        <v>188</v>
      </c>
      <c r="L3863" s="32"/>
      <c r="M3863" s="139" t="s">
        <v>3</v>
      </c>
      <c r="N3863" s="140" t="s">
        <v>43</v>
      </c>
      <c r="P3863" s="141">
        <f>O3863*H3863</f>
        <v>0</v>
      </c>
      <c r="Q3863" s="141">
        <v>1.8000000000000001E-4</v>
      </c>
      <c r="R3863" s="141">
        <f>Q3863*H3863</f>
        <v>3.2400000000000003E-3</v>
      </c>
      <c r="S3863" s="141">
        <v>0</v>
      </c>
      <c r="T3863" s="142">
        <f>S3863*H3863</f>
        <v>0</v>
      </c>
      <c r="AR3863" s="143" t="s">
        <v>189</v>
      </c>
      <c r="AT3863" s="143" t="s">
        <v>184</v>
      </c>
      <c r="AU3863" s="143" t="s">
        <v>81</v>
      </c>
      <c r="AY3863" s="17" t="s">
        <v>182</v>
      </c>
      <c r="BE3863" s="144">
        <f>IF(N3863="základní",J3863,0)</f>
        <v>0</v>
      </c>
      <c r="BF3863" s="144">
        <f>IF(N3863="snížená",J3863,0)</f>
        <v>0</v>
      </c>
      <c r="BG3863" s="144">
        <f>IF(N3863="zákl. přenesená",J3863,0)</f>
        <v>0</v>
      </c>
      <c r="BH3863" s="144">
        <f>IF(N3863="sníž. přenesená",J3863,0)</f>
        <v>0</v>
      </c>
      <c r="BI3863" s="144">
        <f>IF(N3863="nulová",J3863,0)</f>
        <v>0</v>
      </c>
      <c r="BJ3863" s="17" t="s">
        <v>79</v>
      </c>
      <c r="BK3863" s="144">
        <f>ROUND(I3863*H3863,2)</f>
        <v>0</v>
      </c>
      <c r="BL3863" s="17" t="s">
        <v>189</v>
      </c>
      <c r="BM3863" s="143" t="s">
        <v>2566</v>
      </c>
    </row>
    <row r="3864" spans="2:65" s="1" customFormat="1">
      <c r="B3864" s="32"/>
      <c r="D3864" s="145" t="s">
        <v>191</v>
      </c>
      <c r="F3864" s="146" t="s">
        <v>2567</v>
      </c>
      <c r="I3864" s="147"/>
      <c r="L3864" s="32"/>
      <c r="M3864" s="148"/>
      <c r="T3864" s="52"/>
      <c r="AT3864" s="17" t="s">
        <v>191</v>
      </c>
      <c r="AU3864" s="17" t="s">
        <v>81</v>
      </c>
    </row>
    <row r="3865" spans="2:65" s="12" customFormat="1">
      <c r="B3865" s="149"/>
      <c r="D3865" s="150" t="s">
        <v>193</v>
      </c>
      <c r="E3865" s="151" t="s">
        <v>3</v>
      </c>
      <c r="F3865" s="152" t="s">
        <v>2568</v>
      </c>
      <c r="H3865" s="153">
        <v>18</v>
      </c>
      <c r="I3865" s="154"/>
      <c r="L3865" s="149"/>
      <c r="M3865" s="155"/>
      <c r="T3865" s="156"/>
      <c r="AT3865" s="151" t="s">
        <v>193</v>
      </c>
      <c r="AU3865" s="151" t="s">
        <v>81</v>
      </c>
      <c r="AV3865" s="12" t="s">
        <v>81</v>
      </c>
      <c r="AW3865" s="12" t="s">
        <v>34</v>
      </c>
      <c r="AX3865" s="12" t="s">
        <v>79</v>
      </c>
      <c r="AY3865" s="151" t="s">
        <v>182</v>
      </c>
    </row>
    <row r="3866" spans="2:65" s="1" customFormat="1" ht="16.5" customHeight="1">
      <c r="B3866" s="131"/>
      <c r="C3866" s="164" t="s">
        <v>2569</v>
      </c>
      <c r="D3866" s="164" t="s">
        <v>281</v>
      </c>
      <c r="E3866" s="165" t="s">
        <v>2570</v>
      </c>
      <c r="F3866" s="166" t="s">
        <v>2571</v>
      </c>
      <c r="G3866" s="167" t="s">
        <v>543</v>
      </c>
      <c r="H3866" s="168">
        <v>16</v>
      </c>
      <c r="I3866" s="169"/>
      <c r="J3866" s="170">
        <f>ROUND(I3866*H3866,2)</f>
        <v>0</v>
      </c>
      <c r="K3866" s="166" t="s">
        <v>188</v>
      </c>
      <c r="L3866" s="171"/>
      <c r="M3866" s="172" t="s">
        <v>3</v>
      </c>
      <c r="N3866" s="173" t="s">
        <v>43</v>
      </c>
      <c r="P3866" s="141">
        <f>O3866*H3866</f>
        <v>0</v>
      </c>
      <c r="Q3866" s="141">
        <v>1.2E-2</v>
      </c>
      <c r="R3866" s="141">
        <f>Q3866*H3866</f>
        <v>0.192</v>
      </c>
      <c r="S3866" s="141">
        <v>0</v>
      </c>
      <c r="T3866" s="142">
        <f>S3866*H3866</f>
        <v>0</v>
      </c>
      <c r="AR3866" s="143" t="s">
        <v>236</v>
      </c>
      <c r="AT3866" s="143" t="s">
        <v>281</v>
      </c>
      <c r="AU3866" s="143" t="s">
        <v>81</v>
      </c>
      <c r="AY3866" s="17" t="s">
        <v>182</v>
      </c>
      <c r="BE3866" s="144">
        <f>IF(N3866="základní",J3866,0)</f>
        <v>0</v>
      </c>
      <c r="BF3866" s="144">
        <f>IF(N3866="snížená",J3866,0)</f>
        <v>0</v>
      </c>
      <c r="BG3866" s="144">
        <f>IF(N3866="zákl. přenesená",J3866,0)</f>
        <v>0</v>
      </c>
      <c r="BH3866" s="144">
        <f>IF(N3866="sníž. přenesená",J3866,0)</f>
        <v>0</v>
      </c>
      <c r="BI3866" s="144">
        <f>IF(N3866="nulová",J3866,0)</f>
        <v>0</v>
      </c>
      <c r="BJ3866" s="17" t="s">
        <v>79</v>
      </c>
      <c r="BK3866" s="144">
        <f>ROUND(I3866*H3866,2)</f>
        <v>0</v>
      </c>
      <c r="BL3866" s="17" t="s">
        <v>189</v>
      </c>
      <c r="BM3866" s="143" t="s">
        <v>2572</v>
      </c>
    </row>
    <row r="3867" spans="2:65" s="1" customFormat="1" ht="16.5" customHeight="1">
      <c r="B3867" s="131"/>
      <c r="C3867" s="164" t="s">
        <v>2573</v>
      </c>
      <c r="D3867" s="164" t="s">
        <v>281</v>
      </c>
      <c r="E3867" s="165" t="s">
        <v>2574</v>
      </c>
      <c r="F3867" s="166" t="s">
        <v>2575</v>
      </c>
      <c r="G3867" s="167" t="s">
        <v>543</v>
      </c>
      <c r="H3867" s="168">
        <v>2</v>
      </c>
      <c r="I3867" s="169"/>
      <c r="J3867" s="170">
        <f>ROUND(I3867*H3867,2)</f>
        <v>0</v>
      </c>
      <c r="K3867" s="166" t="s">
        <v>188</v>
      </c>
      <c r="L3867" s="171"/>
      <c r="M3867" s="172" t="s">
        <v>3</v>
      </c>
      <c r="N3867" s="173" t="s">
        <v>43</v>
      </c>
      <c r="P3867" s="141">
        <f>O3867*H3867</f>
        <v>0</v>
      </c>
      <c r="Q3867" s="141">
        <v>8.9999999999999993E-3</v>
      </c>
      <c r="R3867" s="141">
        <f>Q3867*H3867</f>
        <v>1.7999999999999999E-2</v>
      </c>
      <c r="S3867" s="141">
        <v>0</v>
      </c>
      <c r="T3867" s="142">
        <f>S3867*H3867</f>
        <v>0</v>
      </c>
      <c r="AR3867" s="143" t="s">
        <v>236</v>
      </c>
      <c r="AT3867" s="143" t="s">
        <v>281</v>
      </c>
      <c r="AU3867" s="143" t="s">
        <v>81</v>
      </c>
      <c r="AY3867" s="17" t="s">
        <v>182</v>
      </c>
      <c r="BE3867" s="144">
        <f>IF(N3867="základní",J3867,0)</f>
        <v>0</v>
      </c>
      <c r="BF3867" s="144">
        <f>IF(N3867="snížená",J3867,0)</f>
        <v>0</v>
      </c>
      <c r="BG3867" s="144">
        <f>IF(N3867="zákl. přenesená",J3867,0)</f>
        <v>0</v>
      </c>
      <c r="BH3867" s="144">
        <f>IF(N3867="sníž. přenesená",J3867,0)</f>
        <v>0</v>
      </c>
      <c r="BI3867" s="144">
        <f>IF(N3867="nulová",J3867,0)</f>
        <v>0</v>
      </c>
      <c r="BJ3867" s="17" t="s">
        <v>79</v>
      </c>
      <c r="BK3867" s="144">
        <f>ROUND(I3867*H3867,2)</f>
        <v>0</v>
      </c>
      <c r="BL3867" s="17" t="s">
        <v>189</v>
      </c>
      <c r="BM3867" s="143" t="s">
        <v>2576</v>
      </c>
    </row>
    <row r="3868" spans="2:65" s="1" customFormat="1" ht="37.9" customHeight="1">
      <c r="B3868" s="131"/>
      <c r="C3868" s="132" t="s">
        <v>2577</v>
      </c>
      <c r="D3868" s="132" t="s">
        <v>184</v>
      </c>
      <c r="E3868" s="133" t="s">
        <v>2578</v>
      </c>
      <c r="F3868" s="134" t="s">
        <v>2579</v>
      </c>
      <c r="G3868" s="135" t="s">
        <v>543</v>
      </c>
      <c r="H3868" s="136">
        <v>48</v>
      </c>
      <c r="I3868" s="137"/>
      <c r="J3868" s="138">
        <f>ROUND(I3868*H3868,2)</f>
        <v>0</v>
      </c>
      <c r="K3868" s="134" t="s">
        <v>188</v>
      </c>
      <c r="L3868" s="32"/>
      <c r="M3868" s="139" t="s">
        <v>3</v>
      </c>
      <c r="N3868" s="140" t="s">
        <v>43</v>
      </c>
      <c r="P3868" s="141">
        <f>O3868*H3868</f>
        <v>0</v>
      </c>
      <c r="Q3868" s="141">
        <v>2.0000000000000002E-5</v>
      </c>
      <c r="R3868" s="141">
        <f>Q3868*H3868</f>
        <v>9.6000000000000013E-4</v>
      </c>
      <c r="S3868" s="141">
        <v>0</v>
      </c>
      <c r="T3868" s="142">
        <f>S3868*H3868</f>
        <v>0</v>
      </c>
      <c r="AR3868" s="143" t="s">
        <v>189</v>
      </c>
      <c r="AT3868" s="143" t="s">
        <v>184</v>
      </c>
      <c r="AU3868" s="143" t="s">
        <v>81</v>
      </c>
      <c r="AY3868" s="17" t="s">
        <v>182</v>
      </c>
      <c r="BE3868" s="144">
        <f>IF(N3868="základní",J3868,0)</f>
        <v>0</v>
      </c>
      <c r="BF3868" s="144">
        <f>IF(N3868="snížená",J3868,0)</f>
        <v>0</v>
      </c>
      <c r="BG3868" s="144">
        <f>IF(N3868="zákl. přenesená",J3868,0)</f>
        <v>0</v>
      </c>
      <c r="BH3868" s="144">
        <f>IF(N3868="sníž. přenesená",J3868,0)</f>
        <v>0</v>
      </c>
      <c r="BI3868" s="144">
        <f>IF(N3868="nulová",J3868,0)</f>
        <v>0</v>
      </c>
      <c r="BJ3868" s="17" t="s">
        <v>79</v>
      </c>
      <c r="BK3868" s="144">
        <f>ROUND(I3868*H3868,2)</f>
        <v>0</v>
      </c>
      <c r="BL3868" s="17" t="s">
        <v>189</v>
      </c>
      <c r="BM3868" s="143" t="s">
        <v>2580</v>
      </c>
    </row>
    <row r="3869" spans="2:65" s="1" customFormat="1">
      <c r="B3869" s="32"/>
      <c r="D3869" s="145" t="s">
        <v>191</v>
      </c>
      <c r="F3869" s="146" t="s">
        <v>2581</v>
      </c>
      <c r="I3869" s="147"/>
      <c r="L3869" s="32"/>
      <c r="M3869" s="148"/>
      <c r="T3869" s="52"/>
      <c r="AT3869" s="17" t="s">
        <v>191</v>
      </c>
      <c r="AU3869" s="17" t="s">
        <v>81</v>
      </c>
    </row>
    <row r="3870" spans="2:65" s="12" customFormat="1">
      <c r="B3870" s="149"/>
      <c r="D3870" s="150" t="s">
        <v>193</v>
      </c>
      <c r="E3870" s="151" t="s">
        <v>3</v>
      </c>
      <c r="F3870" s="152" t="s">
        <v>2582</v>
      </c>
      <c r="H3870" s="153">
        <v>12</v>
      </c>
      <c r="I3870" s="154"/>
      <c r="L3870" s="149"/>
      <c r="M3870" s="155"/>
      <c r="T3870" s="156"/>
      <c r="AT3870" s="151" t="s">
        <v>193</v>
      </c>
      <c r="AU3870" s="151" t="s">
        <v>81</v>
      </c>
      <c r="AV3870" s="12" t="s">
        <v>81</v>
      </c>
      <c r="AW3870" s="12" t="s">
        <v>34</v>
      </c>
      <c r="AX3870" s="12" t="s">
        <v>72</v>
      </c>
      <c r="AY3870" s="151" t="s">
        <v>182</v>
      </c>
    </row>
    <row r="3871" spans="2:65" s="12" customFormat="1">
      <c r="B3871" s="149"/>
      <c r="D3871" s="150" t="s">
        <v>193</v>
      </c>
      <c r="E3871" s="151" t="s">
        <v>3</v>
      </c>
      <c r="F3871" s="152" t="s">
        <v>2583</v>
      </c>
      <c r="H3871" s="153">
        <v>12</v>
      </c>
      <c r="I3871" s="154"/>
      <c r="L3871" s="149"/>
      <c r="M3871" s="155"/>
      <c r="T3871" s="156"/>
      <c r="AT3871" s="151" t="s">
        <v>193</v>
      </c>
      <c r="AU3871" s="151" t="s">
        <v>81</v>
      </c>
      <c r="AV3871" s="12" t="s">
        <v>81</v>
      </c>
      <c r="AW3871" s="12" t="s">
        <v>34</v>
      </c>
      <c r="AX3871" s="12" t="s">
        <v>72</v>
      </c>
      <c r="AY3871" s="151" t="s">
        <v>182</v>
      </c>
    </row>
    <row r="3872" spans="2:65" s="12" customFormat="1">
      <c r="B3872" s="149"/>
      <c r="D3872" s="150" t="s">
        <v>193</v>
      </c>
      <c r="E3872" s="151" t="s">
        <v>3</v>
      </c>
      <c r="F3872" s="152" t="s">
        <v>2584</v>
      </c>
      <c r="H3872" s="153">
        <v>24</v>
      </c>
      <c r="I3872" s="154"/>
      <c r="L3872" s="149"/>
      <c r="M3872" s="155"/>
      <c r="T3872" s="156"/>
      <c r="AT3872" s="151" t="s">
        <v>193</v>
      </c>
      <c r="AU3872" s="151" t="s">
        <v>81</v>
      </c>
      <c r="AV3872" s="12" t="s">
        <v>81</v>
      </c>
      <c r="AW3872" s="12" t="s">
        <v>34</v>
      </c>
      <c r="AX3872" s="12" t="s">
        <v>72</v>
      </c>
      <c r="AY3872" s="151" t="s">
        <v>182</v>
      </c>
    </row>
    <row r="3873" spans="2:65" s="13" customFormat="1">
      <c r="B3873" s="157"/>
      <c r="D3873" s="150" t="s">
        <v>193</v>
      </c>
      <c r="E3873" s="158" t="s">
        <v>3</v>
      </c>
      <c r="F3873" s="159" t="s">
        <v>201</v>
      </c>
      <c r="H3873" s="160">
        <v>48</v>
      </c>
      <c r="I3873" s="161"/>
      <c r="L3873" s="157"/>
      <c r="M3873" s="162"/>
      <c r="T3873" s="163"/>
      <c r="AT3873" s="158" t="s">
        <v>193</v>
      </c>
      <c r="AU3873" s="158" t="s">
        <v>81</v>
      </c>
      <c r="AV3873" s="13" t="s">
        <v>189</v>
      </c>
      <c r="AW3873" s="13" t="s">
        <v>34</v>
      </c>
      <c r="AX3873" s="13" t="s">
        <v>79</v>
      </c>
      <c r="AY3873" s="158" t="s">
        <v>182</v>
      </c>
    </row>
    <row r="3874" spans="2:65" s="1" customFormat="1" ht="33" customHeight="1">
      <c r="B3874" s="131"/>
      <c r="C3874" s="132" t="s">
        <v>2585</v>
      </c>
      <c r="D3874" s="132" t="s">
        <v>184</v>
      </c>
      <c r="E3874" s="133" t="s">
        <v>2586</v>
      </c>
      <c r="F3874" s="134" t="s">
        <v>2587</v>
      </c>
      <c r="G3874" s="135" t="s">
        <v>543</v>
      </c>
      <c r="H3874" s="136">
        <v>24</v>
      </c>
      <c r="I3874" s="137"/>
      <c r="J3874" s="138">
        <f>ROUND(I3874*H3874,2)</f>
        <v>0</v>
      </c>
      <c r="K3874" s="134" t="s">
        <v>188</v>
      </c>
      <c r="L3874" s="32"/>
      <c r="M3874" s="139" t="s">
        <v>3</v>
      </c>
      <c r="N3874" s="140" t="s">
        <v>43</v>
      </c>
      <c r="P3874" s="141">
        <f>O3874*H3874</f>
        <v>0</v>
      </c>
      <c r="Q3874" s="141">
        <v>2.7999999999999998E-4</v>
      </c>
      <c r="R3874" s="141">
        <f>Q3874*H3874</f>
        <v>6.7199999999999994E-3</v>
      </c>
      <c r="S3874" s="141">
        <v>0</v>
      </c>
      <c r="T3874" s="142">
        <f>S3874*H3874</f>
        <v>0</v>
      </c>
      <c r="AR3874" s="143" t="s">
        <v>189</v>
      </c>
      <c r="AT3874" s="143" t="s">
        <v>184</v>
      </c>
      <c r="AU3874" s="143" t="s">
        <v>81</v>
      </c>
      <c r="AY3874" s="17" t="s">
        <v>182</v>
      </c>
      <c r="BE3874" s="144">
        <f>IF(N3874="základní",J3874,0)</f>
        <v>0</v>
      </c>
      <c r="BF3874" s="144">
        <f>IF(N3874="snížená",J3874,0)</f>
        <v>0</v>
      </c>
      <c r="BG3874" s="144">
        <f>IF(N3874="zákl. přenesená",J3874,0)</f>
        <v>0</v>
      </c>
      <c r="BH3874" s="144">
        <f>IF(N3874="sníž. přenesená",J3874,0)</f>
        <v>0</v>
      </c>
      <c r="BI3874" s="144">
        <f>IF(N3874="nulová",J3874,0)</f>
        <v>0</v>
      </c>
      <c r="BJ3874" s="17" t="s">
        <v>79</v>
      </c>
      <c r="BK3874" s="144">
        <f>ROUND(I3874*H3874,2)</f>
        <v>0</v>
      </c>
      <c r="BL3874" s="17" t="s">
        <v>189</v>
      </c>
      <c r="BM3874" s="143" t="s">
        <v>2588</v>
      </c>
    </row>
    <row r="3875" spans="2:65" s="1" customFormat="1">
      <c r="B3875" s="32"/>
      <c r="D3875" s="145" t="s">
        <v>191</v>
      </c>
      <c r="F3875" s="146" t="s">
        <v>2589</v>
      </c>
      <c r="I3875" s="147"/>
      <c r="L3875" s="32"/>
      <c r="M3875" s="148"/>
      <c r="T3875" s="52"/>
      <c r="AT3875" s="17" t="s">
        <v>191</v>
      </c>
      <c r="AU3875" s="17" t="s">
        <v>81</v>
      </c>
    </row>
    <row r="3876" spans="2:65" s="12" customFormat="1">
      <c r="B3876" s="149"/>
      <c r="D3876" s="150" t="s">
        <v>193</v>
      </c>
      <c r="E3876" s="151" t="s">
        <v>3</v>
      </c>
      <c r="F3876" s="152" t="s">
        <v>2584</v>
      </c>
      <c r="H3876" s="153">
        <v>24</v>
      </c>
      <c r="I3876" s="154"/>
      <c r="L3876" s="149"/>
      <c r="M3876" s="155"/>
      <c r="T3876" s="156"/>
      <c r="AT3876" s="151" t="s">
        <v>193</v>
      </c>
      <c r="AU3876" s="151" t="s">
        <v>81</v>
      </c>
      <c r="AV3876" s="12" t="s">
        <v>81</v>
      </c>
      <c r="AW3876" s="12" t="s">
        <v>34</v>
      </c>
      <c r="AX3876" s="12" t="s">
        <v>79</v>
      </c>
      <c r="AY3876" s="151" t="s">
        <v>182</v>
      </c>
    </row>
    <row r="3877" spans="2:65" s="1" customFormat="1" ht="33" customHeight="1">
      <c r="B3877" s="131"/>
      <c r="C3877" s="132" t="s">
        <v>2590</v>
      </c>
      <c r="D3877" s="132" t="s">
        <v>184</v>
      </c>
      <c r="E3877" s="133" t="s">
        <v>2591</v>
      </c>
      <c r="F3877" s="134" t="s">
        <v>2592</v>
      </c>
      <c r="G3877" s="135" t="s">
        <v>543</v>
      </c>
      <c r="H3877" s="136">
        <v>24</v>
      </c>
      <c r="I3877" s="137"/>
      <c r="J3877" s="138">
        <f>ROUND(I3877*H3877,2)</f>
        <v>0</v>
      </c>
      <c r="K3877" s="134" t="s">
        <v>188</v>
      </c>
      <c r="L3877" s="32"/>
      <c r="M3877" s="139" t="s">
        <v>3</v>
      </c>
      <c r="N3877" s="140" t="s">
        <v>43</v>
      </c>
      <c r="P3877" s="141">
        <f>O3877*H3877</f>
        <v>0</v>
      </c>
      <c r="Q3877" s="141">
        <v>3.6999999999999999E-4</v>
      </c>
      <c r="R3877" s="141">
        <f>Q3877*H3877</f>
        <v>8.879999999999999E-3</v>
      </c>
      <c r="S3877" s="141">
        <v>0</v>
      </c>
      <c r="T3877" s="142">
        <f>S3877*H3877</f>
        <v>0</v>
      </c>
      <c r="AR3877" s="143" t="s">
        <v>189</v>
      </c>
      <c r="AT3877" s="143" t="s">
        <v>184</v>
      </c>
      <c r="AU3877" s="143" t="s">
        <v>81</v>
      </c>
      <c r="AY3877" s="17" t="s">
        <v>182</v>
      </c>
      <c r="BE3877" s="144">
        <f>IF(N3877="základní",J3877,0)</f>
        <v>0</v>
      </c>
      <c r="BF3877" s="144">
        <f>IF(N3877="snížená",J3877,0)</f>
        <v>0</v>
      </c>
      <c r="BG3877" s="144">
        <f>IF(N3877="zákl. přenesená",J3877,0)</f>
        <v>0</v>
      </c>
      <c r="BH3877" s="144">
        <f>IF(N3877="sníž. přenesená",J3877,0)</f>
        <v>0</v>
      </c>
      <c r="BI3877" s="144">
        <f>IF(N3877="nulová",J3877,0)</f>
        <v>0</v>
      </c>
      <c r="BJ3877" s="17" t="s">
        <v>79</v>
      </c>
      <c r="BK3877" s="144">
        <f>ROUND(I3877*H3877,2)</f>
        <v>0</v>
      </c>
      <c r="BL3877" s="17" t="s">
        <v>189</v>
      </c>
      <c r="BM3877" s="143" t="s">
        <v>2593</v>
      </c>
    </row>
    <row r="3878" spans="2:65" s="1" customFormat="1">
      <c r="B3878" s="32"/>
      <c r="D3878" s="145" t="s">
        <v>191</v>
      </c>
      <c r="F3878" s="146" t="s">
        <v>2594</v>
      </c>
      <c r="I3878" s="147"/>
      <c r="L3878" s="32"/>
      <c r="M3878" s="148"/>
      <c r="T3878" s="52"/>
      <c r="AT3878" s="17" t="s">
        <v>191</v>
      </c>
      <c r="AU3878" s="17" t="s">
        <v>81</v>
      </c>
    </row>
    <row r="3879" spans="2:65" s="12" customFormat="1">
      <c r="B3879" s="149"/>
      <c r="D3879" s="150" t="s">
        <v>193</v>
      </c>
      <c r="E3879" s="151" t="s">
        <v>3</v>
      </c>
      <c r="F3879" s="152" t="s">
        <v>2582</v>
      </c>
      <c r="H3879" s="153">
        <v>12</v>
      </c>
      <c r="I3879" s="154"/>
      <c r="L3879" s="149"/>
      <c r="M3879" s="155"/>
      <c r="T3879" s="156"/>
      <c r="AT3879" s="151" t="s">
        <v>193</v>
      </c>
      <c r="AU3879" s="151" t="s">
        <v>81</v>
      </c>
      <c r="AV3879" s="12" t="s">
        <v>81</v>
      </c>
      <c r="AW3879" s="12" t="s">
        <v>34</v>
      </c>
      <c r="AX3879" s="12" t="s">
        <v>72</v>
      </c>
      <c r="AY3879" s="151" t="s">
        <v>182</v>
      </c>
    </row>
    <row r="3880" spans="2:65" s="12" customFormat="1">
      <c r="B3880" s="149"/>
      <c r="D3880" s="150" t="s">
        <v>193</v>
      </c>
      <c r="E3880" s="151" t="s">
        <v>3</v>
      </c>
      <c r="F3880" s="152" t="s">
        <v>2583</v>
      </c>
      <c r="H3880" s="153">
        <v>12</v>
      </c>
      <c r="I3880" s="154"/>
      <c r="L3880" s="149"/>
      <c r="M3880" s="155"/>
      <c r="T3880" s="156"/>
      <c r="AT3880" s="151" t="s">
        <v>193</v>
      </c>
      <c r="AU3880" s="151" t="s">
        <v>81</v>
      </c>
      <c r="AV3880" s="12" t="s">
        <v>81</v>
      </c>
      <c r="AW3880" s="12" t="s">
        <v>34</v>
      </c>
      <c r="AX3880" s="12" t="s">
        <v>72</v>
      </c>
      <c r="AY3880" s="151" t="s">
        <v>182</v>
      </c>
    </row>
    <row r="3881" spans="2:65" s="13" customFormat="1">
      <c r="B3881" s="157"/>
      <c r="D3881" s="150" t="s">
        <v>193</v>
      </c>
      <c r="E3881" s="158" t="s">
        <v>3</v>
      </c>
      <c r="F3881" s="159" t="s">
        <v>201</v>
      </c>
      <c r="H3881" s="160">
        <v>24</v>
      </c>
      <c r="I3881" s="161"/>
      <c r="L3881" s="157"/>
      <c r="M3881" s="162"/>
      <c r="T3881" s="163"/>
      <c r="AT3881" s="158" t="s">
        <v>193</v>
      </c>
      <c r="AU3881" s="158" t="s">
        <v>81</v>
      </c>
      <c r="AV3881" s="13" t="s">
        <v>189</v>
      </c>
      <c r="AW3881" s="13" t="s">
        <v>34</v>
      </c>
      <c r="AX3881" s="13" t="s">
        <v>79</v>
      </c>
      <c r="AY3881" s="158" t="s">
        <v>182</v>
      </c>
    </row>
    <row r="3882" spans="2:65" s="1" customFormat="1" ht="24.2" customHeight="1">
      <c r="B3882" s="131"/>
      <c r="C3882" s="164" t="s">
        <v>2595</v>
      </c>
      <c r="D3882" s="164" t="s">
        <v>281</v>
      </c>
      <c r="E3882" s="165" t="s">
        <v>2596</v>
      </c>
      <c r="F3882" s="166" t="s">
        <v>2597</v>
      </c>
      <c r="G3882" s="167" t="s">
        <v>2598</v>
      </c>
      <c r="H3882" s="168">
        <v>0.48</v>
      </c>
      <c r="I3882" s="169"/>
      <c r="J3882" s="170">
        <f>ROUND(I3882*H3882,2)</f>
        <v>0</v>
      </c>
      <c r="K3882" s="166" t="s">
        <v>188</v>
      </c>
      <c r="L3882" s="171"/>
      <c r="M3882" s="172" t="s">
        <v>3</v>
      </c>
      <c r="N3882" s="173" t="s">
        <v>43</v>
      </c>
      <c r="P3882" s="141">
        <f>O3882*H3882</f>
        <v>0</v>
      </c>
      <c r="Q3882" s="141">
        <v>3.3300000000000001E-3</v>
      </c>
      <c r="R3882" s="141">
        <f>Q3882*H3882</f>
        <v>1.5984E-3</v>
      </c>
      <c r="S3882" s="141">
        <v>0</v>
      </c>
      <c r="T3882" s="142">
        <f>S3882*H3882</f>
        <v>0</v>
      </c>
      <c r="AR3882" s="143" t="s">
        <v>236</v>
      </c>
      <c r="AT3882" s="143" t="s">
        <v>281</v>
      </c>
      <c r="AU3882" s="143" t="s">
        <v>81</v>
      </c>
      <c r="AY3882" s="17" t="s">
        <v>182</v>
      </c>
      <c r="BE3882" s="144">
        <f>IF(N3882="základní",J3882,0)</f>
        <v>0</v>
      </c>
      <c r="BF3882" s="144">
        <f>IF(N3882="snížená",J3882,0)</f>
        <v>0</v>
      </c>
      <c r="BG3882" s="144">
        <f>IF(N3882="zákl. přenesená",J3882,0)</f>
        <v>0</v>
      </c>
      <c r="BH3882" s="144">
        <f>IF(N3882="sníž. přenesená",J3882,0)</f>
        <v>0</v>
      </c>
      <c r="BI3882" s="144">
        <f>IF(N3882="nulová",J3882,0)</f>
        <v>0</v>
      </c>
      <c r="BJ3882" s="17" t="s">
        <v>79</v>
      </c>
      <c r="BK3882" s="144">
        <f>ROUND(I3882*H3882,2)</f>
        <v>0</v>
      </c>
      <c r="BL3882" s="17" t="s">
        <v>189</v>
      </c>
      <c r="BM3882" s="143" t="s">
        <v>2599</v>
      </c>
    </row>
    <row r="3883" spans="2:65" s="12" customFormat="1">
      <c r="B3883" s="149"/>
      <c r="D3883" s="150" t="s">
        <v>193</v>
      </c>
      <c r="F3883" s="152" t="s">
        <v>2600</v>
      </c>
      <c r="H3883" s="153">
        <v>0.48</v>
      </c>
      <c r="I3883" s="154"/>
      <c r="L3883" s="149"/>
      <c r="M3883" s="155"/>
      <c r="T3883" s="156"/>
      <c r="AT3883" s="151" t="s">
        <v>193</v>
      </c>
      <c r="AU3883" s="151" t="s">
        <v>81</v>
      </c>
      <c r="AV3883" s="12" t="s">
        <v>81</v>
      </c>
      <c r="AW3883" s="12" t="s">
        <v>4</v>
      </c>
      <c r="AX3883" s="12" t="s">
        <v>79</v>
      </c>
      <c r="AY3883" s="151" t="s">
        <v>182</v>
      </c>
    </row>
    <row r="3884" spans="2:65" s="1" customFormat="1" ht="24.2" customHeight="1">
      <c r="B3884" s="131"/>
      <c r="C3884" s="164" t="s">
        <v>2601</v>
      </c>
      <c r="D3884" s="164" t="s">
        <v>281</v>
      </c>
      <c r="E3884" s="165" t="s">
        <v>2602</v>
      </c>
      <c r="F3884" s="166" t="s">
        <v>2603</v>
      </c>
      <c r="G3884" s="167" t="s">
        <v>2598</v>
      </c>
      <c r="H3884" s="168">
        <v>0.48</v>
      </c>
      <c r="I3884" s="169"/>
      <c r="J3884" s="170">
        <f>ROUND(I3884*H3884,2)</f>
        <v>0</v>
      </c>
      <c r="K3884" s="166" t="s">
        <v>188</v>
      </c>
      <c r="L3884" s="171"/>
      <c r="M3884" s="172" t="s">
        <v>3</v>
      </c>
      <c r="N3884" s="173" t="s">
        <v>43</v>
      </c>
      <c r="P3884" s="141">
        <f>O3884*H3884</f>
        <v>0</v>
      </c>
      <c r="Q3884" s="141">
        <v>1.1299999999999999E-3</v>
      </c>
      <c r="R3884" s="141">
        <f>Q3884*H3884</f>
        <v>5.4239999999999996E-4</v>
      </c>
      <c r="S3884" s="141">
        <v>0</v>
      </c>
      <c r="T3884" s="142">
        <f>S3884*H3884</f>
        <v>0</v>
      </c>
      <c r="AR3884" s="143" t="s">
        <v>236</v>
      </c>
      <c r="AT3884" s="143" t="s">
        <v>281</v>
      </c>
      <c r="AU3884" s="143" t="s">
        <v>81</v>
      </c>
      <c r="AY3884" s="17" t="s">
        <v>182</v>
      </c>
      <c r="BE3884" s="144">
        <f>IF(N3884="základní",J3884,0)</f>
        <v>0</v>
      </c>
      <c r="BF3884" s="144">
        <f>IF(N3884="snížená",J3884,0)</f>
        <v>0</v>
      </c>
      <c r="BG3884" s="144">
        <f>IF(N3884="zákl. přenesená",J3884,0)</f>
        <v>0</v>
      </c>
      <c r="BH3884" s="144">
        <f>IF(N3884="sníž. přenesená",J3884,0)</f>
        <v>0</v>
      </c>
      <c r="BI3884" s="144">
        <f>IF(N3884="nulová",J3884,0)</f>
        <v>0</v>
      </c>
      <c r="BJ3884" s="17" t="s">
        <v>79</v>
      </c>
      <c r="BK3884" s="144">
        <f>ROUND(I3884*H3884,2)</f>
        <v>0</v>
      </c>
      <c r="BL3884" s="17" t="s">
        <v>189</v>
      </c>
      <c r="BM3884" s="143" t="s">
        <v>2604</v>
      </c>
    </row>
    <row r="3885" spans="2:65" s="12" customFormat="1">
      <c r="B3885" s="149"/>
      <c r="D3885" s="150" t="s">
        <v>193</v>
      </c>
      <c r="F3885" s="152" t="s">
        <v>2600</v>
      </c>
      <c r="H3885" s="153">
        <v>0.48</v>
      </c>
      <c r="I3885" s="154"/>
      <c r="L3885" s="149"/>
      <c r="M3885" s="155"/>
      <c r="T3885" s="156"/>
      <c r="AT3885" s="151" t="s">
        <v>193</v>
      </c>
      <c r="AU3885" s="151" t="s">
        <v>81</v>
      </c>
      <c r="AV3885" s="12" t="s">
        <v>81</v>
      </c>
      <c r="AW3885" s="12" t="s">
        <v>4</v>
      </c>
      <c r="AX3885" s="12" t="s">
        <v>79</v>
      </c>
      <c r="AY3885" s="151" t="s">
        <v>182</v>
      </c>
    </row>
    <row r="3886" spans="2:65" s="1" customFormat="1" ht="24.2" customHeight="1">
      <c r="B3886" s="131"/>
      <c r="C3886" s="164" t="s">
        <v>2605</v>
      </c>
      <c r="D3886" s="164" t="s">
        <v>281</v>
      </c>
      <c r="E3886" s="165" t="s">
        <v>2606</v>
      </c>
      <c r="F3886" s="166" t="s">
        <v>2607</v>
      </c>
      <c r="G3886" s="167" t="s">
        <v>2598</v>
      </c>
      <c r="H3886" s="168">
        <v>0.48</v>
      </c>
      <c r="I3886" s="169"/>
      <c r="J3886" s="170">
        <f>ROUND(I3886*H3886,2)</f>
        <v>0</v>
      </c>
      <c r="K3886" s="166" t="s">
        <v>188</v>
      </c>
      <c r="L3886" s="171"/>
      <c r="M3886" s="172" t="s">
        <v>3</v>
      </c>
      <c r="N3886" s="173" t="s">
        <v>43</v>
      </c>
      <c r="P3886" s="141">
        <f>O3886*H3886</f>
        <v>0</v>
      </c>
      <c r="Q3886" s="141">
        <v>8.8999999999999995E-4</v>
      </c>
      <c r="R3886" s="141">
        <f>Q3886*H3886</f>
        <v>4.2719999999999998E-4</v>
      </c>
      <c r="S3886" s="141">
        <v>0</v>
      </c>
      <c r="T3886" s="142">
        <f>S3886*H3886</f>
        <v>0</v>
      </c>
      <c r="AR3886" s="143" t="s">
        <v>236</v>
      </c>
      <c r="AT3886" s="143" t="s">
        <v>281</v>
      </c>
      <c r="AU3886" s="143" t="s">
        <v>81</v>
      </c>
      <c r="AY3886" s="17" t="s">
        <v>182</v>
      </c>
      <c r="BE3886" s="144">
        <f>IF(N3886="základní",J3886,0)</f>
        <v>0</v>
      </c>
      <c r="BF3886" s="144">
        <f>IF(N3886="snížená",J3886,0)</f>
        <v>0</v>
      </c>
      <c r="BG3886" s="144">
        <f>IF(N3886="zákl. přenesená",J3886,0)</f>
        <v>0</v>
      </c>
      <c r="BH3886" s="144">
        <f>IF(N3886="sníž. přenesená",J3886,0)</f>
        <v>0</v>
      </c>
      <c r="BI3886" s="144">
        <f>IF(N3886="nulová",J3886,0)</f>
        <v>0</v>
      </c>
      <c r="BJ3886" s="17" t="s">
        <v>79</v>
      </c>
      <c r="BK3886" s="144">
        <f>ROUND(I3886*H3886,2)</f>
        <v>0</v>
      </c>
      <c r="BL3886" s="17" t="s">
        <v>189</v>
      </c>
      <c r="BM3886" s="143" t="s">
        <v>2608</v>
      </c>
    </row>
    <row r="3887" spans="2:65" s="12" customFormat="1">
      <c r="B3887" s="149"/>
      <c r="D3887" s="150" t="s">
        <v>193</v>
      </c>
      <c r="F3887" s="152" t="s">
        <v>2600</v>
      </c>
      <c r="H3887" s="153">
        <v>0.48</v>
      </c>
      <c r="I3887" s="154"/>
      <c r="L3887" s="149"/>
      <c r="M3887" s="155"/>
      <c r="T3887" s="156"/>
      <c r="AT3887" s="151" t="s">
        <v>193</v>
      </c>
      <c r="AU3887" s="151" t="s">
        <v>81</v>
      </c>
      <c r="AV3887" s="12" t="s">
        <v>81</v>
      </c>
      <c r="AW3887" s="12" t="s">
        <v>4</v>
      </c>
      <c r="AX3887" s="12" t="s">
        <v>79</v>
      </c>
      <c r="AY3887" s="151" t="s">
        <v>182</v>
      </c>
    </row>
    <row r="3888" spans="2:65" s="1" customFormat="1" ht="24.2" customHeight="1">
      <c r="B3888" s="131"/>
      <c r="C3888" s="132" t="s">
        <v>2609</v>
      </c>
      <c r="D3888" s="132" t="s">
        <v>184</v>
      </c>
      <c r="E3888" s="133" t="s">
        <v>2610</v>
      </c>
      <c r="F3888" s="134" t="s">
        <v>2611</v>
      </c>
      <c r="G3888" s="135" t="s">
        <v>543</v>
      </c>
      <c r="H3888" s="136">
        <v>36</v>
      </c>
      <c r="I3888" s="137"/>
      <c r="J3888" s="138">
        <f>ROUND(I3888*H3888,2)</f>
        <v>0</v>
      </c>
      <c r="K3888" s="134" t="s">
        <v>188</v>
      </c>
      <c r="L3888" s="32"/>
      <c r="M3888" s="139" t="s">
        <v>3</v>
      </c>
      <c r="N3888" s="140" t="s">
        <v>43</v>
      </c>
      <c r="P3888" s="141">
        <f>O3888*H3888</f>
        <v>0</v>
      </c>
      <c r="Q3888" s="141">
        <v>1.0000000000000001E-5</v>
      </c>
      <c r="R3888" s="141">
        <f>Q3888*H3888</f>
        <v>3.6000000000000002E-4</v>
      </c>
      <c r="S3888" s="141">
        <v>0</v>
      </c>
      <c r="T3888" s="142">
        <f>S3888*H3888</f>
        <v>0</v>
      </c>
      <c r="AR3888" s="143" t="s">
        <v>189</v>
      </c>
      <c r="AT3888" s="143" t="s">
        <v>184</v>
      </c>
      <c r="AU3888" s="143" t="s">
        <v>81</v>
      </c>
      <c r="AY3888" s="17" t="s">
        <v>182</v>
      </c>
      <c r="BE3888" s="144">
        <f>IF(N3888="základní",J3888,0)</f>
        <v>0</v>
      </c>
      <c r="BF3888" s="144">
        <f>IF(N3888="snížená",J3888,0)</f>
        <v>0</v>
      </c>
      <c r="BG3888" s="144">
        <f>IF(N3888="zákl. přenesená",J3888,0)</f>
        <v>0</v>
      </c>
      <c r="BH3888" s="144">
        <f>IF(N3888="sníž. přenesená",J3888,0)</f>
        <v>0</v>
      </c>
      <c r="BI3888" s="144">
        <f>IF(N3888="nulová",J3888,0)</f>
        <v>0</v>
      </c>
      <c r="BJ3888" s="17" t="s">
        <v>79</v>
      </c>
      <c r="BK3888" s="144">
        <f>ROUND(I3888*H3888,2)</f>
        <v>0</v>
      </c>
      <c r="BL3888" s="17" t="s">
        <v>189</v>
      </c>
      <c r="BM3888" s="143" t="s">
        <v>2612</v>
      </c>
    </row>
    <row r="3889" spans="2:65" s="1" customFormat="1">
      <c r="B3889" s="32"/>
      <c r="D3889" s="145" t="s">
        <v>191</v>
      </c>
      <c r="F3889" s="146" t="s">
        <v>2613</v>
      </c>
      <c r="I3889" s="147"/>
      <c r="L3889" s="32"/>
      <c r="M3889" s="148"/>
      <c r="T3889" s="52"/>
      <c r="AT3889" s="17" t="s">
        <v>191</v>
      </c>
      <c r="AU3889" s="17" t="s">
        <v>81</v>
      </c>
    </row>
    <row r="3890" spans="2:65" s="12" customFormat="1">
      <c r="B3890" s="149"/>
      <c r="D3890" s="150" t="s">
        <v>193</v>
      </c>
      <c r="E3890" s="151" t="s">
        <v>3</v>
      </c>
      <c r="F3890" s="152" t="s">
        <v>2614</v>
      </c>
      <c r="H3890" s="153">
        <v>36</v>
      </c>
      <c r="I3890" s="154"/>
      <c r="L3890" s="149"/>
      <c r="M3890" s="155"/>
      <c r="T3890" s="156"/>
      <c r="AT3890" s="151" t="s">
        <v>193</v>
      </c>
      <c r="AU3890" s="151" t="s">
        <v>81</v>
      </c>
      <c r="AV3890" s="12" t="s">
        <v>81</v>
      </c>
      <c r="AW3890" s="12" t="s">
        <v>34</v>
      </c>
      <c r="AX3890" s="12" t="s">
        <v>79</v>
      </c>
      <c r="AY3890" s="151" t="s">
        <v>182</v>
      </c>
    </row>
    <row r="3891" spans="2:65" s="1" customFormat="1" ht="24.2" customHeight="1">
      <c r="B3891" s="131"/>
      <c r="C3891" s="164" t="s">
        <v>2615</v>
      </c>
      <c r="D3891" s="164" t="s">
        <v>281</v>
      </c>
      <c r="E3891" s="165" t="s">
        <v>2616</v>
      </c>
      <c r="F3891" s="166" t="s">
        <v>2617</v>
      </c>
      <c r="G3891" s="167" t="s">
        <v>543</v>
      </c>
      <c r="H3891" s="168">
        <v>20</v>
      </c>
      <c r="I3891" s="169"/>
      <c r="J3891" s="170">
        <f>ROUND(I3891*H3891,2)</f>
        <v>0</v>
      </c>
      <c r="K3891" s="166" t="s">
        <v>188</v>
      </c>
      <c r="L3891" s="171"/>
      <c r="M3891" s="172" t="s">
        <v>3</v>
      </c>
      <c r="N3891" s="173" t="s">
        <v>43</v>
      </c>
      <c r="P3891" s="141">
        <f>O3891*H3891</f>
        <v>0</v>
      </c>
      <c r="Q3891" s="141">
        <v>0</v>
      </c>
      <c r="R3891" s="141">
        <f>Q3891*H3891</f>
        <v>0</v>
      </c>
      <c r="S3891" s="141">
        <v>0</v>
      </c>
      <c r="T3891" s="142">
        <f>S3891*H3891</f>
        <v>0</v>
      </c>
      <c r="AR3891" s="143" t="s">
        <v>236</v>
      </c>
      <c r="AT3891" s="143" t="s">
        <v>281</v>
      </c>
      <c r="AU3891" s="143" t="s">
        <v>81</v>
      </c>
      <c r="AY3891" s="17" t="s">
        <v>182</v>
      </c>
      <c r="BE3891" s="144">
        <f>IF(N3891="základní",J3891,0)</f>
        <v>0</v>
      </c>
      <c r="BF3891" s="144">
        <f>IF(N3891="snížená",J3891,0)</f>
        <v>0</v>
      </c>
      <c r="BG3891" s="144">
        <f>IF(N3891="zákl. přenesená",J3891,0)</f>
        <v>0</v>
      </c>
      <c r="BH3891" s="144">
        <f>IF(N3891="sníž. přenesená",J3891,0)</f>
        <v>0</v>
      </c>
      <c r="BI3891" s="144">
        <f>IF(N3891="nulová",J3891,0)</f>
        <v>0</v>
      </c>
      <c r="BJ3891" s="17" t="s">
        <v>79</v>
      </c>
      <c r="BK3891" s="144">
        <f>ROUND(I3891*H3891,2)</f>
        <v>0</v>
      </c>
      <c r="BL3891" s="17" t="s">
        <v>189</v>
      </c>
      <c r="BM3891" s="143" t="s">
        <v>2618</v>
      </c>
    </row>
    <row r="3892" spans="2:65" s="1" customFormat="1" ht="24.2" customHeight="1">
      <c r="B3892" s="131"/>
      <c r="C3892" s="164" t="s">
        <v>2619</v>
      </c>
      <c r="D3892" s="164" t="s">
        <v>281</v>
      </c>
      <c r="E3892" s="165" t="s">
        <v>2620</v>
      </c>
      <c r="F3892" s="166" t="s">
        <v>2621</v>
      </c>
      <c r="G3892" s="167" t="s">
        <v>543</v>
      </c>
      <c r="H3892" s="168">
        <v>16</v>
      </c>
      <c r="I3892" s="169"/>
      <c r="J3892" s="170">
        <f>ROUND(I3892*H3892,2)</f>
        <v>0</v>
      </c>
      <c r="K3892" s="166" t="s">
        <v>188</v>
      </c>
      <c r="L3892" s="171"/>
      <c r="M3892" s="172" t="s">
        <v>3</v>
      </c>
      <c r="N3892" s="173" t="s">
        <v>43</v>
      </c>
      <c r="P3892" s="141">
        <f>O3892*H3892</f>
        <v>0</v>
      </c>
      <c r="Q3892" s="141">
        <v>0</v>
      </c>
      <c r="R3892" s="141">
        <f>Q3892*H3892</f>
        <v>0</v>
      </c>
      <c r="S3892" s="141">
        <v>0</v>
      </c>
      <c r="T3892" s="142">
        <f>S3892*H3892</f>
        <v>0</v>
      </c>
      <c r="AR3892" s="143" t="s">
        <v>236</v>
      </c>
      <c r="AT3892" s="143" t="s">
        <v>281</v>
      </c>
      <c r="AU3892" s="143" t="s">
        <v>81</v>
      </c>
      <c r="AY3892" s="17" t="s">
        <v>182</v>
      </c>
      <c r="BE3892" s="144">
        <f>IF(N3892="základní",J3892,0)</f>
        <v>0</v>
      </c>
      <c r="BF3892" s="144">
        <f>IF(N3892="snížená",J3892,0)</f>
        <v>0</v>
      </c>
      <c r="BG3892" s="144">
        <f>IF(N3892="zákl. přenesená",J3892,0)</f>
        <v>0</v>
      </c>
      <c r="BH3892" s="144">
        <f>IF(N3892="sníž. přenesená",J3892,0)</f>
        <v>0</v>
      </c>
      <c r="BI3892" s="144">
        <f>IF(N3892="nulová",J3892,0)</f>
        <v>0</v>
      </c>
      <c r="BJ3892" s="17" t="s">
        <v>79</v>
      </c>
      <c r="BK3892" s="144">
        <f>ROUND(I3892*H3892,2)</f>
        <v>0</v>
      </c>
      <c r="BL3892" s="17" t="s">
        <v>189</v>
      </c>
      <c r="BM3892" s="143" t="s">
        <v>2622</v>
      </c>
    </row>
    <row r="3893" spans="2:65" s="1" customFormat="1" ht="49.15" customHeight="1">
      <c r="B3893" s="131"/>
      <c r="C3893" s="132" t="s">
        <v>2623</v>
      </c>
      <c r="D3893" s="132" t="s">
        <v>184</v>
      </c>
      <c r="E3893" s="133" t="s">
        <v>2624</v>
      </c>
      <c r="F3893" s="134" t="s">
        <v>2625</v>
      </c>
      <c r="G3893" s="135" t="s">
        <v>187</v>
      </c>
      <c r="H3893" s="136">
        <v>20.111000000000001</v>
      </c>
      <c r="I3893" s="137"/>
      <c r="J3893" s="138">
        <f>ROUND(I3893*H3893,2)</f>
        <v>0</v>
      </c>
      <c r="K3893" s="134" t="s">
        <v>188</v>
      </c>
      <c r="L3893" s="32"/>
      <c r="M3893" s="139" t="s">
        <v>3</v>
      </c>
      <c r="N3893" s="140" t="s">
        <v>43</v>
      </c>
      <c r="P3893" s="141">
        <f>O3893*H3893</f>
        <v>0</v>
      </c>
      <c r="Q3893" s="141">
        <v>0</v>
      </c>
      <c r="R3893" s="141">
        <f>Q3893*H3893</f>
        <v>0</v>
      </c>
      <c r="S3893" s="141">
        <v>1.8</v>
      </c>
      <c r="T3893" s="142">
        <f>S3893*H3893</f>
        <v>36.199800000000003</v>
      </c>
      <c r="AR3893" s="143" t="s">
        <v>189</v>
      </c>
      <c r="AT3893" s="143" t="s">
        <v>184</v>
      </c>
      <c r="AU3893" s="143" t="s">
        <v>81</v>
      </c>
      <c r="AY3893" s="17" t="s">
        <v>182</v>
      </c>
      <c r="BE3893" s="144">
        <f>IF(N3893="základní",J3893,0)</f>
        <v>0</v>
      </c>
      <c r="BF3893" s="144">
        <f>IF(N3893="snížená",J3893,0)</f>
        <v>0</v>
      </c>
      <c r="BG3893" s="144">
        <f>IF(N3893="zákl. přenesená",J3893,0)</f>
        <v>0</v>
      </c>
      <c r="BH3893" s="144">
        <f>IF(N3893="sníž. přenesená",J3893,0)</f>
        <v>0</v>
      </c>
      <c r="BI3893" s="144">
        <f>IF(N3893="nulová",J3893,0)</f>
        <v>0</v>
      </c>
      <c r="BJ3893" s="17" t="s">
        <v>79</v>
      </c>
      <c r="BK3893" s="144">
        <f>ROUND(I3893*H3893,2)</f>
        <v>0</v>
      </c>
      <c r="BL3893" s="17" t="s">
        <v>189</v>
      </c>
      <c r="BM3893" s="143" t="s">
        <v>2626</v>
      </c>
    </row>
    <row r="3894" spans="2:65" s="1" customFormat="1">
      <c r="B3894" s="32"/>
      <c r="D3894" s="145" t="s">
        <v>191</v>
      </c>
      <c r="F3894" s="146" t="s">
        <v>2627</v>
      </c>
      <c r="I3894" s="147"/>
      <c r="L3894" s="32"/>
      <c r="M3894" s="148"/>
      <c r="T3894" s="52"/>
      <c r="AT3894" s="17" t="s">
        <v>191</v>
      </c>
      <c r="AU3894" s="17" t="s">
        <v>81</v>
      </c>
    </row>
    <row r="3895" spans="2:65" s="12" customFormat="1">
      <c r="B3895" s="149"/>
      <c r="D3895" s="150" t="s">
        <v>193</v>
      </c>
      <c r="E3895" s="151" t="s">
        <v>3</v>
      </c>
      <c r="F3895" s="152" t="s">
        <v>2628</v>
      </c>
      <c r="H3895" s="153">
        <v>10.94</v>
      </c>
      <c r="I3895" s="154"/>
      <c r="L3895" s="149"/>
      <c r="M3895" s="155"/>
      <c r="T3895" s="156"/>
      <c r="AT3895" s="151" t="s">
        <v>193</v>
      </c>
      <c r="AU3895" s="151" t="s">
        <v>81</v>
      </c>
      <c r="AV3895" s="12" t="s">
        <v>81</v>
      </c>
      <c r="AW3895" s="12" t="s">
        <v>34</v>
      </c>
      <c r="AX3895" s="12" t="s">
        <v>72</v>
      </c>
      <c r="AY3895" s="151" t="s">
        <v>182</v>
      </c>
    </row>
    <row r="3896" spans="2:65" s="12" customFormat="1">
      <c r="B3896" s="149"/>
      <c r="D3896" s="150" t="s">
        <v>193</v>
      </c>
      <c r="E3896" s="151" t="s">
        <v>3</v>
      </c>
      <c r="F3896" s="152" t="s">
        <v>2629</v>
      </c>
      <c r="H3896" s="153">
        <v>9.1709999999999994</v>
      </c>
      <c r="I3896" s="154"/>
      <c r="L3896" s="149"/>
      <c r="M3896" s="155"/>
      <c r="T3896" s="156"/>
      <c r="AT3896" s="151" t="s">
        <v>193</v>
      </c>
      <c r="AU3896" s="151" t="s">
        <v>81</v>
      </c>
      <c r="AV3896" s="12" t="s">
        <v>81</v>
      </c>
      <c r="AW3896" s="12" t="s">
        <v>34</v>
      </c>
      <c r="AX3896" s="12" t="s">
        <v>72</v>
      </c>
      <c r="AY3896" s="151" t="s">
        <v>182</v>
      </c>
    </row>
    <row r="3897" spans="2:65" s="13" customFormat="1">
      <c r="B3897" s="157"/>
      <c r="D3897" s="150" t="s">
        <v>193</v>
      </c>
      <c r="E3897" s="158" t="s">
        <v>3</v>
      </c>
      <c r="F3897" s="159" t="s">
        <v>201</v>
      </c>
      <c r="H3897" s="160">
        <v>20.110999999999997</v>
      </c>
      <c r="I3897" s="161"/>
      <c r="L3897" s="157"/>
      <c r="M3897" s="162"/>
      <c r="T3897" s="163"/>
      <c r="AT3897" s="158" t="s">
        <v>193</v>
      </c>
      <c r="AU3897" s="158" t="s">
        <v>81</v>
      </c>
      <c r="AV3897" s="13" t="s">
        <v>189</v>
      </c>
      <c r="AW3897" s="13" t="s">
        <v>34</v>
      </c>
      <c r="AX3897" s="13" t="s">
        <v>79</v>
      </c>
      <c r="AY3897" s="158" t="s">
        <v>182</v>
      </c>
    </row>
    <row r="3898" spans="2:65" s="1" customFormat="1" ht="49.15" customHeight="1">
      <c r="B3898" s="131"/>
      <c r="C3898" s="132" t="s">
        <v>2630</v>
      </c>
      <c r="D3898" s="132" t="s">
        <v>184</v>
      </c>
      <c r="E3898" s="133" t="s">
        <v>2631</v>
      </c>
      <c r="F3898" s="134" t="s">
        <v>2632</v>
      </c>
      <c r="G3898" s="135" t="s">
        <v>187</v>
      </c>
      <c r="H3898" s="136">
        <v>37.840000000000003</v>
      </c>
      <c r="I3898" s="137"/>
      <c r="J3898" s="138">
        <f>ROUND(I3898*H3898,2)</f>
        <v>0</v>
      </c>
      <c r="K3898" s="134" t="s">
        <v>188</v>
      </c>
      <c r="L3898" s="32"/>
      <c r="M3898" s="139" t="s">
        <v>3</v>
      </c>
      <c r="N3898" s="140" t="s">
        <v>43</v>
      </c>
      <c r="P3898" s="141">
        <f>O3898*H3898</f>
        <v>0</v>
      </c>
      <c r="Q3898" s="141">
        <v>0</v>
      </c>
      <c r="R3898" s="141">
        <f>Q3898*H3898</f>
        <v>0</v>
      </c>
      <c r="S3898" s="141">
        <v>1.5940000000000001</v>
      </c>
      <c r="T3898" s="142">
        <f>S3898*H3898</f>
        <v>60.316960000000009</v>
      </c>
      <c r="AR3898" s="143" t="s">
        <v>189</v>
      </c>
      <c r="AT3898" s="143" t="s">
        <v>184</v>
      </c>
      <c r="AU3898" s="143" t="s">
        <v>81</v>
      </c>
      <c r="AY3898" s="17" t="s">
        <v>182</v>
      </c>
      <c r="BE3898" s="144">
        <f>IF(N3898="základní",J3898,0)</f>
        <v>0</v>
      </c>
      <c r="BF3898" s="144">
        <f>IF(N3898="snížená",J3898,0)</f>
        <v>0</v>
      </c>
      <c r="BG3898" s="144">
        <f>IF(N3898="zákl. přenesená",J3898,0)</f>
        <v>0</v>
      </c>
      <c r="BH3898" s="144">
        <f>IF(N3898="sníž. přenesená",J3898,0)</f>
        <v>0</v>
      </c>
      <c r="BI3898" s="144">
        <f>IF(N3898="nulová",J3898,0)</f>
        <v>0</v>
      </c>
      <c r="BJ3898" s="17" t="s">
        <v>79</v>
      </c>
      <c r="BK3898" s="144">
        <f>ROUND(I3898*H3898,2)</f>
        <v>0</v>
      </c>
      <c r="BL3898" s="17" t="s">
        <v>189</v>
      </c>
      <c r="BM3898" s="143" t="s">
        <v>2633</v>
      </c>
    </row>
    <row r="3899" spans="2:65" s="1" customFormat="1">
      <c r="B3899" s="32"/>
      <c r="D3899" s="145" t="s">
        <v>191</v>
      </c>
      <c r="F3899" s="146" t="s">
        <v>2634</v>
      </c>
      <c r="I3899" s="147"/>
      <c r="L3899" s="32"/>
      <c r="M3899" s="148"/>
      <c r="T3899" s="52"/>
      <c r="AT3899" s="17" t="s">
        <v>191</v>
      </c>
      <c r="AU3899" s="17" t="s">
        <v>81</v>
      </c>
    </row>
    <row r="3900" spans="2:65" s="12" customFormat="1">
      <c r="B3900" s="149"/>
      <c r="D3900" s="150" t="s">
        <v>193</v>
      </c>
      <c r="E3900" s="151" t="s">
        <v>3</v>
      </c>
      <c r="F3900" s="152" t="s">
        <v>2635</v>
      </c>
      <c r="H3900" s="153">
        <v>37.840000000000003</v>
      </c>
      <c r="I3900" s="154"/>
      <c r="L3900" s="149"/>
      <c r="M3900" s="155"/>
      <c r="T3900" s="156"/>
      <c r="AT3900" s="151" t="s">
        <v>193</v>
      </c>
      <c r="AU3900" s="151" t="s">
        <v>81</v>
      </c>
      <c r="AV3900" s="12" t="s">
        <v>81</v>
      </c>
      <c r="AW3900" s="12" t="s">
        <v>34</v>
      </c>
      <c r="AX3900" s="12" t="s">
        <v>79</v>
      </c>
      <c r="AY3900" s="151" t="s">
        <v>182</v>
      </c>
    </row>
    <row r="3901" spans="2:65" s="1" customFormat="1" ht="33" customHeight="1">
      <c r="B3901" s="131"/>
      <c r="C3901" s="132" t="s">
        <v>2636</v>
      </c>
      <c r="D3901" s="132" t="s">
        <v>184</v>
      </c>
      <c r="E3901" s="133" t="s">
        <v>2637</v>
      </c>
      <c r="F3901" s="134" t="s">
        <v>2638</v>
      </c>
      <c r="G3901" s="135" t="s">
        <v>187</v>
      </c>
      <c r="H3901" s="136">
        <v>139.20400000000001</v>
      </c>
      <c r="I3901" s="137"/>
      <c r="J3901" s="138">
        <f>ROUND(I3901*H3901,2)</f>
        <v>0</v>
      </c>
      <c r="K3901" s="134" t="s">
        <v>188</v>
      </c>
      <c r="L3901" s="32"/>
      <c r="M3901" s="139" t="s">
        <v>3</v>
      </c>
      <c r="N3901" s="140" t="s">
        <v>43</v>
      </c>
      <c r="P3901" s="141">
        <f>O3901*H3901</f>
        <v>0</v>
      </c>
      <c r="Q3901" s="141">
        <v>0</v>
      </c>
      <c r="R3901" s="141">
        <f>Q3901*H3901</f>
        <v>0</v>
      </c>
      <c r="S3901" s="141">
        <v>1.7</v>
      </c>
      <c r="T3901" s="142">
        <f>S3901*H3901</f>
        <v>236.64680000000001</v>
      </c>
      <c r="AR3901" s="143" t="s">
        <v>189</v>
      </c>
      <c r="AT3901" s="143" t="s">
        <v>184</v>
      </c>
      <c r="AU3901" s="143" t="s">
        <v>81</v>
      </c>
      <c r="AY3901" s="17" t="s">
        <v>182</v>
      </c>
      <c r="BE3901" s="144">
        <f>IF(N3901="základní",J3901,0)</f>
        <v>0</v>
      </c>
      <c r="BF3901" s="144">
        <f>IF(N3901="snížená",J3901,0)</f>
        <v>0</v>
      </c>
      <c r="BG3901" s="144">
        <f>IF(N3901="zákl. přenesená",J3901,0)</f>
        <v>0</v>
      </c>
      <c r="BH3901" s="144">
        <f>IF(N3901="sníž. přenesená",J3901,0)</f>
        <v>0</v>
      </c>
      <c r="BI3901" s="144">
        <f>IF(N3901="nulová",J3901,0)</f>
        <v>0</v>
      </c>
      <c r="BJ3901" s="17" t="s">
        <v>79</v>
      </c>
      <c r="BK3901" s="144">
        <f>ROUND(I3901*H3901,2)</f>
        <v>0</v>
      </c>
      <c r="BL3901" s="17" t="s">
        <v>189</v>
      </c>
      <c r="BM3901" s="143" t="s">
        <v>2639</v>
      </c>
    </row>
    <row r="3902" spans="2:65" s="1" customFormat="1">
      <c r="B3902" s="32"/>
      <c r="D3902" s="145" t="s">
        <v>191</v>
      </c>
      <c r="F3902" s="146" t="s">
        <v>2640</v>
      </c>
      <c r="I3902" s="147"/>
      <c r="L3902" s="32"/>
      <c r="M3902" s="148"/>
      <c r="T3902" s="52"/>
      <c r="AT3902" s="17" t="s">
        <v>191</v>
      </c>
      <c r="AU3902" s="17" t="s">
        <v>81</v>
      </c>
    </row>
    <row r="3903" spans="2:65" s="12" customFormat="1" ht="22.5">
      <c r="B3903" s="149"/>
      <c r="D3903" s="150" t="s">
        <v>193</v>
      </c>
      <c r="E3903" s="151" t="s">
        <v>3</v>
      </c>
      <c r="F3903" s="152" t="s">
        <v>2641</v>
      </c>
      <c r="H3903" s="153">
        <v>45.091999999999999</v>
      </c>
      <c r="I3903" s="154"/>
      <c r="L3903" s="149"/>
      <c r="M3903" s="155"/>
      <c r="T3903" s="156"/>
      <c r="AT3903" s="151" t="s">
        <v>193</v>
      </c>
      <c r="AU3903" s="151" t="s">
        <v>81</v>
      </c>
      <c r="AV3903" s="12" t="s">
        <v>81</v>
      </c>
      <c r="AW3903" s="12" t="s">
        <v>34</v>
      </c>
      <c r="AX3903" s="12" t="s">
        <v>72</v>
      </c>
      <c r="AY3903" s="151" t="s">
        <v>182</v>
      </c>
    </row>
    <row r="3904" spans="2:65" s="12" customFormat="1" ht="22.5">
      <c r="B3904" s="149"/>
      <c r="D3904" s="150" t="s">
        <v>193</v>
      </c>
      <c r="E3904" s="151" t="s">
        <v>3</v>
      </c>
      <c r="F3904" s="152" t="s">
        <v>2642</v>
      </c>
      <c r="H3904" s="153">
        <v>47.055999999999997</v>
      </c>
      <c r="I3904" s="154"/>
      <c r="L3904" s="149"/>
      <c r="M3904" s="155"/>
      <c r="T3904" s="156"/>
      <c r="AT3904" s="151" t="s">
        <v>193</v>
      </c>
      <c r="AU3904" s="151" t="s">
        <v>81</v>
      </c>
      <c r="AV3904" s="12" t="s">
        <v>81</v>
      </c>
      <c r="AW3904" s="12" t="s">
        <v>34</v>
      </c>
      <c r="AX3904" s="12" t="s">
        <v>72</v>
      </c>
      <c r="AY3904" s="151" t="s">
        <v>182</v>
      </c>
    </row>
    <row r="3905" spans="2:65" s="12" customFormat="1" ht="22.5">
      <c r="B3905" s="149"/>
      <c r="D3905" s="150" t="s">
        <v>193</v>
      </c>
      <c r="E3905" s="151" t="s">
        <v>3</v>
      </c>
      <c r="F3905" s="152" t="s">
        <v>2643</v>
      </c>
      <c r="H3905" s="153">
        <v>47.055999999999997</v>
      </c>
      <c r="I3905" s="154"/>
      <c r="L3905" s="149"/>
      <c r="M3905" s="155"/>
      <c r="T3905" s="156"/>
      <c r="AT3905" s="151" t="s">
        <v>193</v>
      </c>
      <c r="AU3905" s="151" t="s">
        <v>81</v>
      </c>
      <c r="AV3905" s="12" t="s">
        <v>81</v>
      </c>
      <c r="AW3905" s="12" t="s">
        <v>34</v>
      </c>
      <c r="AX3905" s="12" t="s">
        <v>72</v>
      </c>
      <c r="AY3905" s="151" t="s">
        <v>182</v>
      </c>
    </row>
    <row r="3906" spans="2:65" s="13" customFormat="1">
      <c r="B3906" s="157"/>
      <c r="D3906" s="150" t="s">
        <v>193</v>
      </c>
      <c r="E3906" s="158" t="s">
        <v>3</v>
      </c>
      <c r="F3906" s="159" t="s">
        <v>201</v>
      </c>
      <c r="H3906" s="160">
        <v>139.20400000000001</v>
      </c>
      <c r="I3906" s="161"/>
      <c r="L3906" s="157"/>
      <c r="M3906" s="162"/>
      <c r="T3906" s="163"/>
      <c r="AT3906" s="158" t="s">
        <v>193</v>
      </c>
      <c r="AU3906" s="158" t="s">
        <v>81</v>
      </c>
      <c r="AV3906" s="13" t="s">
        <v>189</v>
      </c>
      <c r="AW3906" s="13" t="s">
        <v>34</v>
      </c>
      <c r="AX3906" s="13" t="s">
        <v>79</v>
      </c>
      <c r="AY3906" s="158" t="s">
        <v>182</v>
      </c>
    </row>
    <row r="3907" spans="2:65" s="1" customFormat="1" ht="24.2" customHeight="1">
      <c r="B3907" s="131"/>
      <c r="C3907" s="132" t="s">
        <v>2644</v>
      </c>
      <c r="D3907" s="132" t="s">
        <v>184</v>
      </c>
      <c r="E3907" s="133" t="s">
        <v>2645</v>
      </c>
      <c r="F3907" s="134" t="s">
        <v>2646</v>
      </c>
      <c r="G3907" s="135" t="s">
        <v>187</v>
      </c>
      <c r="H3907" s="136">
        <v>169.46600000000001</v>
      </c>
      <c r="I3907" s="137"/>
      <c r="J3907" s="138">
        <f>ROUND(I3907*H3907,2)</f>
        <v>0</v>
      </c>
      <c r="K3907" s="134" t="s">
        <v>188</v>
      </c>
      <c r="L3907" s="32"/>
      <c r="M3907" s="139" t="s">
        <v>3</v>
      </c>
      <c r="N3907" s="140" t="s">
        <v>43</v>
      </c>
      <c r="P3907" s="141">
        <f>O3907*H3907</f>
        <v>0</v>
      </c>
      <c r="Q3907" s="141">
        <v>0</v>
      </c>
      <c r="R3907" s="141">
        <f>Q3907*H3907</f>
        <v>0</v>
      </c>
      <c r="S3907" s="141">
        <v>2.2000000000000002</v>
      </c>
      <c r="T3907" s="142">
        <f>S3907*H3907</f>
        <v>372.82520000000005</v>
      </c>
      <c r="AR3907" s="143" t="s">
        <v>189</v>
      </c>
      <c r="AT3907" s="143" t="s">
        <v>184</v>
      </c>
      <c r="AU3907" s="143" t="s">
        <v>81</v>
      </c>
      <c r="AY3907" s="17" t="s">
        <v>182</v>
      </c>
      <c r="BE3907" s="144">
        <f>IF(N3907="základní",J3907,0)</f>
        <v>0</v>
      </c>
      <c r="BF3907" s="144">
        <f>IF(N3907="snížená",J3907,0)</f>
        <v>0</v>
      </c>
      <c r="BG3907" s="144">
        <f>IF(N3907="zákl. přenesená",J3907,0)</f>
        <v>0</v>
      </c>
      <c r="BH3907" s="144">
        <f>IF(N3907="sníž. přenesená",J3907,0)</f>
        <v>0</v>
      </c>
      <c r="BI3907" s="144">
        <f>IF(N3907="nulová",J3907,0)</f>
        <v>0</v>
      </c>
      <c r="BJ3907" s="17" t="s">
        <v>79</v>
      </c>
      <c r="BK3907" s="144">
        <f>ROUND(I3907*H3907,2)</f>
        <v>0</v>
      </c>
      <c r="BL3907" s="17" t="s">
        <v>189</v>
      </c>
      <c r="BM3907" s="143" t="s">
        <v>2647</v>
      </c>
    </row>
    <row r="3908" spans="2:65" s="1" customFormat="1">
      <c r="B3908" s="32"/>
      <c r="D3908" s="145" t="s">
        <v>191</v>
      </c>
      <c r="F3908" s="146" t="s">
        <v>2648</v>
      </c>
      <c r="I3908" s="147"/>
      <c r="L3908" s="32"/>
      <c r="M3908" s="148"/>
      <c r="T3908" s="52"/>
      <c r="AT3908" s="17" t="s">
        <v>191</v>
      </c>
      <c r="AU3908" s="17" t="s">
        <v>81</v>
      </c>
    </row>
    <row r="3909" spans="2:65" s="12" customFormat="1" ht="22.5">
      <c r="B3909" s="149"/>
      <c r="D3909" s="150" t="s">
        <v>193</v>
      </c>
      <c r="E3909" s="151" t="s">
        <v>3</v>
      </c>
      <c r="F3909" s="152" t="s">
        <v>2649</v>
      </c>
      <c r="H3909" s="153">
        <v>54.893999999999998</v>
      </c>
      <c r="I3909" s="154"/>
      <c r="L3909" s="149"/>
      <c r="M3909" s="155"/>
      <c r="T3909" s="156"/>
      <c r="AT3909" s="151" t="s">
        <v>193</v>
      </c>
      <c r="AU3909" s="151" t="s">
        <v>81</v>
      </c>
      <c r="AV3909" s="12" t="s">
        <v>81</v>
      </c>
      <c r="AW3909" s="12" t="s">
        <v>34</v>
      </c>
      <c r="AX3909" s="12" t="s">
        <v>72</v>
      </c>
      <c r="AY3909" s="151" t="s">
        <v>182</v>
      </c>
    </row>
    <row r="3910" spans="2:65" s="12" customFormat="1" ht="22.5">
      <c r="B3910" s="149"/>
      <c r="D3910" s="150" t="s">
        <v>193</v>
      </c>
      <c r="E3910" s="151" t="s">
        <v>3</v>
      </c>
      <c r="F3910" s="152" t="s">
        <v>2650</v>
      </c>
      <c r="H3910" s="153">
        <v>57.286000000000001</v>
      </c>
      <c r="I3910" s="154"/>
      <c r="L3910" s="149"/>
      <c r="M3910" s="155"/>
      <c r="T3910" s="156"/>
      <c r="AT3910" s="151" t="s">
        <v>193</v>
      </c>
      <c r="AU3910" s="151" t="s">
        <v>81</v>
      </c>
      <c r="AV3910" s="12" t="s">
        <v>81</v>
      </c>
      <c r="AW3910" s="12" t="s">
        <v>34</v>
      </c>
      <c r="AX3910" s="12" t="s">
        <v>72</v>
      </c>
      <c r="AY3910" s="151" t="s">
        <v>182</v>
      </c>
    </row>
    <row r="3911" spans="2:65" s="12" customFormat="1" ht="22.5">
      <c r="B3911" s="149"/>
      <c r="D3911" s="150" t="s">
        <v>193</v>
      </c>
      <c r="E3911" s="151" t="s">
        <v>3</v>
      </c>
      <c r="F3911" s="152" t="s">
        <v>2651</v>
      </c>
      <c r="H3911" s="153">
        <v>57.286000000000001</v>
      </c>
      <c r="I3911" s="154"/>
      <c r="L3911" s="149"/>
      <c r="M3911" s="155"/>
      <c r="T3911" s="156"/>
      <c r="AT3911" s="151" t="s">
        <v>193</v>
      </c>
      <c r="AU3911" s="151" t="s">
        <v>81</v>
      </c>
      <c r="AV3911" s="12" t="s">
        <v>81</v>
      </c>
      <c r="AW3911" s="12" t="s">
        <v>34</v>
      </c>
      <c r="AX3911" s="12" t="s">
        <v>72</v>
      </c>
      <c r="AY3911" s="151" t="s">
        <v>182</v>
      </c>
    </row>
    <row r="3912" spans="2:65" s="13" customFormat="1">
      <c r="B3912" s="157"/>
      <c r="D3912" s="150" t="s">
        <v>193</v>
      </c>
      <c r="E3912" s="158" t="s">
        <v>3</v>
      </c>
      <c r="F3912" s="159" t="s">
        <v>201</v>
      </c>
      <c r="H3912" s="160">
        <v>169.46600000000001</v>
      </c>
      <c r="I3912" s="161"/>
      <c r="L3912" s="157"/>
      <c r="M3912" s="162"/>
      <c r="T3912" s="163"/>
      <c r="AT3912" s="158" t="s">
        <v>193</v>
      </c>
      <c r="AU3912" s="158" t="s">
        <v>81</v>
      </c>
      <c r="AV3912" s="13" t="s">
        <v>189</v>
      </c>
      <c r="AW3912" s="13" t="s">
        <v>34</v>
      </c>
      <c r="AX3912" s="13" t="s">
        <v>79</v>
      </c>
      <c r="AY3912" s="158" t="s">
        <v>182</v>
      </c>
    </row>
    <row r="3913" spans="2:65" s="1" customFormat="1" ht="24.2" customHeight="1">
      <c r="B3913" s="131"/>
      <c r="C3913" s="132" t="s">
        <v>2652</v>
      </c>
      <c r="D3913" s="132" t="s">
        <v>184</v>
      </c>
      <c r="E3913" s="133" t="s">
        <v>2653</v>
      </c>
      <c r="F3913" s="134" t="s">
        <v>2654</v>
      </c>
      <c r="G3913" s="135" t="s">
        <v>187</v>
      </c>
      <c r="H3913" s="136">
        <v>4.1769999999999996</v>
      </c>
      <c r="I3913" s="137"/>
      <c r="J3913" s="138">
        <f>ROUND(I3913*H3913,2)</f>
        <v>0</v>
      </c>
      <c r="K3913" s="134" t="s">
        <v>188</v>
      </c>
      <c r="L3913" s="32"/>
      <c r="M3913" s="139" t="s">
        <v>3</v>
      </c>
      <c r="N3913" s="140" t="s">
        <v>43</v>
      </c>
      <c r="P3913" s="141">
        <f>O3913*H3913</f>
        <v>0</v>
      </c>
      <c r="Q3913" s="141">
        <v>0</v>
      </c>
      <c r="R3913" s="141">
        <f>Q3913*H3913</f>
        <v>0</v>
      </c>
      <c r="S3913" s="141">
        <v>2.2000000000000002</v>
      </c>
      <c r="T3913" s="142">
        <f>S3913*H3913</f>
        <v>9.1893999999999991</v>
      </c>
      <c r="AR3913" s="143" t="s">
        <v>189</v>
      </c>
      <c r="AT3913" s="143" t="s">
        <v>184</v>
      </c>
      <c r="AU3913" s="143" t="s">
        <v>81</v>
      </c>
      <c r="AY3913" s="17" t="s">
        <v>182</v>
      </c>
      <c r="BE3913" s="144">
        <f>IF(N3913="základní",J3913,0)</f>
        <v>0</v>
      </c>
      <c r="BF3913" s="144">
        <f>IF(N3913="snížená",J3913,0)</f>
        <v>0</v>
      </c>
      <c r="BG3913" s="144">
        <f>IF(N3913="zákl. přenesená",J3913,0)</f>
        <v>0</v>
      </c>
      <c r="BH3913" s="144">
        <f>IF(N3913="sníž. přenesená",J3913,0)</f>
        <v>0</v>
      </c>
      <c r="BI3913" s="144">
        <f>IF(N3913="nulová",J3913,0)</f>
        <v>0</v>
      </c>
      <c r="BJ3913" s="17" t="s">
        <v>79</v>
      </c>
      <c r="BK3913" s="144">
        <f>ROUND(I3913*H3913,2)</f>
        <v>0</v>
      </c>
      <c r="BL3913" s="17" t="s">
        <v>189</v>
      </c>
      <c r="BM3913" s="143" t="s">
        <v>2655</v>
      </c>
    </row>
    <row r="3914" spans="2:65" s="1" customFormat="1">
      <c r="B3914" s="32"/>
      <c r="D3914" s="145" t="s">
        <v>191</v>
      </c>
      <c r="F3914" s="146" t="s">
        <v>2656</v>
      </c>
      <c r="I3914" s="147"/>
      <c r="L3914" s="32"/>
      <c r="M3914" s="148"/>
      <c r="T3914" s="52"/>
      <c r="AT3914" s="17" t="s">
        <v>191</v>
      </c>
      <c r="AU3914" s="17" t="s">
        <v>81</v>
      </c>
    </row>
    <row r="3915" spans="2:65" s="12" customFormat="1">
      <c r="B3915" s="149"/>
      <c r="D3915" s="150" t="s">
        <v>193</v>
      </c>
      <c r="E3915" s="151" t="s">
        <v>3</v>
      </c>
      <c r="F3915" s="152" t="s">
        <v>2657</v>
      </c>
      <c r="H3915" s="153">
        <v>4.1769999999999996</v>
      </c>
      <c r="I3915" s="154"/>
      <c r="L3915" s="149"/>
      <c r="M3915" s="155"/>
      <c r="T3915" s="156"/>
      <c r="AT3915" s="151" t="s">
        <v>193</v>
      </c>
      <c r="AU3915" s="151" t="s">
        <v>81</v>
      </c>
      <c r="AV3915" s="12" t="s">
        <v>81</v>
      </c>
      <c r="AW3915" s="12" t="s">
        <v>34</v>
      </c>
      <c r="AX3915" s="12" t="s">
        <v>79</v>
      </c>
      <c r="AY3915" s="151" t="s">
        <v>182</v>
      </c>
    </row>
    <row r="3916" spans="2:65" s="1" customFormat="1" ht="24.2" customHeight="1">
      <c r="B3916" s="131"/>
      <c r="C3916" s="132" t="s">
        <v>2658</v>
      </c>
      <c r="D3916" s="132" t="s">
        <v>184</v>
      </c>
      <c r="E3916" s="133" t="s">
        <v>2659</v>
      </c>
      <c r="F3916" s="134" t="s">
        <v>2660</v>
      </c>
      <c r="G3916" s="135" t="s">
        <v>187</v>
      </c>
      <c r="H3916" s="136">
        <v>43.197000000000003</v>
      </c>
      <c r="I3916" s="137"/>
      <c r="J3916" s="138">
        <f>ROUND(I3916*H3916,2)</f>
        <v>0</v>
      </c>
      <c r="K3916" s="134" t="s">
        <v>188</v>
      </c>
      <c r="L3916" s="32"/>
      <c r="M3916" s="139" t="s">
        <v>3</v>
      </c>
      <c r="N3916" s="140" t="s">
        <v>43</v>
      </c>
      <c r="P3916" s="141">
        <f>O3916*H3916</f>
        <v>0</v>
      </c>
      <c r="Q3916" s="141">
        <v>0</v>
      </c>
      <c r="R3916" s="141">
        <f>Q3916*H3916</f>
        <v>0</v>
      </c>
      <c r="S3916" s="141">
        <v>2.2000000000000002</v>
      </c>
      <c r="T3916" s="142">
        <f>S3916*H3916</f>
        <v>95.033400000000015</v>
      </c>
      <c r="AR3916" s="143" t="s">
        <v>189</v>
      </c>
      <c r="AT3916" s="143" t="s">
        <v>184</v>
      </c>
      <c r="AU3916" s="143" t="s">
        <v>81</v>
      </c>
      <c r="AY3916" s="17" t="s">
        <v>182</v>
      </c>
      <c r="BE3916" s="144">
        <f>IF(N3916="základní",J3916,0)</f>
        <v>0</v>
      </c>
      <c r="BF3916" s="144">
        <f>IF(N3916="snížená",J3916,0)</f>
        <v>0</v>
      </c>
      <c r="BG3916" s="144">
        <f>IF(N3916="zákl. přenesená",J3916,0)</f>
        <v>0</v>
      </c>
      <c r="BH3916" s="144">
        <f>IF(N3916="sníž. přenesená",J3916,0)</f>
        <v>0</v>
      </c>
      <c r="BI3916" s="144">
        <f>IF(N3916="nulová",J3916,0)</f>
        <v>0</v>
      </c>
      <c r="BJ3916" s="17" t="s">
        <v>79</v>
      </c>
      <c r="BK3916" s="144">
        <f>ROUND(I3916*H3916,2)</f>
        <v>0</v>
      </c>
      <c r="BL3916" s="17" t="s">
        <v>189</v>
      </c>
      <c r="BM3916" s="143" t="s">
        <v>2661</v>
      </c>
    </row>
    <row r="3917" spans="2:65" s="1" customFormat="1">
      <c r="B3917" s="32"/>
      <c r="D3917" s="145" t="s">
        <v>191</v>
      </c>
      <c r="F3917" s="146" t="s">
        <v>2662</v>
      </c>
      <c r="I3917" s="147"/>
      <c r="L3917" s="32"/>
      <c r="M3917" s="148"/>
      <c r="T3917" s="52"/>
      <c r="AT3917" s="17" t="s">
        <v>191</v>
      </c>
      <c r="AU3917" s="17" t="s">
        <v>81</v>
      </c>
    </row>
    <row r="3918" spans="2:65" s="12" customFormat="1">
      <c r="B3918" s="149"/>
      <c r="D3918" s="150" t="s">
        <v>193</v>
      </c>
      <c r="E3918" s="151" t="s">
        <v>3</v>
      </c>
      <c r="F3918" s="152" t="s">
        <v>2663</v>
      </c>
      <c r="H3918" s="153">
        <v>6.266</v>
      </c>
      <c r="I3918" s="154"/>
      <c r="L3918" s="149"/>
      <c r="M3918" s="155"/>
      <c r="T3918" s="156"/>
      <c r="AT3918" s="151" t="s">
        <v>193</v>
      </c>
      <c r="AU3918" s="151" t="s">
        <v>81</v>
      </c>
      <c r="AV3918" s="12" t="s">
        <v>81</v>
      </c>
      <c r="AW3918" s="12" t="s">
        <v>34</v>
      </c>
      <c r="AX3918" s="12" t="s">
        <v>72</v>
      </c>
      <c r="AY3918" s="151" t="s">
        <v>182</v>
      </c>
    </row>
    <row r="3919" spans="2:65" s="12" customFormat="1">
      <c r="B3919" s="149"/>
      <c r="D3919" s="150" t="s">
        <v>193</v>
      </c>
      <c r="E3919" s="151" t="s">
        <v>3</v>
      </c>
      <c r="F3919" s="152" t="s">
        <v>2664</v>
      </c>
      <c r="H3919" s="153">
        <v>12.045</v>
      </c>
      <c r="I3919" s="154"/>
      <c r="L3919" s="149"/>
      <c r="M3919" s="155"/>
      <c r="T3919" s="156"/>
      <c r="AT3919" s="151" t="s">
        <v>193</v>
      </c>
      <c r="AU3919" s="151" t="s">
        <v>81</v>
      </c>
      <c r="AV3919" s="12" t="s">
        <v>81</v>
      </c>
      <c r="AW3919" s="12" t="s">
        <v>34</v>
      </c>
      <c r="AX3919" s="12" t="s">
        <v>72</v>
      </c>
      <c r="AY3919" s="151" t="s">
        <v>182</v>
      </c>
    </row>
    <row r="3920" spans="2:65" s="12" customFormat="1">
      <c r="B3920" s="149"/>
      <c r="D3920" s="150" t="s">
        <v>193</v>
      </c>
      <c r="E3920" s="151" t="s">
        <v>3</v>
      </c>
      <c r="F3920" s="152" t="s">
        <v>2665</v>
      </c>
      <c r="H3920" s="153">
        <v>12.443</v>
      </c>
      <c r="I3920" s="154"/>
      <c r="L3920" s="149"/>
      <c r="M3920" s="155"/>
      <c r="T3920" s="156"/>
      <c r="AT3920" s="151" t="s">
        <v>193</v>
      </c>
      <c r="AU3920" s="151" t="s">
        <v>81</v>
      </c>
      <c r="AV3920" s="12" t="s">
        <v>81</v>
      </c>
      <c r="AW3920" s="12" t="s">
        <v>34</v>
      </c>
      <c r="AX3920" s="12" t="s">
        <v>72</v>
      </c>
      <c r="AY3920" s="151" t="s">
        <v>182</v>
      </c>
    </row>
    <row r="3921" spans="2:65" s="12" customFormat="1">
      <c r="B3921" s="149"/>
      <c r="D3921" s="150" t="s">
        <v>193</v>
      </c>
      <c r="E3921" s="151" t="s">
        <v>3</v>
      </c>
      <c r="F3921" s="152" t="s">
        <v>2666</v>
      </c>
      <c r="H3921" s="153">
        <v>12.443</v>
      </c>
      <c r="I3921" s="154"/>
      <c r="L3921" s="149"/>
      <c r="M3921" s="155"/>
      <c r="T3921" s="156"/>
      <c r="AT3921" s="151" t="s">
        <v>193</v>
      </c>
      <c r="AU3921" s="151" t="s">
        <v>81</v>
      </c>
      <c r="AV3921" s="12" t="s">
        <v>81</v>
      </c>
      <c r="AW3921" s="12" t="s">
        <v>34</v>
      </c>
      <c r="AX3921" s="12" t="s">
        <v>72</v>
      </c>
      <c r="AY3921" s="151" t="s">
        <v>182</v>
      </c>
    </row>
    <row r="3922" spans="2:65" s="13" customFormat="1">
      <c r="B3922" s="157"/>
      <c r="D3922" s="150" t="s">
        <v>193</v>
      </c>
      <c r="E3922" s="158" t="s">
        <v>3</v>
      </c>
      <c r="F3922" s="159" t="s">
        <v>201</v>
      </c>
      <c r="H3922" s="160">
        <v>43.196999999999996</v>
      </c>
      <c r="I3922" s="161"/>
      <c r="L3922" s="157"/>
      <c r="M3922" s="162"/>
      <c r="T3922" s="163"/>
      <c r="AT3922" s="158" t="s">
        <v>193</v>
      </c>
      <c r="AU3922" s="158" t="s">
        <v>81</v>
      </c>
      <c r="AV3922" s="13" t="s">
        <v>189</v>
      </c>
      <c r="AW3922" s="13" t="s">
        <v>34</v>
      </c>
      <c r="AX3922" s="13" t="s">
        <v>79</v>
      </c>
      <c r="AY3922" s="158" t="s">
        <v>182</v>
      </c>
    </row>
    <row r="3923" spans="2:65" s="1" customFormat="1" ht="21.75" customHeight="1">
      <c r="B3923" s="131"/>
      <c r="C3923" s="132" t="s">
        <v>2667</v>
      </c>
      <c r="D3923" s="132" t="s">
        <v>184</v>
      </c>
      <c r="E3923" s="133" t="s">
        <v>2668</v>
      </c>
      <c r="F3923" s="134" t="s">
        <v>2669</v>
      </c>
      <c r="G3923" s="135" t="s">
        <v>292</v>
      </c>
      <c r="H3923" s="136">
        <v>50.94</v>
      </c>
      <c r="I3923" s="137"/>
      <c r="J3923" s="138">
        <f>ROUND(I3923*H3923,2)</f>
        <v>0</v>
      </c>
      <c r="K3923" s="134" t="s">
        <v>188</v>
      </c>
      <c r="L3923" s="32"/>
      <c r="M3923" s="139" t="s">
        <v>3</v>
      </c>
      <c r="N3923" s="140" t="s">
        <v>43</v>
      </c>
      <c r="P3923" s="141">
        <f>O3923*H3923</f>
        <v>0</v>
      </c>
      <c r="Q3923" s="141">
        <v>0</v>
      </c>
      <c r="R3923" s="141">
        <f>Q3923*H3923</f>
        <v>0</v>
      </c>
      <c r="S3923" s="141">
        <v>0</v>
      </c>
      <c r="T3923" s="142">
        <f>S3923*H3923</f>
        <v>0</v>
      </c>
      <c r="AR3923" s="143" t="s">
        <v>189</v>
      </c>
      <c r="AT3923" s="143" t="s">
        <v>184</v>
      </c>
      <c r="AU3923" s="143" t="s">
        <v>81</v>
      </c>
      <c r="AY3923" s="17" t="s">
        <v>182</v>
      </c>
      <c r="BE3923" s="144">
        <f>IF(N3923="základní",J3923,0)</f>
        <v>0</v>
      </c>
      <c r="BF3923" s="144">
        <f>IF(N3923="snížená",J3923,0)</f>
        <v>0</v>
      </c>
      <c r="BG3923" s="144">
        <f>IF(N3923="zákl. přenesená",J3923,0)</f>
        <v>0</v>
      </c>
      <c r="BH3923" s="144">
        <f>IF(N3923="sníž. přenesená",J3923,0)</f>
        <v>0</v>
      </c>
      <c r="BI3923" s="144">
        <f>IF(N3923="nulová",J3923,0)</f>
        <v>0</v>
      </c>
      <c r="BJ3923" s="17" t="s">
        <v>79</v>
      </c>
      <c r="BK3923" s="144">
        <f>ROUND(I3923*H3923,2)</f>
        <v>0</v>
      </c>
      <c r="BL3923" s="17" t="s">
        <v>189</v>
      </c>
      <c r="BM3923" s="143" t="s">
        <v>2670</v>
      </c>
    </row>
    <row r="3924" spans="2:65" s="1" customFormat="1">
      <c r="B3924" s="32"/>
      <c r="D3924" s="145" t="s">
        <v>191</v>
      </c>
      <c r="F3924" s="146" t="s">
        <v>2671</v>
      </c>
      <c r="I3924" s="147"/>
      <c r="L3924" s="32"/>
      <c r="M3924" s="148"/>
      <c r="T3924" s="52"/>
      <c r="AT3924" s="17" t="s">
        <v>191</v>
      </c>
      <c r="AU3924" s="17" t="s">
        <v>81</v>
      </c>
    </row>
    <row r="3925" spans="2:65" s="12" customFormat="1">
      <c r="B3925" s="149"/>
      <c r="D3925" s="150" t="s">
        <v>193</v>
      </c>
      <c r="E3925" s="151" t="s">
        <v>3</v>
      </c>
      <c r="F3925" s="152" t="s">
        <v>2672</v>
      </c>
      <c r="H3925" s="153">
        <v>14.7</v>
      </c>
      <c r="I3925" s="154"/>
      <c r="L3925" s="149"/>
      <c r="M3925" s="155"/>
      <c r="T3925" s="156"/>
      <c r="AT3925" s="151" t="s">
        <v>193</v>
      </c>
      <c r="AU3925" s="151" t="s">
        <v>81</v>
      </c>
      <c r="AV3925" s="12" t="s">
        <v>81</v>
      </c>
      <c r="AW3925" s="12" t="s">
        <v>34</v>
      </c>
      <c r="AX3925" s="12" t="s">
        <v>72</v>
      </c>
      <c r="AY3925" s="151" t="s">
        <v>182</v>
      </c>
    </row>
    <row r="3926" spans="2:65" s="12" customFormat="1">
      <c r="B3926" s="149"/>
      <c r="D3926" s="150" t="s">
        <v>193</v>
      </c>
      <c r="E3926" s="151" t="s">
        <v>3</v>
      </c>
      <c r="F3926" s="152" t="s">
        <v>2673</v>
      </c>
      <c r="H3926" s="153">
        <v>9.06</v>
      </c>
      <c r="I3926" s="154"/>
      <c r="L3926" s="149"/>
      <c r="M3926" s="155"/>
      <c r="T3926" s="156"/>
      <c r="AT3926" s="151" t="s">
        <v>193</v>
      </c>
      <c r="AU3926" s="151" t="s">
        <v>81</v>
      </c>
      <c r="AV3926" s="12" t="s">
        <v>81</v>
      </c>
      <c r="AW3926" s="12" t="s">
        <v>34</v>
      </c>
      <c r="AX3926" s="12" t="s">
        <v>72</v>
      </c>
      <c r="AY3926" s="151" t="s">
        <v>182</v>
      </c>
    </row>
    <row r="3927" spans="2:65" s="12" customFormat="1">
      <c r="B3927" s="149"/>
      <c r="D3927" s="150" t="s">
        <v>193</v>
      </c>
      <c r="E3927" s="151" t="s">
        <v>3</v>
      </c>
      <c r="F3927" s="152" t="s">
        <v>2674</v>
      </c>
      <c r="H3927" s="153">
        <v>9.06</v>
      </c>
      <c r="I3927" s="154"/>
      <c r="L3927" s="149"/>
      <c r="M3927" s="155"/>
      <c r="T3927" s="156"/>
      <c r="AT3927" s="151" t="s">
        <v>193</v>
      </c>
      <c r="AU3927" s="151" t="s">
        <v>81</v>
      </c>
      <c r="AV3927" s="12" t="s">
        <v>81</v>
      </c>
      <c r="AW3927" s="12" t="s">
        <v>34</v>
      </c>
      <c r="AX3927" s="12" t="s">
        <v>72</v>
      </c>
      <c r="AY3927" s="151" t="s">
        <v>182</v>
      </c>
    </row>
    <row r="3928" spans="2:65" s="12" customFormat="1">
      <c r="B3928" s="149"/>
      <c r="D3928" s="150" t="s">
        <v>193</v>
      </c>
      <c r="E3928" s="151" t="s">
        <v>3</v>
      </c>
      <c r="F3928" s="152" t="s">
        <v>2675</v>
      </c>
      <c r="H3928" s="153">
        <v>9.06</v>
      </c>
      <c r="I3928" s="154"/>
      <c r="L3928" s="149"/>
      <c r="M3928" s="155"/>
      <c r="T3928" s="156"/>
      <c r="AT3928" s="151" t="s">
        <v>193</v>
      </c>
      <c r="AU3928" s="151" t="s">
        <v>81</v>
      </c>
      <c r="AV3928" s="12" t="s">
        <v>81</v>
      </c>
      <c r="AW3928" s="12" t="s">
        <v>34</v>
      </c>
      <c r="AX3928" s="12" t="s">
        <v>72</v>
      </c>
      <c r="AY3928" s="151" t="s">
        <v>182</v>
      </c>
    </row>
    <row r="3929" spans="2:65" s="12" customFormat="1">
      <c r="B3929" s="149"/>
      <c r="D3929" s="150" t="s">
        <v>193</v>
      </c>
      <c r="E3929" s="151" t="s">
        <v>3</v>
      </c>
      <c r="F3929" s="152" t="s">
        <v>2676</v>
      </c>
      <c r="H3929" s="153">
        <v>9.06</v>
      </c>
      <c r="I3929" s="154"/>
      <c r="L3929" s="149"/>
      <c r="M3929" s="155"/>
      <c r="T3929" s="156"/>
      <c r="AT3929" s="151" t="s">
        <v>193</v>
      </c>
      <c r="AU3929" s="151" t="s">
        <v>81</v>
      </c>
      <c r="AV3929" s="12" t="s">
        <v>81</v>
      </c>
      <c r="AW3929" s="12" t="s">
        <v>34</v>
      </c>
      <c r="AX3929" s="12" t="s">
        <v>72</v>
      </c>
      <c r="AY3929" s="151" t="s">
        <v>182</v>
      </c>
    </row>
    <row r="3930" spans="2:65" s="13" customFormat="1">
      <c r="B3930" s="157"/>
      <c r="D3930" s="150" t="s">
        <v>193</v>
      </c>
      <c r="E3930" s="158" t="s">
        <v>3</v>
      </c>
      <c r="F3930" s="159" t="s">
        <v>201</v>
      </c>
      <c r="H3930" s="160">
        <v>50.940000000000005</v>
      </c>
      <c r="I3930" s="161"/>
      <c r="L3930" s="157"/>
      <c r="M3930" s="162"/>
      <c r="T3930" s="163"/>
      <c r="AT3930" s="158" t="s">
        <v>193</v>
      </c>
      <c r="AU3930" s="158" t="s">
        <v>81</v>
      </c>
      <c r="AV3930" s="13" t="s">
        <v>189</v>
      </c>
      <c r="AW3930" s="13" t="s">
        <v>34</v>
      </c>
      <c r="AX3930" s="13" t="s">
        <v>79</v>
      </c>
      <c r="AY3930" s="158" t="s">
        <v>182</v>
      </c>
    </row>
    <row r="3931" spans="2:65" s="1" customFormat="1" ht="24.2" customHeight="1">
      <c r="B3931" s="131"/>
      <c r="C3931" s="132" t="s">
        <v>2677</v>
      </c>
      <c r="D3931" s="132" t="s">
        <v>184</v>
      </c>
      <c r="E3931" s="133" t="s">
        <v>2678</v>
      </c>
      <c r="F3931" s="134" t="s">
        <v>2679</v>
      </c>
      <c r="G3931" s="135" t="s">
        <v>292</v>
      </c>
      <c r="H3931" s="136">
        <v>254.7</v>
      </c>
      <c r="I3931" s="137"/>
      <c r="J3931" s="138">
        <f>ROUND(I3931*H3931,2)</f>
        <v>0</v>
      </c>
      <c r="K3931" s="134" t="s">
        <v>188</v>
      </c>
      <c r="L3931" s="32"/>
      <c r="M3931" s="139" t="s">
        <v>3</v>
      </c>
      <c r="N3931" s="140" t="s">
        <v>43</v>
      </c>
      <c r="P3931" s="141">
        <f>O3931*H3931</f>
        <v>0</v>
      </c>
      <c r="Q3931" s="141">
        <v>0</v>
      </c>
      <c r="R3931" s="141">
        <f>Q3931*H3931</f>
        <v>0</v>
      </c>
      <c r="S3931" s="141">
        <v>0</v>
      </c>
      <c r="T3931" s="142">
        <f>S3931*H3931</f>
        <v>0</v>
      </c>
      <c r="AR3931" s="143" t="s">
        <v>189</v>
      </c>
      <c r="AT3931" s="143" t="s">
        <v>184</v>
      </c>
      <c r="AU3931" s="143" t="s">
        <v>81</v>
      </c>
      <c r="AY3931" s="17" t="s">
        <v>182</v>
      </c>
      <c r="BE3931" s="144">
        <f>IF(N3931="základní",J3931,0)</f>
        <v>0</v>
      </c>
      <c r="BF3931" s="144">
        <f>IF(N3931="snížená",J3931,0)</f>
        <v>0</v>
      </c>
      <c r="BG3931" s="144">
        <f>IF(N3931="zákl. přenesená",J3931,0)</f>
        <v>0</v>
      </c>
      <c r="BH3931" s="144">
        <f>IF(N3931="sníž. přenesená",J3931,0)</f>
        <v>0</v>
      </c>
      <c r="BI3931" s="144">
        <f>IF(N3931="nulová",J3931,0)</f>
        <v>0</v>
      </c>
      <c r="BJ3931" s="17" t="s">
        <v>79</v>
      </c>
      <c r="BK3931" s="144">
        <f>ROUND(I3931*H3931,2)</f>
        <v>0</v>
      </c>
      <c r="BL3931" s="17" t="s">
        <v>189</v>
      </c>
      <c r="BM3931" s="143" t="s">
        <v>2680</v>
      </c>
    </row>
    <row r="3932" spans="2:65" s="1" customFormat="1">
      <c r="B3932" s="32"/>
      <c r="D3932" s="145" t="s">
        <v>191</v>
      </c>
      <c r="F3932" s="146" t="s">
        <v>2681</v>
      </c>
      <c r="I3932" s="147"/>
      <c r="L3932" s="32"/>
      <c r="M3932" s="148"/>
      <c r="T3932" s="52"/>
      <c r="AT3932" s="17" t="s">
        <v>191</v>
      </c>
      <c r="AU3932" s="17" t="s">
        <v>81</v>
      </c>
    </row>
    <row r="3933" spans="2:65" s="12" customFormat="1">
      <c r="B3933" s="149"/>
      <c r="D3933" s="150" t="s">
        <v>193</v>
      </c>
      <c r="E3933" s="151" t="s">
        <v>3</v>
      </c>
      <c r="F3933" s="152" t="s">
        <v>2672</v>
      </c>
      <c r="H3933" s="153">
        <v>14.7</v>
      </c>
      <c r="I3933" s="154"/>
      <c r="L3933" s="149"/>
      <c r="M3933" s="155"/>
      <c r="T3933" s="156"/>
      <c r="AT3933" s="151" t="s">
        <v>193</v>
      </c>
      <c r="AU3933" s="151" t="s">
        <v>81</v>
      </c>
      <c r="AV3933" s="12" t="s">
        <v>81</v>
      </c>
      <c r="AW3933" s="12" t="s">
        <v>34</v>
      </c>
      <c r="AX3933" s="12" t="s">
        <v>72</v>
      </c>
      <c r="AY3933" s="151" t="s">
        <v>182</v>
      </c>
    </row>
    <row r="3934" spans="2:65" s="12" customFormat="1">
      <c r="B3934" s="149"/>
      <c r="D3934" s="150" t="s">
        <v>193</v>
      </c>
      <c r="E3934" s="151" t="s">
        <v>3</v>
      </c>
      <c r="F3934" s="152" t="s">
        <v>2673</v>
      </c>
      <c r="H3934" s="153">
        <v>9.06</v>
      </c>
      <c r="I3934" s="154"/>
      <c r="L3934" s="149"/>
      <c r="M3934" s="155"/>
      <c r="T3934" s="156"/>
      <c r="AT3934" s="151" t="s">
        <v>193</v>
      </c>
      <c r="AU3934" s="151" t="s">
        <v>81</v>
      </c>
      <c r="AV3934" s="12" t="s">
        <v>81</v>
      </c>
      <c r="AW3934" s="12" t="s">
        <v>34</v>
      </c>
      <c r="AX3934" s="12" t="s">
        <v>72</v>
      </c>
      <c r="AY3934" s="151" t="s">
        <v>182</v>
      </c>
    </row>
    <row r="3935" spans="2:65" s="12" customFormat="1">
      <c r="B3935" s="149"/>
      <c r="D3935" s="150" t="s">
        <v>193</v>
      </c>
      <c r="E3935" s="151" t="s">
        <v>3</v>
      </c>
      <c r="F3935" s="152" t="s">
        <v>2674</v>
      </c>
      <c r="H3935" s="153">
        <v>9.06</v>
      </c>
      <c r="I3935" s="154"/>
      <c r="L3935" s="149"/>
      <c r="M3935" s="155"/>
      <c r="T3935" s="156"/>
      <c r="AT3935" s="151" t="s">
        <v>193</v>
      </c>
      <c r="AU3935" s="151" t="s">
        <v>81</v>
      </c>
      <c r="AV3935" s="12" t="s">
        <v>81</v>
      </c>
      <c r="AW3935" s="12" t="s">
        <v>34</v>
      </c>
      <c r="AX3935" s="12" t="s">
        <v>72</v>
      </c>
      <c r="AY3935" s="151" t="s">
        <v>182</v>
      </c>
    </row>
    <row r="3936" spans="2:65" s="12" customFormat="1">
      <c r="B3936" s="149"/>
      <c r="D3936" s="150" t="s">
        <v>193</v>
      </c>
      <c r="E3936" s="151" t="s">
        <v>3</v>
      </c>
      <c r="F3936" s="152" t="s">
        <v>2675</v>
      </c>
      <c r="H3936" s="153">
        <v>9.06</v>
      </c>
      <c r="I3936" s="154"/>
      <c r="L3936" s="149"/>
      <c r="M3936" s="155"/>
      <c r="T3936" s="156"/>
      <c r="AT3936" s="151" t="s">
        <v>193</v>
      </c>
      <c r="AU3936" s="151" t="s">
        <v>81</v>
      </c>
      <c r="AV3936" s="12" t="s">
        <v>81</v>
      </c>
      <c r="AW3936" s="12" t="s">
        <v>34</v>
      </c>
      <c r="AX3936" s="12" t="s">
        <v>72</v>
      </c>
      <c r="AY3936" s="151" t="s">
        <v>182</v>
      </c>
    </row>
    <row r="3937" spans="2:65" s="12" customFormat="1">
      <c r="B3937" s="149"/>
      <c r="D3937" s="150" t="s">
        <v>193</v>
      </c>
      <c r="E3937" s="151" t="s">
        <v>3</v>
      </c>
      <c r="F3937" s="152" t="s">
        <v>2676</v>
      </c>
      <c r="H3937" s="153">
        <v>9.06</v>
      </c>
      <c r="I3937" s="154"/>
      <c r="L3937" s="149"/>
      <c r="M3937" s="155"/>
      <c r="T3937" s="156"/>
      <c r="AT3937" s="151" t="s">
        <v>193</v>
      </c>
      <c r="AU3937" s="151" t="s">
        <v>81</v>
      </c>
      <c r="AV3937" s="12" t="s">
        <v>81</v>
      </c>
      <c r="AW3937" s="12" t="s">
        <v>34</v>
      </c>
      <c r="AX3937" s="12" t="s">
        <v>72</v>
      </c>
      <c r="AY3937" s="151" t="s">
        <v>182</v>
      </c>
    </row>
    <row r="3938" spans="2:65" s="13" customFormat="1">
      <c r="B3938" s="157"/>
      <c r="D3938" s="150" t="s">
        <v>193</v>
      </c>
      <c r="E3938" s="158" t="s">
        <v>3</v>
      </c>
      <c r="F3938" s="159" t="s">
        <v>201</v>
      </c>
      <c r="H3938" s="160">
        <v>50.940000000000005</v>
      </c>
      <c r="I3938" s="161"/>
      <c r="L3938" s="157"/>
      <c r="M3938" s="162"/>
      <c r="T3938" s="163"/>
      <c r="AT3938" s="158" t="s">
        <v>193</v>
      </c>
      <c r="AU3938" s="158" t="s">
        <v>81</v>
      </c>
      <c r="AV3938" s="13" t="s">
        <v>189</v>
      </c>
      <c r="AW3938" s="13" t="s">
        <v>34</v>
      </c>
      <c r="AX3938" s="13" t="s">
        <v>79</v>
      </c>
      <c r="AY3938" s="158" t="s">
        <v>182</v>
      </c>
    </row>
    <row r="3939" spans="2:65" s="12" customFormat="1">
      <c r="B3939" s="149"/>
      <c r="D3939" s="150" t="s">
        <v>193</v>
      </c>
      <c r="F3939" s="152" t="s">
        <v>2682</v>
      </c>
      <c r="H3939" s="153">
        <v>254.7</v>
      </c>
      <c r="I3939" s="154"/>
      <c r="L3939" s="149"/>
      <c r="M3939" s="155"/>
      <c r="T3939" s="156"/>
      <c r="AT3939" s="151" t="s">
        <v>193</v>
      </c>
      <c r="AU3939" s="151" t="s">
        <v>81</v>
      </c>
      <c r="AV3939" s="12" t="s">
        <v>81</v>
      </c>
      <c r="AW3939" s="12" t="s">
        <v>4</v>
      </c>
      <c r="AX3939" s="12" t="s">
        <v>79</v>
      </c>
      <c r="AY3939" s="151" t="s">
        <v>182</v>
      </c>
    </row>
    <row r="3940" spans="2:65" s="1" customFormat="1" ht="33" customHeight="1">
      <c r="B3940" s="131"/>
      <c r="C3940" s="132" t="s">
        <v>2683</v>
      </c>
      <c r="D3940" s="132" t="s">
        <v>184</v>
      </c>
      <c r="E3940" s="133" t="s">
        <v>2684</v>
      </c>
      <c r="F3940" s="134" t="s">
        <v>2685</v>
      </c>
      <c r="G3940" s="135" t="s">
        <v>187</v>
      </c>
      <c r="H3940" s="136">
        <v>169.46600000000001</v>
      </c>
      <c r="I3940" s="137"/>
      <c r="J3940" s="138">
        <f>ROUND(I3940*H3940,2)</f>
        <v>0</v>
      </c>
      <c r="K3940" s="134" t="s">
        <v>188</v>
      </c>
      <c r="L3940" s="32"/>
      <c r="M3940" s="139" t="s">
        <v>3</v>
      </c>
      <c r="N3940" s="140" t="s">
        <v>43</v>
      </c>
      <c r="P3940" s="141">
        <f>O3940*H3940</f>
        <v>0</v>
      </c>
      <c r="Q3940" s="141">
        <v>0</v>
      </c>
      <c r="R3940" s="141">
        <f>Q3940*H3940</f>
        <v>0</v>
      </c>
      <c r="S3940" s="141">
        <v>4.3999999999999997E-2</v>
      </c>
      <c r="T3940" s="142">
        <f>S3940*H3940</f>
        <v>7.4565039999999998</v>
      </c>
      <c r="AR3940" s="143" t="s">
        <v>189</v>
      </c>
      <c r="AT3940" s="143" t="s">
        <v>184</v>
      </c>
      <c r="AU3940" s="143" t="s">
        <v>81</v>
      </c>
      <c r="AY3940" s="17" t="s">
        <v>182</v>
      </c>
      <c r="BE3940" s="144">
        <f>IF(N3940="základní",J3940,0)</f>
        <v>0</v>
      </c>
      <c r="BF3940" s="144">
        <f>IF(N3940="snížená",J3940,0)</f>
        <v>0</v>
      </c>
      <c r="BG3940" s="144">
        <f>IF(N3940="zákl. přenesená",J3940,0)</f>
        <v>0</v>
      </c>
      <c r="BH3940" s="144">
        <f>IF(N3940="sníž. přenesená",J3940,0)</f>
        <v>0</v>
      </c>
      <c r="BI3940" s="144">
        <f>IF(N3940="nulová",J3940,0)</f>
        <v>0</v>
      </c>
      <c r="BJ3940" s="17" t="s">
        <v>79</v>
      </c>
      <c r="BK3940" s="144">
        <f>ROUND(I3940*H3940,2)</f>
        <v>0</v>
      </c>
      <c r="BL3940" s="17" t="s">
        <v>189</v>
      </c>
      <c r="BM3940" s="143" t="s">
        <v>2686</v>
      </c>
    </row>
    <row r="3941" spans="2:65" s="1" customFormat="1">
      <c r="B3941" s="32"/>
      <c r="D3941" s="145" t="s">
        <v>191</v>
      </c>
      <c r="F3941" s="146" t="s">
        <v>2687</v>
      </c>
      <c r="I3941" s="147"/>
      <c r="L3941" s="32"/>
      <c r="M3941" s="148"/>
      <c r="T3941" s="52"/>
      <c r="AT3941" s="17" t="s">
        <v>191</v>
      </c>
      <c r="AU3941" s="17" t="s">
        <v>81</v>
      </c>
    </row>
    <row r="3942" spans="2:65" s="12" customFormat="1" ht="22.5">
      <c r="B3942" s="149"/>
      <c r="D3942" s="150" t="s">
        <v>193</v>
      </c>
      <c r="E3942" s="151" t="s">
        <v>3</v>
      </c>
      <c r="F3942" s="152" t="s">
        <v>2649</v>
      </c>
      <c r="H3942" s="153">
        <v>54.893999999999998</v>
      </c>
      <c r="I3942" s="154"/>
      <c r="L3942" s="149"/>
      <c r="M3942" s="155"/>
      <c r="T3942" s="156"/>
      <c r="AT3942" s="151" t="s">
        <v>193</v>
      </c>
      <c r="AU3942" s="151" t="s">
        <v>81</v>
      </c>
      <c r="AV3942" s="12" t="s">
        <v>81</v>
      </c>
      <c r="AW3942" s="12" t="s">
        <v>34</v>
      </c>
      <c r="AX3942" s="12" t="s">
        <v>72</v>
      </c>
      <c r="AY3942" s="151" t="s">
        <v>182</v>
      </c>
    </row>
    <row r="3943" spans="2:65" s="12" customFormat="1" ht="22.5">
      <c r="B3943" s="149"/>
      <c r="D3943" s="150" t="s">
        <v>193</v>
      </c>
      <c r="E3943" s="151" t="s">
        <v>3</v>
      </c>
      <c r="F3943" s="152" t="s">
        <v>2650</v>
      </c>
      <c r="H3943" s="153">
        <v>57.286000000000001</v>
      </c>
      <c r="I3943" s="154"/>
      <c r="L3943" s="149"/>
      <c r="M3943" s="155"/>
      <c r="T3943" s="156"/>
      <c r="AT3943" s="151" t="s">
        <v>193</v>
      </c>
      <c r="AU3943" s="151" t="s">
        <v>81</v>
      </c>
      <c r="AV3943" s="12" t="s">
        <v>81</v>
      </c>
      <c r="AW3943" s="12" t="s">
        <v>34</v>
      </c>
      <c r="AX3943" s="12" t="s">
        <v>72</v>
      </c>
      <c r="AY3943" s="151" t="s">
        <v>182</v>
      </c>
    </row>
    <row r="3944" spans="2:65" s="12" customFormat="1" ht="22.5">
      <c r="B3944" s="149"/>
      <c r="D3944" s="150" t="s">
        <v>193</v>
      </c>
      <c r="E3944" s="151" t="s">
        <v>3</v>
      </c>
      <c r="F3944" s="152" t="s">
        <v>2651</v>
      </c>
      <c r="H3944" s="153">
        <v>57.286000000000001</v>
      </c>
      <c r="I3944" s="154"/>
      <c r="L3944" s="149"/>
      <c r="M3944" s="155"/>
      <c r="T3944" s="156"/>
      <c r="AT3944" s="151" t="s">
        <v>193</v>
      </c>
      <c r="AU3944" s="151" t="s">
        <v>81</v>
      </c>
      <c r="AV3944" s="12" t="s">
        <v>81</v>
      </c>
      <c r="AW3944" s="12" t="s">
        <v>34</v>
      </c>
      <c r="AX3944" s="12" t="s">
        <v>72</v>
      </c>
      <c r="AY3944" s="151" t="s">
        <v>182</v>
      </c>
    </row>
    <row r="3945" spans="2:65" s="13" customFormat="1">
      <c r="B3945" s="157"/>
      <c r="D3945" s="150" t="s">
        <v>193</v>
      </c>
      <c r="E3945" s="158" t="s">
        <v>3</v>
      </c>
      <c r="F3945" s="159" t="s">
        <v>201</v>
      </c>
      <c r="H3945" s="160">
        <v>169.46600000000001</v>
      </c>
      <c r="I3945" s="161"/>
      <c r="L3945" s="157"/>
      <c r="M3945" s="162"/>
      <c r="T3945" s="163"/>
      <c r="AT3945" s="158" t="s">
        <v>193</v>
      </c>
      <c r="AU3945" s="158" t="s">
        <v>81</v>
      </c>
      <c r="AV3945" s="13" t="s">
        <v>189</v>
      </c>
      <c r="AW3945" s="13" t="s">
        <v>34</v>
      </c>
      <c r="AX3945" s="13" t="s">
        <v>79</v>
      </c>
      <c r="AY3945" s="158" t="s">
        <v>182</v>
      </c>
    </row>
    <row r="3946" spans="2:65" s="1" customFormat="1" ht="37.9" customHeight="1">
      <c r="B3946" s="131"/>
      <c r="C3946" s="132" t="s">
        <v>2688</v>
      </c>
      <c r="D3946" s="132" t="s">
        <v>184</v>
      </c>
      <c r="E3946" s="133" t="s">
        <v>2689</v>
      </c>
      <c r="F3946" s="134" t="s">
        <v>2690</v>
      </c>
      <c r="G3946" s="135" t="s">
        <v>187</v>
      </c>
      <c r="H3946" s="136">
        <v>43.197000000000003</v>
      </c>
      <c r="I3946" s="137"/>
      <c r="J3946" s="138">
        <f>ROUND(I3946*H3946,2)</f>
        <v>0</v>
      </c>
      <c r="K3946" s="134" t="s">
        <v>188</v>
      </c>
      <c r="L3946" s="32"/>
      <c r="M3946" s="139" t="s">
        <v>3</v>
      </c>
      <c r="N3946" s="140" t="s">
        <v>43</v>
      </c>
      <c r="P3946" s="141">
        <f>O3946*H3946</f>
        <v>0</v>
      </c>
      <c r="Q3946" s="141">
        <v>0</v>
      </c>
      <c r="R3946" s="141">
        <f>Q3946*H3946</f>
        <v>0</v>
      </c>
      <c r="S3946" s="141">
        <v>2.9000000000000001E-2</v>
      </c>
      <c r="T3946" s="142">
        <f>S3946*H3946</f>
        <v>1.2527130000000002</v>
      </c>
      <c r="AR3946" s="143" t="s">
        <v>189</v>
      </c>
      <c r="AT3946" s="143" t="s">
        <v>184</v>
      </c>
      <c r="AU3946" s="143" t="s">
        <v>81</v>
      </c>
      <c r="AY3946" s="17" t="s">
        <v>182</v>
      </c>
      <c r="BE3946" s="144">
        <f>IF(N3946="základní",J3946,0)</f>
        <v>0</v>
      </c>
      <c r="BF3946" s="144">
        <f>IF(N3946="snížená",J3946,0)</f>
        <v>0</v>
      </c>
      <c r="BG3946" s="144">
        <f>IF(N3946="zákl. přenesená",J3946,0)</f>
        <v>0</v>
      </c>
      <c r="BH3946" s="144">
        <f>IF(N3946="sníž. přenesená",J3946,0)</f>
        <v>0</v>
      </c>
      <c r="BI3946" s="144">
        <f>IF(N3946="nulová",J3946,0)</f>
        <v>0</v>
      </c>
      <c r="BJ3946" s="17" t="s">
        <v>79</v>
      </c>
      <c r="BK3946" s="144">
        <f>ROUND(I3946*H3946,2)</f>
        <v>0</v>
      </c>
      <c r="BL3946" s="17" t="s">
        <v>189</v>
      </c>
      <c r="BM3946" s="143" t="s">
        <v>2691</v>
      </c>
    </row>
    <row r="3947" spans="2:65" s="1" customFormat="1">
      <c r="B3947" s="32"/>
      <c r="D3947" s="145" t="s">
        <v>191</v>
      </c>
      <c r="F3947" s="146" t="s">
        <v>2692</v>
      </c>
      <c r="I3947" s="147"/>
      <c r="L3947" s="32"/>
      <c r="M3947" s="148"/>
      <c r="T3947" s="52"/>
      <c r="AT3947" s="17" t="s">
        <v>191</v>
      </c>
      <c r="AU3947" s="17" t="s">
        <v>81</v>
      </c>
    </row>
    <row r="3948" spans="2:65" s="12" customFormat="1">
      <c r="B3948" s="149"/>
      <c r="D3948" s="150" t="s">
        <v>193</v>
      </c>
      <c r="E3948" s="151" t="s">
        <v>3</v>
      </c>
      <c r="F3948" s="152" t="s">
        <v>2663</v>
      </c>
      <c r="H3948" s="153">
        <v>6.266</v>
      </c>
      <c r="I3948" s="154"/>
      <c r="L3948" s="149"/>
      <c r="M3948" s="155"/>
      <c r="T3948" s="156"/>
      <c r="AT3948" s="151" t="s">
        <v>193</v>
      </c>
      <c r="AU3948" s="151" t="s">
        <v>81</v>
      </c>
      <c r="AV3948" s="12" t="s">
        <v>81</v>
      </c>
      <c r="AW3948" s="12" t="s">
        <v>34</v>
      </c>
      <c r="AX3948" s="12" t="s">
        <v>72</v>
      </c>
      <c r="AY3948" s="151" t="s">
        <v>182</v>
      </c>
    </row>
    <row r="3949" spans="2:65" s="12" customFormat="1">
      <c r="B3949" s="149"/>
      <c r="D3949" s="150" t="s">
        <v>193</v>
      </c>
      <c r="E3949" s="151" t="s">
        <v>3</v>
      </c>
      <c r="F3949" s="152" t="s">
        <v>2664</v>
      </c>
      <c r="H3949" s="153">
        <v>12.045</v>
      </c>
      <c r="I3949" s="154"/>
      <c r="L3949" s="149"/>
      <c r="M3949" s="155"/>
      <c r="T3949" s="156"/>
      <c r="AT3949" s="151" t="s">
        <v>193</v>
      </c>
      <c r="AU3949" s="151" t="s">
        <v>81</v>
      </c>
      <c r="AV3949" s="12" t="s">
        <v>81</v>
      </c>
      <c r="AW3949" s="12" t="s">
        <v>34</v>
      </c>
      <c r="AX3949" s="12" t="s">
        <v>72</v>
      </c>
      <c r="AY3949" s="151" t="s">
        <v>182</v>
      </c>
    </row>
    <row r="3950" spans="2:65" s="12" customFormat="1">
      <c r="B3950" s="149"/>
      <c r="D3950" s="150" t="s">
        <v>193</v>
      </c>
      <c r="E3950" s="151" t="s">
        <v>3</v>
      </c>
      <c r="F3950" s="152" t="s">
        <v>2665</v>
      </c>
      <c r="H3950" s="153">
        <v>12.443</v>
      </c>
      <c r="I3950" s="154"/>
      <c r="L3950" s="149"/>
      <c r="M3950" s="155"/>
      <c r="T3950" s="156"/>
      <c r="AT3950" s="151" t="s">
        <v>193</v>
      </c>
      <c r="AU3950" s="151" t="s">
        <v>81</v>
      </c>
      <c r="AV3950" s="12" t="s">
        <v>81</v>
      </c>
      <c r="AW3950" s="12" t="s">
        <v>34</v>
      </c>
      <c r="AX3950" s="12" t="s">
        <v>72</v>
      </c>
      <c r="AY3950" s="151" t="s">
        <v>182</v>
      </c>
    </row>
    <row r="3951" spans="2:65" s="12" customFormat="1">
      <c r="B3951" s="149"/>
      <c r="D3951" s="150" t="s">
        <v>193</v>
      </c>
      <c r="E3951" s="151" t="s">
        <v>3</v>
      </c>
      <c r="F3951" s="152" t="s">
        <v>2666</v>
      </c>
      <c r="H3951" s="153">
        <v>12.443</v>
      </c>
      <c r="I3951" s="154"/>
      <c r="L3951" s="149"/>
      <c r="M3951" s="155"/>
      <c r="T3951" s="156"/>
      <c r="AT3951" s="151" t="s">
        <v>193</v>
      </c>
      <c r="AU3951" s="151" t="s">
        <v>81</v>
      </c>
      <c r="AV3951" s="12" t="s">
        <v>81</v>
      </c>
      <c r="AW3951" s="12" t="s">
        <v>34</v>
      </c>
      <c r="AX3951" s="12" t="s">
        <v>72</v>
      </c>
      <c r="AY3951" s="151" t="s">
        <v>182</v>
      </c>
    </row>
    <row r="3952" spans="2:65" s="13" customFormat="1">
      <c r="B3952" s="157"/>
      <c r="D3952" s="150" t="s">
        <v>193</v>
      </c>
      <c r="E3952" s="158" t="s">
        <v>3</v>
      </c>
      <c r="F3952" s="159" t="s">
        <v>201</v>
      </c>
      <c r="H3952" s="160">
        <v>43.196999999999996</v>
      </c>
      <c r="I3952" s="161"/>
      <c r="L3952" s="157"/>
      <c r="M3952" s="162"/>
      <c r="T3952" s="163"/>
      <c r="AT3952" s="158" t="s">
        <v>193</v>
      </c>
      <c r="AU3952" s="158" t="s">
        <v>81</v>
      </c>
      <c r="AV3952" s="13" t="s">
        <v>189</v>
      </c>
      <c r="AW3952" s="13" t="s">
        <v>34</v>
      </c>
      <c r="AX3952" s="13" t="s">
        <v>79</v>
      </c>
      <c r="AY3952" s="158" t="s">
        <v>182</v>
      </c>
    </row>
    <row r="3953" spans="2:65" s="1" customFormat="1" ht="49.15" customHeight="1">
      <c r="B3953" s="131"/>
      <c r="C3953" s="132" t="s">
        <v>2693</v>
      </c>
      <c r="D3953" s="132" t="s">
        <v>184</v>
      </c>
      <c r="E3953" s="133" t="s">
        <v>2694</v>
      </c>
      <c r="F3953" s="134" t="s">
        <v>2695</v>
      </c>
      <c r="G3953" s="135" t="s">
        <v>292</v>
      </c>
      <c r="H3953" s="136">
        <v>49.982999999999997</v>
      </c>
      <c r="I3953" s="137"/>
      <c r="J3953" s="138">
        <f>ROUND(I3953*H3953,2)</f>
        <v>0</v>
      </c>
      <c r="K3953" s="134" t="s">
        <v>188</v>
      </c>
      <c r="L3953" s="32"/>
      <c r="M3953" s="139" t="s">
        <v>3</v>
      </c>
      <c r="N3953" s="140" t="s">
        <v>43</v>
      </c>
      <c r="P3953" s="141">
        <f>O3953*H3953</f>
        <v>0</v>
      </c>
      <c r="Q3953" s="141">
        <v>0</v>
      </c>
      <c r="R3953" s="141">
        <f>Q3953*H3953</f>
        <v>0</v>
      </c>
      <c r="S3953" s="141">
        <v>5.5E-2</v>
      </c>
      <c r="T3953" s="142">
        <f>S3953*H3953</f>
        <v>2.7490649999999999</v>
      </c>
      <c r="AR3953" s="143" t="s">
        <v>189</v>
      </c>
      <c r="AT3953" s="143" t="s">
        <v>184</v>
      </c>
      <c r="AU3953" s="143" t="s">
        <v>81</v>
      </c>
      <c r="AY3953" s="17" t="s">
        <v>182</v>
      </c>
      <c r="BE3953" s="144">
        <f>IF(N3953="základní",J3953,0)</f>
        <v>0</v>
      </c>
      <c r="BF3953" s="144">
        <f>IF(N3953="snížená",J3953,0)</f>
        <v>0</v>
      </c>
      <c r="BG3953" s="144">
        <f>IF(N3953="zákl. přenesená",J3953,0)</f>
        <v>0</v>
      </c>
      <c r="BH3953" s="144">
        <f>IF(N3953="sníž. přenesená",J3953,0)</f>
        <v>0</v>
      </c>
      <c r="BI3953" s="144">
        <f>IF(N3953="nulová",J3953,0)</f>
        <v>0</v>
      </c>
      <c r="BJ3953" s="17" t="s">
        <v>79</v>
      </c>
      <c r="BK3953" s="144">
        <f>ROUND(I3953*H3953,2)</f>
        <v>0</v>
      </c>
      <c r="BL3953" s="17" t="s">
        <v>189</v>
      </c>
      <c r="BM3953" s="143" t="s">
        <v>2696</v>
      </c>
    </row>
    <row r="3954" spans="2:65" s="1" customFormat="1">
      <c r="B3954" s="32"/>
      <c r="D3954" s="145" t="s">
        <v>191</v>
      </c>
      <c r="F3954" s="146" t="s">
        <v>2697</v>
      </c>
      <c r="I3954" s="147"/>
      <c r="L3954" s="32"/>
      <c r="M3954" s="148"/>
      <c r="T3954" s="52"/>
      <c r="AT3954" s="17" t="s">
        <v>191</v>
      </c>
      <c r="AU3954" s="17" t="s">
        <v>81</v>
      </c>
    </row>
    <row r="3955" spans="2:65" s="12" customFormat="1">
      <c r="B3955" s="149"/>
      <c r="D3955" s="150" t="s">
        <v>193</v>
      </c>
      <c r="E3955" s="151" t="s">
        <v>3</v>
      </c>
      <c r="F3955" s="152" t="s">
        <v>2698</v>
      </c>
      <c r="H3955" s="153">
        <v>7.3630000000000004</v>
      </c>
      <c r="I3955" s="154"/>
      <c r="L3955" s="149"/>
      <c r="M3955" s="155"/>
      <c r="T3955" s="156"/>
      <c r="AT3955" s="151" t="s">
        <v>193</v>
      </c>
      <c r="AU3955" s="151" t="s">
        <v>81</v>
      </c>
      <c r="AV3955" s="12" t="s">
        <v>81</v>
      </c>
      <c r="AW3955" s="12" t="s">
        <v>34</v>
      </c>
      <c r="AX3955" s="12" t="s">
        <v>72</v>
      </c>
      <c r="AY3955" s="151" t="s">
        <v>182</v>
      </c>
    </row>
    <row r="3956" spans="2:65" s="12" customFormat="1">
      <c r="B3956" s="149"/>
      <c r="D3956" s="150" t="s">
        <v>193</v>
      </c>
      <c r="E3956" s="151" t="s">
        <v>3</v>
      </c>
      <c r="F3956" s="152" t="s">
        <v>2699</v>
      </c>
      <c r="H3956" s="153">
        <v>1.38</v>
      </c>
      <c r="I3956" s="154"/>
      <c r="L3956" s="149"/>
      <c r="M3956" s="155"/>
      <c r="T3956" s="156"/>
      <c r="AT3956" s="151" t="s">
        <v>193</v>
      </c>
      <c r="AU3956" s="151" t="s">
        <v>81</v>
      </c>
      <c r="AV3956" s="12" t="s">
        <v>81</v>
      </c>
      <c r="AW3956" s="12" t="s">
        <v>34</v>
      </c>
      <c r="AX3956" s="12" t="s">
        <v>72</v>
      </c>
      <c r="AY3956" s="151" t="s">
        <v>182</v>
      </c>
    </row>
    <row r="3957" spans="2:65" s="12" customFormat="1" ht="22.5">
      <c r="B3957" s="149"/>
      <c r="D3957" s="150" t="s">
        <v>193</v>
      </c>
      <c r="E3957" s="151" t="s">
        <v>3</v>
      </c>
      <c r="F3957" s="152" t="s">
        <v>2700</v>
      </c>
      <c r="H3957" s="153">
        <v>24.65</v>
      </c>
      <c r="I3957" s="154"/>
      <c r="L3957" s="149"/>
      <c r="M3957" s="155"/>
      <c r="T3957" s="156"/>
      <c r="AT3957" s="151" t="s">
        <v>193</v>
      </c>
      <c r="AU3957" s="151" t="s">
        <v>81</v>
      </c>
      <c r="AV3957" s="12" t="s">
        <v>81</v>
      </c>
      <c r="AW3957" s="12" t="s">
        <v>34</v>
      </c>
      <c r="AX3957" s="12" t="s">
        <v>72</v>
      </c>
      <c r="AY3957" s="151" t="s">
        <v>182</v>
      </c>
    </row>
    <row r="3958" spans="2:65" s="12" customFormat="1">
      <c r="B3958" s="149"/>
      <c r="D3958" s="150" t="s">
        <v>193</v>
      </c>
      <c r="E3958" s="151" t="s">
        <v>3</v>
      </c>
      <c r="F3958" s="152" t="s">
        <v>2701</v>
      </c>
      <c r="H3958" s="153">
        <v>4.1399999999999997</v>
      </c>
      <c r="I3958" s="154"/>
      <c r="L3958" s="149"/>
      <c r="M3958" s="155"/>
      <c r="T3958" s="156"/>
      <c r="AT3958" s="151" t="s">
        <v>193</v>
      </c>
      <c r="AU3958" s="151" t="s">
        <v>81</v>
      </c>
      <c r="AV3958" s="12" t="s">
        <v>81</v>
      </c>
      <c r="AW3958" s="12" t="s">
        <v>34</v>
      </c>
      <c r="AX3958" s="12" t="s">
        <v>72</v>
      </c>
      <c r="AY3958" s="151" t="s">
        <v>182</v>
      </c>
    </row>
    <row r="3959" spans="2:65" s="12" customFormat="1">
      <c r="B3959" s="149"/>
      <c r="D3959" s="150" t="s">
        <v>193</v>
      </c>
      <c r="E3959" s="151" t="s">
        <v>3</v>
      </c>
      <c r="F3959" s="152" t="s">
        <v>2702</v>
      </c>
      <c r="H3959" s="153">
        <v>4.2</v>
      </c>
      <c r="I3959" s="154"/>
      <c r="L3959" s="149"/>
      <c r="M3959" s="155"/>
      <c r="T3959" s="156"/>
      <c r="AT3959" s="151" t="s">
        <v>193</v>
      </c>
      <c r="AU3959" s="151" t="s">
        <v>81</v>
      </c>
      <c r="AV3959" s="12" t="s">
        <v>81</v>
      </c>
      <c r="AW3959" s="12" t="s">
        <v>34</v>
      </c>
      <c r="AX3959" s="12" t="s">
        <v>72</v>
      </c>
      <c r="AY3959" s="151" t="s">
        <v>182</v>
      </c>
    </row>
    <row r="3960" spans="2:65" s="12" customFormat="1">
      <c r="B3960" s="149"/>
      <c r="D3960" s="150" t="s">
        <v>193</v>
      </c>
      <c r="E3960" s="151" t="s">
        <v>3</v>
      </c>
      <c r="F3960" s="152" t="s">
        <v>2703</v>
      </c>
      <c r="H3960" s="153">
        <v>2.25</v>
      </c>
      <c r="I3960" s="154"/>
      <c r="L3960" s="149"/>
      <c r="M3960" s="155"/>
      <c r="T3960" s="156"/>
      <c r="AT3960" s="151" t="s">
        <v>193</v>
      </c>
      <c r="AU3960" s="151" t="s">
        <v>81</v>
      </c>
      <c r="AV3960" s="12" t="s">
        <v>81</v>
      </c>
      <c r="AW3960" s="12" t="s">
        <v>34</v>
      </c>
      <c r="AX3960" s="12" t="s">
        <v>72</v>
      </c>
      <c r="AY3960" s="151" t="s">
        <v>182</v>
      </c>
    </row>
    <row r="3961" spans="2:65" s="12" customFormat="1">
      <c r="B3961" s="149"/>
      <c r="D3961" s="150" t="s">
        <v>193</v>
      </c>
      <c r="E3961" s="151" t="s">
        <v>3</v>
      </c>
      <c r="F3961" s="152" t="s">
        <v>2704</v>
      </c>
      <c r="H3961" s="153">
        <v>3.6</v>
      </c>
      <c r="I3961" s="154"/>
      <c r="L3961" s="149"/>
      <c r="M3961" s="155"/>
      <c r="T3961" s="156"/>
      <c r="AT3961" s="151" t="s">
        <v>193</v>
      </c>
      <c r="AU3961" s="151" t="s">
        <v>81</v>
      </c>
      <c r="AV3961" s="12" t="s">
        <v>81</v>
      </c>
      <c r="AW3961" s="12" t="s">
        <v>34</v>
      </c>
      <c r="AX3961" s="12" t="s">
        <v>72</v>
      </c>
      <c r="AY3961" s="151" t="s">
        <v>182</v>
      </c>
    </row>
    <row r="3962" spans="2:65" s="12" customFormat="1">
      <c r="B3962" s="149"/>
      <c r="D3962" s="150" t="s">
        <v>193</v>
      </c>
      <c r="E3962" s="151" t="s">
        <v>3</v>
      </c>
      <c r="F3962" s="152" t="s">
        <v>2705</v>
      </c>
      <c r="H3962" s="153">
        <v>1.2</v>
      </c>
      <c r="I3962" s="154"/>
      <c r="L3962" s="149"/>
      <c r="M3962" s="155"/>
      <c r="T3962" s="156"/>
      <c r="AT3962" s="151" t="s">
        <v>193</v>
      </c>
      <c r="AU3962" s="151" t="s">
        <v>81</v>
      </c>
      <c r="AV3962" s="12" t="s">
        <v>81</v>
      </c>
      <c r="AW3962" s="12" t="s">
        <v>34</v>
      </c>
      <c r="AX3962" s="12" t="s">
        <v>72</v>
      </c>
      <c r="AY3962" s="151" t="s">
        <v>182</v>
      </c>
    </row>
    <row r="3963" spans="2:65" s="12" customFormat="1">
      <c r="B3963" s="149"/>
      <c r="D3963" s="150" t="s">
        <v>193</v>
      </c>
      <c r="E3963" s="151" t="s">
        <v>3</v>
      </c>
      <c r="F3963" s="152" t="s">
        <v>2706</v>
      </c>
      <c r="H3963" s="153">
        <v>1.2</v>
      </c>
      <c r="I3963" s="154"/>
      <c r="L3963" s="149"/>
      <c r="M3963" s="155"/>
      <c r="T3963" s="156"/>
      <c r="AT3963" s="151" t="s">
        <v>193</v>
      </c>
      <c r="AU3963" s="151" t="s">
        <v>81</v>
      </c>
      <c r="AV3963" s="12" t="s">
        <v>81</v>
      </c>
      <c r="AW3963" s="12" t="s">
        <v>34</v>
      </c>
      <c r="AX3963" s="12" t="s">
        <v>72</v>
      </c>
      <c r="AY3963" s="151" t="s">
        <v>182</v>
      </c>
    </row>
    <row r="3964" spans="2:65" s="13" customFormat="1">
      <c r="B3964" s="157"/>
      <c r="D3964" s="150" t="s">
        <v>193</v>
      </c>
      <c r="E3964" s="158" t="s">
        <v>3</v>
      </c>
      <c r="F3964" s="159" t="s">
        <v>201</v>
      </c>
      <c r="H3964" s="160">
        <v>49.983000000000011</v>
      </c>
      <c r="I3964" s="161"/>
      <c r="L3964" s="157"/>
      <c r="M3964" s="162"/>
      <c r="T3964" s="163"/>
      <c r="AT3964" s="158" t="s">
        <v>193</v>
      </c>
      <c r="AU3964" s="158" t="s">
        <v>81</v>
      </c>
      <c r="AV3964" s="13" t="s">
        <v>189</v>
      </c>
      <c r="AW3964" s="13" t="s">
        <v>34</v>
      </c>
      <c r="AX3964" s="13" t="s">
        <v>79</v>
      </c>
      <c r="AY3964" s="158" t="s">
        <v>182</v>
      </c>
    </row>
    <row r="3965" spans="2:65" s="1" customFormat="1" ht="55.5" customHeight="1">
      <c r="B3965" s="131"/>
      <c r="C3965" s="132" t="s">
        <v>2707</v>
      </c>
      <c r="D3965" s="132" t="s">
        <v>184</v>
      </c>
      <c r="E3965" s="133" t="s">
        <v>2708</v>
      </c>
      <c r="F3965" s="134" t="s">
        <v>2709</v>
      </c>
      <c r="G3965" s="135" t="s">
        <v>292</v>
      </c>
      <c r="H3965" s="136">
        <v>2.76</v>
      </c>
      <c r="I3965" s="137"/>
      <c r="J3965" s="138">
        <f>ROUND(I3965*H3965,2)</f>
        <v>0</v>
      </c>
      <c r="K3965" s="134" t="s">
        <v>188</v>
      </c>
      <c r="L3965" s="32"/>
      <c r="M3965" s="139" t="s">
        <v>3</v>
      </c>
      <c r="N3965" s="140" t="s">
        <v>43</v>
      </c>
      <c r="P3965" s="141">
        <f>O3965*H3965</f>
        <v>0</v>
      </c>
      <c r="Q3965" s="141">
        <v>0</v>
      </c>
      <c r="R3965" s="141">
        <f>Q3965*H3965</f>
        <v>0</v>
      </c>
      <c r="S3965" s="141">
        <v>0.27500000000000002</v>
      </c>
      <c r="T3965" s="142">
        <f>S3965*H3965</f>
        <v>0.75900000000000001</v>
      </c>
      <c r="AR3965" s="143" t="s">
        <v>189</v>
      </c>
      <c r="AT3965" s="143" t="s">
        <v>184</v>
      </c>
      <c r="AU3965" s="143" t="s">
        <v>81</v>
      </c>
      <c r="AY3965" s="17" t="s">
        <v>182</v>
      </c>
      <c r="BE3965" s="144">
        <f>IF(N3965="základní",J3965,0)</f>
        <v>0</v>
      </c>
      <c r="BF3965" s="144">
        <f>IF(N3965="snížená",J3965,0)</f>
        <v>0</v>
      </c>
      <c r="BG3965" s="144">
        <f>IF(N3965="zákl. přenesená",J3965,0)</f>
        <v>0</v>
      </c>
      <c r="BH3965" s="144">
        <f>IF(N3965="sníž. přenesená",J3965,0)</f>
        <v>0</v>
      </c>
      <c r="BI3965" s="144">
        <f>IF(N3965="nulová",J3965,0)</f>
        <v>0</v>
      </c>
      <c r="BJ3965" s="17" t="s">
        <v>79</v>
      </c>
      <c r="BK3965" s="144">
        <f>ROUND(I3965*H3965,2)</f>
        <v>0</v>
      </c>
      <c r="BL3965" s="17" t="s">
        <v>189</v>
      </c>
      <c r="BM3965" s="143" t="s">
        <v>2710</v>
      </c>
    </row>
    <row r="3966" spans="2:65" s="1" customFormat="1">
      <c r="B3966" s="32"/>
      <c r="D3966" s="145" t="s">
        <v>191</v>
      </c>
      <c r="F3966" s="146" t="s">
        <v>2711</v>
      </c>
      <c r="I3966" s="147"/>
      <c r="L3966" s="32"/>
      <c r="M3966" s="148"/>
      <c r="T3966" s="52"/>
      <c r="AT3966" s="17" t="s">
        <v>191</v>
      </c>
      <c r="AU3966" s="17" t="s">
        <v>81</v>
      </c>
    </row>
    <row r="3967" spans="2:65" s="12" customFormat="1">
      <c r="B3967" s="149"/>
      <c r="D3967" s="150" t="s">
        <v>193</v>
      </c>
      <c r="E3967" s="151" t="s">
        <v>3</v>
      </c>
      <c r="F3967" s="152" t="s">
        <v>2712</v>
      </c>
      <c r="H3967" s="153">
        <v>1.38</v>
      </c>
      <c r="I3967" s="154"/>
      <c r="L3967" s="149"/>
      <c r="M3967" s="155"/>
      <c r="T3967" s="156"/>
      <c r="AT3967" s="151" t="s">
        <v>193</v>
      </c>
      <c r="AU3967" s="151" t="s">
        <v>81</v>
      </c>
      <c r="AV3967" s="12" t="s">
        <v>81</v>
      </c>
      <c r="AW3967" s="12" t="s">
        <v>34</v>
      </c>
      <c r="AX3967" s="12" t="s">
        <v>72</v>
      </c>
      <c r="AY3967" s="151" t="s">
        <v>182</v>
      </c>
    </row>
    <row r="3968" spans="2:65" s="12" customFormat="1">
      <c r="B3968" s="149"/>
      <c r="D3968" s="150" t="s">
        <v>193</v>
      </c>
      <c r="E3968" s="151" t="s">
        <v>3</v>
      </c>
      <c r="F3968" s="152" t="s">
        <v>2713</v>
      </c>
      <c r="H3968" s="153">
        <v>1.38</v>
      </c>
      <c r="I3968" s="154"/>
      <c r="L3968" s="149"/>
      <c r="M3968" s="155"/>
      <c r="T3968" s="156"/>
      <c r="AT3968" s="151" t="s">
        <v>193</v>
      </c>
      <c r="AU3968" s="151" t="s">
        <v>81</v>
      </c>
      <c r="AV3968" s="12" t="s">
        <v>81</v>
      </c>
      <c r="AW3968" s="12" t="s">
        <v>34</v>
      </c>
      <c r="AX3968" s="12" t="s">
        <v>72</v>
      </c>
      <c r="AY3968" s="151" t="s">
        <v>182</v>
      </c>
    </row>
    <row r="3969" spans="2:65" s="13" customFormat="1">
      <c r="B3969" s="157"/>
      <c r="D3969" s="150" t="s">
        <v>193</v>
      </c>
      <c r="E3969" s="158" t="s">
        <v>3</v>
      </c>
      <c r="F3969" s="159" t="s">
        <v>201</v>
      </c>
      <c r="H3969" s="160">
        <v>2.76</v>
      </c>
      <c r="I3969" s="161"/>
      <c r="L3969" s="157"/>
      <c r="M3969" s="162"/>
      <c r="T3969" s="163"/>
      <c r="AT3969" s="158" t="s">
        <v>193</v>
      </c>
      <c r="AU3969" s="158" t="s">
        <v>81</v>
      </c>
      <c r="AV3969" s="13" t="s">
        <v>189</v>
      </c>
      <c r="AW3969" s="13" t="s">
        <v>34</v>
      </c>
      <c r="AX3969" s="13" t="s">
        <v>79</v>
      </c>
      <c r="AY3969" s="158" t="s">
        <v>182</v>
      </c>
    </row>
    <row r="3970" spans="2:65" s="1" customFormat="1" ht="55.5" customHeight="1">
      <c r="B3970" s="131"/>
      <c r="C3970" s="132" t="s">
        <v>2714</v>
      </c>
      <c r="D3970" s="132" t="s">
        <v>184</v>
      </c>
      <c r="E3970" s="133" t="s">
        <v>2715</v>
      </c>
      <c r="F3970" s="134" t="s">
        <v>2716</v>
      </c>
      <c r="G3970" s="135" t="s">
        <v>292</v>
      </c>
      <c r="H3970" s="136">
        <v>8.8829999999999991</v>
      </c>
      <c r="I3970" s="137"/>
      <c r="J3970" s="138">
        <f>ROUND(I3970*H3970,2)</f>
        <v>0</v>
      </c>
      <c r="K3970" s="134" t="s">
        <v>188</v>
      </c>
      <c r="L3970" s="32"/>
      <c r="M3970" s="139" t="s">
        <v>3</v>
      </c>
      <c r="N3970" s="140" t="s">
        <v>43</v>
      </c>
      <c r="P3970" s="141">
        <f>O3970*H3970</f>
        <v>0</v>
      </c>
      <c r="Q3970" s="141">
        <v>0</v>
      </c>
      <c r="R3970" s="141">
        <f>Q3970*H3970</f>
        <v>0</v>
      </c>
      <c r="S3970" s="141">
        <v>0.54500000000000004</v>
      </c>
      <c r="T3970" s="142">
        <f>S3970*H3970</f>
        <v>4.8412350000000002</v>
      </c>
      <c r="AR3970" s="143" t="s">
        <v>189</v>
      </c>
      <c r="AT3970" s="143" t="s">
        <v>184</v>
      </c>
      <c r="AU3970" s="143" t="s">
        <v>81</v>
      </c>
      <c r="AY3970" s="17" t="s">
        <v>182</v>
      </c>
      <c r="BE3970" s="144">
        <f>IF(N3970="základní",J3970,0)</f>
        <v>0</v>
      </c>
      <c r="BF3970" s="144">
        <f>IF(N3970="snížená",J3970,0)</f>
        <v>0</v>
      </c>
      <c r="BG3970" s="144">
        <f>IF(N3970="zákl. přenesená",J3970,0)</f>
        <v>0</v>
      </c>
      <c r="BH3970" s="144">
        <f>IF(N3970="sníž. přenesená",J3970,0)</f>
        <v>0</v>
      </c>
      <c r="BI3970" s="144">
        <f>IF(N3970="nulová",J3970,0)</f>
        <v>0</v>
      </c>
      <c r="BJ3970" s="17" t="s">
        <v>79</v>
      </c>
      <c r="BK3970" s="144">
        <f>ROUND(I3970*H3970,2)</f>
        <v>0</v>
      </c>
      <c r="BL3970" s="17" t="s">
        <v>189</v>
      </c>
      <c r="BM3970" s="143" t="s">
        <v>2717</v>
      </c>
    </row>
    <row r="3971" spans="2:65" s="1" customFormat="1">
      <c r="B3971" s="32"/>
      <c r="D3971" s="145" t="s">
        <v>191</v>
      </c>
      <c r="F3971" s="146" t="s">
        <v>2718</v>
      </c>
      <c r="I3971" s="147"/>
      <c r="L3971" s="32"/>
      <c r="M3971" s="148"/>
      <c r="T3971" s="52"/>
      <c r="AT3971" s="17" t="s">
        <v>191</v>
      </c>
      <c r="AU3971" s="17" t="s">
        <v>81</v>
      </c>
    </row>
    <row r="3972" spans="2:65" s="12" customFormat="1">
      <c r="B3972" s="149"/>
      <c r="D3972" s="150" t="s">
        <v>193</v>
      </c>
      <c r="E3972" s="151" t="s">
        <v>3</v>
      </c>
      <c r="F3972" s="152" t="s">
        <v>2719</v>
      </c>
      <c r="H3972" s="153">
        <v>1.323</v>
      </c>
      <c r="I3972" s="154"/>
      <c r="L3972" s="149"/>
      <c r="M3972" s="155"/>
      <c r="T3972" s="156"/>
      <c r="AT3972" s="151" t="s">
        <v>193</v>
      </c>
      <c r="AU3972" s="151" t="s">
        <v>81</v>
      </c>
      <c r="AV3972" s="12" t="s">
        <v>81</v>
      </c>
      <c r="AW3972" s="12" t="s">
        <v>34</v>
      </c>
      <c r="AX3972" s="12" t="s">
        <v>72</v>
      </c>
      <c r="AY3972" s="151" t="s">
        <v>182</v>
      </c>
    </row>
    <row r="3973" spans="2:65" s="12" customFormat="1">
      <c r="B3973" s="149"/>
      <c r="D3973" s="150" t="s">
        <v>193</v>
      </c>
      <c r="E3973" s="151" t="s">
        <v>3</v>
      </c>
      <c r="F3973" s="152" t="s">
        <v>2712</v>
      </c>
      <c r="H3973" s="153">
        <v>1.38</v>
      </c>
      <c r="I3973" s="154"/>
      <c r="L3973" s="149"/>
      <c r="M3973" s="155"/>
      <c r="T3973" s="156"/>
      <c r="AT3973" s="151" t="s">
        <v>193</v>
      </c>
      <c r="AU3973" s="151" t="s">
        <v>81</v>
      </c>
      <c r="AV3973" s="12" t="s">
        <v>81</v>
      </c>
      <c r="AW3973" s="12" t="s">
        <v>34</v>
      </c>
      <c r="AX3973" s="12" t="s">
        <v>72</v>
      </c>
      <c r="AY3973" s="151" t="s">
        <v>182</v>
      </c>
    </row>
    <row r="3974" spans="2:65" s="12" customFormat="1">
      <c r="B3974" s="149"/>
      <c r="D3974" s="150" t="s">
        <v>193</v>
      </c>
      <c r="E3974" s="151" t="s">
        <v>3</v>
      </c>
      <c r="F3974" s="152" t="s">
        <v>2713</v>
      </c>
      <c r="H3974" s="153">
        <v>1.38</v>
      </c>
      <c r="I3974" s="154"/>
      <c r="L3974" s="149"/>
      <c r="M3974" s="155"/>
      <c r="T3974" s="156"/>
      <c r="AT3974" s="151" t="s">
        <v>193</v>
      </c>
      <c r="AU3974" s="151" t="s">
        <v>81</v>
      </c>
      <c r="AV3974" s="12" t="s">
        <v>81</v>
      </c>
      <c r="AW3974" s="12" t="s">
        <v>34</v>
      </c>
      <c r="AX3974" s="12" t="s">
        <v>72</v>
      </c>
      <c r="AY3974" s="151" t="s">
        <v>182</v>
      </c>
    </row>
    <row r="3975" spans="2:65" s="12" customFormat="1">
      <c r="B3975" s="149"/>
      <c r="D3975" s="150" t="s">
        <v>193</v>
      </c>
      <c r="E3975" s="151" t="s">
        <v>3</v>
      </c>
      <c r="F3975" s="152" t="s">
        <v>2720</v>
      </c>
      <c r="H3975" s="153">
        <v>4.8</v>
      </c>
      <c r="I3975" s="154"/>
      <c r="L3975" s="149"/>
      <c r="M3975" s="155"/>
      <c r="T3975" s="156"/>
      <c r="AT3975" s="151" t="s">
        <v>193</v>
      </c>
      <c r="AU3975" s="151" t="s">
        <v>81</v>
      </c>
      <c r="AV3975" s="12" t="s">
        <v>81</v>
      </c>
      <c r="AW3975" s="12" t="s">
        <v>34</v>
      </c>
      <c r="AX3975" s="12" t="s">
        <v>72</v>
      </c>
      <c r="AY3975" s="151" t="s">
        <v>182</v>
      </c>
    </row>
    <row r="3976" spans="2:65" s="13" customFormat="1">
      <c r="B3976" s="157"/>
      <c r="D3976" s="150" t="s">
        <v>193</v>
      </c>
      <c r="E3976" s="158" t="s">
        <v>3</v>
      </c>
      <c r="F3976" s="159" t="s">
        <v>201</v>
      </c>
      <c r="H3976" s="160">
        <v>8.8829999999999991</v>
      </c>
      <c r="I3976" s="161"/>
      <c r="L3976" s="157"/>
      <c r="M3976" s="162"/>
      <c r="T3976" s="163"/>
      <c r="AT3976" s="158" t="s">
        <v>193</v>
      </c>
      <c r="AU3976" s="158" t="s">
        <v>81</v>
      </c>
      <c r="AV3976" s="13" t="s">
        <v>189</v>
      </c>
      <c r="AW3976" s="13" t="s">
        <v>34</v>
      </c>
      <c r="AX3976" s="13" t="s">
        <v>79</v>
      </c>
      <c r="AY3976" s="158" t="s">
        <v>182</v>
      </c>
    </row>
    <row r="3977" spans="2:65" s="1" customFormat="1" ht="37.9" customHeight="1">
      <c r="B3977" s="131"/>
      <c r="C3977" s="132" t="s">
        <v>2721</v>
      </c>
      <c r="D3977" s="132" t="s">
        <v>184</v>
      </c>
      <c r="E3977" s="133" t="s">
        <v>2722</v>
      </c>
      <c r="F3977" s="134" t="s">
        <v>2723</v>
      </c>
      <c r="G3977" s="135" t="s">
        <v>292</v>
      </c>
      <c r="H3977" s="136">
        <v>60</v>
      </c>
      <c r="I3977" s="137"/>
      <c r="J3977" s="138">
        <f>ROUND(I3977*H3977,2)</f>
        <v>0</v>
      </c>
      <c r="K3977" s="134" t="s">
        <v>188</v>
      </c>
      <c r="L3977" s="32"/>
      <c r="M3977" s="139" t="s">
        <v>3</v>
      </c>
      <c r="N3977" s="140" t="s">
        <v>43</v>
      </c>
      <c r="P3977" s="141">
        <f>O3977*H3977</f>
        <v>0</v>
      </c>
      <c r="Q3977" s="141">
        <v>0</v>
      </c>
      <c r="R3977" s="141">
        <f>Q3977*H3977</f>
        <v>0</v>
      </c>
      <c r="S3977" s="141">
        <v>7.5999999999999998E-2</v>
      </c>
      <c r="T3977" s="142">
        <f>S3977*H3977</f>
        <v>4.5599999999999996</v>
      </c>
      <c r="AR3977" s="143" t="s">
        <v>189</v>
      </c>
      <c r="AT3977" s="143" t="s">
        <v>184</v>
      </c>
      <c r="AU3977" s="143" t="s">
        <v>81</v>
      </c>
      <c r="AY3977" s="17" t="s">
        <v>182</v>
      </c>
      <c r="BE3977" s="144">
        <f>IF(N3977="základní",J3977,0)</f>
        <v>0</v>
      </c>
      <c r="BF3977" s="144">
        <f>IF(N3977="snížená",J3977,0)</f>
        <v>0</v>
      </c>
      <c r="BG3977" s="144">
        <f>IF(N3977="zákl. přenesená",J3977,0)</f>
        <v>0</v>
      </c>
      <c r="BH3977" s="144">
        <f>IF(N3977="sníž. přenesená",J3977,0)</f>
        <v>0</v>
      </c>
      <c r="BI3977" s="144">
        <f>IF(N3977="nulová",J3977,0)</f>
        <v>0</v>
      </c>
      <c r="BJ3977" s="17" t="s">
        <v>79</v>
      </c>
      <c r="BK3977" s="144">
        <f>ROUND(I3977*H3977,2)</f>
        <v>0</v>
      </c>
      <c r="BL3977" s="17" t="s">
        <v>189</v>
      </c>
      <c r="BM3977" s="143" t="s">
        <v>2724</v>
      </c>
    </row>
    <row r="3978" spans="2:65" s="1" customFormat="1">
      <c r="B3978" s="32"/>
      <c r="D3978" s="145" t="s">
        <v>191</v>
      </c>
      <c r="F3978" s="146" t="s">
        <v>2725</v>
      </c>
      <c r="I3978" s="147"/>
      <c r="L3978" s="32"/>
      <c r="M3978" s="148"/>
      <c r="T3978" s="52"/>
      <c r="AT3978" s="17" t="s">
        <v>191</v>
      </c>
      <c r="AU3978" s="17" t="s">
        <v>81</v>
      </c>
    </row>
    <row r="3979" spans="2:65" s="12" customFormat="1">
      <c r="B3979" s="149"/>
      <c r="D3979" s="150" t="s">
        <v>193</v>
      </c>
      <c r="E3979" s="151" t="s">
        <v>3</v>
      </c>
      <c r="F3979" s="152" t="s">
        <v>2726</v>
      </c>
      <c r="H3979" s="153">
        <v>60</v>
      </c>
      <c r="I3979" s="154"/>
      <c r="L3979" s="149"/>
      <c r="M3979" s="155"/>
      <c r="T3979" s="156"/>
      <c r="AT3979" s="151" t="s">
        <v>193</v>
      </c>
      <c r="AU3979" s="151" t="s">
        <v>81</v>
      </c>
      <c r="AV3979" s="12" t="s">
        <v>81</v>
      </c>
      <c r="AW3979" s="12" t="s">
        <v>34</v>
      </c>
      <c r="AX3979" s="12" t="s">
        <v>79</v>
      </c>
      <c r="AY3979" s="151" t="s">
        <v>182</v>
      </c>
    </row>
    <row r="3980" spans="2:65" s="1" customFormat="1" ht="37.9" customHeight="1">
      <c r="B3980" s="131"/>
      <c r="C3980" s="132" t="s">
        <v>2727</v>
      </c>
      <c r="D3980" s="132" t="s">
        <v>184</v>
      </c>
      <c r="E3980" s="133" t="s">
        <v>2728</v>
      </c>
      <c r="F3980" s="134" t="s">
        <v>2729</v>
      </c>
      <c r="G3980" s="135" t="s">
        <v>292</v>
      </c>
      <c r="H3980" s="136">
        <v>74.8</v>
      </c>
      <c r="I3980" s="137"/>
      <c r="J3980" s="138">
        <f>ROUND(I3980*H3980,2)</f>
        <v>0</v>
      </c>
      <c r="K3980" s="134" t="s">
        <v>188</v>
      </c>
      <c r="L3980" s="32"/>
      <c r="M3980" s="139" t="s">
        <v>3</v>
      </c>
      <c r="N3980" s="140" t="s">
        <v>43</v>
      </c>
      <c r="P3980" s="141">
        <f>O3980*H3980</f>
        <v>0</v>
      </c>
      <c r="Q3980" s="141">
        <v>0</v>
      </c>
      <c r="R3980" s="141">
        <f>Q3980*H3980</f>
        <v>0</v>
      </c>
      <c r="S3980" s="141">
        <v>6.3E-2</v>
      </c>
      <c r="T3980" s="142">
        <f>S3980*H3980</f>
        <v>4.7123999999999997</v>
      </c>
      <c r="AR3980" s="143" t="s">
        <v>189</v>
      </c>
      <c r="AT3980" s="143" t="s">
        <v>184</v>
      </c>
      <c r="AU3980" s="143" t="s">
        <v>81</v>
      </c>
      <c r="AY3980" s="17" t="s">
        <v>182</v>
      </c>
      <c r="BE3980" s="144">
        <f>IF(N3980="základní",J3980,0)</f>
        <v>0</v>
      </c>
      <c r="BF3980" s="144">
        <f>IF(N3980="snížená",J3980,0)</f>
        <v>0</v>
      </c>
      <c r="BG3980" s="144">
        <f>IF(N3980="zákl. přenesená",J3980,0)</f>
        <v>0</v>
      </c>
      <c r="BH3980" s="144">
        <f>IF(N3980="sníž. přenesená",J3980,0)</f>
        <v>0</v>
      </c>
      <c r="BI3980" s="144">
        <f>IF(N3980="nulová",J3980,0)</f>
        <v>0</v>
      </c>
      <c r="BJ3980" s="17" t="s">
        <v>79</v>
      </c>
      <c r="BK3980" s="144">
        <f>ROUND(I3980*H3980,2)</f>
        <v>0</v>
      </c>
      <c r="BL3980" s="17" t="s">
        <v>189</v>
      </c>
      <c r="BM3980" s="143" t="s">
        <v>2730</v>
      </c>
    </row>
    <row r="3981" spans="2:65" s="1" customFormat="1">
      <c r="B3981" s="32"/>
      <c r="D3981" s="145" t="s">
        <v>191</v>
      </c>
      <c r="F3981" s="146" t="s">
        <v>2731</v>
      </c>
      <c r="I3981" s="147"/>
      <c r="L3981" s="32"/>
      <c r="M3981" s="148"/>
      <c r="T3981" s="52"/>
      <c r="AT3981" s="17" t="s">
        <v>191</v>
      </c>
      <c r="AU3981" s="17" t="s">
        <v>81</v>
      </c>
    </row>
    <row r="3982" spans="2:65" s="12" customFormat="1">
      <c r="B3982" s="149"/>
      <c r="D3982" s="150" t="s">
        <v>193</v>
      </c>
      <c r="E3982" s="151" t="s">
        <v>3</v>
      </c>
      <c r="F3982" s="152" t="s">
        <v>2732</v>
      </c>
      <c r="H3982" s="153">
        <v>74.8</v>
      </c>
      <c r="I3982" s="154"/>
      <c r="L3982" s="149"/>
      <c r="M3982" s="155"/>
      <c r="T3982" s="156"/>
      <c r="AT3982" s="151" t="s">
        <v>193</v>
      </c>
      <c r="AU3982" s="151" t="s">
        <v>81</v>
      </c>
      <c r="AV3982" s="12" t="s">
        <v>81</v>
      </c>
      <c r="AW3982" s="12" t="s">
        <v>34</v>
      </c>
      <c r="AX3982" s="12" t="s">
        <v>79</v>
      </c>
      <c r="AY3982" s="151" t="s">
        <v>182</v>
      </c>
    </row>
    <row r="3983" spans="2:65" s="1" customFormat="1" ht="33" customHeight="1">
      <c r="B3983" s="131"/>
      <c r="C3983" s="132" t="s">
        <v>2733</v>
      </c>
      <c r="D3983" s="132" t="s">
        <v>184</v>
      </c>
      <c r="E3983" s="133" t="s">
        <v>2734</v>
      </c>
      <c r="F3983" s="134" t="s">
        <v>2735</v>
      </c>
      <c r="G3983" s="135" t="s">
        <v>292</v>
      </c>
      <c r="H3983" s="136">
        <v>0.67</v>
      </c>
      <c r="I3983" s="137"/>
      <c r="J3983" s="138">
        <f>ROUND(I3983*H3983,2)</f>
        <v>0</v>
      </c>
      <c r="K3983" s="134" t="s">
        <v>188</v>
      </c>
      <c r="L3983" s="32"/>
      <c r="M3983" s="139" t="s">
        <v>3</v>
      </c>
      <c r="N3983" s="140" t="s">
        <v>43</v>
      </c>
      <c r="P3983" s="141">
        <f>O3983*H3983</f>
        <v>0</v>
      </c>
      <c r="Q3983" s="141">
        <v>0</v>
      </c>
      <c r="R3983" s="141">
        <f>Q3983*H3983</f>
        <v>0</v>
      </c>
      <c r="S3983" s="141">
        <v>7.2999999999999995E-2</v>
      </c>
      <c r="T3983" s="142">
        <f>S3983*H3983</f>
        <v>4.8910000000000002E-2</v>
      </c>
      <c r="AR3983" s="143" t="s">
        <v>189</v>
      </c>
      <c r="AT3983" s="143" t="s">
        <v>184</v>
      </c>
      <c r="AU3983" s="143" t="s">
        <v>81</v>
      </c>
      <c r="AY3983" s="17" t="s">
        <v>182</v>
      </c>
      <c r="BE3983" s="144">
        <f>IF(N3983="základní",J3983,0)</f>
        <v>0</v>
      </c>
      <c r="BF3983" s="144">
        <f>IF(N3983="snížená",J3983,0)</f>
        <v>0</v>
      </c>
      <c r="BG3983" s="144">
        <f>IF(N3983="zákl. přenesená",J3983,0)</f>
        <v>0</v>
      </c>
      <c r="BH3983" s="144">
        <f>IF(N3983="sníž. přenesená",J3983,0)</f>
        <v>0</v>
      </c>
      <c r="BI3983" s="144">
        <f>IF(N3983="nulová",J3983,0)</f>
        <v>0</v>
      </c>
      <c r="BJ3983" s="17" t="s">
        <v>79</v>
      </c>
      <c r="BK3983" s="144">
        <f>ROUND(I3983*H3983,2)</f>
        <v>0</v>
      </c>
      <c r="BL3983" s="17" t="s">
        <v>189</v>
      </c>
      <c r="BM3983" s="143" t="s">
        <v>2736</v>
      </c>
    </row>
    <row r="3984" spans="2:65" s="1" customFormat="1">
      <c r="B3984" s="32"/>
      <c r="D3984" s="145" t="s">
        <v>191</v>
      </c>
      <c r="F3984" s="146" t="s">
        <v>2737</v>
      </c>
      <c r="I3984" s="147"/>
      <c r="L3984" s="32"/>
      <c r="M3984" s="148"/>
      <c r="T3984" s="52"/>
      <c r="AT3984" s="17" t="s">
        <v>191</v>
      </c>
      <c r="AU3984" s="17" t="s">
        <v>81</v>
      </c>
    </row>
    <row r="3985" spans="2:65" s="12" customFormat="1">
      <c r="B3985" s="149"/>
      <c r="D3985" s="150" t="s">
        <v>193</v>
      </c>
      <c r="E3985" s="151" t="s">
        <v>3</v>
      </c>
      <c r="F3985" s="152" t="s">
        <v>2738</v>
      </c>
      <c r="H3985" s="153">
        <v>0.67</v>
      </c>
      <c r="I3985" s="154"/>
      <c r="L3985" s="149"/>
      <c r="M3985" s="155"/>
      <c r="T3985" s="156"/>
      <c r="AT3985" s="151" t="s">
        <v>193</v>
      </c>
      <c r="AU3985" s="151" t="s">
        <v>81</v>
      </c>
      <c r="AV3985" s="12" t="s">
        <v>81</v>
      </c>
      <c r="AW3985" s="12" t="s">
        <v>34</v>
      </c>
      <c r="AX3985" s="12" t="s">
        <v>79</v>
      </c>
      <c r="AY3985" s="151" t="s">
        <v>182</v>
      </c>
    </row>
    <row r="3986" spans="2:65" s="1" customFormat="1" ht="33" customHeight="1">
      <c r="B3986" s="131"/>
      <c r="C3986" s="132" t="s">
        <v>2739</v>
      </c>
      <c r="D3986" s="132" t="s">
        <v>184</v>
      </c>
      <c r="E3986" s="133" t="s">
        <v>2740</v>
      </c>
      <c r="F3986" s="134" t="s">
        <v>2741</v>
      </c>
      <c r="G3986" s="135" t="s">
        <v>292</v>
      </c>
      <c r="H3986" s="136">
        <v>13.82</v>
      </c>
      <c r="I3986" s="137"/>
      <c r="J3986" s="138">
        <f>ROUND(I3986*H3986,2)</f>
        <v>0</v>
      </c>
      <c r="K3986" s="134" t="s">
        <v>188</v>
      </c>
      <c r="L3986" s="32"/>
      <c r="M3986" s="139" t="s">
        <v>3</v>
      </c>
      <c r="N3986" s="140" t="s">
        <v>43</v>
      </c>
      <c r="P3986" s="141">
        <f>O3986*H3986</f>
        <v>0</v>
      </c>
      <c r="Q3986" s="141">
        <v>0</v>
      </c>
      <c r="R3986" s="141">
        <f>Q3986*H3986</f>
        <v>0</v>
      </c>
      <c r="S3986" s="141">
        <v>5.8999999999999997E-2</v>
      </c>
      <c r="T3986" s="142">
        <f>S3986*H3986</f>
        <v>0.81537999999999999</v>
      </c>
      <c r="AR3986" s="143" t="s">
        <v>189</v>
      </c>
      <c r="AT3986" s="143" t="s">
        <v>184</v>
      </c>
      <c r="AU3986" s="143" t="s">
        <v>81</v>
      </c>
      <c r="AY3986" s="17" t="s">
        <v>182</v>
      </c>
      <c r="BE3986" s="144">
        <f>IF(N3986="základní",J3986,0)</f>
        <v>0</v>
      </c>
      <c r="BF3986" s="144">
        <f>IF(N3986="snížená",J3986,0)</f>
        <v>0</v>
      </c>
      <c r="BG3986" s="144">
        <f>IF(N3986="zákl. přenesená",J3986,0)</f>
        <v>0</v>
      </c>
      <c r="BH3986" s="144">
        <f>IF(N3986="sníž. přenesená",J3986,0)</f>
        <v>0</v>
      </c>
      <c r="BI3986" s="144">
        <f>IF(N3986="nulová",J3986,0)</f>
        <v>0</v>
      </c>
      <c r="BJ3986" s="17" t="s">
        <v>79</v>
      </c>
      <c r="BK3986" s="144">
        <f>ROUND(I3986*H3986,2)</f>
        <v>0</v>
      </c>
      <c r="BL3986" s="17" t="s">
        <v>189</v>
      </c>
      <c r="BM3986" s="143" t="s">
        <v>2742</v>
      </c>
    </row>
    <row r="3987" spans="2:65" s="1" customFormat="1">
      <c r="B3987" s="32"/>
      <c r="D3987" s="145" t="s">
        <v>191</v>
      </c>
      <c r="F3987" s="146" t="s">
        <v>2743</v>
      </c>
      <c r="I3987" s="147"/>
      <c r="L3987" s="32"/>
      <c r="M3987" s="148"/>
      <c r="T3987" s="52"/>
      <c r="AT3987" s="17" t="s">
        <v>191</v>
      </c>
      <c r="AU3987" s="17" t="s">
        <v>81</v>
      </c>
    </row>
    <row r="3988" spans="2:65" s="12" customFormat="1">
      <c r="B3988" s="149"/>
      <c r="D3988" s="150" t="s">
        <v>193</v>
      </c>
      <c r="E3988" s="151" t="s">
        <v>3</v>
      </c>
      <c r="F3988" s="152" t="s">
        <v>2744</v>
      </c>
      <c r="H3988" s="153">
        <v>1.1459999999999999</v>
      </c>
      <c r="I3988" s="154"/>
      <c r="L3988" s="149"/>
      <c r="M3988" s="155"/>
      <c r="T3988" s="156"/>
      <c r="AT3988" s="151" t="s">
        <v>193</v>
      </c>
      <c r="AU3988" s="151" t="s">
        <v>81</v>
      </c>
      <c r="AV3988" s="12" t="s">
        <v>81</v>
      </c>
      <c r="AW3988" s="12" t="s">
        <v>34</v>
      </c>
      <c r="AX3988" s="12" t="s">
        <v>72</v>
      </c>
      <c r="AY3988" s="151" t="s">
        <v>182</v>
      </c>
    </row>
    <row r="3989" spans="2:65" s="12" customFormat="1">
      <c r="B3989" s="149"/>
      <c r="D3989" s="150" t="s">
        <v>193</v>
      </c>
      <c r="E3989" s="151" t="s">
        <v>3</v>
      </c>
      <c r="F3989" s="152" t="s">
        <v>2745</v>
      </c>
      <c r="H3989" s="153">
        <v>6.1950000000000003</v>
      </c>
      <c r="I3989" s="154"/>
      <c r="L3989" s="149"/>
      <c r="M3989" s="155"/>
      <c r="T3989" s="156"/>
      <c r="AT3989" s="151" t="s">
        <v>193</v>
      </c>
      <c r="AU3989" s="151" t="s">
        <v>81</v>
      </c>
      <c r="AV3989" s="12" t="s">
        <v>81</v>
      </c>
      <c r="AW3989" s="12" t="s">
        <v>34</v>
      </c>
      <c r="AX3989" s="12" t="s">
        <v>72</v>
      </c>
      <c r="AY3989" s="151" t="s">
        <v>182</v>
      </c>
    </row>
    <row r="3990" spans="2:65" s="12" customFormat="1">
      <c r="B3990" s="149"/>
      <c r="D3990" s="150" t="s">
        <v>193</v>
      </c>
      <c r="E3990" s="151" t="s">
        <v>3</v>
      </c>
      <c r="F3990" s="152" t="s">
        <v>2746</v>
      </c>
      <c r="H3990" s="153">
        <v>4.5289999999999999</v>
      </c>
      <c r="I3990" s="154"/>
      <c r="L3990" s="149"/>
      <c r="M3990" s="155"/>
      <c r="T3990" s="156"/>
      <c r="AT3990" s="151" t="s">
        <v>193</v>
      </c>
      <c r="AU3990" s="151" t="s">
        <v>81</v>
      </c>
      <c r="AV3990" s="12" t="s">
        <v>81</v>
      </c>
      <c r="AW3990" s="12" t="s">
        <v>34</v>
      </c>
      <c r="AX3990" s="12" t="s">
        <v>72</v>
      </c>
      <c r="AY3990" s="151" t="s">
        <v>182</v>
      </c>
    </row>
    <row r="3991" spans="2:65" s="12" customFormat="1">
      <c r="B3991" s="149"/>
      <c r="D3991" s="150" t="s">
        <v>193</v>
      </c>
      <c r="E3991" s="151" t="s">
        <v>3</v>
      </c>
      <c r="F3991" s="152" t="s">
        <v>2747</v>
      </c>
      <c r="H3991" s="153">
        <v>1.95</v>
      </c>
      <c r="I3991" s="154"/>
      <c r="L3991" s="149"/>
      <c r="M3991" s="155"/>
      <c r="T3991" s="156"/>
      <c r="AT3991" s="151" t="s">
        <v>193</v>
      </c>
      <c r="AU3991" s="151" t="s">
        <v>81</v>
      </c>
      <c r="AV3991" s="12" t="s">
        <v>81</v>
      </c>
      <c r="AW3991" s="12" t="s">
        <v>34</v>
      </c>
      <c r="AX3991" s="12" t="s">
        <v>72</v>
      </c>
      <c r="AY3991" s="151" t="s">
        <v>182</v>
      </c>
    </row>
    <row r="3992" spans="2:65" s="13" customFormat="1">
      <c r="B3992" s="157"/>
      <c r="D3992" s="150" t="s">
        <v>193</v>
      </c>
      <c r="E3992" s="158" t="s">
        <v>3</v>
      </c>
      <c r="F3992" s="159" t="s">
        <v>201</v>
      </c>
      <c r="H3992" s="160">
        <v>13.82</v>
      </c>
      <c r="I3992" s="161"/>
      <c r="L3992" s="157"/>
      <c r="M3992" s="162"/>
      <c r="T3992" s="163"/>
      <c r="AT3992" s="158" t="s">
        <v>193</v>
      </c>
      <c r="AU3992" s="158" t="s">
        <v>81</v>
      </c>
      <c r="AV3992" s="13" t="s">
        <v>189</v>
      </c>
      <c r="AW3992" s="13" t="s">
        <v>34</v>
      </c>
      <c r="AX3992" s="13" t="s">
        <v>79</v>
      </c>
      <c r="AY3992" s="158" t="s">
        <v>182</v>
      </c>
    </row>
    <row r="3993" spans="2:65" s="1" customFormat="1" ht="33" customHeight="1">
      <c r="B3993" s="131"/>
      <c r="C3993" s="132" t="s">
        <v>2748</v>
      </c>
      <c r="D3993" s="132" t="s">
        <v>184</v>
      </c>
      <c r="E3993" s="133" t="s">
        <v>2749</v>
      </c>
      <c r="F3993" s="134" t="s">
        <v>2750</v>
      </c>
      <c r="G3993" s="135" t="s">
        <v>292</v>
      </c>
      <c r="H3993" s="136">
        <v>14.605</v>
      </c>
      <c r="I3993" s="137"/>
      <c r="J3993" s="138">
        <f>ROUND(I3993*H3993,2)</f>
        <v>0</v>
      </c>
      <c r="K3993" s="134" t="s">
        <v>188</v>
      </c>
      <c r="L3993" s="32"/>
      <c r="M3993" s="139" t="s">
        <v>3</v>
      </c>
      <c r="N3993" s="140" t="s">
        <v>43</v>
      </c>
      <c r="P3993" s="141">
        <f>O3993*H3993</f>
        <v>0</v>
      </c>
      <c r="Q3993" s="141">
        <v>0</v>
      </c>
      <c r="R3993" s="141">
        <f>Q3993*H3993</f>
        <v>0</v>
      </c>
      <c r="S3993" s="141">
        <v>4.2999999999999997E-2</v>
      </c>
      <c r="T3993" s="142">
        <f>S3993*H3993</f>
        <v>0.62801499999999999</v>
      </c>
      <c r="AR3993" s="143" t="s">
        <v>189</v>
      </c>
      <c r="AT3993" s="143" t="s">
        <v>184</v>
      </c>
      <c r="AU3993" s="143" t="s">
        <v>81</v>
      </c>
      <c r="AY3993" s="17" t="s">
        <v>182</v>
      </c>
      <c r="BE3993" s="144">
        <f>IF(N3993="základní",J3993,0)</f>
        <v>0</v>
      </c>
      <c r="BF3993" s="144">
        <f>IF(N3993="snížená",J3993,0)</f>
        <v>0</v>
      </c>
      <c r="BG3993" s="144">
        <f>IF(N3993="zákl. přenesená",J3993,0)</f>
        <v>0</v>
      </c>
      <c r="BH3993" s="144">
        <f>IF(N3993="sníž. přenesená",J3993,0)</f>
        <v>0</v>
      </c>
      <c r="BI3993" s="144">
        <f>IF(N3993="nulová",J3993,0)</f>
        <v>0</v>
      </c>
      <c r="BJ3993" s="17" t="s">
        <v>79</v>
      </c>
      <c r="BK3993" s="144">
        <f>ROUND(I3993*H3993,2)</f>
        <v>0</v>
      </c>
      <c r="BL3993" s="17" t="s">
        <v>189</v>
      </c>
      <c r="BM3993" s="143" t="s">
        <v>2751</v>
      </c>
    </row>
    <row r="3994" spans="2:65" s="1" customFormat="1">
      <c r="B3994" s="32"/>
      <c r="D3994" s="145" t="s">
        <v>191</v>
      </c>
      <c r="F3994" s="146" t="s">
        <v>2752</v>
      </c>
      <c r="I3994" s="147"/>
      <c r="L3994" s="32"/>
      <c r="M3994" s="148"/>
      <c r="T3994" s="52"/>
      <c r="AT3994" s="17" t="s">
        <v>191</v>
      </c>
      <c r="AU3994" s="17" t="s">
        <v>81</v>
      </c>
    </row>
    <row r="3995" spans="2:65" s="12" customFormat="1">
      <c r="B3995" s="149"/>
      <c r="D3995" s="150" t="s">
        <v>193</v>
      </c>
      <c r="E3995" s="151" t="s">
        <v>3</v>
      </c>
      <c r="F3995" s="152" t="s">
        <v>2753</v>
      </c>
      <c r="H3995" s="153">
        <v>5.7270000000000003</v>
      </c>
      <c r="I3995" s="154"/>
      <c r="L3995" s="149"/>
      <c r="M3995" s="155"/>
      <c r="T3995" s="156"/>
      <c r="AT3995" s="151" t="s">
        <v>193</v>
      </c>
      <c r="AU3995" s="151" t="s">
        <v>81</v>
      </c>
      <c r="AV3995" s="12" t="s">
        <v>81</v>
      </c>
      <c r="AW3995" s="12" t="s">
        <v>34</v>
      </c>
      <c r="AX3995" s="12" t="s">
        <v>72</v>
      </c>
      <c r="AY3995" s="151" t="s">
        <v>182</v>
      </c>
    </row>
    <row r="3996" spans="2:65" s="12" customFormat="1">
      <c r="B3996" s="149"/>
      <c r="D3996" s="150" t="s">
        <v>193</v>
      </c>
      <c r="E3996" s="151" t="s">
        <v>3</v>
      </c>
      <c r="F3996" s="152" t="s">
        <v>2754</v>
      </c>
      <c r="H3996" s="153">
        <v>8.8780000000000001</v>
      </c>
      <c r="I3996" s="154"/>
      <c r="L3996" s="149"/>
      <c r="M3996" s="155"/>
      <c r="T3996" s="156"/>
      <c r="AT3996" s="151" t="s">
        <v>193</v>
      </c>
      <c r="AU3996" s="151" t="s">
        <v>81</v>
      </c>
      <c r="AV3996" s="12" t="s">
        <v>81</v>
      </c>
      <c r="AW3996" s="12" t="s">
        <v>34</v>
      </c>
      <c r="AX3996" s="12" t="s">
        <v>72</v>
      </c>
      <c r="AY3996" s="151" t="s">
        <v>182</v>
      </c>
    </row>
    <row r="3997" spans="2:65" s="13" customFormat="1">
      <c r="B3997" s="157"/>
      <c r="D3997" s="150" t="s">
        <v>193</v>
      </c>
      <c r="E3997" s="158" t="s">
        <v>3</v>
      </c>
      <c r="F3997" s="159" t="s">
        <v>201</v>
      </c>
      <c r="H3997" s="160">
        <v>14.605</v>
      </c>
      <c r="I3997" s="161"/>
      <c r="L3997" s="157"/>
      <c r="M3997" s="162"/>
      <c r="T3997" s="163"/>
      <c r="AT3997" s="158" t="s">
        <v>193</v>
      </c>
      <c r="AU3997" s="158" t="s">
        <v>81</v>
      </c>
      <c r="AV3997" s="13" t="s">
        <v>189</v>
      </c>
      <c r="AW3997" s="13" t="s">
        <v>34</v>
      </c>
      <c r="AX3997" s="13" t="s">
        <v>79</v>
      </c>
      <c r="AY3997" s="158" t="s">
        <v>182</v>
      </c>
    </row>
    <row r="3998" spans="2:65" s="1" customFormat="1" ht="55.5" customHeight="1">
      <c r="B3998" s="131"/>
      <c r="C3998" s="132" t="s">
        <v>2755</v>
      </c>
      <c r="D3998" s="132" t="s">
        <v>184</v>
      </c>
      <c r="E3998" s="133" t="s">
        <v>2756</v>
      </c>
      <c r="F3998" s="134" t="s">
        <v>2757</v>
      </c>
      <c r="G3998" s="135" t="s">
        <v>543</v>
      </c>
      <c r="H3998" s="136">
        <v>31</v>
      </c>
      <c r="I3998" s="137"/>
      <c r="J3998" s="138">
        <f>ROUND(I3998*H3998,2)</f>
        <v>0</v>
      </c>
      <c r="K3998" s="134" t="s">
        <v>188</v>
      </c>
      <c r="L3998" s="32"/>
      <c r="M3998" s="139" t="s">
        <v>3</v>
      </c>
      <c r="N3998" s="140" t="s">
        <v>43</v>
      </c>
      <c r="P3998" s="141">
        <f>O3998*H3998</f>
        <v>0</v>
      </c>
      <c r="Q3998" s="141">
        <v>0</v>
      </c>
      <c r="R3998" s="141">
        <f>Q3998*H3998</f>
        <v>0</v>
      </c>
      <c r="S3998" s="141">
        <v>5.3999999999999999E-2</v>
      </c>
      <c r="T3998" s="142">
        <f>S3998*H3998</f>
        <v>1.6739999999999999</v>
      </c>
      <c r="AR3998" s="143" t="s">
        <v>189</v>
      </c>
      <c r="AT3998" s="143" t="s">
        <v>184</v>
      </c>
      <c r="AU3998" s="143" t="s">
        <v>81</v>
      </c>
      <c r="AY3998" s="17" t="s">
        <v>182</v>
      </c>
      <c r="BE3998" s="144">
        <f>IF(N3998="základní",J3998,0)</f>
        <v>0</v>
      </c>
      <c r="BF3998" s="144">
        <f>IF(N3998="snížená",J3998,0)</f>
        <v>0</v>
      </c>
      <c r="BG3998" s="144">
        <f>IF(N3998="zákl. přenesená",J3998,0)</f>
        <v>0</v>
      </c>
      <c r="BH3998" s="144">
        <f>IF(N3998="sníž. přenesená",J3998,0)</f>
        <v>0</v>
      </c>
      <c r="BI3998" s="144">
        <f>IF(N3998="nulová",J3998,0)</f>
        <v>0</v>
      </c>
      <c r="BJ3998" s="17" t="s">
        <v>79</v>
      </c>
      <c r="BK3998" s="144">
        <f>ROUND(I3998*H3998,2)</f>
        <v>0</v>
      </c>
      <c r="BL3998" s="17" t="s">
        <v>189</v>
      </c>
      <c r="BM3998" s="143" t="s">
        <v>2758</v>
      </c>
    </row>
    <row r="3999" spans="2:65" s="1" customFormat="1">
      <c r="B3999" s="32"/>
      <c r="D3999" s="145" t="s">
        <v>191</v>
      </c>
      <c r="F3999" s="146" t="s">
        <v>2759</v>
      </c>
      <c r="I3999" s="147"/>
      <c r="L3999" s="32"/>
      <c r="M3999" s="148"/>
      <c r="T3999" s="52"/>
      <c r="AT3999" s="17" t="s">
        <v>191</v>
      </c>
      <c r="AU3999" s="17" t="s">
        <v>81</v>
      </c>
    </row>
    <row r="4000" spans="2:65" s="12" customFormat="1">
      <c r="B4000" s="149"/>
      <c r="D4000" s="150" t="s">
        <v>193</v>
      </c>
      <c r="E4000" s="151" t="s">
        <v>3</v>
      </c>
      <c r="F4000" s="152" t="s">
        <v>2760</v>
      </c>
      <c r="H4000" s="153">
        <v>31</v>
      </c>
      <c r="I4000" s="154"/>
      <c r="L4000" s="149"/>
      <c r="M4000" s="155"/>
      <c r="T4000" s="156"/>
      <c r="AT4000" s="151" t="s">
        <v>193</v>
      </c>
      <c r="AU4000" s="151" t="s">
        <v>81</v>
      </c>
      <c r="AV4000" s="12" t="s">
        <v>81</v>
      </c>
      <c r="AW4000" s="12" t="s">
        <v>34</v>
      </c>
      <c r="AX4000" s="12" t="s">
        <v>79</v>
      </c>
      <c r="AY4000" s="151" t="s">
        <v>182</v>
      </c>
    </row>
    <row r="4001" spans="2:65" s="1" customFormat="1" ht="55.5" customHeight="1">
      <c r="B4001" s="131"/>
      <c r="C4001" s="132" t="s">
        <v>2761</v>
      </c>
      <c r="D4001" s="132" t="s">
        <v>184</v>
      </c>
      <c r="E4001" s="133" t="s">
        <v>2762</v>
      </c>
      <c r="F4001" s="134" t="s">
        <v>2763</v>
      </c>
      <c r="G4001" s="135" t="s">
        <v>543</v>
      </c>
      <c r="H4001" s="136">
        <v>44</v>
      </c>
      <c r="I4001" s="137"/>
      <c r="J4001" s="138">
        <f>ROUND(I4001*H4001,2)</f>
        <v>0</v>
      </c>
      <c r="K4001" s="134" t="s">
        <v>188</v>
      </c>
      <c r="L4001" s="32"/>
      <c r="M4001" s="139" t="s">
        <v>3</v>
      </c>
      <c r="N4001" s="140" t="s">
        <v>43</v>
      </c>
      <c r="P4001" s="141">
        <f>O4001*H4001</f>
        <v>0</v>
      </c>
      <c r="Q4001" s="141">
        <v>0</v>
      </c>
      <c r="R4001" s="141">
        <f>Q4001*H4001</f>
        <v>0</v>
      </c>
      <c r="S4001" s="141">
        <v>0.124</v>
      </c>
      <c r="T4001" s="142">
        <f>S4001*H4001</f>
        <v>5.4559999999999995</v>
      </c>
      <c r="AR4001" s="143" t="s">
        <v>189</v>
      </c>
      <c r="AT4001" s="143" t="s">
        <v>184</v>
      </c>
      <c r="AU4001" s="143" t="s">
        <v>81</v>
      </c>
      <c r="AY4001" s="17" t="s">
        <v>182</v>
      </c>
      <c r="BE4001" s="144">
        <f>IF(N4001="základní",J4001,0)</f>
        <v>0</v>
      </c>
      <c r="BF4001" s="144">
        <f>IF(N4001="snížená",J4001,0)</f>
        <v>0</v>
      </c>
      <c r="BG4001" s="144">
        <f>IF(N4001="zákl. přenesená",J4001,0)</f>
        <v>0</v>
      </c>
      <c r="BH4001" s="144">
        <f>IF(N4001="sníž. přenesená",J4001,0)</f>
        <v>0</v>
      </c>
      <c r="BI4001" s="144">
        <f>IF(N4001="nulová",J4001,0)</f>
        <v>0</v>
      </c>
      <c r="BJ4001" s="17" t="s">
        <v>79</v>
      </c>
      <c r="BK4001" s="144">
        <f>ROUND(I4001*H4001,2)</f>
        <v>0</v>
      </c>
      <c r="BL4001" s="17" t="s">
        <v>189</v>
      </c>
      <c r="BM4001" s="143" t="s">
        <v>2764</v>
      </c>
    </row>
    <row r="4002" spans="2:65" s="1" customFormat="1">
      <c r="B4002" s="32"/>
      <c r="D4002" s="145" t="s">
        <v>191</v>
      </c>
      <c r="F4002" s="146" t="s">
        <v>2765</v>
      </c>
      <c r="I4002" s="147"/>
      <c r="L4002" s="32"/>
      <c r="M4002" s="148"/>
      <c r="T4002" s="52"/>
      <c r="AT4002" s="17" t="s">
        <v>191</v>
      </c>
      <c r="AU4002" s="17" t="s">
        <v>81</v>
      </c>
    </row>
    <row r="4003" spans="2:65" s="12" customFormat="1">
      <c r="B4003" s="149"/>
      <c r="D4003" s="150" t="s">
        <v>193</v>
      </c>
      <c r="E4003" s="151" t="s">
        <v>3</v>
      </c>
      <c r="F4003" s="152" t="s">
        <v>2766</v>
      </c>
      <c r="H4003" s="153">
        <v>13</v>
      </c>
      <c r="I4003" s="154"/>
      <c r="L4003" s="149"/>
      <c r="M4003" s="155"/>
      <c r="T4003" s="156"/>
      <c r="AT4003" s="151" t="s">
        <v>193</v>
      </c>
      <c r="AU4003" s="151" t="s">
        <v>81</v>
      </c>
      <c r="AV4003" s="12" t="s">
        <v>81</v>
      </c>
      <c r="AW4003" s="12" t="s">
        <v>34</v>
      </c>
      <c r="AX4003" s="12" t="s">
        <v>72</v>
      </c>
      <c r="AY4003" s="151" t="s">
        <v>182</v>
      </c>
    </row>
    <row r="4004" spans="2:65" s="12" customFormat="1">
      <c r="B4004" s="149"/>
      <c r="D4004" s="150" t="s">
        <v>193</v>
      </c>
      <c r="E4004" s="151" t="s">
        <v>3</v>
      </c>
      <c r="F4004" s="152" t="s">
        <v>2767</v>
      </c>
      <c r="H4004" s="153">
        <v>9</v>
      </c>
      <c r="I4004" s="154"/>
      <c r="L4004" s="149"/>
      <c r="M4004" s="155"/>
      <c r="T4004" s="156"/>
      <c r="AT4004" s="151" t="s">
        <v>193</v>
      </c>
      <c r="AU4004" s="151" t="s">
        <v>81</v>
      </c>
      <c r="AV4004" s="12" t="s">
        <v>81</v>
      </c>
      <c r="AW4004" s="12" t="s">
        <v>34</v>
      </c>
      <c r="AX4004" s="12" t="s">
        <v>72</v>
      </c>
      <c r="AY4004" s="151" t="s">
        <v>182</v>
      </c>
    </row>
    <row r="4005" spans="2:65" s="12" customFormat="1">
      <c r="B4005" s="149"/>
      <c r="D4005" s="150" t="s">
        <v>193</v>
      </c>
      <c r="E4005" s="151" t="s">
        <v>3</v>
      </c>
      <c r="F4005" s="152" t="s">
        <v>2768</v>
      </c>
      <c r="H4005" s="153">
        <v>9</v>
      </c>
      <c r="I4005" s="154"/>
      <c r="L4005" s="149"/>
      <c r="M4005" s="155"/>
      <c r="T4005" s="156"/>
      <c r="AT4005" s="151" t="s">
        <v>193</v>
      </c>
      <c r="AU4005" s="151" t="s">
        <v>81</v>
      </c>
      <c r="AV4005" s="12" t="s">
        <v>81</v>
      </c>
      <c r="AW4005" s="12" t="s">
        <v>34</v>
      </c>
      <c r="AX4005" s="12" t="s">
        <v>72</v>
      </c>
      <c r="AY4005" s="151" t="s">
        <v>182</v>
      </c>
    </row>
    <row r="4006" spans="2:65" s="12" customFormat="1">
      <c r="B4006" s="149"/>
      <c r="D4006" s="150" t="s">
        <v>193</v>
      </c>
      <c r="E4006" s="151" t="s">
        <v>3</v>
      </c>
      <c r="F4006" s="152" t="s">
        <v>2769</v>
      </c>
      <c r="H4006" s="153">
        <v>8</v>
      </c>
      <c r="I4006" s="154"/>
      <c r="L4006" s="149"/>
      <c r="M4006" s="155"/>
      <c r="T4006" s="156"/>
      <c r="AT4006" s="151" t="s">
        <v>193</v>
      </c>
      <c r="AU4006" s="151" t="s">
        <v>81</v>
      </c>
      <c r="AV4006" s="12" t="s">
        <v>81</v>
      </c>
      <c r="AW4006" s="12" t="s">
        <v>34</v>
      </c>
      <c r="AX4006" s="12" t="s">
        <v>72</v>
      </c>
      <c r="AY4006" s="151" t="s">
        <v>182</v>
      </c>
    </row>
    <row r="4007" spans="2:65" s="12" customFormat="1">
      <c r="B4007" s="149"/>
      <c r="D4007" s="150" t="s">
        <v>193</v>
      </c>
      <c r="E4007" s="151" t="s">
        <v>3</v>
      </c>
      <c r="F4007" s="152" t="s">
        <v>2770</v>
      </c>
      <c r="H4007" s="153">
        <v>5</v>
      </c>
      <c r="I4007" s="154"/>
      <c r="L4007" s="149"/>
      <c r="M4007" s="155"/>
      <c r="T4007" s="156"/>
      <c r="AT4007" s="151" t="s">
        <v>193</v>
      </c>
      <c r="AU4007" s="151" t="s">
        <v>81</v>
      </c>
      <c r="AV4007" s="12" t="s">
        <v>81</v>
      </c>
      <c r="AW4007" s="12" t="s">
        <v>34</v>
      </c>
      <c r="AX4007" s="12" t="s">
        <v>72</v>
      </c>
      <c r="AY4007" s="151" t="s">
        <v>182</v>
      </c>
    </row>
    <row r="4008" spans="2:65" s="13" customFormat="1">
      <c r="B4008" s="157"/>
      <c r="D4008" s="150" t="s">
        <v>193</v>
      </c>
      <c r="E4008" s="158" t="s">
        <v>3</v>
      </c>
      <c r="F4008" s="159" t="s">
        <v>201</v>
      </c>
      <c r="H4008" s="160">
        <v>44</v>
      </c>
      <c r="I4008" s="161"/>
      <c r="L4008" s="157"/>
      <c r="M4008" s="162"/>
      <c r="T4008" s="163"/>
      <c r="AT4008" s="158" t="s">
        <v>193</v>
      </c>
      <c r="AU4008" s="158" t="s">
        <v>81</v>
      </c>
      <c r="AV4008" s="13" t="s">
        <v>189</v>
      </c>
      <c r="AW4008" s="13" t="s">
        <v>34</v>
      </c>
      <c r="AX4008" s="13" t="s">
        <v>79</v>
      </c>
      <c r="AY4008" s="158" t="s">
        <v>182</v>
      </c>
    </row>
    <row r="4009" spans="2:65" s="1" customFormat="1" ht="55.5" customHeight="1">
      <c r="B4009" s="131"/>
      <c r="C4009" s="132" t="s">
        <v>2771</v>
      </c>
      <c r="D4009" s="132" t="s">
        <v>184</v>
      </c>
      <c r="E4009" s="133" t="s">
        <v>2772</v>
      </c>
      <c r="F4009" s="134" t="s">
        <v>2773</v>
      </c>
      <c r="G4009" s="135" t="s">
        <v>543</v>
      </c>
      <c r="H4009" s="136">
        <v>9</v>
      </c>
      <c r="I4009" s="137"/>
      <c r="J4009" s="138">
        <f>ROUND(I4009*H4009,2)</f>
        <v>0</v>
      </c>
      <c r="K4009" s="134" t="s">
        <v>188</v>
      </c>
      <c r="L4009" s="32"/>
      <c r="M4009" s="139" t="s">
        <v>3</v>
      </c>
      <c r="N4009" s="140" t="s">
        <v>43</v>
      </c>
      <c r="P4009" s="141">
        <f>O4009*H4009</f>
        <v>0</v>
      </c>
      <c r="Q4009" s="141">
        <v>0</v>
      </c>
      <c r="R4009" s="141">
        <f>Q4009*H4009</f>
        <v>0</v>
      </c>
      <c r="S4009" s="141">
        <v>0.34399999999999997</v>
      </c>
      <c r="T4009" s="142">
        <f>S4009*H4009</f>
        <v>3.0959999999999996</v>
      </c>
      <c r="AR4009" s="143" t="s">
        <v>189</v>
      </c>
      <c r="AT4009" s="143" t="s">
        <v>184</v>
      </c>
      <c r="AU4009" s="143" t="s">
        <v>81</v>
      </c>
      <c r="AY4009" s="17" t="s">
        <v>182</v>
      </c>
      <c r="BE4009" s="144">
        <f>IF(N4009="základní",J4009,0)</f>
        <v>0</v>
      </c>
      <c r="BF4009" s="144">
        <f>IF(N4009="snížená",J4009,0)</f>
        <v>0</v>
      </c>
      <c r="BG4009" s="144">
        <f>IF(N4009="zákl. přenesená",J4009,0)</f>
        <v>0</v>
      </c>
      <c r="BH4009" s="144">
        <f>IF(N4009="sníž. přenesená",J4009,0)</f>
        <v>0</v>
      </c>
      <c r="BI4009" s="144">
        <f>IF(N4009="nulová",J4009,0)</f>
        <v>0</v>
      </c>
      <c r="BJ4009" s="17" t="s">
        <v>79</v>
      </c>
      <c r="BK4009" s="144">
        <f>ROUND(I4009*H4009,2)</f>
        <v>0</v>
      </c>
      <c r="BL4009" s="17" t="s">
        <v>189</v>
      </c>
      <c r="BM4009" s="143" t="s">
        <v>2774</v>
      </c>
    </row>
    <row r="4010" spans="2:65" s="1" customFormat="1">
      <c r="B4010" s="32"/>
      <c r="D4010" s="145" t="s">
        <v>191</v>
      </c>
      <c r="F4010" s="146" t="s">
        <v>2775</v>
      </c>
      <c r="I4010" s="147"/>
      <c r="L4010" s="32"/>
      <c r="M4010" s="148"/>
      <c r="T4010" s="52"/>
      <c r="AT4010" s="17" t="s">
        <v>191</v>
      </c>
      <c r="AU4010" s="17" t="s">
        <v>81</v>
      </c>
    </row>
    <row r="4011" spans="2:65" s="12" customFormat="1">
      <c r="B4011" s="149"/>
      <c r="D4011" s="150" t="s">
        <v>193</v>
      </c>
      <c r="E4011" s="151" t="s">
        <v>3</v>
      </c>
      <c r="F4011" s="152" t="s">
        <v>651</v>
      </c>
      <c r="H4011" s="153">
        <v>4</v>
      </c>
      <c r="I4011" s="154"/>
      <c r="L4011" s="149"/>
      <c r="M4011" s="155"/>
      <c r="T4011" s="156"/>
      <c r="AT4011" s="151" t="s">
        <v>193</v>
      </c>
      <c r="AU4011" s="151" t="s">
        <v>81</v>
      </c>
      <c r="AV4011" s="12" t="s">
        <v>81</v>
      </c>
      <c r="AW4011" s="12" t="s">
        <v>34</v>
      </c>
      <c r="AX4011" s="12" t="s">
        <v>72</v>
      </c>
      <c r="AY4011" s="151" t="s">
        <v>182</v>
      </c>
    </row>
    <row r="4012" spans="2:65" s="12" customFormat="1">
      <c r="B4012" s="149"/>
      <c r="D4012" s="150" t="s">
        <v>193</v>
      </c>
      <c r="E4012" s="151" t="s">
        <v>3</v>
      </c>
      <c r="F4012" s="152" t="s">
        <v>2776</v>
      </c>
      <c r="H4012" s="153">
        <v>5</v>
      </c>
      <c r="I4012" s="154"/>
      <c r="L4012" s="149"/>
      <c r="M4012" s="155"/>
      <c r="T4012" s="156"/>
      <c r="AT4012" s="151" t="s">
        <v>193</v>
      </c>
      <c r="AU4012" s="151" t="s">
        <v>81</v>
      </c>
      <c r="AV4012" s="12" t="s">
        <v>81</v>
      </c>
      <c r="AW4012" s="12" t="s">
        <v>34</v>
      </c>
      <c r="AX4012" s="12" t="s">
        <v>72</v>
      </c>
      <c r="AY4012" s="151" t="s">
        <v>182</v>
      </c>
    </row>
    <row r="4013" spans="2:65" s="13" customFormat="1">
      <c r="B4013" s="157"/>
      <c r="D4013" s="150" t="s">
        <v>193</v>
      </c>
      <c r="E4013" s="158" t="s">
        <v>3</v>
      </c>
      <c r="F4013" s="159" t="s">
        <v>201</v>
      </c>
      <c r="H4013" s="160">
        <v>9</v>
      </c>
      <c r="I4013" s="161"/>
      <c r="L4013" s="157"/>
      <c r="M4013" s="162"/>
      <c r="T4013" s="163"/>
      <c r="AT4013" s="158" t="s">
        <v>193</v>
      </c>
      <c r="AU4013" s="158" t="s">
        <v>81</v>
      </c>
      <c r="AV4013" s="13" t="s">
        <v>189</v>
      </c>
      <c r="AW4013" s="13" t="s">
        <v>34</v>
      </c>
      <c r="AX4013" s="13" t="s">
        <v>79</v>
      </c>
      <c r="AY4013" s="158" t="s">
        <v>182</v>
      </c>
    </row>
    <row r="4014" spans="2:65" s="1" customFormat="1" ht="55.5" customHeight="1">
      <c r="B4014" s="131"/>
      <c r="C4014" s="132" t="s">
        <v>2777</v>
      </c>
      <c r="D4014" s="132" t="s">
        <v>184</v>
      </c>
      <c r="E4014" s="133" t="s">
        <v>2778</v>
      </c>
      <c r="F4014" s="134" t="s">
        <v>2779</v>
      </c>
      <c r="G4014" s="135" t="s">
        <v>187</v>
      </c>
      <c r="H4014" s="136">
        <v>2.1560000000000001</v>
      </c>
      <c r="I4014" s="137"/>
      <c r="J4014" s="138">
        <f>ROUND(I4014*H4014,2)</f>
        <v>0</v>
      </c>
      <c r="K4014" s="134" t="s">
        <v>188</v>
      </c>
      <c r="L4014" s="32"/>
      <c r="M4014" s="139" t="s">
        <v>3</v>
      </c>
      <c r="N4014" s="140" t="s">
        <v>43</v>
      </c>
      <c r="P4014" s="141">
        <f>O4014*H4014</f>
        <v>0</v>
      </c>
      <c r="Q4014" s="141">
        <v>0</v>
      </c>
      <c r="R4014" s="141">
        <f>Q4014*H4014</f>
        <v>0</v>
      </c>
      <c r="S4014" s="141">
        <v>1.8</v>
      </c>
      <c r="T4014" s="142">
        <f>S4014*H4014</f>
        <v>3.8808000000000002</v>
      </c>
      <c r="AR4014" s="143" t="s">
        <v>189</v>
      </c>
      <c r="AT4014" s="143" t="s">
        <v>184</v>
      </c>
      <c r="AU4014" s="143" t="s">
        <v>81</v>
      </c>
      <c r="AY4014" s="17" t="s">
        <v>182</v>
      </c>
      <c r="BE4014" s="144">
        <f>IF(N4014="základní",J4014,0)</f>
        <v>0</v>
      </c>
      <c r="BF4014" s="144">
        <f>IF(N4014="snížená",J4014,0)</f>
        <v>0</v>
      </c>
      <c r="BG4014" s="144">
        <f>IF(N4014="zákl. přenesená",J4014,0)</f>
        <v>0</v>
      </c>
      <c r="BH4014" s="144">
        <f>IF(N4014="sníž. přenesená",J4014,0)</f>
        <v>0</v>
      </c>
      <c r="BI4014" s="144">
        <f>IF(N4014="nulová",J4014,0)</f>
        <v>0</v>
      </c>
      <c r="BJ4014" s="17" t="s">
        <v>79</v>
      </c>
      <c r="BK4014" s="144">
        <f>ROUND(I4014*H4014,2)</f>
        <v>0</v>
      </c>
      <c r="BL4014" s="17" t="s">
        <v>189</v>
      </c>
      <c r="BM4014" s="143" t="s">
        <v>2780</v>
      </c>
    </row>
    <row r="4015" spans="2:65" s="1" customFormat="1">
      <c r="B4015" s="32"/>
      <c r="D4015" s="145" t="s">
        <v>191</v>
      </c>
      <c r="F4015" s="146" t="s">
        <v>2781</v>
      </c>
      <c r="I4015" s="147"/>
      <c r="L4015" s="32"/>
      <c r="M4015" s="148"/>
      <c r="T4015" s="52"/>
      <c r="AT4015" s="17" t="s">
        <v>191</v>
      </c>
      <c r="AU4015" s="17" t="s">
        <v>81</v>
      </c>
    </row>
    <row r="4016" spans="2:65" s="12" customFormat="1">
      <c r="B4016" s="149"/>
      <c r="D4016" s="150" t="s">
        <v>193</v>
      </c>
      <c r="E4016" s="151" t="s">
        <v>3</v>
      </c>
      <c r="F4016" s="152" t="s">
        <v>2782</v>
      </c>
      <c r="H4016" s="153">
        <v>1.4059999999999999</v>
      </c>
      <c r="I4016" s="154"/>
      <c r="L4016" s="149"/>
      <c r="M4016" s="155"/>
      <c r="T4016" s="156"/>
      <c r="AT4016" s="151" t="s">
        <v>193</v>
      </c>
      <c r="AU4016" s="151" t="s">
        <v>81</v>
      </c>
      <c r="AV4016" s="12" t="s">
        <v>81</v>
      </c>
      <c r="AW4016" s="12" t="s">
        <v>34</v>
      </c>
      <c r="AX4016" s="12" t="s">
        <v>72</v>
      </c>
      <c r="AY4016" s="151" t="s">
        <v>182</v>
      </c>
    </row>
    <row r="4017" spans="2:65" s="12" customFormat="1">
      <c r="B4017" s="149"/>
      <c r="D4017" s="150" t="s">
        <v>193</v>
      </c>
      <c r="E4017" s="151" t="s">
        <v>3</v>
      </c>
      <c r="F4017" s="152" t="s">
        <v>2783</v>
      </c>
      <c r="H4017" s="153">
        <v>0.75</v>
      </c>
      <c r="I4017" s="154"/>
      <c r="L4017" s="149"/>
      <c r="M4017" s="155"/>
      <c r="T4017" s="156"/>
      <c r="AT4017" s="151" t="s">
        <v>193</v>
      </c>
      <c r="AU4017" s="151" t="s">
        <v>81</v>
      </c>
      <c r="AV4017" s="12" t="s">
        <v>81</v>
      </c>
      <c r="AW4017" s="12" t="s">
        <v>34</v>
      </c>
      <c r="AX4017" s="12" t="s">
        <v>72</v>
      </c>
      <c r="AY4017" s="151" t="s">
        <v>182</v>
      </c>
    </row>
    <row r="4018" spans="2:65" s="13" customFormat="1">
      <c r="B4018" s="157"/>
      <c r="D4018" s="150" t="s">
        <v>193</v>
      </c>
      <c r="E4018" s="158" t="s">
        <v>3</v>
      </c>
      <c r="F4018" s="159" t="s">
        <v>201</v>
      </c>
      <c r="H4018" s="160">
        <v>2.1559999999999997</v>
      </c>
      <c r="I4018" s="161"/>
      <c r="L4018" s="157"/>
      <c r="M4018" s="162"/>
      <c r="T4018" s="163"/>
      <c r="AT4018" s="158" t="s">
        <v>193</v>
      </c>
      <c r="AU4018" s="158" t="s">
        <v>81</v>
      </c>
      <c r="AV4018" s="13" t="s">
        <v>189</v>
      </c>
      <c r="AW4018" s="13" t="s">
        <v>34</v>
      </c>
      <c r="AX4018" s="13" t="s">
        <v>79</v>
      </c>
      <c r="AY4018" s="158" t="s">
        <v>182</v>
      </c>
    </row>
    <row r="4019" spans="2:65" s="1" customFormat="1" ht="55.5" customHeight="1">
      <c r="B4019" s="131"/>
      <c r="C4019" s="132" t="s">
        <v>2784</v>
      </c>
      <c r="D4019" s="132" t="s">
        <v>184</v>
      </c>
      <c r="E4019" s="133" t="s">
        <v>2785</v>
      </c>
      <c r="F4019" s="134" t="s">
        <v>2786</v>
      </c>
      <c r="G4019" s="135" t="s">
        <v>187</v>
      </c>
      <c r="H4019" s="136">
        <v>4.1849999999999996</v>
      </c>
      <c r="I4019" s="137"/>
      <c r="J4019" s="138">
        <f>ROUND(I4019*H4019,2)</f>
        <v>0</v>
      </c>
      <c r="K4019" s="134" t="s">
        <v>188</v>
      </c>
      <c r="L4019" s="32"/>
      <c r="M4019" s="139" t="s">
        <v>3</v>
      </c>
      <c r="N4019" s="140" t="s">
        <v>43</v>
      </c>
      <c r="P4019" s="141">
        <f>O4019*H4019</f>
        <v>0</v>
      </c>
      <c r="Q4019" s="141">
        <v>0</v>
      </c>
      <c r="R4019" s="141">
        <f>Q4019*H4019</f>
        <v>0</v>
      </c>
      <c r="S4019" s="141">
        <v>1.8</v>
      </c>
      <c r="T4019" s="142">
        <f>S4019*H4019</f>
        <v>7.5329999999999995</v>
      </c>
      <c r="AR4019" s="143" t="s">
        <v>189</v>
      </c>
      <c r="AT4019" s="143" t="s">
        <v>184</v>
      </c>
      <c r="AU4019" s="143" t="s">
        <v>81</v>
      </c>
      <c r="AY4019" s="17" t="s">
        <v>182</v>
      </c>
      <c r="BE4019" s="144">
        <f>IF(N4019="základní",J4019,0)</f>
        <v>0</v>
      </c>
      <c r="BF4019" s="144">
        <f>IF(N4019="snížená",J4019,0)</f>
        <v>0</v>
      </c>
      <c r="BG4019" s="144">
        <f>IF(N4019="zákl. přenesená",J4019,0)</f>
        <v>0</v>
      </c>
      <c r="BH4019" s="144">
        <f>IF(N4019="sníž. přenesená",J4019,0)</f>
        <v>0</v>
      </c>
      <c r="BI4019" s="144">
        <f>IF(N4019="nulová",J4019,0)</f>
        <v>0</v>
      </c>
      <c r="BJ4019" s="17" t="s">
        <v>79</v>
      </c>
      <c r="BK4019" s="144">
        <f>ROUND(I4019*H4019,2)</f>
        <v>0</v>
      </c>
      <c r="BL4019" s="17" t="s">
        <v>189</v>
      </c>
      <c r="BM4019" s="143" t="s">
        <v>2787</v>
      </c>
    </row>
    <row r="4020" spans="2:65" s="1" customFormat="1">
      <c r="B4020" s="32"/>
      <c r="D4020" s="145" t="s">
        <v>191</v>
      </c>
      <c r="F4020" s="146" t="s">
        <v>2788</v>
      </c>
      <c r="I4020" s="147"/>
      <c r="L4020" s="32"/>
      <c r="M4020" s="148"/>
      <c r="T4020" s="52"/>
      <c r="AT4020" s="17" t="s">
        <v>191</v>
      </c>
      <c r="AU4020" s="17" t="s">
        <v>81</v>
      </c>
    </row>
    <row r="4021" spans="2:65" s="12" customFormat="1">
      <c r="B4021" s="149"/>
      <c r="D4021" s="150" t="s">
        <v>193</v>
      </c>
      <c r="E4021" s="151" t="s">
        <v>3</v>
      </c>
      <c r="F4021" s="152" t="s">
        <v>2789</v>
      </c>
      <c r="H4021" s="153">
        <v>1.0349999999999999</v>
      </c>
      <c r="I4021" s="154"/>
      <c r="L4021" s="149"/>
      <c r="M4021" s="155"/>
      <c r="T4021" s="156"/>
      <c r="AT4021" s="151" t="s">
        <v>193</v>
      </c>
      <c r="AU4021" s="151" t="s">
        <v>81</v>
      </c>
      <c r="AV4021" s="12" t="s">
        <v>81</v>
      </c>
      <c r="AW4021" s="12" t="s">
        <v>34</v>
      </c>
      <c r="AX4021" s="12" t="s">
        <v>72</v>
      </c>
      <c r="AY4021" s="151" t="s">
        <v>182</v>
      </c>
    </row>
    <row r="4022" spans="2:65" s="12" customFormat="1">
      <c r="B4022" s="149"/>
      <c r="D4022" s="150" t="s">
        <v>193</v>
      </c>
      <c r="E4022" s="151" t="s">
        <v>3</v>
      </c>
      <c r="F4022" s="152" t="s">
        <v>2790</v>
      </c>
      <c r="H4022" s="153">
        <v>3.15</v>
      </c>
      <c r="I4022" s="154"/>
      <c r="L4022" s="149"/>
      <c r="M4022" s="155"/>
      <c r="T4022" s="156"/>
      <c r="AT4022" s="151" t="s">
        <v>193</v>
      </c>
      <c r="AU4022" s="151" t="s">
        <v>81</v>
      </c>
      <c r="AV4022" s="12" t="s">
        <v>81</v>
      </c>
      <c r="AW4022" s="12" t="s">
        <v>34</v>
      </c>
      <c r="AX4022" s="12" t="s">
        <v>72</v>
      </c>
      <c r="AY4022" s="151" t="s">
        <v>182</v>
      </c>
    </row>
    <row r="4023" spans="2:65" s="13" customFormat="1">
      <c r="B4023" s="157"/>
      <c r="D4023" s="150" t="s">
        <v>193</v>
      </c>
      <c r="E4023" s="158" t="s">
        <v>3</v>
      </c>
      <c r="F4023" s="159" t="s">
        <v>201</v>
      </c>
      <c r="H4023" s="160">
        <v>4.1849999999999996</v>
      </c>
      <c r="I4023" s="161"/>
      <c r="L4023" s="157"/>
      <c r="M4023" s="162"/>
      <c r="T4023" s="163"/>
      <c r="AT4023" s="158" t="s">
        <v>193</v>
      </c>
      <c r="AU4023" s="158" t="s">
        <v>81</v>
      </c>
      <c r="AV4023" s="13" t="s">
        <v>189</v>
      </c>
      <c r="AW4023" s="13" t="s">
        <v>34</v>
      </c>
      <c r="AX4023" s="13" t="s">
        <v>79</v>
      </c>
      <c r="AY4023" s="158" t="s">
        <v>182</v>
      </c>
    </row>
    <row r="4024" spans="2:65" s="1" customFormat="1" ht="55.5" customHeight="1">
      <c r="B4024" s="131"/>
      <c r="C4024" s="132" t="s">
        <v>2791</v>
      </c>
      <c r="D4024" s="132" t="s">
        <v>184</v>
      </c>
      <c r="E4024" s="133" t="s">
        <v>2792</v>
      </c>
      <c r="F4024" s="134" t="s">
        <v>2793</v>
      </c>
      <c r="G4024" s="135" t="s">
        <v>187</v>
      </c>
      <c r="H4024" s="136">
        <v>8.8190000000000008</v>
      </c>
      <c r="I4024" s="137"/>
      <c r="J4024" s="138">
        <f>ROUND(I4024*H4024,2)</f>
        <v>0</v>
      </c>
      <c r="K4024" s="134" t="s">
        <v>188</v>
      </c>
      <c r="L4024" s="32"/>
      <c r="M4024" s="139" t="s">
        <v>3</v>
      </c>
      <c r="N4024" s="140" t="s">
        <v>43</v>
      </c>
      <c r="P4024" s="141">
        <f>O4024*H4024</f>
        <v>0</v>
      </c>
      <c r="Q4024" s="141">
        <v>0</v>
      </c>
      <c r="R4024" s="141">
        <f>Q4024*H4024</f>
        <v>0</v>
      </c>
      <c r="S4024" s="141">
        <v>1.8</v>
      </c>
      <c r="T4024" s="142">
        <f>S4024*H4024</f>
        <v>15.874200000000002</v>
      </c>
      <c r="AR4024" s="143" t="s">
        <v>189</v>
      </c>
      <c r="AT4024" s="143" t="s">
        <v>184</v>
      </c>
      <c r="AU4024" s="143" t="s">
        <v>81</v>
      </c>
      <c r="AY4024" s="17" t="s">
        <v>182</v>
      </c>
      <c r="BE4024" s="144">
        <f>IF(N4024="základní",J4024,0)</f>
        <v>0</v>
      </c>
      <c r="BF4024" s="144">
        <f>IF(N4024="snížená",J4024,0)</f>
        <v>0</v>
      </c>
      <c r="BG4024" s="144">
        <f>IF(N4024="zákl. přenesená",J4024,0)</f>
        <v>0</v>
      </c>
      <c r="BH4024" s="144">
        <f>IF(N4024="sníž. přenesená",J4024,0)</f>
        <v>0</v>
      </c>
      <c r="BI4024" s="144">
        <f>IF(N4024="nulová",J4024,0)</f>
        <v>0</v>
      </c>
      <c r="BJ4024" s="17" t="s">
        <v>79</v>
      </c>
      <c r="BK4024" s="144">
        <f>ROUND(I4024*H4024,2)</f>
        <v>0</v>
      </c>
      <c r="BL4024" s="17" t="s">
        <v>189</v>
      </c>
      <c r="BM4024" s="143" t="s">
        <v>2794</v>
      </c>
    </row>
    <row r="4025" spans="2:65" s="1" customFormat="1">
      <c r="B4025" s="32"/>
      <c r="D4025" s="145" t="s">
        <v>191</v>
      </c>
      <c r="F4025" s="146" t="s">
        <v>2795</v>
      </c>
      <c r="I4025" s="147"/>
      <c r="L4025" s="32"/>
      <c r="M4025" s="148"/>
      <c r="T4025" s="52"/>
      <c r="AT4025" s="17" t="s">
        <v>191</v>
      </c>
      <c r="AU4025" s="17" t="s">
        <v>81</v>
      </c>
    </row>
    <row r="4026" spans="2:65" s="12" customFormat="1">
      <c r="B4026" s="149"/>
      <c r="D4026" s="150" t="s">
        <v>193</v>
      </c>
      <c r="E4026" s="151" t="s">
        <v>3</v>
      </c>
      <c r="F4026" s="152" t="s">
        <v>2796</v>
      </c>
      <c r="H4026" s="153">
        <v>2.468</v>
      </c>
      <c r="I4026" s="154"/>
      <c r="L4026" s="149"/>
      <c r="M4026" s="155"/>
      <c r="T4026" s="156"/>
      <c r="AT4026" s="151" t="s">
        <v>193</v>
      </c>
      <c r="AU4026" s="151" t="s">
        <v>81</v>
      </c>
      <c r="AV4026" s="12" t="s">
        <v>81</v>
      </c>
      <c r="AW4026" s="12" t="s">
        <v>34</v>
      </c>
      <c r="AX4026" s="12" t="s">
        <v>72</v>
      </c>
      <c r="AY4026" s="151" t="s">
        <v>182</v>
      </c>
    </row>
    <row r="4027" spans="2:65" s="12" customFormat="1">
      <c r="B4027" s="149"/>
      <c r="D4027" s="150" t="s">
        <v>193</v>
      </c>
      <c r="E4027" s="151" t="s">
        <v>3</v>
      </c>
      <c r="F4027" s="152" t="s">
        <v>2797</v>
      </c>
      <c r="H4027" s="153">
        <v>3.101</v>
      </c>
      <c r="I4027" s="154"/>
      <c r="L4027" s="149"/>
      <c r="M4027" s="155"/>
      <c r="T4027" s="156"/>
      <c r="AT4027" s="151" t="s">
        <v>193</v>
      </c>
      <c r="AU4027" s="151" t="s">
        <v>81</v>
      </c>
      <c r="AV4027" s="12" t="s">
        <v>81</v>
      </c>
      <c r="AW4027" s="12" t="s">
        <v>34</v>
      </c>
      <c r="AX4027" s="12" t="s">
        <v>72</v>
      </c>
      <c r="AY4027" s="151" t="s">
        <v>182</v>
      </c>
    </row>
    <row r="4028" spans="2:65" s="12" customFormat="1">
      <c r="B4028" s="149"/>
      <c r="D4028" s="150" t="s">
        <v>193</v>
      </c>
      <c r="E4028" s="151" t="s">
        <v>3</v>
      </c>
      <c r="F4028" s="152" t="s">
        <v>2798</v>
      </c>
      <c r="H4028" s="153">
        <v>3.25</v>
      </c>
      <c r="I4028" s="154"/>
      <c r="L4028" s="149"/>
      <c r="M4028" s="155"/>
      <c r="T4028" s="156"/>
      <c r="AT4028" s="151" t="s">
        <v>193</v>
      </c>
      <c r="AU4028" s="151" t="s">
        <v>81</v>
      </c>
      <c r="AV4028" s="12" t="s">
        <v>81</v>
      </c>
      <c r="AW4028" s="12" t="s">
        <v>34</v>
      </c>
      <c r="AX4028" s="12" t="s">
        <v>72</v>
      </c>
      <c r="AY4028" s="151" t="s">
        <v>182</v>
      </c>
    </row>
    <row r="4029" spans="2:65" s="13" customFormat="1">
      <c r="B4029" s="157"/>
      <c r="D4029" s="150" t="s">
        <v>193</v>
      </c>
      <c r="E4029" s="158" t="s">
        <v>3</v>
      </c>
      <c r="F4029" s="159" t="s">
        <v>201</v>
      </c>
      <c r="H4029" s="160">
        <v>8.8189999999999991</v>
      </c>
      <c r="I4029" s="161"/>
      <c r="L4029" s="157"/>
      <c r="M4029" s="162"/>
      <c r="T4029" s="163"/>
      <c r="AT4029" s="158" t="s">
        <v>193</v>
      </c>
      <c r="AU4029" s="158" t="s">
        <v>81</v>
      </c>
      <c r="AV4029" s="13" t="s">
        <v>189</v>
      </c>
      <c r="AW4029" s="13" t="s">
        <v>34</v>
      </c>
      <c r="AX4029" s="13" t="s">
        <v>79</v>
      </c>
      <c r="AY4029" s="158" t="s">
        <v>182</v>
      </c>
    </row>
    <row r="4030" spans="2:65" s="1" customFormat="1" ht="55.5" customHeight="1">
      <c r="B4030" s="131"/>
      <c r="C4030" s="132" t="s">
        <v>2799</v>
      </c>
      <c r="D4030" s="132" t="s">
        <v>184</v>
      </c>
      <c r="E4030" s="133" t="s">
        <v>2800</v>
      </c>
      <c r="F4030" s="134" t="s">
        <v>2801</v>
      </c>
      <c r="G4030" s="135" t="s">
        <v>187</v>
      </c>
      <c r="H4030" s="136">
        <v>18.234999999999999</v>
      </c>
      <c r="I4030" s="137"/>
      <c r="J4030" s="138">
        <f>ROUND(I4030*H4030,2)</f>
        <v>0</v>
      </c>
      <c r="K4030" s="134" t="s">
        <v>188</v>
      </c>
      <c r="L4030" s="32"/>
      <c r="M4030" s="139" t="s">
        <v>3</v>
      </c>
      <c r="N4030" s="140" t="s">
        <v>43</v>
      </c>
      <c r="P4030" s="141">
        <f>O4030*H4030</f>
        <v>0</v>
      </c>
      <c r="Q4030" s="141">
        <v>0</v>
      </c>
      <c r="R4030" s="141">
        <f>Q4030*H4030</f>
        <v>0</v>
      </c>
      <c r="S4030" s="141">
        <v>1.8</v>
      </c>
      <c r="T4030" s="142">
        <f>S4030*H4030</f>
        <v>32.823</v>
      </c>
      <c r="AR4030" s="143" t="s">
        <v>189</v>
      </c>
      <c r="AT4030" s="143" t="s">
        <v>184</v>
      </c>
      <c r="AU4030" s="143" t="s">
        <v>81</v>
      </c>
      <c r="AY4030" s="17" t="s">
        <v>182</v>
      </c>
      <c r="BE4030" s="144">
        <f>IF(N4030="základní",J4030,0)</f>
        <v>0</v>
      </c>
      <c r="BF4030" s="144">
        <f>IF(N4030="snížená",J4030,0)</f>
        <v>0</v>
      </c>
      <c r="BG4030" s="144">
        <f>IF(N4030="zákl. přenesená",J4030,0)</f>
        <v>0</v>
      </c>
      <c r="BH4030" s="144">
        <f>IF(N4030="sníž. přenesená",J4030,0)</f>
        <v>0</v>
      </c>
      <c r="BI4030" s="144">
        <f>IF(N4030="nulová",J4030,0)</f>
        <v>0</v>
      </c>
      <c r="BJ4030" s="17" t="s">
        <v>79</v>
      </c>
      <c r="BK4030" s="144">
        <f>ROUND(I4030*H4030,2)</f>
        <v>0</v>
      </c>
      <c r="BL4030" s="17" t="s">
        <v>189</v>
      </c>
      <c r="BM4030" s="143" t="s">
        <v>2802</v>
      </c>
    </row>
    <row r="4031" spans="2:65" s="1" customFormat="1">
      <c r="B4031" s="32"/>
      <c r="D4031" s="145" t="s">
        <v>191</v>
      </c>
      <c r="F4031" s="146" t="s">
        <v>2803</v>
      </c>
      <c r="I4031" s="147"/>
      <c r="L4031" s="32"/>
      <c r="M4031" s="148"/>
      <c r="T4031" s="52"/>
      <c r="AT4031" s="17" t="s">
        <v>191</v>
      </c>
      <c r="AU4031" s="17" t="s">
        <v>81</v>
      </c>
    </row>
    <row r="4032" spans="2:65" s="12" customFormat="1">
      <c r="B4032" s="149"/>
      <c r="D4032" s="150" t="s">
        <v>193</v>
      </c>
      <c r="E4032" s="151" t="s">
        <v>3</v>
      </c>
      <c r="F4032" s="152" t="s">
        <v>2804</v>
      </c>
      <c r="H4032" s="153">
        <v>1.8480000000000001</v>
      </c>
      <c r="I4032" s="154"/>
      <c r="L4032" s="149"/>
      <c r="M4032" s="155"/>
      <c r="T4032" s="156"/>
      <c r="AT4032" s="151" t="s">
        <v>193</v>
      </c>
      <c r="AU4032" s="151" t="s">
        <v>81</v>
      </c>
      <c r="AV4032" s="12" t="s">
        <v>81</v>
      </c>
      <c r="AW4032" s="12" t="s">
        <v>34</v>
      </c>
      <c r="AX4032" s="12" t="s">
        <v>72</v>
      </c>
      <c r="AY4032" s="151" t="s">
        <v>182</v>
      </c>
    </row>
    <row r="4033" spans="2:65" s="12" customFormat="1" ht="22.5">
      <c r="B4033" s="149"/>
      <c r="D4033" s="150" t="s">
        <v>193</v>
      </c>
      <c r="E4033" s="151" t="s">
        <v>3</v>
      </c>
      <c r="F4033" s="152" t="s">
        <v>2805</v>
      </c>
      <c r="H4033" s="153">
        <v>12.499000000000001</v>
      </c>
      <c r="I4033" s="154"/>
      <c r="L4033" s="149"/>
      <c r="M4033" s="155"/>
      <c r="T4033" s="156"/>
      <c r="AT4033" s="151" t="s">
        <v>193</v>
      </c>
      <c r="AU4033" s="151" t="s">
        <v>81</v>
      </c>
      <c r="AV4033" s="12" t="s">
        <v>81</v>
      </c>
      <c r="AW4033" s="12" t="s">
        <v>34</v>
      </c>
      <c r="AX4033" s="12" t="s">
        <v>72</v>
      </c>
      <c r="AY4033" s="151" t="s">
        <v>182</v>
      </c>
    </row>
    <row r="4034" spans="2:65" s="12" customFormat="1">
      <c r="B4034" s="149"/>
      <c r="D4034" s="150" t="s">
        <v>193</v>
      </c>
      <c r="E4034" s="151" t="s">
        <v>3</v>
      </c>
      <c r="F4034" s="152" t="s">
        <v>2806</v>
      </c>
      <c r="H4034" s="153">
        <v>2.9159999999999999</v>
      </c>
      <c r="I4034" s="154"/>
      <c r="L4034" s="149"/>
      <c r="M4034" s="155"/>
      <c r="T4034" s="156"/>
      <c r="AT4034" s="151" t="s">
        <v>193</v>
      </c>
      <c r="AU4034" s="151" t="s">
        <v>81</v>
      </c>
      <c r="AV4034" s="12" t="s">
        <v>81</v>
      </c>
      <c r="AW4034" s="12" t="s">
        <v>34</v>
      </c>
      <c r="AX4034" s="12" t="s">
        <v>72</v>
      </c>
      <c r="AY4034" s="151" t="s">
        <v>182</v>
      </c>
    </row>
    <row r="4035" spans="2:65" s="12" customFormat="1">
      <c r="B4035" s="149"/>
      <c r="D4035" s="150" t="s">
        <v>193</v>
      </c>
      <c r="E4035" s="151" t="s">
        <v>3</v>
      </c>
      <c r="F4035" s="152" t="s">
        <v>2807</v>
      </c>
      <c r="H4035" s="153">
        <v>0.97199999999999998</v>
      </c>
      <c r="I4035" s="154"/>
      <c r="L4035" s="149"/>
      <c r="M4035" s="155"/>
      <c r="T4035" s="156"/>
      <c r="AT4035" s="151" t="s">
        <v>193</v>
      </c>
      <c r="AU4035" s="151" t="s">
        <v>81</v>
      </c>
      <c r="AV4035" s="12" t="s">
        <v>81</v>
      </c>
      <c r="AW4035" s="12" t="s">
        <v>34</v>
      </c>
      <c r="AX4035" s="12" t="s">
        <v>72</v>
      </c>
      <c r="AY4035" s="151" t="s">
        <v>182</v>
      </c>
    </row>
    <row r="4036" spans="2:65" s="13" customFormat="1">
      <c r="B4036" s="157"/>
      <c r="D4036" s="150" t="s">
        <v>193</v>
      </c>
      <c r="E4036" s="158" t="s">
        <v>3</v>
      </c>
      <c r="F4036" s="159" t="s">
        <v>201</v>
      </c>
      <c r="H4036" s="160">
        <v>18.235000000000003</v>
      </c>
      <c r="I4036" s="161"/>
      <c r="L4036" s="157"/>
      <c r="M4036" s="162"/>
      <c r="T4036" s="163"/>
      <c r="AT4036" s="158" t="s">
        <v>193</v>
      </c>
      <c r="AU4036" s="158" t="s">
        <v>81</v>
      </c>
      <c r="AV4036" s="13" t="s">
        <v>189</v>
      </c>
      <c r="AW4036" s="13" t="s">
        <v>34</v>
      </c>
      <c r="AX4036" s="13" t="s">
        <v>79</v>
      </c>
      <c r="AY4036" s="158" t="s">
        <v>182</v>
      </c>
    </row>
    <row r="4037" spans="2:65" s="1" customFormat="1" ht="55.5" customHeight="1">
      <c r="B4037" s="131"/>
      <c r="C4037" s="132" t="s">
        <v>2808</v>
      </c>
      <c r="D4037" s="132" t="s">
        <v>184</v>
      </c>
      <c r="E4037" s="133" t="s">
        <v>2800</v>
      </c>
      <c r="F4037" s="134" t="s">
        <v>2801</v>
      </c>
      <c r="G4037" s="135" t="s">
        <v>187</v>
      </c>
      <c r="H4037" s="136">
        <v>3.9689999999999999</v>
      </c>
      <c r="I4037" s="137"/>
      <c r="J4037" s="138">
        <f>ROUND(I4037*H4037,2)</f>
        <v>0</v>
      </c>
      <c r="K4037" s="134" t="s">
        <v>188</v>
      </c>
      <c r="L4037" s="32"/>
      <c r="M4037" s="139" t="s">
        <v>3</v>
      </c>
      <c r="N4037" s="140" t="s">
        <v>43</v>
      </c>
      <c r="P4037" s="141">
        <f>O4037*H4037</f>
        <v>0</v>
      </c>
      <c r="Q4037" s="141">
        <v>0</v>
      </c>
      <c r="R4037" s="141">
        <f>Q4037*H4037</f>
        <v>0</v>
      </c>
      <c r="S4037" s="141">
        <v>1.8</v>
      </c>
      <c r="T4037" s="142">
        <f>S4037*H4037</f>
        <v>7.1441999999999997</v>
      </c>
      <c r="AR4037" s="143" t="s">
        <v>189</v>
      </c>
      <c r="AT4037" s="143" t="s">
        <v>184</v>
      </c>
      <c r="AU4037" s="143" t="s">
        <v>81</v>
      </c>
      <c r="AY4037" s="17" t="s">
        <v>182</v>
      </c>
      <c r="BE4037" s="144">
        <f>IF(N4037="základní",J4037,0)</f>
        <v>0</v>
      </c>
      <c r="BF4037" s="144">
        <f>IF(N4037="snížená",J4037,0)</f>
        <v>0</v>
      </c>
      <c r="BG4037" s="144">
        <f>IF(N4037="zákl. přenesená",J4037,0)</f>
        <v>0</v>
      </c>
      <c r="BH4037" s="144">
        <f>IF(N4037="sníž. přenesená",J4037,0)</f>
        <v>0</v>
      </c>
      <c r="BI4037" s="144">
        <f>IF(N4037="nulová",J4037,0)</f>
        <v>0</v>
      </c>
      <c r="BJ4037" s="17" t="s">
        <v>79</v>
      </c>
      <c r="BK4037" s="144">
        <f>ROUND(I4037*H4037,2)</f>
        <v>0</v>
      </c>
      <c r="BL4037" s="17" t="s">
        <v>189</v>
      </c>
      <c r="BM4037" s="143" t="s">
        <v>2809</v>
      </c>
    </row>
    <row r="4038" spans="2:65" s="1" customFormat="1">
      <c r="B4038" s="32"/>
      <c r="D4038" s="145" t="s">
        <v>191</v>
      </c>
      <c r="F4038" s="146" t="s">
        <v>2803</v>
      </c>
      <c r="I4038" s="147"/>
      <c r="L4038" s="32"/>
      <c r="M4038" s="148"/>
      <c r="T4038" s="52"/>
      <c r="AT4038" s="17" t="s">
        <v>191</v>
      </c>
      <c r="AU4038" s="17" t="s">
        <v>81</v>
      </c>
    </row>
    <row r="4039" spans="2:65" s="12" customFormat="1">
      <c r="B4039" s="149"/>
      <c r="D4039" s="150" t="s">
        <v>193</v>
      </c>
      <c r="E4039" s="151" t="s">
        <v>3</v>
      </c>
      <c r="F4039" s="152" t="s">
        <v>2810</v>
      </c>
      <c r="H4039" s="153">
        <v>3.9689999999999999</v>
      </c>
      <c r="I4039" s="154"/>
      <c r="L4039" s="149"/>
      <c r="M4039" s="155"/>
      <c r="T4039" s="156"/>
      <c r="AT4039" s="151" t="s">
        <v>193</v>
      </c>
      <c r="AU4039" s="151" t="s">
        <v>81</v>
      </c>
      <c r="AV4039" s="12" t="s">
        <v>81</v>
      </c>
      <c r="AW4039" s="12" t="s">
        <v>34</v>
      </c>
      <c r="AX4039" s="12" t="s">
        <v>79</v>
      </c>
      <c r="AY4039" s="151" t="s">
        <v>182</v>
      </c>
    </row>
    <row r="4040" spans="2:65" s="1" customFormat="1" ht="37.9" customHeight="1">
      <c r="B4040" s="131"/>
      <c r="C4040" s="132" t="s">
        <v>2811</v>
      </c>
      <c r="D4040" s="132" t="s">
        <v>184</v>
      </c>
      <c r="E4040" s="133" t="s">
        <v>2812</v>
      </c>
      <c r="F4040" s="134" t="s">
        <v>2813</v>
      </c>
      <c r="G4040" s="135" t="s">
        <v>543</v>
      </c>
      <c r="H4040" s="136">
        <v>348</v>
      </c>
      <c r="I4040" s="137"/>
      <c r="J4040" s="138">
        <f>ROUND(I4040*H4040,2)</f>
        <v>0</v>
      </c>
      <c r="K4040" s="134" t="s">
        <v>188</v>
      </c>
      <c r="L4040" s="32"/>
      <c r="M4040" s="139" t="s">
        <v>3</v>
      </c>
      <c r="N4040" s="140" t="s">
        <v>43</v>
      </c>
      <c r="P4040" s="141">
        <f>O4040*H4040</f>
        <v>0</v>
      </c>
      <c r="Q4040" s="141">
        <v>0</v>
      </c>
      <c r="R4040" s="141">
        <f>Q4040*H4040</f>
        <v>0</v>
      </c>
      <c r="S4040" s="141">
        <v>3.1E-2</v>
      </c>
      <c r="T4040" s="142">
        <f>S4040*H4040</f>
        <v>10.788</v>
      </c>
      <c r="AR4040" s="143" t="s">
        <v>189</v>
      </c>
      <c r="AT4040" s="143" t="s">
        <v>184</v>
      </c>
      <c r="AU4040" s="143" t="s">
        <v>81</v>
      </c>
      <c r="AY4040" s="17" t="s">
        <v>182</v>
      </c>
      <c r="BE4040" s="144">
        <f>IF(N4040="základní",J4040,0)</f>
        <v>0</v>
      </c>
      <c r="BF4040" s="144">
        <f>IF(N4040="snížená",J4040,0)</f>
        <v>0</v>
      </c>
      <c r="BG4040" s="144">
        <f>IF(N4040="zákl. přenesená",J4040,0)</f>
        <v>0</v>
      </c>
      <c r="BH4040" s="144">
        <f>IF(N4040="sníž. přenesená",J4040,0)</f>
        <v>0</v>
      </c>
      <c r="BI4040" s="144">
        <f>IF(N4040="nulová",J4040,0)</f>
        <v>0</v>
      </c>
      <c r="BJ4040" s="17" t="s">
        <v>79</v>
      </c>
      <c r="BK4040" s="144">
        <f>ROUND(I4040*H4040,2)</f>
        <v>0</v>
      </c>
      <c r="BL4040" s="17" t="s">
        <v>189</v>
      </c>
      <c r="BM4040" s="143" t="s">
        <v>2814</v>
      </c>
    </row>
    <row r="4041" spans="2:65" s="1" customFormat="1">
      <c r="B4041" s="32"/>
      <c r="D4041" s="145" t="s">
        <v>191</v>
      </c>
      <c r="F4041" s="146" t="s">
        <v>2815</v>
      </c>
      <c r="I4041" s="147"/>
      <c r="L4041" s="32"/>
      <c r="M4041" s="148"/>
      <c r="T4041" s="52"/>
      <c r="AT4041" s="17" t="s">
        <v>191</v>
      </c>
      <c r="AU4041" s="17" t="s">
        <v>81</v>
      </c>
    </row>
    <row r="4042" spans="2:65" s="12" customFormat="1">
      <c r="B4042" s="149"/>
      <c r="D4042" s="150" t="s">
        <v>193</v>
      </c>
      <c r="E4042" s="151" t="s">
        <v>3</v>
      </c>
      <c r="F4042" s="152" t="s">
        <v>649</v>
      </c>
      <c r="H4042" s="153">
        <v>2</v>
      </c>
      <c r="I4042" s="154"/>
      <c r="L4042" s="149"/>
      <c r="M4042" s="155"/>
      <c r="T4042" s="156"/>
      <c r="AT4042" s="151" t="s">
        <v>193</v>
      </c>
      <c r="AU4042" s="151" t="s">
        <v>81</v>
      </c>
      <c r="AV4042" s="12" t="s">
        <v>81</v>
      </c>
      <c r="AW4042" s="12" t="s">
        <v>34</v>
      </c>
      <c r="AX4042" s="12" t="s">
        <v>72</v>
      </c>
      <c r="AY4042" s="151" t="s">
        <v>182</v>
      </c>
    </row>
    <row r="4043" spans="2:65" s="12" customFormat="1">
      <c r="B4043" s="149"/>
      <c r="D4043" s="150" t="s">
        <v>193</v>
      </c>
      <c r="E4043" s="151" t="s">
        <v>3</v>
      </c>
      <c r="F4043" s="152" t="s">
        <v>1167</v>
      </c>
      <c r="H4043" s="153">
        <v>14</v>
      </c>
      <c r="I4043" s="154"/>
      <c r="L4043" s="149"/>
      <c r="M4043" s="155"/>
      <c r="T4043" s="156"/>
      <c r="AT4043" s="151" t="s">
        <v>193</v>
      </c>
      <c r="AU4043" s="151" t="s">
        <v>81</v>
      </c>
      <c r="AV4043" s="12" t="s">
        <v>81</v>
      </c>
      <c r="AW4043" s="12" t="s">
        <v>34</v>
      </c>
      <c r="AX4043" s="12" t="s">
        <v>72</v>
      </c>
      <c r="AY4043" s="151" t="s">
        <v>182</v>
      </c>
    </row>
    <row r="4044" spans="2:65" s="12" customFormat="1">
      <c r="B4044" s="149"/>
      <c r="D4044" s="150" t="s">
        <v>193</v>
      </c>
      <c r="E4044" s="151" t="s">
        <v>3</v>
      </c>
      <c r="F4044" s="152" t="s">
        <v>1168</v>
      </c>
      <c r="H4044" s="153">
        <v>10</v>
      </c>
      <c r="I4044" s="154"/>
      <c r="L4044" s="149"/>
      <c r="M4044" s="155"/>
      <c r="T4044" s="156"/>
      <c r="AT4044" s="151" t="s">
        <v>193</v>
      </c>
      <c r="AU4044" s="151" t="s">
        <v>81</v>
      </c>
      <c r="AV4044" s="12" t="s">
        <v>81</v>
      </c>
      <c r="AW4044" s="12" t="s">
        <v>34</v>
      </c>
      <c r="AX4044" s="12" t="s">
        <v>72</v>
      </c>
      <c r="AY4044" s="151" t="s">
        <v>182</v>
      </c>
    </row>
    <row r="4045" spans="2:65" s="12" customFormat="1">
      <c r="B4045" s="149"/>
      <c r="D4045" s="150" t="s">
        <v>193</v>
      </c>
      <c r="E4045" s="151" t="s">
        <v>3</v>
      </c>
      <c r="F4045" s="152" t="s">
        <v>1169</v>
      </c>
      <c r="H4045" s="153">
        <v>10</v>
      </c>
      <c r="I4045" s="154"/>
      <c r="L4045" s="149"/>
      <c r="M4045" s="155"/>
      <c r="T4045" s="156"/>
      <c r="AT4045" s="151" t="s">
        <v>193</v>
      </c>
      <c r="AU4045" s="151" t="s">
        <v>81</v>
      </c>
      <c r="AV4045" s="12" t="s">
        <v>81</v>
      </c>
      <c r="AW4045" s="12" t="s">
        <v>34</v>
      </c>
      <c r="AX4045" s="12" t="s">
        <v>72</v>
      </c>
      <c r="AY4045" s="151" t="s">
        <v>182</v>
      </c>
    </row>
    <row r="4046" spans="2:65" s="14" customFormat="1">
      <c r="B4046" s="174"/>
      <c r="D4046" s="150" t="s">
        <v>193</v>
      </c>
      <c r="E4046" s="175" t="s">
        <v>3</v>
      </c>
      <c r="F4046" s="176" t="s">
        <v>350</v>
      </c>
      <c r="H4046" s="177">
        <v>36</v>
      </c>
      <c r="I4046" s="178"/>
      <c r="L4046" s="174"/>
      <c r="M4046" s="179"/>
      <c r="T4046" s="180"/>
      <c r="AT4046" s="175" t="s">
        <v>193</v>
      </c>
      <c r="AU4046" s="175" t="s">
        <v>81</v>
      </c>
      <c r="AV4046" s="14" t="s">
        <v>202</v>
      </c>
      <c r="AW4046" s="14" t="s">
        <v>34</v>
      </c>
      <c r="AX4046" s="14" t="s">
        <v>72</v>
      </c>
      <c r="AY4046" s="175" t="s">
        <v>182</v>
      </c>
    </row>
    <row r="4047" spans="2:65" s="12" customFormat="1">
      <c r="B4047" s="149"/>
      <c r="D4047" s="150" t="s">
        <v>193</v>
      </c>
      <c r="E4047" s="151" t="s">
        <v>3</v>
      </c>
      <c r="F4047" s="152" t="s">
        <v>2816</v>
      </c>
      <c r="H4047" s="153">
        <v>104</v>
      </c>
      <c r="I4047" s="154"/>
      <c r="L4047" s="149"/>
      <c r="M4047" s="155"/>
      <c r="T4047" s="156"/>
      <c r="AT4047" s="151" t="s">
        <v>193</v>
      </c>
      <c r="AU4047" s="151" t="s">
        <v>81</v>
      </c>
      <c r="AV4047" s="12" t="s">
        <v>81</v>
      </c>
      <c r="AW4047" s="12" t="s">
        <v>34</v>
      </c>
      <c r="AX4047" s="12" t="s">
        <v>72</v>
      </c>
      <c r="AY4047" s="151" t="s">
        <v>182</v>
      </c>
    </row>
    <row r="4048" spans="2:65" s="12" customFormat="1">
      <c r="B4048" s="149"/>
      <c r="D4048" s="150" t="s">
        <v>193</v>
      </c>
      <c r="E4048" s="151" t="s">
        <v>3</v>
      </c>
      <c r="F4048" s="152" t="s">
        <v>2817</v>
      </c>
      <c r="H4048" s="153">
        <v>104</v>
      </c>
      <c r="I4048" s="154"/>
      <c r="L4048" s="149"/>
      <c r="M4048" s="155"/>
      <c r="T4048" s="156"/>
      <c r="AT4048" s="151" t="s">
        <v>193</v>
      </c>
      <c r="AU4048" s="151" t="s">
        <v>81</v>
      </c>
      <c r="AV4048" s="12" t="s">
        <v>81</v>
      </c>
      <c r="AW4048" s="12" t="s">
        <v>34</v>
      </c>
      <c r="AX4048" s="12" t="s">
        <v>72</v>
      </c>
      <c r="AY4048" s="151" t="s">
        <v>182</v>
      </c>
    </row>
    <row r="4049" spans="2:65" s="12" customFormat="1">
      <c r="B4049" s="149"/>
      <c r="D4049" s="150" t="s">
        <v>193</v>
      </c>
      <c r="E4049" s="151" t="s">
        <v>3</v>
      </c>
      <c r="F4049" s="152" t="s">
        <v>2818</v>
      </c>
      <c r="H4049" s="153">
        <v>104</v>
      </c>
      <c r="I4049" s="154"/>
      <c r="L4049" s="149"/>
      <c r="M4049" s="155"/>
      <c r="T4049" s="156"/>
      <c r="AT4049" s="151" t="s">
        <v>193</v>
      </c>
      <c r="AU4049" s="151" t="s">
        <v>81</v>
      </c>
      <c r="AV4049" s="12" t="s">
        <v>81</v>
      </c>
      <c r="AW4049" s="12" t="s">
        <v>34</v>
      </c>
      <c r="AX4049" s="12" t="s">
        <v>72</v>
      </c>
      <c r="AY4049" s="151" t="s">
        <v>182</v>
      </c>
    </row>
    <row r="4050" spans="2:65" s="14" customFormat="1">
      <c r="B4050" s="174"/>
      <c r="D4050" s="150" t="s">
        <v>193</v>
      </c>
      <c r="E4050" s="175" t="s">
        <v>3</v>
      </c>
      <c r="F4050" s="176" t="s">
        <v>2819</v>
      </c>
      <c r="H4050" s="177">
        <v>312</v>
      </c>
      <c r="I4050" s="178"/>
      <c r="L4050" s="174"/>
      <c r="M4050" s="179"/>
      <c r="T4050" s="180"/>
      <c r="AT4050" s="175" t="s">
        <v>193</v>
      </c>
      <c r="AU4050" s="175" t="s">
        <v>81</v>
      </c>
      <c r="AV4050" s="14" t="s">
        <v>202</v>
      </c>
      <c r="AW4050" s="14" t="s">
        <v>34</v>
      </c>
      <c r="AX4050" s="14" t="s">
        <v>72</v>
      </c>
      <c r="AY4050" s="175" t="s">
        <v>182</v>
      </c>
    </row>
    <row r="4051" spans="2:65" s="13" customFormat="1">
      <c r="B4051" s="157"/>
      <c r="D4051" s="150" t="s">
        <v>193</v>
      </c>
      <c r="E4051" s="158" t="s">
        <v>3</v>
      </c>
      <c r="F4051" s="159" t="s">
        <v>201</v>
      </c>
      <c r="H4051" s="160">
        <v>348</v>
      </c>
      <c r="I4051" s="161"/>
      <c r="L4051" s="157"/>
      <c r="M4051" s="162"/>
      <c r="T4051" s="163"/>
      <c r="AT4051" s="158" t="s">
        <v>193</v>
      </c>
      <c r="AU4051" s="158" t="s">
        <v>81</v>
      </c>
      <c r="AV4051" s="13" t="s">
        <v>189</v>
      </c>
      <c r="AW4051" s="13" t="s">
        <v>34</v>
      </c>
      <c r="AX4051" s="13" t="s">
        <v>79</v>
      </c>
      <c r="AY4051" s="158" t="s">
        <v>182</v>
      </c>
    </row>
    <row r="4052" spans="2:65" s="1" customFormat="1" ht="44.25" customHeight="1">
      <c r="B4052" s="131"/>
      <c r="C4052" s="132" t="s">
        <v>2820</v>
      </c>
      <c r="D4052" s="132" t="s">
        <v>184</v>
      </c>
      <c r="E4052" s="133" t="s">
        <v>2821</v>
      </c>
      <c r="F4052" s="134" t="s">
        <v>2822</v>
      </c>
      <c r="G4052" s="135" t="s">
        <v>300</v>
      </c>
      <c r="H4052" s="136">
        <v>321</v>
      </c>
      <c r="I4052" s="137"/>
      <c r="J4052" s="138">
        <f>ROUND(I4052*H4052,2)</f>
        <v>0</v>
      </c>
      <c r="K4052" s="134" t="s">
        <v>188</v>
      </c>
      <c r="L4052" s="32"/>
      <c r="M4052" s="139" t="s">
        <v>3</v>
      </c>
      <c r="N4052" s="140" t="s">
        <v>43</v>
      </c>
      <c r="P4052" s="141">
        <f>O4052*H4052</f>
        <v>0</v>
      </c>
      <c r="Q4052" s="141">
        <v>0</v>
      </c>
      <c r="R4052" s="141">
        <f>Q4052*H4052</f>
        <v>0</v>
      </c>
      <c r="S4052" s="141">
        <v>7.0000000000000001E-3</v>
      </c>
      <c r="T4052" s="142">
        <f>S4052*H4052</f>
        <v>2.2469999999999999</v>
      </c>
      <c r="AR4052" s="143" t="s">
        <v>189</v>
      </c>
      <c r="AT4052" s="143" t="s">
        <v>184</v>
      </c>
      <c r="AU4052" s="143" t="s">
        <v>81</v>
      </c>
      <c r="AY4052" s="17" t="s">
        <v>182</v>
      </c>
      <c r="BE4052" s="144">
        <f>IF(N4052="základní",J4052,0)</f>
        <v>0</v>
      </c>
      <c r="BF4052" s="144">
        <f>IF(N4052="snížená",J4052,0)</f>
        <v>0</v>
      </c>
      <c r="BG4052" s="144">
        <f>IF(N4052="zákl. přenesená",J4052,0)</f>
        <v>0</v>
      </c>
      <c r="BH4052" s="144">
        <f>IF(N4052="sníž. přenesená",J4052,0)</f>
        <v>0</v>
      </c>
      <c r="BI4052" s="144">
        <f>IF(N4052="nulová",J4052,0)</f>
        <v>0</v>
      </c>
      <c r="BJ4052" s="17" t="s">
        <v>79</v>
      </c>
      <c r="BK4052" s="144">
        <f>ROUND(I4052*H4052,2)</f>
        <v>0</v>
      </c>
      <c r="BL4052" s="17" t="s">
        <v>189</v>
      </c>
      <c r="BM4052" s="143" t="s">
        <v>2823</v>
      </c>
    </row>
    <row r="4053" spans="2:65" s="1" customFormat="1">
      <c r="B4053" s="32"/>
      <c r="D4053" s="145" t="s">
        <v>191</v>
      </c>
      <c r="F4053" s="146" t="s">
        <v>2824</v>
      </c>
      <c r="I4053" s="147"/>
      <c r="L4053" s="32"/>
      <c r="M4053" s="148"/>
      <c r="T4053" s="52"/>
      <c r="AT4053" s="17" t="s">
        <v>191</v>
      </c>
      <c r="AU4053" s="17" t="s">
        <v>81</v>
      </c>
    </row>
    <row r="4054" spans="2:65" s="12" customFormat="1">
      <c r="B4054" s="149"/>
      <c r="D4054" s="150" t="s">
        <v>193</v>
      </c>
      <c r="E4054" s="151" t="s">
        <v>3</v>
      </c>
      <c r="F4054" s="152" t="s">
        <v>2825</v>
      </c>
      <c r="H4054" s="153">
        <v>27.2</v>
      </c>
      <c r="I4054" s="154"/>
      <c r="L4054" s="149"/>
      <c r="M4054" s="155"/>
      <c r="T4054" s="156"/>
      <c r="AT4054" s="151" t="s">
        <v>193</v>
      </c>
      <c r="AU4054" s="151" t="s">
        <v>81</v>
      </c>
      <c r="AV4054" s="12" t="s">
        <v>81</v>
      </c>
      <c r="AW4054" s="12" t="s">
        <v>34</v>
      </c>
      <c r="AX4054" s="12" t="s">
        <v>72</v>
      </c>
      <c r="AY4054" s="151" t="s">
        <v>182</v>
      </c>
    </row>
    <row r="4055" spans="2:65" s="12" customFormat="1">
      <c r="B4055" s="149"/>
      <c r="D4055" s="150" t="s">
        <v>193</v>
      </c>
      <c r="E4055" s="151" t="s">
        <v>3</v>
      </c>
      <c r="F4055" s="152" t="s">
        <v>2826</v>
      </c>
      <c r="H4055" s="153">
        <v>30.1</v>
      </c>
      <c r="I4055" s="154"/>
      <c r="L4055" s="149"/>
      <c r="M4055" s="155"/>
      <c r="T4055" s="156"/>
      <c r="AT4055" s="151" t="s">
        <v>193</v>
      </c>
      <c r="AU4055" s="151" t="s">
        <v>81</v>
      </c>
      <c r="AV4055" s="12" t="s">
        <v>81</v>
      </c>
      <c r="AW4055" s="12" t="s">
        <v>34</v>
      </c>
      <c r="AX4055" s="12" t="s">
        <v>72</v>
      </c>
      <c r="AY4055" s="151" t="s">
        <v>182</v>
      </c>
    </row>
    <row r="4056" spans="2:65" s="12" customFormat="1">
      <c r="B4056" s="149"/>
      <c r="D4056" s="150" t="s">
        <v>193</v>
      </c>
      <c r="E4056" s="151" t="s">
        <v>3</v>
      </c>
      <c r="F4056" s="152" t="s">
        <v>2827</v>
      </c>
      <c r="H4056" s="153">
        <v>25.2</v>
      </c>
      <c r="I4056" s="154"/>
      <c r="L4056" s="149"/>
      <c r="M4056" s="155"/>
      <c r="T4056" s="156"/>
      <c r="AT4056" s="151" t="s">
        <v>193</v>
      </c>
      <c r="AU4056" s="151" t="s">
        <v>81</v>
      </c>
      <c r="AV4056" s="12" t="s">
        <v>81</v>
      </c>
      <c r="AW4056" s="12" t="s">
        <v>34</v>
      </c>
      <c r="AX4056" s="12" t="s">
        <v>72</v>
      </c>
      <c r="AY4056" s="151" t="s">
        <v>182</v>
      </c>
    </row>
    <row r="4057" spans="2:65" s="12" customFormat="1">
      <c r="B4057" s="149"/>
      <c r="D4057" s="150" t="s">
        <v>193</v>
      </c>
      <c r="E4057" s="151" t="s">
        <v>3</v>
      </c>
      <c r="F4057" s="152" t="s">
        <v>2828</v>
      </c>
      <c r="H4057" s="153">
        <v>22.5</v>
      </c>
      <c r="I4057" s="154"/>
      <c r="L4057" s="149"/>
      <c r="M4057" s="155"/>
      <c r="T4057" s="156"/>
      <c r="AT4057" s="151" t="s">
        <v>193</v>
      </c>
      <c r="AU4057" s="151" t="s">
        <v>81</v>
      </c>
      <c r="AV4057" s="12" t="s">
        <v>81</v>
      </c>
      <c r="AW4057" s="12" t="s">
        <v>34</v>
      </c>
      <c r="AX4057" s="12" t="s">
        <v>72</v>
      </c>
      <c r="AY4057" s="151" t="s">
        <v>182</v>
      </c>
    </row>
    <row r="4058" spans="2:65" s="12" customFormat="1">
      <c r="B4058" s="149"/>
      <c r="D4058" s="150" t="s">
        <v>193</v>
      </c>
      <c r="E4058" s="151" t="s">
        <v>3</v>
      </c>
      <c r="F4058" s="152" t="s">
        <v>2829</v>
      </c>
      <c r="H4058" s="153">
        <v>216</v>
      </c>
      <c r="I4058" s="154"/>
      <c r="L4058" s="149"/>
      <c r="M4058" s="155"/>
      <c r="T4058" s="156"/>
      <c r="AT4058" s="151" t="s">
        <v>193</v>
      </c>
      <c r="AU4058" s="151" t="s">
        <v>81</v>
      </c>
      <c r="AV4058" s="12" t="s">
        <v>81</v>
      </c>
      <c r="AW4058" s="12" t="s">
        <v>34</v>
      </c>
      <c r="AX4058" s="12" t="s">
        <v>72</v>
      </c>
      <c r="AY4058" s="151" t="s">
        <v>182</v>
      </c>
    </row>
    <row r="4059" spans="2:65" s="13" customFormat="1">
      <c r="B4059" s="157"/>
      <c r="D4059" s="150" t="s">
        <v>193</v>
      </c>
      <c r="E4059" s="158" t="s">
        <v>3</v>
      </c>
      <c r="F4059" s="159" t="s">
        <v>201</v>
      </c>
      <c r="H4059" s="160">
        <v>321</v>
      </c>
      <c r="I4059" s="161"/>
      <c r="L4059" s="157"/>
      <c r="M4059" s="162"/>
      <c r="T4059" s="163"/>
      <c r="AT4059" s="158" t="s">
        <v>193</v>
      </c>
      <c r="AU4059" s="158" t="s">
        <v>81</v>
      </c>
      <c r="AV4059" s="13" t="s">
        <v>189</v>
      </c>
      <c r="AW4059" s="13" t="s">
        <v>34</v>
      </c>
      <c r="AX4059" s="13" t="s">
        <v>79</v>
      </c>
      <c r="AY4059" s="158" t="s">
        <v>182</v>
      </c>
    </row>
    <row r="4060" spans="2:65" s="1" customFormat="1" ht="44.25" customHeight="1">
      <c r="B4060" s="131"/>
      <c r="C4060" s="132" t="s">
        <v>2830</v>
      </c>
      <c r="D4060" s="132" t="s">
        <v>184</v>
      </c>
      <c r="E4060" s="133" t="s">
        <v>2831</v>
      </c>
      <c r="F4060" s="134" t="s">
        <v>2832</v>
      </c>
      <c r="G4060" s="135" t="s">
        <v>300</v>
      </c>
      <c r="H4060" s="136">
        <v>207.83</v>
      </c>
      <c r="I4060" s="137"/>
      <c r="J4060" s="138">
        <f>ROUND(I4060*H4060,2)</f>
        <v>0</v>
      </c>
      <c r="K4060" s="134" t="s">
        <v>188</v>
      </c>
      <c r="L4060" s="32"/>
      <c r="M4060" s="139" t="s">
        <v>3</v>
      </c>
      <c r="N4060" s="140" t="s">
        <v>43</v>
      </c>
      <c r="P4060" s="141">
        <f>O4060*H4060</f>
        <v>0</v>
      </c>
      <c r="Q4060" s="141">
        <v>0</v>
      </c>
      <c r="R4060" s="141">
        <f>Q4060*H4060</f>
        <v>0</v>
      </c>
      <c r="S4060" s="141">
        <v>8.9999999999999993E-3</v>
      </c>
      <c r="T4060" s="142">
        <f>S4060*H4060</f>
        <v>1.8704700000000001</v>
      </c>
      <c r="AR4060" s="143" t="s">
        <v>189</v>
      </c>
      <c r="AT4060" s="143" t="s">
        <v>184</v>
      </c>
      <c r="AU4060" s="143" t="s">
        <v>81</v>
      </c>
      <c r="AY4060" s="17" t="s">
        <v>182</v>
      </c>
      <c r="BE4060" s="144">
        <f>IF(N4060="základní",J4060,0)</f>
        <v>0</v>
      </c>
      <c r="BF4060" s="144">
        <f>IF(N4060="snížená",J4060,0)</f>
        <v>0</v>
      </c>
      <c r="BG4060" s="144">
        <f>IF(N4060="zákl. přenesená",J4060,0)</f>
        <v>0</v>
      </c>
      <c r="BH4060" s="144">
        <f>IF(N4060="sníž. přenesená",J4060,0)</f>
        <v>0</v>
      </c>
      <c r="BI4060" s="144">
        <f>IF(N4060="nulová",J4060,0)</f>
        <v>0</v>
      </c>
      <c r="BJ4060" s="17" t="s">
        <v>79</v>
      </c>
      <c r="BK4060" s="144">
        <f>ROUND(I4060*H4060,2)</f>
        <v>0</v>
      </c>
      <c r="BL4060" s="17" t="s">
        <v>189</v>
      </c>
      <c r="BM4060" s="143" t="s">
        <v>2833</v>
      </c>
    </row>
    <row r="4061" spans="2:65" s="1" customFormat="1">
      <c r="B4061" s="32"/>
      <c r="D4061" s="145" t="s">
        <v>191</v>
      </c>
      <c r="F4061" s="146" t="s">
        <v>2834</v>
      </c>
      <c r="I4061" s="147"/>
      <c r="L4061" s="32"/>
      <c r="M4061" s="148"/>
      <c r="T4061" s="52"/>
      <c r="AT4061" s="17" t="s">
        <v>191</v>
      </c>
      <c r="AU4061" s="17" t="s">
        <v>81</v>
      </c>
    </row>
    <row r="4062" spans="2:65" s="12" customFormat="1">
      <c r="B4062" s="149"/>
      <c r="D4062" s="150" t="s">
        <v>193</v>
      </c>
      <c r="E4062" s="151" t="s">
        <v>3</v>
      </c>
      <c r="F4062" s="152" t="s">
        <v>2835</v>
      </c>
      <c r="H4062" s="153">
        <v>59.08</v>
      </c>
      <c r="I4062" s="154"/>
      <c r="L4062" s="149"/>
      <c r="M4062" s="155"/>
      <c r="T4062" s="156"/>
      <c r="AT4062" s="151" t="s">
        <v>193</v>
      </c>
      <c r="AU4062" s="151" t="s">
        <v>81</v>
      </c>
      <c r="AV4062" s="12" t="s">
        <v>81</v>
      </c>
      <c r="AW4062" s="12" t="s">
        <v>34</v>
      </c>
      <c r="AX4062" s="12" t="s">
        <v>72</v>
      </c>
      <c r="AY4062" s="151" t="s">
        <v>182</v>
      </c>
    </row>
    <row r="4063" spans="2:65" s="12" customFormat="1">
      <c r="B4063" s="149"/>
      <c r="D4063" s="150" t="s">
        <v>193</v>
      </c>
      <c r="E4063" s="151" t="s">
        <v>3</v>
      </c>
      <c r="F4063" s="152" t="s">
        <v>2836</v>
      </c>
      <c r="H4063" s="153">
        <v>60.2</v>
      </c>
      <c r="I4063" s="154"/>
      <c r="L4063" s="149"/>
      <c r="M4063" s="155"/>
      <c r="T4063" s="156"/>
      <c r="AT4063" s="151" t="s">
        <v>193</v>
      </c>
      <c r="AU4063" s="151" t="s">
        <v>81</v>
      </c>
      <c r="AV4063" s="12" t="s">
        <v>81</v>
      </c>
      <c r="AW4063" s="12" t="s">
        <v>34</v>
      </c>
      <c r="AX4063" s="12" t="s">
        <v>72</v>
      </c>
      <c r="AY4063" s="151" t="s">
        <v>182</v>
      </c>
    </row>
    <row r="4064" spans="2:65" s="12" customFormat="1">
      <c r="B4064" s="149"/>
      <c r="D4064" s="150" t="s">
        <v>193</v>
      </c>
      <c r="E4064" s="151" t="s">
        <v>3</v>
      </c>
      <c r="F4064" s="152" t="s">
        <v>2837</v>
      </c>
      <c r="H4064" s="153">
        <v>47.3</v>
      </c>
      <c r="I4064" s="154"/>
      <c r="L4064" s="149"/>
      <c r="M4064" s="155"/>
      <c r="T4064" s="156"/>
      <c r="AT4064" s="151" t="s">
        <v>193</v>
      </c>
      <c r="AU4064" s="151" t="s">
        <v>81</v>
      </c>
      <c r="AV4064" s="12" t="s">
        <v>81</v>
      </c>
      <c r="AW4064" s="12" t="s">
        <v>34</v>
      </c>
      <c r="AX4064" s="12" t="s">
        <v>72</v>
      </c>
      <c r="AY4064" s="151" t="s">
        <v>182</v>
      </c>
    </row>
    <row r="4065" spans="2:65" s="12" customFormat="1">
      <c r="B4065" s="149"/>
      <c r="D4065" s="150" t="s">
        <v>193</v>
      </c>
      <c r="E4065" s="151" t="s">
        <v>3</v>
      </c>
      <c r="F4065" s="152" t="s">
        <v>2838</v>
      </c>
      <c r="H4065" s="153">
        <v>41.25</v>
      </c>
      <c r="I4065" s="154"/>
      <c r="L4065" s="149"/>
      <c r="M4065" s="155"/>
      <c r="T4065" s="156"/>
      <c r="AT4065" s="151" t="s">
        <v>193</v>
      </c>
      <c r="AU4065" s="151" t="s">
        <v>81</v>
      </c>
      <c r="AV4065" s="12" t="s">
        <v>81</v>
      </c>
      <c r="AW4065" s="12" t="s">
        <v>34</v>
      </c>
      <c r="AX4065" s="12" t="s">
        <v>72</v>
      </c>
      <c r="AY4065" s="151" t="s">
        <v>182</v>
      </c>
    </row>
    <row r="4066" spans="2:65" s="13" customFormat="1">
      <c r="B4066" s="157"/>
      <c r="D4066" s="150" t="s">
        <v>193</v>
      </c>
      <c r="E4066" s="158" t="s">
        <v>3</v>
      </c>
      <c r="F4066" s="159" t="s">
        <v>201</v>
      </c>
      <c r="H4066" s="160">
        <v>207.82999999999998</v>
      </c>
      <c r="I4066" s="161"/>
      <c r="L4066" s="157"/>
      <c r="M4066" s="162"/>
      <c r="T4066" s="163"/>
      <c r="AT4066" s="158" t="s">
        <v>193</v>
      </c>
      <c r="AU4066" s="158" t="s">
        <v>81</v>
      </c>
      <c r="AV4066" s="13" t="s">
        <v>189</v>
      </c>
      <c r="AW4066" s="13" t="s">
        <v>34</v>
      </c>
      <c r="AX4066" s="13" t="s">
        <v>79</v>
      </c>
      <c r="AY4066" s="158" t="s">
        <v>182</v>
      </c>
    </row>
    <row r="4067" spans="2:65" s="1" customFormat="1" ht="37.9" customHeight="1">
      <c r="B4067" s="131"/>
      <c r="C4067" s="132" t="s">
        <v>2839</v>
      </c>
      <c r="D4067" s="132" t="s">
        <v>184</v>
      </c>
      <c r="E4067" s="133" t="s">
        <v>2840</v>
      </c>
      <c r="F4067" s="134" t="s">
        <v>2841</v>
      </c>
      <c r="G4067" s="135" t="s">
        <v>300</v>
      </c>
      <c r="H4067" s="136">
        <v>280.10000000000002</v>
      </c>
      <c r="I4067" s="137"/>
      <c r="J4067" s="138">
        <f>ROUND(I4067*H4067,2)</f>
        <v>0</v>
      </c>
      <c r="K4067" s="134" t="s">
        <v>188</v>
      </c>
      <c r="L4067" s="32"/>
      <c r="M4067" s="139" t="s">
        <v>3</v>
      </c>
      <c r="N4067" s="140" t="s">
        <v>43</v>
      </c>
      <c r="P4067" s="141">
        <f>O4067*H4067</f>
        <v>0</v>
      </c>
      <c r="Q4067" s="141">
        <v>0</v>
      </c>
      <c r="R4067" s="141">
        <f>Q4067*H4067</f>
        <v>0</v>
      </c>
      <c r="S4067" s="141">
        <v>8.9999999999999993E-3</v>
      </c>
      <c r="T4067" s="142">
        <f>S4067*H4067</f>
        <v>2.5209000000000001</v>
      </c>
      <c r="AR4067" s="143" t="s">
        <v>189</v>
      </c>
      <c r="AT4067" s="143" t="s">
        <v>184</v>
      </c>
      <c r="AU4067" s="143" t="s">
        <v>81</v>
      </c>
      <c r="AY4067" s="17" t="s">
        <v>182</v>
      </c>
      <c r="BE4067" s="144">
        <f>IF(N4067="základní",J4067,0)</f>
        <v>0</v>
      </c>
      <c r="BF4067" s="144">
        <f>IF(N4067="snížená",J4067,0)</f>
        <v>0</v>
      </c>
      <c r="BG4067" s="144">
        <f>IF(N4067="zákl. přenesená",J4067,0)</f>
        <v>0</v>
      </c>
      <c r="BH4067" s="144">
        <f>IF(N4067="sníž. přenesená",J4067,0)</f>
        <v>0</v>
      </c>
      <c r="BI4067" s="144">
        <f>IF(N4067="nulová",J4067,0)</f>
        <v>0</v>
      </c>
      <c r="BJ4067" s="17" t="s">
        <v>79</v>
      </c>
      <c r="BK4067" s="144">
        <f>ROUND(I4067*H4067,2)</f>
        <v>0</v>
      </c>
      <c r="BL4067" s="17" t="s">
        <v>189</v>
      </c>
      <c r="BM4067" s="143" t="s">
        <v>2842</v>
      </c>
    </row>
    <row r="4068" spans="2:65" s="1" customFormat="1">
      <c r="B4068" s="32"/>
      <c r="D4068" s="145" t="s">
        <v>191</v>
      </c>
      <c r="F4068" s="146" t="s">
        <v>2843</v>
      </c>
      <c r="I4068" s="147"/>
      <c r="L4068" s="32"/>
      <c r="M4068" s="148"/>
      <c r="T4068" s="52"/>
      <c r="AT4068" s="17" t="s">
        <v>191</v>
      </c>
      <c r="AU4068" s="17" t="s">
        <v>81</v>
      </c>
    </row>
    <row r="4069" spans="2:65" s="12" customFormat="1">
      <c r="B4069" s="149"/>
      <c r="D4069" s="150" t="s">
        <v>193</v>
      </c>
      <c r="E4069" s="151" t="s">
        <v>3</v>
      </c>
      <c r="F4069" s="152" t="s">
        <v>2844</v>
      </c>
      <c r="H4069" s="153">
        <v>34.200000000000003</v>
      </c>
      <c r="I4069" s="154"/>
      <c r="L4069" s="149"/>
      <c r="M4069" s="155"/>
      <c r="T4069" s="156"/>
      <c r="AT4069" s="151" t="s">
        <v>193</v>
      </c>
      <c r="AU4069" s="151" t="s">
        <v>81</v>
      </c>
      <c r="AV4069" s="12" t="s">
        <v>81</v>
      </c>
      <c r="AW4069" s="12" t="s">
        <v>34</v>
      </c>
      <c r="AX4069" s="12" t="s">
        <v>72</v>
      </c>
      <c r="AY4069" s="151" t="s">
        <v>182</v>
      </c>
    </row>
    <row r="4070" spans="2:65" s="12" customFormat="1">
      <c r="B4070" s="149"/>
      <c r="D4070" s="150" t="s">
        <v>193</v>
      </c>
      <c r="E4070" s="151" t="s">
        <v>3</v>
      </c>
      <c r="F4070" s="152" t="s">
        <v>2845</v>
      </c>
      <c r="H4070" s="153">
        <v>68.8</v>
      </c>
      <c r="I4070" s="154"/>
      <c r="L4070" s="149"/>
      <c r="M4070" s="155"/>
      <c r="T4070" s="156"/>
      <c r="AT4070" s="151" t="s">
        <v>193</v>
      </c>
      <c r="AU4070" s="151" t="s">
        <v>81</v>
      </c>
      <c r="AV4070" s="12" t="s">
        <v>81</v>
      </c>
      <c r="AW4070" s="12" t="s">
        <v>34</v>
      </c>
      <c r="AX4070" s="12" t="s">
        <v>72</v>
      </c>
      <c r="AY4070" s="151" t="s">
        <v>182</v>
      </c>
    </row>
    <row r="4071" spans="2:65" s="12" customFormat="1">
      <c r="B4071" s="149"/>
      <c r="D4071" s="150" t="s">
        <v>193</v>
      </c>
      <c r="E4071" s="151" t="s">
        <v>3</v>
      </c>
      <c r="F4071" s="152" t="s">
        <v>2846</v>
      </c>
      <c r="H4071" s="153">
        <v>94.6</v>
      </c>
      <c r="I4071" s="154"/>
      <c r="L4071" s="149"/>
      <c r="M4071" s="155"/>
      <c r="T4071" s="156"/>
      <c r="AT4071" s="151" t="s">
        <v>193</v>
      </c>
      <c r="AU4071" s="151" t="s">
        <v>81</v>
      </c>
      <c r="AV4071" s="12" t="s">
        <v>81</v>
      </c>
      <c r="AW4071" s="12" t="s">
        <v>34</v>
      </c>
      <c r="AX4071" s="12" t="s">
        <v>72</v>
      </c>
      <c r="AY4071" s="151" t="s">
        <v>182</v>
      </c>
    </row>
    <row r="4072" spans="2:65" s="12" customFormat="1">
      <c r="B4072" s="149"/>
      <c r="D4072" s="150" t="s">
        <v>193</v>
      </c>
      <c r="E4072" s="151" t="s">
        <v>3</v>
      </c>
      <c r="F4072" s="152" t="s">
        <v>2847</v>
      </c>
      <c r="H4072" s="153">
        <v>82.5</v>
      </c>
      <c r="I4072" s="154"/>
      <c r="L4072" s="149"/>
      <c r="M4072" s="155"/>
      <c r="T4072" s="156"/>
      <c r="AT4072" s="151" t="s">
        <v>193</v>
      </c>
      <c r="AU4072" s="151" t="s">
        <v>81</v>
      </c>
      <c r="AV4072" s="12" t="s">
        <v>81</v>
      </c>
      <c r="AW4072" s="12" t="s">
        <v>34</v>
      </c>
      <c r="AX4072" s="12" t="s">
        <v>72</v>
      </c>
      <c r="AY4072" s="151" t="s">
        <v>182</v>
      </c>
    </row>
    <row r="4073" spans="2:65" s="13" customFormat="1">
      <c r="B4073" s="157"/>
      <c r="D4073" s="150" t="s">
        <v>193</v>
      </c>
      <c r="E4073" s="158" t="s">
        <v>3</v>
      </c>
      <c r="F4073" s="159" t="s">
        <v>201</v>
      </c>
      <c r="H4073" s="160">
        <v>280.10000000000002</v>
      </c>
      <c r="I4073" s="161"/>
      <c r="L4073" s="157"/>
      <c r="M4073" s="162"/>
      <c r="T4073" s="163"/>
      <c r="AT4073" s="158" t="s">
        <v>193</v>
      </c>
      <c r="AU4073" s="158" t="s">
        <v>81</v>
      </c>
      <c r="AV4073" s="13" t="s">
        <v>189</v>
      </c>
      <c r="AW4073" s="13" t="s">
        <v>34</v>
      </c>
      <c r="AX4073" s="13" t="s">
        <v>79</v>
      </c>
      <c r="AY4073" s="158" t="s">
        <v>182</v>
      </c>
    </row>
    <row r="4074" spans="2:65" s="1" customFormat="1" ht="37.9" customHeight="1">
      <c r="B4074" s="131"/>
      <c r="C4074" s="132" t="s">
        <v>2848</v>
      </c>
      <c r="D4074" s="132" t="s">
        <v>184</v>
      </c>
      <c r="E4074" s="133" t="s">
        <v>2849</v>
      </c>
      <c r="F4074" s="134" t="s">
        <v>2850</v>
      </c>
      <c r="G4074" s="135" t="s">
        <v>300</v>
      </c>
      <c r="H4074" s="136">
        <v>25</v>
      </c>
      <c r="I4074" s="137"/>
      <c r="J4074" s="138">
        <f>ROUND(I4074*H4074,2)</f>
        <v>0</v>
      </c>
      <c r="K4074" s="134" t="s">
        <v>188</v>
      </c>
      <c r="L4074" s="32"/>
      <c r="M4074" s="139" t="s">
        <v>3</v>
      </c>
      <c r="N4074" s="140" t="s">
        <v>43</v>
      </c>
      <c r="P4074" s="141">
        <f>O4074*H4074</f>
        <v>0</v>
      </c>
      <c r="Q4074" s="141">
        <v>0</v>
      </c>
      <c r="R4074" s="141">
        <f>Q4074*H4074</f>
        <v>0</v>
      </c>
      <c r="S4074" s="141">
        <v>8.9999999999999993E-3</v>
      </c>
      <c r="T4074" s="142">
        <f>S4074*H4074</f>
        <v>0.22499999999999998</v>
      </c>
      <c r="AR4074" s="143" t="s">
        <v>189</v>
      </c>
      <c r="AT4074" s="143" t="s">
        <v>184</v>
      </c>
      <c r="AU4074" s="143" t="s">
        <v>81</v>
      </c>
      <c r="AY4074" s="17" t="s">
        <v>182</v>
      </c>
      <c r="BE4074" s="144">
        <f>IF(N4074="základní",J4074,0)</f>
        <v>0</v>
      </c>
      <c r="BF4074" s="144">
        <f>IF(N4074="snížená",J4074,0)</f>
        <v>0</v>
      </c>
      <c r="BG4074" s="144">
        <f>IF(N4074="zákl. přenesená",J4074,0)</f>
        <v>0</v>
      </c>
      <c r="BH4074" s="144">
        <f>IF(N4074="sníž. přenesená",J4074,0)</f>
        <v>0</v>
      </c>
      <c r="BI4074" s="144">
        <f>IF(N4074="nulová",J4074,0)</f>
        <v>0</v>
      </c>
      <c r="BJ4074" s="17" t="s">
        <v>79</v>
      </c>
      <c r="BK4074" s="144">
        <f>ROUND(I4074*H4074,2)</f>
        <v>0</v>
      </c>
      <c r="BL4074" s="17" t="s">
        <v>189</v>
      </c>
      <c r="BM4074" s="143" t="s">
        <v>2851</v>
      </c>
    </row>
    <row r="4075" spans="2:65" s="1" customFormat="1">
      <c r="B4075" s="32"/>
      <c r="D4075" s="145" t="s">
        <v>191</v>
      </c>
      <c r="F4075" s="146" t="s">
        <v>2852</v>
      </c>
      <c r="I4075" s="147"/>
      <c r="L4075" s="32"/>
      <c r="M4075" s="148"/>
      <c r="T4075" s="52"/>
      <c r="AT4075" s="17" t="s">
        <v>191</v>
      </c>
      <c r="AU4075" s="17" t="s">
        <v>81</v>
      </c>
    </row>
    <row r="4076" spans="2:65" s="12" customFormat="1">
      <c r="B4076" s="149"/>
      <c r="D4076" s="150" t="s">
        <v>193</v>
      </c>
      <c r="E4076" s="151" t="s">
        <v>3</v>
      </c>
      <c r="F4076" s="152" t="s">
        <v>2853</v>
      </c>
      <c r="H4076" s="153">
        <v>25</v>
      </c>
      <c r="I4076" s="154"/>
      <c r="L4076" s="149"/>
      <c r="M4076" s="155"/>
      <c r="T4076" s="156"/>
      <c r="AT4076" s="151" t="s">
        <v>193</v>
      </c>
      <c r="AU4076" s="151" t="s">
        <v>81</v>
      </c>
      <c r="AV4076" s="12" t="s">
        <v>81</v>
      </c>
      <c r="AW4076" s="12" t="s">
        <v>34</v>
      </c>
      <c r="AX4076" s="12" t="s">
        <v>79</v>
      </c>
      <c r="AY4076" s="151" t="s">
        <v>182</v>
      </c>
    </row>
    <row r="4077" spans="2:65" s="1" customFormat="1" ht="37.9" customHeight="1">
      <c r="B4077" s="131"/>
      <c r="C4077" s="132" t="s">
        <v>2854</v>
      </c>
      <c r="D4077" s="132" t="s">
        <v>184</v>
      </c>
      <c r="E4077" s="133" t="s">
        <v>2855</v>
      </c>
      <c r="F4077" s="134" t="s">
        <v>2856</v>
      </c>
      <c r="G4077" s="135" t="s">
        <v>300</v>
      </c>
      <c r="H4077" s="136">
        <v>430</v>
      </c>
      <c r="I4077" s="137"/>
      <c r="J4077" s="138">
        <f>ROUND(I4077*H4077,2)</f>
        <v>0</v>
      </c>
      <c r="K4077" s="134" t="s">
        <v>188</v>
      </c>
      <c r="L4077" s="32"/>
      <c r="M4077" s="139" t="s">
        <v>3</v>
      </c>
      <c r="N4077" s="140" t="s">
        <v>43</v>
      </c>
      <c r="P4077" s="141">
        <f>O4077*H4077</f>
        <v>0</v>
      </c>
      <c r="Q4077" s="141">
        <v>0</v>
      </c>
      <c r="R4077" s="141">
        <f>Q4077*H4077</f>
        <v>0</v>
      </c>
      <c r="S4077" s="141">
        <v>1.7999999999999999E-2</v>
      </c>
      <c r="T4077" s="142">
        <f>S4077*H4077</f>
        <v>7.7399999999999993</v>
      </c>
      <c r="AR4077" s="143" t="s">
        <v>189</v>
      </c>
      <c r="AT4077" s="143" t="s">
        <v>184</v>
      </c>
      <c r="AU4077" s="143" t="s">
        <v>81</v>
      </c>
      <c r="AY4077" s="17" t="s">
        <v>182</v>
      </c>
      <c r="BE4077" s="144">
        <f>IF(N4077="základní",J4077,0)</f>
        <v>0</v>
      </c>
      <c r="BF4077" s="144">
        <f>IF(N4077="snížená",J4077,0)</f>
        <v>0</v>
      </c>
      <c r="BG4077" s="144">
        <f>IF(N4077="zákl. přenesená",J4077,0)</f>
        <v>0</v>
      </c>
      <c r="BH4077" s="144">
        <f>IF(N4077="sníž. přenesená",J4077,0)</f>
        <v>0</v>
      </c>
      <c r="BI4077" s="144">
        <f>IF(N4077="nulová",J4077,0)</f>
        <v>0</v>
      </c>
      <c r="BJ4077" s="17" t="s">
        <v>79</v>
      </c>
      <c r="BK4077" s="144">
        <f>ROUND(I4077*H4077,2)</f>
        <v>0</v>
      </c>
      <c r="BL4077" s="17" t="s">
        <v>189</v>
      </c>
      <c r="BM4077" s="143" t="s">
        <v>2857</v>
      </c>
    </row>
    <row r="4078" spans="2:65" s="1" customFormat="1">
      <c r="B4078" s="32"/>
      <c r="D4078" s="145" t="s">
        <v>191</v>
      </c>
      <c r="F4078" s="146" t="s">
        <v>2858</v>
      </c>
      <c r="I4078" s="147"/>
      <c r="L4078" s="32"/>
      <c r="M4078" s="148"/>
      <c r="T4078" s="52"/>
      <c r="AT4078" s="17" t="s">
        <v>191</v>
      </c>
      <c r="AU4078" s="17" t="s">
        <v>81</v>
      </c>
    </row>
    <row r="4079" spans="2:65" s="12" customFormat="1">
      <c r="B4079" s="149"/>
      <c r="D4079" s="150" t="s">
        <v>193</v>
      </c>
      <c r="E4079" s="151" t="s">
        <v>3</v>
      </c>
      <c r="F4079" s="152" t="s">
        <v>2859</v>
      </c>
      <c r="H4079" s="153">
        <v>430</v>
      </c>
      <c r="I4079" s="154"/>
      <c r="L4079" s="149"/>
      <c r="M4079" s="155"/>
      <c r="T4079" s="156"/>
      <c r="AT4079" s="151" t="s">
        <v>193</v>
      </c>
      <c r="AU4079" s="151" t="s">
        <v>81</v>
      </c>
      <c r="AV4079" s="12" t="s">
        <v>81</v>
      </c>
      <c r="AW4079" s="12" t="s">
        <v>34</v>
      </c>
      <c r="AX4079" s="12" t="s">
        <v>79</v>
      </c>
      <c r="AY4079" s="151" t="s">
        <v>182</v>
      </c>
    </row>
    <row r="4080" spans="2:65" s="1" customFormat="1" ht="37.9" customHeight="1">
      <c r="B4080" s="131"/>
      <c r="C4080" s="132" t="s">
        <v>2860</v>
      </c>
      <c r="D4080" s="132" t="s">
        <v>184</v>
      </c>
      <c r="E4080" s="133" t="s">
        <v>2861</v>
      </c>
      <c r="F4080" s="134" t="s">
        <v>2862</v>
      </c>
      <c r="G4080" s="135" t="s">
        <v>300</v>
      </c>
      <c r="H4080" s="136">
        <v>65</v>
      </c>
      <c r="I4080" s="137"/>
      <c r="J4080" s="138">
        <f>ROUND(I4080*H4080,2)</f>
        <v>0</v>
      </c>
      <c r="K4080" s="134" t="s">
        <v>188</v>
      </c>
      <c r="L4080" s="32"/>
      <c r="M4080" s="139" t="s">
        <v>3</v>
      </c>
      <c r="N4080" s="140" t="s">
        <v>43</v>
      </c>
      <c r="P4080" s="141">
        <f>O4080*H4080</f>
        <v>0</v>
      </c>
      <c r="Q4080" s="141">
        <v>0</v>
      </c>
      <c r="R4080" s="141">
        <f>Q4080*H4080</f>
        <v>0</v>
      </c>
      <c r="S4080" s="141">
        <v>3.7999999999999999E-2</v>
      </c>
      <c r="T4080" s="142">
        <f>S4080*H4080</f>
        <v>2.4699999999999998</v>
      </c>
      <c r="AR4080" s="143" t="s">
        <v>189</v>
      </c>
      <c r="AT4080" s="143" t="s">
        <v>184</v>
      </c>
      <c r="AU4080" s="143" t="s">
        <v>81</v>
      </c>
      <c r="AY4080" s="17" t="s">
        <v>182</v>
      </c>
      <c r="BE4080" s="144">
        <f>IF(N4080="základní",J4080,0)</f>
        <v>0</v>
      </c>
      <c r="BF4080" s="144">
        <f>IF(N4080="snížená",J4080,0)</f>
        <v>0</v>
      </c>
      <c r="BG4080" s="144">
        <f>IF(N4080="zákl. přenesená",J4080,0)</f>
        <v>0</v>
      </c>
      <c r="BH4080" s="144">
        <f>IF(N4080="sníž. přenesená",J4080,0)</f>
        <v>0</v>
      </c>
      <c r="BI4080" s="144">
        <f>IF(N4080="nulová",J4080,0)</f>
        <v>0</v>
      </c>
      <c r="BJ4080" s="17" t="s">
        <v>79</v>
      </c>
      <c r="BK4080" s="144">
        <f>ROUND(I4080*H4080,2)</f>
        <v>0</v>
      </c>
      <c r="BL4080" s="17" t="s">
        <v>189</v>
      </c>
      <c r="BM4080" s="143" t="s">
        <v>2863</v>
      </c>
    </row>
    <row r="4081" spans="2:65" s="1" customFormat="1">
      <c r="B4081" s="32"/>
      <c r="D4081" s="145" t="s">
        <v>191</v>
      </c>
      <c r="F4081" s="146" t="s">
        <v>2864</v>
      </c>
      <c r="I4081" s="147"/>
      <c r="L4081" s="32"/>
      <c r="M4081" s="148"/>
      <c r="T4081" s="52"/>
      <c r="AT4081" s="17" t="s">
        <v>191</v>
      </c>
      <c r="AU4081" s="17" t="s">
        <v>81</v>
      </c>
    </row>
    <row r="4082" spans="2:65" s="12" customFormat="1">
      <c r="B4082" s="149"/>
      <c r="D4082" s="150" t="s">
        <v>193</v>
      </c>
      <c r="E4082" s="151" t="s">
        <v>3</v>
      </c>
      <c r="F4082" s="152" t="s">
        <v>2865</v>
      </c>
      <c r="H4082" s="153">
        <v>65</v>
      </c>
      <c r="I4082" s="154"/>
      <c r="L4082" s="149"/>
      <c r="M4082" s="155"/>
      <c r="T4082" s="156"/>
      <c r="AT4082" s="151" t="s">
        <v>193</v>
      </c>
      <c r="AU4082" s="151" t="s">
        <v>81</v>
      </c>
      <c r="AV4082" s="12" t="s">
        <v>81</v>
      </c>
      <c r="AW4082" s="12" t="s">
        <v>34</v>
      </c>
      <c r="AX4082" s="12" t="s">
        <v>79</v>
      </c>
      <c r="AY4082" s="151" t="s">
        <v>182</v>
      </c>
    </row>
    <row r="4083" spans="2:65" s="1" customFormat="1" ht="37.9" customHeight="1">
      <c r="B4083" s="131"/>
      <c r="C4083" s="132" t="s">
        <v>2866</v>
      </c>
      <c r="D4083" s="132" t="s">
        <v>184</v>
      </c>
      <c r="E4083" s="133" t="s">
        <v>2867</v>
      </c>
      <c r="F4083" s="134" t="s">
        <v>2868</v>
      </c>
      <c r="G4083" s="135" t="s">
        <v>300</v>
      </c>
      <c r="H4083" s="136">
        <v>242</v>
      </c>
      <c r="I4083" s="137"/>
      <c r="J4083" s="138">
        <f>ROUND(I4083*H4083,2)</f>
        <v>0</v>
      </c>
      <c r="K4083" s="134" t="s">
        <v>188</v>
      </c>
      <c r="L4083" s="32"/>
      <c r="M4083" s="139" t="s">
        <v>3</v>
      </c>
      <c r="N4083" s="140" t="s">
        <v>43</v>
      </c>
      <c r="P4083" s="141">
        <f>O4083*H4083</f>
        <v>0</v>
      </c>
      <c r="Q4083" s="141">
        <v>0</v>
      </c>
      <c r="R4083" s="141">
        <f>Q4083*H4083</f>
        <v>0</v>
      </c>
      <c r="S4083" s="141">
        <v>5.3999999999999999E-2</v>
      </c>
      <c r="T4083" s="142">
        <f>S4083*H4083</f>
        <v>13.068</v>
      </c>
      <c r="AR4083" s="143" t="s">
        <v>189</v>
      </c>
      <c r="AT4083" s="143" t="s">
        <v>184</v>
      </c>
      <c r="AU4083" s="143" t="s">
        <v>81</v>
      </c>
      <c r="AY4083" s="17" t="s">
        <v>182</v>
      </c>
      <c r="BE4083" s="144">
        <f>IF(N4083="základní",J4083,0)</f>
        <v>0</v>
      </c>
      <c r="BF4083" s="144">
        <f>IF(N4083="snížená",J4083,0)</f>
        <v>0</v>
      </c>
      <c r="BG4083" s="144">
        <f>IF(N4083="zákl. přenesená",J4083,0)</f>
        <v>0</v>
      </c>
      <c r="BH4083" s="144">
        <f>IF(N4083="sníž. přenesená",J4083,0)</f>
        <v>0</v>
      </c>
      <c r="BI4083" s="144">
        <f>IF(N4083="nulová",J4083,0)</f>
        <v>0</v>
      </c>
      <c r="BJ4083" s="17" t="s">
        <v>79</v>
      </c>
      <c r="BK4083" s="144">
        <f>ROUND(I4083*H4083,2)</f>
        <v>0</v>
      </c>
      <c r="BL4083" s="17" t="s">
        <v>189</v>
      </c>
      <c r="BM4083" s="143" t="s">
        <v>2869</v>
      </c>
    </row>
    <row r="4084" spans="2:65" s="1" customFormat="1">
      <c r="B4084" s="32"/>
      <c r="D4084" s="145" t="s">
        <v>191</v>
      </c>
      <c r="F4084" s="146" t="s">
        <v>2870</v>
      </c>
      <c r="I4084" s="147"/>
      <c r="L4084" s="32"/>
      <c r="M4084" s="148"/>
      <c r="T4084" s="52"/>
      <c r="AT4084" s="17" t="s">
        <v>191</v>
      </c>
      <c r="AU4084" s="17" t="s">
        <v>81</v>
      </c>
    </row>
    <row r="4085" spans="2:65" s="12" customFormat="1">
      <c r="B4085" s="149"/>
      <c r="D4085" s="150" t="s">
        <v>193</v>
      </c>
      <c r="E4085" s="151" t="s">
        <v>3</v>
      </c>
      <c r="F4085" s="152" t="s">
        <v>2871</v>
      </c>
      <c r="H4085" s="153">
        <v>210</v>
      </c>
      <c r="I4085" s="154"/>
      <c r="L4085" s="149"/>
      <c r="M4085" s="155"/>
      <c r="T4085" s="156"/>
      <c r="AT4085" s="151" t="s">
        <v>193</v>
      </c>
      <c r="AU4085" s="151" t="s">
        <v>81</v>
      </c>
      <c r="AV4085" s="12" t="s">
        <v>81</v>
      </c>
      <c r="AW4085" s="12" t="s">
        <v>34</v>
      </c>
      <c r="AX4085" s="12" t="s">
        <v>72</v>
      </c>
      <c r="AY4085" s="151" t="s">
        <v>182</v>
      </c>
    </row>
    <row r="4086" spans="2:65" s="12" customFormat="1">
      <c r="B4086" s="149"/>
      <c r="D4086" s="150" t="s">
        <v>193</v>
      </c>
      <c r="E4086" s="151" t="s">
        <v>3</v>
      </c>
      <c r="F4086" s="152" t="s">
        <v>2872</v>
      </c>
      <c r="H4086" s="153">
        <v>32</v>
      </c>
      <c r="I4086" s="154"/>
      <c r="L4086" s="149"/>
      <c r="M4086" s="155"/>
      <c r="T4086" s="156"/>
      <c r="AT4086" s="151" t="s">
        <v>193</v>
      </c>
      <c r="AU4086" s="151" t="s">
        <v>81</v>
      </c>
      <c r="AV4086" s="12" t="s">
        <v>81</v>
      </c>
      <c r="AW4086" s="12" t="s">
        <v>34</v>
      </c>
      <c r="AX4086" s="12" t="s">
        <v>72</v>
      </c>
      <c r="AY4086" s="151" t="s">
        <v>182</v>
      </c>
    </row>
    <row r="4087" spans="2:65" s="13" customFormat="1">
      <c r="B4087" s="157"/>
      <c r="D4087" s="150" t="s">
        <v>193</v>
      </c>
      <c r="E4087" s="158" t="s">
        <v>3</v>
      </c>
      <c r="F4087" s="159" t="s">
        <v>201</v>
      </c>
      <c r="H4087" s="160">
        <v>242</v>
      </c>
      <c r="I4087" s="161"/>
      <c r="L4087" s="157"/>
      <c r="M4087" s="162"/>
      <c r="T4087" s="163"/>
      <c r="AT4087" s="158" t="s">
        <v>193</v>
      </c>
      <c r="AU4087" s="158" t="s">
        <v>81</v>
      </c>
      <c r="AV4087" s="13" t="s">
        <v>189</v>
      </c>
      <c r="AW4087" s="13" t="s">
        <v>34</v>
      </c>
      <c r="AX4087" s="13" t="s">
        <v>79</v>
      </c>
      <c r="AY4087" s="158" t="s">
        <v>182</v>
      </c>
    </row>
    <row r="4088" spans="2:65" s="1" customFormat="1" ht="37.9" customHeight="1">
      <c r="B4088" s="131"/>
      <c r="C4088" s="132" t="s">
        <v>2873</v>
      </c>
      <c r="D4088" s="132" t="s">
        <v>184</v>
      </c>
      <c r="E4088" s="133" t="s">
        <v>2874</v>
      </c>
      <c r="F4088" s="134" t="s">
        <v>2875</v>
      </c>
      <c r="G4088" s="135" t="s">
        <v>300</v>
      </c>
      <c r="H4088" s="136">
        <v>16</v>
      </c>
      <c r="I4088" s="137"/>
      <c r="J4088" s="138">
        <f>ROUND(I4088*H4088,2)</f>
        <v>0</v>
      </c>
      <c r="K4088" s="134" t="s">
        <v>188</v>
      </c>
      <c r="L4088" s="32"/>
      <c r="M4088" s="139" t="s">
        <v>3</v>
      </c>
      <c r="N4088" s="140" t="s">
        <v>43</v>
      </c>
      <c r="P4088" s="141">
        <f>O4088*H4088</f>
        <v>0</v>
      </c>
      <c r="Q4088" s="141">
        <v>0</v>
      </c>
      <c r="R4088" s="141">
        <f>Q4088*H4088</f>
        <v>0</v>
      </c>
      <c r="S4088" s="141">
        <v>0.04</v>
      </c>
      <c r="T4088" s="142">
        <f>S4088*H4088</f>
        <v>0.64</v>
      </c>
      <c r="AR4088" s="143" t="s">
        <v>189</v>
      </c>
      <c r="AT4088" s="143" t="s">
        <v>184</v>
      </c>
      <c r="AU4088" s="143" t="s">
        <v>81</v>
      </c>
      <c r="AY4088" s="17" t="s">
        <v>182</v>
      </c>
      <c r="BE4088" s="144">
        <f>IF(N4088="základní",J4088,0)</f>
        <v>0</v>
      </c>
      <c r="BF4088" s="144">
        <f>IF(N4088="snížená",J4088,0)</f>
        <v>0</v>
      </c>
      <c r="BG4088" s="144">
        <f>IF(N4088="zákl. přenesená",J4088,0)</f>
        <v>0</v>
      </c>
      <c r="BH4088" s="144">
        <f>IF(N4088="sníž. přenesená",J4088,0)</f>
        <v>0</v>
      </c>
      <c r="BI4088" s="144">
        <f>IF(N4088="nulová",J4088,0)</f>
        <v>0</v>
      </c>
      <c r="BJ4088" s="17" t="s">
        <v>79</v>
      </c>
      <c r="BK4088" s="144">
        <f>ROUND(I4088*H4088,2)</f>
        <v>0</v>
      </c>
      <c r="BL4088" s="17" t="s">
        <v>189</v>
      </c>
      <c r="BM4088" s="143" t="s">
        <v>2876</v>
      </c>
    </row>
    <row r="4089" spans="2:65" s="1" customFormat="1">
      <c r="B4089" s="32"/>
      <c r="D4089" s="145" t="s">
        <v>191</v>
      </c>
      <c r="F4089" s="146" t="s">
        <v>2877</v>
      </c>
      <c r="I4089" s="147"/>
      <c r="L4089" s="32"/>
      <c r="M4089" s="148"/>
      <c r="T4089" s="52"/>
      <c r="AT4089" s="17" t="s">
        <v>191</v>
      </c>
      <c r="AU4089" s="17" t="s">
        <v>81</v>
      </c>
    </row>
    <row r="4090" spans="2:65" s="12" customFormat="1">
      <c r="B4090" s="149"/>
      <c r="D4090" s="150" t="s">
        <v>193</v>
      </c>
      <c r="E4090" s="151" t="s">
        <v>3</v>
      </c>
      <c r="F4090" s="152" t="s">
        <v>2878</v>
      </c>
      <c r="H4090" s="153">
        <v>16</v>
      </c>
      <c r="I4090" s="154"/>
      <c r="L4090" s="149"/>
      <c r="M4090" s="155"/>
      <c r="T4090" s="156"/>
      <c r="AT4090" s="151" t="s">
        <v>193</v>
      </c>
      <c r="AU4090" s="151" t="s">
        <v>81</v>
      </c>
      <c r="AV4090" s="12" t="s">
        <v>81</v>
      </c>
      <c r="AW4090" s="12" t="s">
        <v>34</v>
      </c>
      <c r="AX4090" s="12" t="s">
        <v>79</v>
      </c>
      <c r="AY4090" s="151" t="s">
        <v>182</v>
      </c>
    </row>
    <row r="4091" spans="2:65" s="1" customFormat="1" ht="49.15" customHeight="1">
      <c r="B4091" s="131"/>
      <c r="C4091" s="132" t="s">
        <v>2879</v>
      </c>
      <c r="D4091" s="132" t="s">
        <v>184</v>
      </c>
      <c r="E4091" s="133" t="s">
        <v>2880</v>
      </c>
      <c r="F4091" s="134" t="s">
        <v>2881</v>
      </c>
      <c r="G4091" s="135" t="s">
        <v>300</v>
      </c>
      <c r="H4091" s="136">
        <v>32</v>
      </c>
      <c r="I4091" s="137"/>
      <c r="J4091" s="138">
        <f>ROUND(I4091*H4091,2)</f>
        <v>0</v>
      </c>
      <c r="K4091" s="134" t="s">
        <v>188</v>
      </c>
      <c r="L4091" s="32"/>
      <c r="M4091" s="139" t="s">
        <v>3</v>
      </c>
      <c r="N4091" s="140" t="s">
        <v>43</v>
      </c>
      <c r="P4091" s="141">
        <f>O4091*H4091</f>
        <v>0</v>
      </c>
      <c r="Q4091" s="141">
        <v>0</v>
      </c>
      <c r="R4091" s="141">
        <f>Q4091*H4091</f>
        <v>0</v>
      </c>
      <c r="S4091" s="141">
        <v>0.04</v>
      </c>
      <c r="T4091" s="142">
        <f>S4091*H4091</f>
        <v>1.28</v>
      </c>
      <c r="AR4091" s="143" t="s">
        <v>189</v>
      </c>
      <c r="AT4091" s="143" t="s">
        <v>184</v>
      </c>
      <c r="AU4091" s="143" t="s">
        <v>81</v>
      </c>
      <c r="AY4091" s="17" t="s">
        <v>182</v>
      </c>
      <c r="BE4091" s="144">
        <f>IF(N4091="základní",J4091,0)</f>
        <v>0</v>
      </c>
      <c r="BF4091" s="144">
        <f>IF(N4091="snížená",J4091,0)</f>
        <v>0</v>
      </c>
      <c r="BG4091" s="144">
        <f>IF(N4091="zákl. přenesená",J4091,0)</f>
        <v>0</v>
      </c>
      <c r="BH4091" s="144">
        <f>IF(N4091="sníž. přenesená",J4091,0)</f>
        <v>0</v>
      </c>
      <c r="BI4091" s="144">
        <f>IF(N4091="nulová",J4091,0)</f>
        <v>0</v>
      </c>
      <c r="BJ4091" s="17" t="s">
        <v>79</v>
      </c>
      <c r="BK4091" s="144">
        <f>ROUND(I4091*H4091,2)</f>
        <v>0</v>
      </c>
      <c r="BL4091" s="17" t="s">
        <v>189</v>
      </c>
      <c r="BM4091" s="143" t="s">
        <v>2882</v>
      </c>
    </row>
    <row r="4092" spans="2:65" s="1" customFormat="1">
      <c r="B4092" s="32"/>
      <c r="D4092" s="145" t="s">
        <v>191</v>
      </c>
      <c r="F4092" s="146" t="s">
        <v>2883</v>
      </c>
      <c r="I4092" s="147"/>
      <c r="L4092" s="32"/>
      <c r="M4092" s="148"/>
      <c r="T4092" s="52"/>
      <c r="AT4092" s="17" t="s">
        <v>191</v>
      </c>
      <c r="AU4092" s="17" t="s">
        <v>81</v>
      </c>
    </row>
    <row r="4093" spans="2:65" s="12" customFormat="1">
      <c r="B4093" s="149"/>
      <c r="D4093" s="150" t="s">
        <v>193</v>
      </c>
      <c r="E4093" s="151" t="s">
        <v>3</v>
      </c>
      <c r="F4093" s="152" t="s">
        <v>2872</v>
      </c>
      <c r="H4093" s="153">
        <v>32</v>
      </c>
      <c r="I4093" s="154"/>
      <c r="L4093" s="149"/>
      <c r="M4093" s="155"/>
      <c r="T4093" s="156"/>
      <c r="AT4093" s="151" t="s">
        <v>193</v>
      </c>
      <c r="AU4093" s="151" t="s">
        <v>81</v>
      </c>
      <c r="AV4093" s="12" t="s">
        <v>81</v>
      </c>
      <c r="AW4093" s="12" t="s">
        <v>34</v>
      </c>
      <c r="AX4093" s="12" t="s">
        <v>79</v>
      </c>
      <c r="AY4093" s="151" t="s">
        <v>182</v>
      </c>
    </row>
    <row r="4094" spans="2:65" s="1" customFormat="1" ht="49.15" customHeight="1">
      <c r="B4094" s="131"/>
      <c r="C4094" s="132" t="s">
        <v>2884</v>
      </c>
      <c r="D4094" s="132" t="s">
        <v>184</v>
      </c>
      <c r="E4094" s="133" t="s">
        <v>2885</v>
      </c>
      <c r="F4094" s="134" t="s">
        <v>2886</v>
      </c>
      <c r="G4094" s="135" t="s">
        <v>300</v>
      </c>
      <c r="H4094" s="136">
        <v>114</v>
      </c>
      <c r="I4094" s="137"/>
      <c r="J4094" s="138">
        <f>ROUND(I4094*H4094,2)</f>
        <v>0</v>
      </c>
      <c r="K4094" s="134" t="s">
        <v>188</v>
      </c>
      <c r="L4094" s="32"/>
      <c r="M4094" s="139" t="s">
        <v>3</v>
      </c>
      <c r="N4094" s="140" t="s">
        <v>43</v>
      </c>
      <c r="P4094" s="141">
        <f>O4094*H4094</f>
        <v>0</v>
      </c>
      <c r="Q4094" s="141">
        <v>0</v>
      </c>
      <c r="R4094" s="141">
        <f>Q4094*H4094</f>
        <v>0</v>
      </c>
      <c r="S4094" s="141">
        <v>4.2000000000000003E-2</v>
      </c>
      <c r="T4094" s="142">
        <f>S4094*H4094</f>
        <v>4.7880000000000003</v>
      </c>
      <c r="AR4094" s="143" t="s">
        <v>189</v>
      </c>
      <c r="AT4094" s="143" t="s">
        <v>184</v>
      </c>
      <c r="AU4094" s="143" t="s">
        <v>81</v>
      </c>
      <c r="AY4094" s="17" t="s">
        <v>182</v>
      </c>
      <c r="BE4094" s="144">
        <f>IF(N4094="základní",J4094,0)</f>
        <v>0</v>
      </c>
      <c r="BF4094" s="144">
        <f>IF(N4094="snížená",J4094,0)</f>
        <v>0</v>
      </c>
      <c r="BG4094" s="144">
        <f>IF(N4094="zákl. přenesená",J4094,0)</f>
        <v>0</v>
      </c>
      <c r="BH4094" s="144">
        <f>IF(N4094="sníž. přenesená",J4094,0)</f>
        <v>0</v>
      </c>
      <c r="BI4094" s="144">
        <f>IF(N4094="nulová",J4094,0)</f>
        <v>0</v>
      </c>
      <c r="BJ4094" s="17" t="s">
        <v>79</v>
      </c>
      <c r="BK4094" s="144">
        <f>ROUND(I4094*H4094,2)</f>
        <v>0</v>
      </c>
      <c r="BL4094" s="17" t="s">
        <v>189</v>
      </c>
      <c r="BM4094" s="143" t="s">
        <v>2887</v>
      </c>
    </row>
    <row r="4095" spans="2:65" s="1" customFormat="1">
      <c r="B4095" s="32"/>
      <c r="D4095" s="145" t="s">
        <v>191</v>
      </c>
      <c r="F4095" s="146" t="s">
        <v>2888</v>
      </c>
      <c r="I4095" s="147"/>
      <c r="L4095" s="32"/>
      <c r="M4095" s="148"/>
      <c r="T4095" s="52"/>
      <c r="AT4095" s="17" t="s">
        <v>191</v>
      </c>
      <c r="AU4095" s="17" t="s">
        <v>81</v>
      </c>
    </row>
    <row r="4096" spans="2:65" s="12" customFormat="1" ht="22.5">
      <c r="B4096" s="149"/>
      <c r="D4096" s="150" t="s">
        <v>193</v>
      </c>
      <c r="E4096" s="151" t="s">
        <v>3</v>
      </c>
      <c r="F4096" s="152" t="s">
        <v>2889</v>
      </c>
      <c r="H4096" s="153">
        <v>67.3</v>
      </c>
      <c r="I4096" s="154"/>
      <c r="L4096" s="149"/>
      <c r="M4096" s="155"/>
      <c r="T4096" s="156"/>
      <c r="AT4096" s="151" t="s">
        <v>193</v>
      </c>
      <c r="AU4096" s="151" t="s">
        <v>81</v>
      </c>
      <c r="AV4096" s="12" t="s">
        <v>81</v>
      </c>
      <c r="AW4096" s="12" t="s">
        <v>34</v>
      </c>
      <c r="AX4096" s="12" t="s">
        <v>72</v>
      </c>
      <c r="AY4096" s="151" t="s">
        <v>182</v>
      </c>
    </row>
    <row r="4097" spans="2:65" s="12" customFormat="1">
      <c r="B4097" s="149"/>
      <c r="D4097" s="150" t="s">
        <v>193</v>
      </c>
      <c r="E4097" s="151" t="s">
        <v>3</v>
      </c>
      <c r="F4097" s="152" t="s">
        <v>2890</v>
      </c>
      <c r="H4097" s="153">
        <v>18.2</v>
      </c>
      <c r="I4097" s="154"/>
      <c r="L4097" s="149"/>
      <c r="M4097" s="155"/>
      <c r="T4097" s="156"/>
      <c r="AT4097" s="151" t="s">
        <v>193</v>
      </c>
      <c r="AU4097" s="151" t="s">
        <v>81</v>
      </c>
      <c r="AV4097" s="12" t="s">
        <v>81</v>
      </c>
      <c r="AW4097" s="12" t="s">
        <v>34</v>
      </c>
      <c r="AX4097" s="12" t="s">
        <v>72</v>
      </c>
      <c r="AY4097" s="151" t="s">
        <v>182</v>
      </c>
    </row>
    <row r="4098" spans="2:65" s="12" customFormat="1">
      <c r="B4098" s="149"/>
      <c r="D4098" s="150" t="s">
        <v>193</v>
      </c>
      <c r="E4098" s="151" t="s">
        <v>3</v>
      </c>
      <c r="F4098" s="152" t="s">
        <v>2891</v>
      </c>
      <c r="H4098" s="153">
        <v>10.4</v>
      </c>
      <c r="I4098" s="154"/>
      <c r="L4098" s="149"/>
      <c r="M4098" s="155"/>
      <c r="T4098" s="156"/>
      <c r="AT4098" s="151" t="s">
        <v>193</v>
      </c>
      <c r="AU4098" s="151" t="s">
        <v>81</v>
      </c>
      <c r="AV4098" s="12" t="s">
        <v>81</v>
      </c>
      <c r="AW4098" s="12" t="s">
        <v>34</v>
      </c>
      <c r="AX4098" s="12" t="s">
        <v>72</v>
      </c>
      <c r="AY4098" s="151" t="s">
        <v>182</v>
      </c>
    </row>
    <row r="4099" spans="2:65" s="12" customFormat="1">
      <c r="B4099" s="149"/>
      <c r="D4099" s="150" t="s">
        <v>193</v>
      </c>
      <c r="E4099" s="151" t="s">
        <v>3</v>
      </c>
      <c r="F4099" s="152" t="s">
        <v>2892</v>
      </c>
      <c r="H4099" s="153">
        <v>2.6</v>
      </c>
      <c r="I4099" s="154"/>
      <c r="L4099" s="149"/>
      <c r="M4099" s="155"/>
      <c r="T4099" s="156"/>
      <c r="AT4099" s="151" t="s">
        <v>193</v>
      </c>
      <c r="AU4099" s="151" t="s">
        <v>81</v>
      </c>
      <c r="AV4099" s="12" t="s">
        <v>81</v>
      </c>
      <c r="AW4099" s="12" t="s">
        <v>34</v>
      </c>
      <c r="AX4099" s="12" t="s">
        <v>72</v>
      </c>
      <c r="AY4099" s="151" t="s">
        <v>182</v>
      </c>
    </row>
    <row r="4100" spans="2:65" s="12" customFormat="1">
      <c r="B4100" s="149"/>
      <c r="D4100" s="150" t="s">
        <v>193</v>
      </c>
      <c r="E4100" s="151" t="s">
        <v>3</v>
      </c>
      <c r="F4100" s="152" t="s">
        <v>2893</v>
      </c>
      <c r="H4100" s="153">
        <v>9.9</v>
      </c>
      <c r="I4100" s="154"/>
      <c r="L4100" s="149"/>
      <c r="M4100" s="155"/>
      <c r="T4100" s="156"/>
      <c r="AT4100" s="151" t="s">
        <v>193</v>
      </c>
      <c r="AU4100" s="151" t="s">
        <v>81</v>
      </c>
      <c r="AV4100" s="12" t="s">
        <v>81</v>
      </c>
      <c r="AW4100" s="12" t="s">
        <v>34</v>
      </c>
      <c r="AX4100" s="12" t="s">
        <v>72</v>
      </c>
      <c r="AY4100" s="151" t="s">
        <v>182</v>
      </c>
    </row>
    <row r="4101" spans="2:65" s="12" customFormat="1">
      <c r="B4101" s="149"/>
      <c r="D4101" s="150" t="s">
        <v>193</v>
      </c>
      <c r="E4101" s="151" t="s">
        <v>3</v>
      </c>
      <c r="F4101" s="152" t="s">
        <v>2894</v>
      </c>
      <c r="H4101" s="153">
        <v>5.6</v>
      </c>
      <c r="I4101" s="154"/>
      <c r="L4101" s="149"/>
      <c r="M4101" s="155"/>
      <c r="T4101" s="156"/>
      <c r="AT4101" s="151" t="s">
        <v>193</v>
      </c>
      <c r="AU4101" s="151" t="s">
        <v>81</v>
      </c>
      <c r="AV4101" s="12" t="s">
        <v>81</v>
      </c>
      <c r="AW4101" s="12" t="s">
        <v>34</v>
      </c>
      <c r="AX4101" s="12" t="s">
        <v>72</v>
      </c>
      <c r="AY4101" s="151" t="s">
        <v>182</v>
      </c>
    </row>
    <row r="4102" spans="2:65" s="13" customFormat="1">
      <c r="B4102" s="157"/>
      <c r="D4102" s="150" t="s">
        <v>193</v>
      </c>
      <c r="E4102" s="158" t="s">
        <v>3</v>
      </c>
      <c r="F4102" s="159" t="s">
        <v>201</v>
      </c>
      <c r="H4102" s="160">
        <v>114</v>
      </c>
      <c r="I4102" s="161"/>
      <c r="L4102" s="157"/>
      <c r="M4102" s="162"/>
      <c r="T4102" s="163"/>
      <c r="AT4102" s="158" t="s">
        <v>193</v>
      </c>
      <c r="AU4102" s="158" t="s">
        <v>81</v>
      </c>
      <c r="AV4102" s="13" t="s">
        <v>189</v>
      </c>
      <c r="AW4102" s="13" t="s">
        <v>34</v>
      </c>
      <c r="AX4102" s="13" t="s">
        <v>79</v>
      </c>
      <c r="AY4102" s="158" t="s">
        <v>182</v>
      </c>
    </row>
    <row r="4103" spans="2:65" s="1" customFormat="1" ht="49.15" customHeight="1">
      <c r="B4103" s="131"/>
      <c r="C4103" s="132" t="s">
        <v>2895</v>
      </c>
      <c r="D4103" s="132" t="s">
        <v>184</v>
      </c>
      <c r="E4103" s="133" t="s">
        <v>2896</v>
      </c>
      <c r="F4103" s="134" t="s">
        <v>2897</v>
      </c>
      <c r="G4103" s="135" t="s">
        <v>300</v>
      </c>
      <c r="H4103" s="136">
        <v>321.10000000000002</v>
      </c>
      <c r="I4103" s="137"/>
      <c r="J4103" s="138">
        <f>ROUND(I4103*H4103,2)</f>
        <v>0</v>
      </c>
      <c r="K4103" s="134" t="s">
        <v>188</v>
      </c>
      <c r="L4103" s="32"/>
      <c r="M4103" s="139" t="s">
        <v>3</v>
      </c>
      <c r="N4103" s="140" t="s">
        <v>43</v>
      </c>
      <c r="P4103" s="141">
        <f>O4103*H4103</f>
        <v>0</v>
      </c>
      <c r="Q4103" s="141">
        <v>0</v>
      </c>
      <c r="R4103" s="141">
        <f>Q4103*H4103</f>
        <v>0</v>
      </c>
      <c r="S4103" s="141">
        <v>6.5000000000000002E-2</v>
      </c>
      <c r="T4103" s="142">
        <f>S4103*H4103</f>
        <v>20.871500000000001</v>
      </c>
      <c r="AR4103" s="143" t="s">
        <v>189</v>
      </c>
      <c r="AT4103" s="143" t="s">
        <v>184</v>
      </c>
      <c r="AU4103" s="143" t="s">
        <v>81</v>
      </c>
      <c r="AY4103" s="17" t="s">
        <v>182</v>
      </c>
      <c r="BE4103" s="144">
        <f>IF(N4103="základní",J4103,0)</f>
        <v>0</v>
      </c>
      <c r="BF4103" s="144">
        <f>IF(N4103="snížená",J4103,0)</f>
        <v>0</v>
      </c>
      <c r="BG4103" s="144">
        <f>IF(N4103="zákl. přenesená",J4103,0)</f>
        <v>0</v>
      </c>
      <c r="BH4103" s="144">
        <f>IF(N4103="sníž. přenesená",J4103,0)</f>
        <v>0</v>
      </c>
      <c r="BI4103" s="144">
        <f>IF(N4103="nulová",J4103,0)</f>
        <v>0</v>
      </c>
      <c r="BJ4103" s="17" t="s">
        <v>79</v>
      </c>
      <c r="BK4103" s="144">
        <f>ROUND(I4103*H4103,2)</f>
        <v>0</v>
      </c>
      <c r="BL4103" s="17" t="s">
        <v>189</v>
      </c>
      <c r="BM4103" s="143" t="s">
        <v>2898</v>
      </c>
    </row>
    <row r="4104" spans="2:65" s="1" customFormat="1">
      <c r="B4104" s="32"/>
      <c r="D4104" s="145" t="s">
        <v>191</v>
      </c>
      <c r="F4104" s="146" t="s">
        <v>2899</v>
      </c>
      <c r="I4104" s="147"/>
      <c r="L4104" s="32"/>
      <c r="M4104" s="148"/>
      <c r="T4104" s="52"/>
      <c r="AT4104" s="17" t="s">
        <v>191</v>
      </c>
      <c r="AU4104" s="17" t="s">
        <v>81</v>
      </c>
    </row>
    <row r="4105" spans="2:65" s="12" customFormat="1">
      <c r="B4105" s="149"/>
      <c r="D4105" s="150" t="s">
        <v>193</v>
      </c>
      <c r="E4105" s="151" t="s">
        <v>3</v>
      </c>
      <c r="F4105" s="152" t="s">
        <v>2900</v>
      </c>
      <c r="H4105" s="153">
        <v>40.799999999999997</v>
      </c>
      <c r="I4105" s="154"/>
      <c r="L4105" s="149"/>
      <c r="M4105" s="155"/>
      <c r="T4105" s="156"/>
      <c r="AT4105" s="151" t="s">
        <v>193</v>
      </c>
      <c r="AU4105" s="151" t="s">
        <v>81</v>
      </c>
      <c r="AV4105" s="12" t="s">
        <v>81</v>
      </c>
      <c r="AW4105" s="12" t="s">
        <v>34</v>
      </c>
      <c r="AX4105" s="12" t="s">
        <v>72</v>
      </c>
      <c r="AY4105" s="151" t="s">
        <v>182</v>
      </c>
    </row>
    <row r="4106" spans="2:65" s="12" customFormat="1">
      <c r="B4106" s="149"/>
      <c r="D4106" s="150" t="s">
        <v>193</v>
      </c>
      <c r="E4106" s="151" t="s">
        <v>3</v>
      </c>
      <c r="F4106" s="152" t="s">
        <v>2901</v>
      </c>
      <c r="H4106" s="153">
        <v>76.05</v>
      </c>
      <c r="I4106" s="154"/>
      <c r="L4106" s="149"/>
      <c r="M4106" s="155"/>
      <c r="T4106" s="156"/>
      <c r="AT4106" s="151" t="s">
        <v>193</v>
      </c>
      <c r="AU4106" s="151" t="s">
        <v>81</v>
      </c>
      <c r="AV4106" s="12" t="s">
        <v>81</v>
      </c>
      <c r="AW4106" s="12" t="s">
        <v>34</v>
      </c>
      <c r="AX4106" s="12" t="s">
        <v>72</v>
      </c>
      <c r="AY4106" s="151" t="s">
        <v>182</v>
      </c>
    </row>
    <row r="4107" spans="2:65" s="12" customFormat="1" ht="22.5">
      <c r="B4107" s="149"/>
      <c r="D4107" s="150" t="s">
        <v>193</v>
      </c>
      <c r="E4107" s="151" t="s">
        <v>3</v>
      </c>
      <c r="F4107" s="152" t="s">
        <v>2902</v>
      </c>
      <c r="H4107" s="153">
        <v>112.85</v>
      </c>
      <c r="I4107" s="154"/>
      <c r="L4107" s="149"/>
      <c r="M4107" s="155"/>
      <c r="T4107" s="156"/>
      <c r="AT4107" s="151" t="s">
        <v>193</v>
      </c>
      <c r="AU4107" s="151" t="s">
        <v>81</v>
      </c>
      <c r="AV4107" s="12" t="s">
        <v>81</v>
      </c>
      <c r="AW4107" s="12" t="s">
        <v>34</v>
      </c>
      <c r="AX4107" s="12" t="s">
        <v>72</v>
      </c>
      <c r="AY4107" s="151" t="s">
        <v>182</v>
      </c>
    </row>
    <row r="4108" spans="2:65" s="12" customFormat="1">
      <c r="B4108" s="149"/>
      <c r="D4108" s="150" t="s">
        <v>193</v>
      </c>
      <c r="E4108" s="151" t="s">
        <v>3</v>
      </c>
      <c r="F4108" s="152" t="s">
        <v>2903</v>
      </c>
      <c r="H4108" s="153">
        <v>20.6</v>
      </c>
      <c r="I4108" s="154"/>
      <c r="L4108" s="149"/>
      <c r="M4108" s="155"/>
      <c r="T4108" s="156"/>
      <c r="AT4108" s="151" t="s">
        <v>193</v>
      </c>
      <c r="AU4108" s="151" t="s">
        <v>81</v>
      </c>
      <c r="AV4108" s="12" t="s">
        <v>81</v>
      </c>
      <c r="AW4108" s="12" t="s">
        <v>34</v>
      </c>
      <c r="AX4108" s="12" t="s">
        <v>72</v>
      </c>
      <c r="AY4108" s="151" t="s">
        <v>182</v>
      </c>
    </row>
    <row r="4109" spans="2:65" s="12" customFormat="1">
      <c r="B4109" s="149"/>
      <c r="D4109" s="150" t="s">
        <v>193</v>
      </c>
      <c r="E4109" s="151" t="s">
        <v>3</v>
      </c>
      <c r="F4109" s="152" t="s">
        <v>2904</v>
      </c>
      <c r="H4109" s="153">
        <v>45</v>
      </c>
      <c r="I4109" s="154"/>
      <c r="L4109" s="149"/>
      <c r="M4109" s="155"/>
      <c r="T4109" s="156"/>
      <c r="AT4109" s="151" t="s">
        <v>193</v>
      </c>
      <c r="AU4109" s="151" t="s">
        <v>81</v>
      </c>
      <c r="AV4109" s="12" t="s">
        <v>81</v>
      </c>
      <c r="AW4109" s="12" t="s">
        <v>34</v>
      </c>
      <c r="AX4109" s="12" t="s">
        <v>72</v>
      </c>
      <c r="AY4109" s="151" t="s">
        <v>182</v>
      </c>
    </row>
    <row r="4110" spans="2:65" s="12" customFormat="1">
      <c r="B4110" s="149"/>
      <c r="D4110" s="150" t="s">
        <v>193</v>
      </c>
      <c r="E4110" s="151" t="s">
        <v>3</v>
      </c>
      <c r="F4110" s="152" t="s">
        <v>2905</v>
      </c>
      <c r="H4110" s="153">
        <v>12.9</v>
      </c>
      <c r="I4110" s="154"/>
      <c r="L4110" s="149"/>
      <c r="M4110" s="155"/>
      <c r="T4110" s="156"/>
      <c r="AT4110" s="151" t="s">
        <v>193</v>
      </c>
      <c r="AU4110" s="151" t="s">
        <v>81</v>
      </c>
      <c r="AV4110" s="12" t="s">
        <v>81</v>
      </c>
      <c r="AW4110" s="12" t="s">
        <v>34</v>
      </c>
      <c r="AX4110" s="12" t="s">
        <v>72</v>
      </c>
      <c r="AY4110" s="151" t="s">
        <v>182</v>
      </c>
    </row>
    <row r="4111" spans="2:65" s="12" customFormat="1">
      <c r="B4111" s="149"/>
      <c r="D4111" s="150" t="s">
        <v>193</v>
      </c>
      <c r="E4111" s="151" t="s">
        <v>3</v>
      </c>
      <c r="F4111" s="152" t="s">
        <v>2906</v>
      </c>
      <c r="H4111" s="153">
        <v>12.9</v>
      </c>
      <c r="I4111" s="154"/>
      <c r="L4111" s="149"/>
      <c r="M4111" s="155"/>
      <c r="T4111" s="156"/>
      <c r="AT4111" s="151" t="s">
        <v>193</v>
      </c>
      <c r="AU4111" s="151" t="s">
        <v>81</v>
      </c>
      <c r="AV4111" s="12" t="s">
        <v>81</v>
      </c>
      <c r="AW4111" s="12" t="s">
        <v>34</v>
      </c>
      <c r="AX4111" s="12" t="s">
        <v>72</v>
      </c>
      <c r="AY4111" s="151" t="s">
        <v>182</v>
      </c>
    </row>
    <row r="4112" spans="2:65" s="13" customFormat="1">
      <c r="B4112" s="157"/>
      <c r="D4112" s="150" t="s">
        <v>193</v>
      </c>
      <c r="E4112" s="158" t="s">
        <v>3</v>
      </c>
      <c r="F4112" s="159" t="s">
        <v>201</v>
      </c>
      <c r="H4112" s="160">
        <v>321.09999999999991</v>
      </c>
      <c r="I4112" s="161"/>
      <c r="L4112" s="157"/>
      <c r="M4112" s="162"/>
      <c r="T4112" s="163"/>
      <c r="AT4112" s="158" t="s">
        <v>193</v>
      </c>
      <c r="AU4112" s="158" t="s">
        <v>81</v>
      </c>
      <c r="AV4112" s="13" t="s">
        <v>189</v>
      </c>
      <c r="AW4112" s="13" t="s">
        <v>34</v>
      </c>
      <c r="AX4112" s="13" t="s">
        <v>79</v>
      </c>
      <c r="AY4112" s="158" t="s">
        <v>182</v>
      </c>
    </row>
    <row r="4113" spans="2:65" s="1" customFormat="1" ht="49.15" customHeight="1">
      <c r="B4113" s="131"/>
      <c r="C4113" s="132" t="s">
        <v>2907</v>
      </c>
      <c r="D4113" s="132" t="s">
        <v>184</v>
      </c>
      <c r="E4113" s="133" t="s">
        <v>2908</v>
      </c>
      <c r="F4113" s="134" t="s">
        <v>2909</v>
      </c>
      <c r="G4113" s="135" t="s">
        <v>300</v>
      </c>
      <c r="H4113" s="136">
        <v>140</v>
      </c>
      <c r="I4113" s="137"/>
      <c r="J4113" s="138">
        <f>ROUND(I4113*H4113,2)</f>
        <v>0</v>
      </c>
      <c r="K4113" s="134" t="s">
        <v>188</v>
      </c>
      <c r="L4113" s="32"/>
      <c r="M4113" s="139" t="s">
        <v>3</v>
      </c>
      <c r="N4113" s="140" t="s">
        <v>43</v>
      </c>
      <c r="P4113" s="141">
        <f>O4113*H4113</f>
        <v>0</v>
      </c>
      <c r="Q4113" s="141">
        <v>0.11903</v>
      </c>
      <c r="R4113" s="141">
        <f>Q4113*H4113</f>
        <v>16.664200000000001</v>
      </c>
      <c r="S4113" s="141">
        <v>0</v>
      </c>
      <c r="T4113" s="142">
        <f>S4113*H4113</f>
        <v>0</v>
      </c>
      <c r="AR4113" s="143" t="s">
        <v>189</v>
      </c>
      <c r="AT4113" s="143" t="s">
        <v>184</v>
      </c>
      <c r="AU4113" s="143" t="s">
        <v>81</v>
      </c>
      <c r="AY4113" s="17" t="s">
        <v>182</v>
      </c>
      <c r="BE4113" s="144">
        <f>IF(N4113="základní",J4113,0)</f>
        <v>0</v>
      </c>
      <c r="BF4113" s="144">
        <f>IF(N4113="snížená",J4113,0)</f>
        <v>0</v>
      </c>
      <c r="BG4113" s="144">
        <f>IF(N4113="zákl. přenesená",J4113,0)</f>
        <v>0</v>
      </c>
      <c r="BH4113" s="144">
        <f>IF(N4113="sníž. přenesená",J4113,0)</f>
        <v>0</v>
      </c>
      <c r="BI4113" s="144">
        <f>IF(N4113="nulová",J4113,0)</f>
        <v>0</v>
      </c>
      <c r="BJ4113" s="17" t="s">
        <v>79</v>
      </c>
      <c r="BK4113" s="144">
        <f>ROUND(I4113*H4113,2)</f>
        <v>0</v>
      </c>
      <c r="BL4113" s="17" t="s">
        <v>189</v>
      </c>
      <c r="BM4113" s="143" t="s">
        <v>2910</v>
      </c>
    </row>
    <row r="4114" spans="2:65" s="1" customFormat="1">
      <c r="B4114" s="32"/>
      <c r="D4114" s="145" t="s">
        <v>191</v>
      </c>
      <c r="F4114" s="146" t="s">
        <v>2911</v>
      </c>
      <c r="I4114" s="147"/>
      <c r="L4114" s="32"/>
      <c r="M4114" s="148"/>
      <c r="T4114" s="52"/>
      <c r="AT4114" s="17" t="s">
        <v>191</v>
      </c>
      <c r="AU4114" s="17" t="s">
        <v>81</v>
      </c>
    </row>
    <row r="4115" spans="2:65" s="1" customFormat="1" ht="44.25" customHeight="1">
      <c r="B4115" s="131"/>
      <c r="C4115" s="132" t="s">
        <v>2912</v>
      </c>
      <c r="D4115" s="132" t="s">
        <v>184</v>
      </c>
      <c r="E4115" s="133" t="s">
        <v>2913</v>
      </c>
      <c r="F4115" s="134" t="s">
        <v>2914</v>
      </c>
      <c r="G4115" s="135" t="s">
        <v>300</v>
      </c>
      <c r="H4115" s="136">
        <v>180</v>
      </c>
      <c r="I4115" s="137"/>
      <c r="J4115" s="138">
        <f>ROUND(I4115*H4115,2)</f>
        <v>0</v>
      </c>
      <c r="K4115" s="134" t="s">
        <v>188</v>
      </c>
      <c r="L4115" s="32"/>
      <c r="M4115" s="139" t="s">
        <v>3</v>
      </c>
      <c r="N4115" s="140" t="s">
        <v>43</v>
      </c>
      <c r="P4115" s="141">
        <f>O4115*H4115</f>
        <v>0</v>
      </c>
      <c r="Q4115" s="141">
        <v>2.3619999999999999E-2</v>
      </c>
      <c r="R4115" s="141">
        <f>Q4115*H4115</f>
        <v>4.2515999999999998</v>
      </c>
      <c r="S4115" s="141">
        <v>0</v>
      </c>
      <c r="T4115" s="142">
        <f>S4115*H4115</f>
        <v>0</v>
      </c>
      <c r="AR4115" s="143" t="s">
        <v>189</v>
      </c>
      <c r="AT4115" s="143" t="s">
        <v>184</v>
      </c>
      <c r="AU4115" s="143" t="s">
        <v>81</v>
      </c>
      <c r="AY4115" s="17" t="s">
        <v>182</v>
      </c>
      <c r="BE4115" s="144">
        <f>IF(N4115="základní",J4115,0)</f>
        <v>0</v>
      </c>
      <c r="BF4115" s="144">
        <f>IF(N4115="snížená",J4115,0)</f>
        <v>0</v>
      </c>
      <c r="BG4115" s="144">
        <f>IF(N4115="zákl. přenesená",J4115,0)</f>
        <v>0</v>
      </c>
      <c r="BH4115" s="144">
        <f>IF(N4115="sníž. přenesená",J4115,0)</f>
        <v>0</v>
      </c>
      <c r="BI4115" s="144">
        <f>IF(N4115="nulová",J4115,0)</f>
        <v>0</v>
      </c>
      <c r="BJ4115" s="17" t="s">
        <v>79</v>
      </c>
      <c r="BK4115" s="144">
        <f>ROUND(I4115*H4115,2)</f>
        <v>0</v>
      </c>
      <c r="BL4115" s="17" t="s">
        <v>189</v>
      </c>
      <c r="BM4115" s="143" t="s">
        <v>2915</v>
      </c>
    </row>
    <row r="4116" spans="2:65" s="1" customFormat="1">
      <c r="B4116" s="32"/>
      <c r="D4116" s="145" t="s">
        <v>191</v>
      </c>
      <c r="F4116" s="146" t="s">
        <v>2916</v>
      </c>
      <c r="I4116" s="147"/>
      <c r="L4116" s="32"/>
      <c r="M4116" s="148"/>
      <c r="T4116" s="52"/>
      <c r="AT4116" s="17" t="s">
        <v>191</v>
      </c>
      <c r="AU4116" s="17" t="s">
        <v>81</v>
      </c>
    </row>
    <row r="4117" spans="2:65" s="1" customFormat="1" ht="49.15" customHeight="1">
      <c r="B4117" s="131"/>
      <c r="C4117" s="132" t="s">
        <v>2917</v>
      </c>
      <c r="D4117" s="132" t="s">
        <v>184</v>
      </c>
      <c r="E4117" s="133" t="s">
        <v>2918</v>
      </c>
      <c r="F4117" s="134" t="s">
        <v>2919</v>
      </c>
      <c r="G4117" s="135" t="s">
        <v>300</v>
      </c>
      <c r="H4117" s="136">
        <v>180</v>
      </c>
      <c r="I4117" s="137"/>
      <c r="J4117" s="138">
        <f>ROUND(I4117*H4117,2)</f>
        <v>0</v>
      </c>
      <c r="K4117" s="134" t="s">
        <v>188</v>
      </c>
      <c r="L4117" s="32"/>
      <c r="M4117" s="139" t="s">
        <v>3</v>
      </c>
      <c r="N4117" s="140" t="s">
        <v>43</v>
      </c>
      <c r="P4117" s="141">
        <f>O4117*H4117</f>
        <v>0</v>
      </c>
      <c r="Q4117" s="141">
        <v>4.4000000000000003E-3</v>
      </c>
      <c r="R4117" s="141">
        <f>Q4117*H4117</f>
        <v>0.79200000000000004</v>
      </c>
      <c r="S4117" s="141">
        <v>0</v>
      </c>
      <c r="T4117" s="142">
        <f>S4117*H4117</f>
        <v>0</v>
      </c>
      <c r="AR4117" s="143" t="s">
        <v>189</v>
      </c>
      <c r="AT4117" s="143" t="s">
        <v>184</v>
      </c>
      <c r="AU4117" s="143" t="s">
        <v>81</v>
      </c>
      <c r="AY4117" s="17" t="s">
        <v>182</v>
      </c>
      <c r="BE4117" s="144">
        <f>IF(N4117="základní",J4117,0)</f>
        <v>0</v>
      </c>
      <c r="BF4117" s="144">
        <f>IF(N4117="snížená",J4117,0)</f>
        <v>0</v>
      </c>
      <c r="BG4117" s="144">
        <f>IF(N4117="zákl. přenesená",J4117,0)</f>
        <v>0</v>
      </c>
      <c r="BH4117" s="144">
        <f>IF(N4117="sníž. přenesená",J4117,0)</f>
        <v>0</v>
      </c>
      <c r="BI4117" s="144">
        <f>IF(N4117="nulová",J4117,0)</f>
        <v>0</v>
      </c>
      <c r="BJ4117" s="17" t="s">
        <v>79</v>
      </c>
      <c r="BK4117" s="144">
        <f>ROUND(I4117*H4117,2)</f>
        <v>0</v>
      </c>
      <c r="BL4117" s="17" t="s">
        <v>189</v>
      </c>
      <c r="BM4117" s="143" t="s">
        <v>2920</v>
      </c>
    </row>
    <row r="4118" spans="2:65" s="1" customFormat="1">
      <c r="B4118" s="32"/>
      <c r="D4118" s="145" t="s">
        <v>191</v>
      </c>
      <c r="F4118" s="146" t="s">
        <v>2921</v>
      </c>
      <c r="I4118" s="147"/>
      <c r="L4118" s="32"/>
      <c r="M4118" s="148"/>
      <c r="T4118" s="52"/>
      <c r="AT4118" s="17" t="s">
        <v>191</v>
      </c>
      <c r="AU4118" s="17" t="s">
        <v>81</v>
      </c>
    </row>
    <row r="4119" spans="2:65" s="1" customFormat="1" ht="44.25" customHeight="1">
      <c r="B4119" s="131"/>
      <c r="C4119" s="132" t="s">
        <v>2922</v>
      </c>
      <c r="D4119" s="132" t="s">
        <v>184</v>
      </c>
      <c r="E4119" s="133" t="s">
        <v>2923</v>
      </c>
      <c r="F4119" s="134" t="s">
        <v>2924</v>
      </c>
      <c r="G4119" s="135" t="s">
        <v>300</v>
      </c>
      <c r="H4119" s="136">
        <v>31.5</v>
      </c>
      <c r="I4119" s="137"/>
      <c r="J4119" s="138">
        <f>ROUND(I4119*H4119,2)</f>
        <v>0</v>
      </c>
      <c r="K4119" s="134" t="s">
        <v>188</v>
      </c>
      <c r="L4119" s="32"/>
      <c r="M4119" s="139" t="s">
        <v>3</v>
      </c>
      <c r="N4119" s="140" t="s">
        <v>43</v>
      </c>
      <c r="P4119" s="141">
        <f>O4119*H4119</f>
        <v>0</v>
      </c>
      <c r="Q4119" s="141">
        <v>3.16E-3</v>
      </c>
      <c r="R4119" s="141">
        <f>Q4119*H4119</f>
        <v>9.9540000000000003E-2</v>
      </c>
      <c r="S4119" s="141">
        <v>6.9000000000000006E-2</v>
      </c>
      <c r="T4119" s="142">
        <f>S4119*H4119</f>
        <v>2.1735000000000002</v>
      </c>
      <c r="AR4119" s="143" t="s">
        <v>189</v>
      </c>
      <c r="AT4119" s="143" t="s">
        <v>184</v>
      </c>
      <c r="AU4119" s="143" t="s">
        <v>81</v>
      </c>
      <c r="AY4119" s="17" t="s">
        <v>182</v>
      </c>
      <c r="BE4119" s="144">
        <f>IF(N4119="základní",J4119,0)</f>
        <v>0</v>
      </c>
      <c r="BF4119" s="144">
        <f>IF(N4119="snížená",J4119,0)</f>
        <v>0</v>
      </c>
      <c r="BG4119" s="144">
        <f>IF(N4119="zákl. přenesená",J4119,0)</f>
        <v>0</v>
      </c>
      <c r="BH4119" s="144">
        <f>IF(N4119="sníž. přenesená",J4119,0)</f>
        <v>0</v>
      </c>
      <c r="BI4119" s="144">
        <f>IF(N4119="nulová",J4119,0)</f>
        <v>0</v>
      </c>
      <c r="BJ4119" s="17" t="s">
        <v>79</v>
      </c>
      <c r="BK4119" s="144">
        <f>ROUND(I4119*H4119,2)</f>
        <v>0</v>
      </c>
      <c r="BL4119" s="17" t="s">
        <v>189</v>
      </c>
      <c r="BM4119" s="143" t="s">
        <v>2925</v>
      </c>
    </row>
    <row r="4120" spans="2:65" s="1" customFormat="1">
      <c r="B4120" s="32"/>
      <c r="D4120" s="145" t="s">
        <v>191</v>
      </c>
      <c r="F4120" s="146" t="s">
        <v>2926</v>
      </c>
      <c r="I4120" s="147"/>
      <c r="L4120" s="32"/>
      <c r="M4120" s="148"/>
      <c r="T4120" s="52"/>
      <c r="AT4120" s="17" t="s">
        <v>191</v>
      </c>
      <c r="AU4120" s="17" t="s">
        <v>81</v>
      </c>
    </row>
    <row r="4121" spans="2:65" s="12" customFormat="1">
      <c r="B4121" s="149"/>
      <c r="D4121" s="150" t="s">
        <v>193</v>
      </c>
      <c r="E4121" s="151" t="s">
        <v>3</v>
      </c>
      <c r="F4121" s="152" t="s">
        <v>2927</v>
      </c>
      <c r="H4121" s="153">
        <v>31.5</v>
      </c>
      <c r="I4121" s="154"/>
      <c r="L4121" s="149"/>
      <c r="M4121" s="155"/>
      <c r="T4121" s="156"/>
      <c r="AT4121" s="151" t="s">
        <v>193</v>
      </c>
      <c r="AU4121" s="151" t="s">
        <v>81</v>
      </c>
      <c r="AV4121" s="12" t="s">
        <v>81</v>
      </c>
      <c r="AW4121" s="12" t="s">
        <v>34</v>
      </c>
      <c r="AX4121" s="12" t="s">
        <v>79</v>
      </c>
      <c r="AY4121" s="151" t="s">
        <v>182</v>
      </c>
    </row>
    <row r="4122" spans="2:65" s="1" customFormat="1" ht="49.15" customHeight="1">
      <c r="B4122" s="131"/>
      <c r="C4122" s="132" t="s">
        <v>2928</v>
      </c>
      <c r="D4122" s="132" t="s">
        <v>184</v>
      </c>
      <c r="E4122" s="133" t="s">
        <v>2929</v>
      </c>
      <c r="F4122" s="134" t="s">
        <v>2930</v>
      </c>
      <c r="G4122" s="135" t="s">
        <v>300</v>
      </c>
      <c r="H4122" s="136">
        <v>21</v>
      </c>
      <c r="I4122" s="137"/>
      <c r="J4122" s="138">
        <f>ROUND(I4122*H4122,2)</f>
        <v>0</v>
      </c>
      <c r="K4122" s="134" t="s">
        <v>188</v>
      </c>
      <c r="L4122" s="32"/>
      <c r="M4122" s="139" t="s">
        <v>3</v>
      </c>
      <c r="N4122" s="140" t="s">
        <v>43</v>
      </c>
      <c r="P4122" s="141">
        <f>O4122*H4122</f>
        <v>0</v>
      </c>
      <c r="Q4122" s="141">
        <v>1.4499999999999999E-3</v>
      </c>
      <c r="R4122" s="141">
        <f>Q4122*H4122</f>
        <v>3.0449999999999998E-2</v>
      </c>
      <c r="S4122" s="141">
        <v>1.7000000000000001E-2</v>
      </c>
      <c r="T4122" s="142">
        <f>S4122*H4122</f>
        <v>0.35700000000000004</v>
      </c>
      <c r="AR4122" s="143" t="s">
        <v>189</v>
      </c>
      <c r="AT4122" s="143" t="s">
        <v>184</v>
      </c>
      <c r="AU4122" s="143" t="s">
        <v>81</v>
      </c>
      <c r="AY4122" s="17" t="s">
        <v>182</v>
      </c>
      <c r="BE4122" s="144">
        <f>IF(N4122="základní",J4122,0)</f>
        <v>0</v>
      </c>
      <c r="BF4122" s="144">
        <f>IF(N4122="snížená",J4122,0)</f>
        <v>0</v>
      </c>
      <c r="BG4122" s="144">
        <f>IF(N4122="zákl. přenesená",J4122,0)</f>
        <v>0</v>
      </c>
      <c r="BH4122" s="144">
        <f>IF(N4122="sníž. přenesená",J4122,0)</f>
        <v>0</v>
      </c>
      <c r="BI4122" s="144">
        <f>IF(N4122="nulová",J4122,0)</f>
        <v>0</v>
      </c>
      <c r="BJ4122" s="17" t="s">
        <v>79</v>
      </c>
      <c r="BK4122" s="144">
        <f>ROUND(I4122*H4122,2)</f>
        <v>0</v>
      </c>
      <c r="BL4122" s="17" t="s">
        <v>189</v>
      </c>
      <c r="BM4122" s="143" t="s">
        <v>2931</v>
      </c>
    </row>
    <row r="4123" spans="2:65" s="1" customFormat="1">
      <c r="B4123" s="32"/>
      <c r="D4123" s="145" t="s">
        <v>191</v>
      </c>
      <c r="F4123" s="146" t="s">
        <v>2932</v>
      </c>
      <c r="I4123" s="147"/>
      <c r="L4123" s="32"/>
      <c r="M4123" s="148"/>
      <c r="T4123" s="52"/>
      <c r="AT4123" s="17" t="s">
        <v>191</v>
      </c>
      <c r="AU4123" s="17" t="s">
        <v>81</v>
      </c>
    </row>
    <row r="4124" spans="2:65" s="12" customFormat="1">
      <c r="B4124" s="149"/>
      <c r="D4124" s="150" t="s">
        <v>193</v>
      </c>
      <c r="E4124" s="151" t="s">
        <v>3</v>
      </c>
      <c r="F4124" s="152" t="s">
        <v>2933</v>
      </c>
      <c r="H4124" s="153">
        <v>21</v>
      </c>
      <c r="I4124" s="154"/>
      <c r="L4124" s="149"/>
      <c r="M4124" s="155"/>
      <c r="T4124" s="156"/>
      <c r="AT4124" s="151" t="s">
        <v>193</v>
      </c>
      <c r="AU4124" s="151" t="s">
        <v>81</v>
      </c>
      <c r="AV4124" s="12" t="s">
        <v>81</v>
      </c>
      <c r="AW4124" s="12" t="s">
        <v>34</v>
      </c>
      <c r="AX4124" s="12" t="s">
        <v>79</v>
      </c>
      <c r="AY4124" s="151" t="s">
        <v>182</v>
      </c>
    </row>
    <row r="4125" spans="2:65" s="1" customFormat="1" ht="49.15" customHeight="1">
      <c r="B4125" s="131"/>
      <c r="C4125" s="132" t="s">
        <v>2934</v>
      </c>
      <c r="D4125" s="132" t="s">
        <v>184</v>
      </c>
      <c r="E4125" s="133" t="s">
        <v>2935</v>
      </c>
      <c r="F4125" s="134" t="s">
        <v>2936</v>
      </c>
      <c r="G4125" s="135" t="s">
        <v>300</v>
      </c>
      <c r="H4125" s="136">
        <v>9.1</v>
      </c>
      <c r="I4125" s="137"/>
      <c r="J4125" s="138">
        <f>ROUND(I4125*H4125,2)</f>
        <v>0</v>
      </c>
      <c r="K4125" s="134" t="s">
        <v>188</v>
      </c>
      <c r="L4125" s="32"/>
      <c r="M4125" s="139" t="s">
        <v>3</v>
      </c>
      <c r="N4125" s="140" t="s">
        <v>43</v>
      </c>
      <c r="P4125" s="141">
        <f>O4125*H4125</f>
        <v>0</v>
      </c>
      <c r="Q4125" s="141">
        <v>1.73E-3</v>
      </c>
      <c r="R4125" s="141">
        <f>Q4125*H4125</f>
        <v>1.5743E-2</v>
      </c>
      <c r="S4125" s="141">
        <v>3.9E-2</v>
      </c>
      <c r="T4125" s="142">
        <f>S4125*H4125</f>
        <v>0.35489999999999999</v>
      </c>
      <c r="AR4125" s="143" t="s">
        <v>189</v>
      </c>
      <c r="AT4125" s="143" t="s">
        <v>184</v>
      </c>
      <c r="AU4125" s="143" t="s">
        <v>81</v>
      </c>
      <c r="AY4125" s="17" t="s">
        <v>182</v>
      </c>
      <c r="BE4125" s="144">
        <f>IF(N4125="základní",J4125,0)</f>
        <v>0</v>
      </c>
      <c r="BF4125" s="144">
        <f>IF(N4125="snížená",J4125,0)</f>
        <v>0</v>
      </c>
      <c r="BG4125" s="144">
        <f>IF(N4125="zákl. přenesená",J4125,0)</f>
        <v>0</v>
      </c>
      <c r="BH4125" s="144">
        <f>IF(N4125="sníž. přenesená",J4125,0)</f>
        <v>0</v>
      </c>
      <c r="BI4125" s="144">
        <f>IF(N4125="nulová",J4125,0)</f>
        <v>0</v>
      </c>
      <c r="BJ4125" s="17" t="s">
        <v>79</v>
      </c>
      <c r="BK4125" s="144">
        <f>ROUND(I4125*H4125,2)</f>
        <v>0</v>
      </c>
      <c r="BL4125" s="17" t="s">
        <v>189</v>
      </c>
      <c r="BM4125" s="143" t="s">
        <v>2937</v>
      </c>
    </row>
    <row r="4126" spans="2:65" s="1" customFormat="1">
      <c r="B4126" s="32"/>
      <c r="D4126" s="145" t="s">
        <v>191</v>
      </c>
      <c r="F4126" s="146" t="s">
        <v>2938</v>
      </c>
      <c r="I4126" s="147"/>
      <c r="L4126" s="32"/>
      <c r="M4126" s="148"/>
      <c r="T4126" s="52"/>
      <c r="AT4126" s="17" t="s">
        <v>191</v>
      </c>
      <c r="AU4126" s="17" t="s">
        <v>81</v>
      </c>
    </row>
    <row r="4127" spans="2:65" s="12" customFormat="1">
      <c r="B4127" s="149"/>
      <c r="D4127" s="150" t="s">
        <v>193</v>
      </c>
      <c r="E4127" s="151" t="s">
        <v>3</v>
      </c>
      <c r="F4127" s="152" t="s">
        <v>2939</v>
      </c>
      <c r="H4127" s="153">
        <v>9.1</v>
      </c>
      <c r="I4127" s="154"/>
      <c r="L4127" s="149"/>
      <c r="M4127" s="155"/>
      <c r="T4127" s="156"/>
      <c r="AT4127" s="151" t="s">
        <v>193</v>
      </c>
      <c r="AU4127" s="151" t="s">
        <v>81</v>
      </c>
      <c r="AV4127" s="12" t="s">
        <v>81</v>
      </c>
      <c r="AW4127" s="12" t="s">
        <v>34</v>
      </c>
      <c r="AX4127" s="12" t="s">
        <v>79</v>
      </c>
      <c r="AY4127" s="151" t="s">
        <v>182</v>
      </c>
    </row>
    <row r="4128" spans="2:65" s="1" customFormat="1" ht="33" customHeight="1">
      <c r="B4128" s="131"/>
      <c r="C4128" s="132" t="s">
        <v>2940</v>
      </c>
      <c r="D4128" s="132" t="s">
        <v>184</v>
      </c>
      <c r="E4128" s="133" t="s">
        <v>2941</v>
      </c>
      <c r="F4128" s="134" t="s">
        <v>2942</v>
      </c>
      <c r="G4128" s="135" t="s">
        <v>292</v>
      </c>
      <c r="H4128" s="136">
        <v>575.19299999999998</v>
      </c>
      <c r="I4128" s="137"/>
      <c r="J4128" s="138">
        <f>ROUND(I4128*H4128,2)</f>
        <v>0</v>
      </c>
      <c r="K4128" s="134" t="s">
        <v>188</v>
      </c>
      <c r="L4128" s="32"/>
      <c r="M4128" s="139" t="s">
        <v>3</v>
      </c>
      <c r="N4128" s="140" t="s">
        <v>43</v>
      </c>
      <c r="P4128" s="141">
        <f>O4128*H4128</f>
        <v>0</v>
      </c>
      <c r="Q4128" s="141">
        <v>0</v>
      </c>
      <c r="R4128" s="141">
        <f>Q4128*H4128</f>
        <v>0</v>
      </c>
      <c r="S4128" s="141">
        <v>0.05</v>
      </c>
      <c r="T4128" s="142">
        <f>S4128*H4128</f>
        <v>28.759650000000001</v>
      </c>
      <c r="AR4128" s="143" t="s">
        <v>189</v>
      </c>
      <c r="AT4128" s="143" t="s">
        <v>184</v>
      </c>
      <c r="AU4128" s="143" t="s">
        <v>81</v>
      </c>
      <c r="AY4128" s="17" t="s">
        <v>182</v>
      </c>
      <c r="BE4128" s="144">
        <f>IF(N4128="základní",J4128,0)</f>
        <v>0</v>
      </c>
      <c r="BF4128" s="144">
        <f>IF(N4128="snížená",J4128,0)</f>
        <v>0</v>
      </c>
      <c r="BG4128" s="144">
        <f>IF(N4128="zákl. přenesená",J4128,0)</f>
        <v>0</v>
      </c>
      <c r="BH4128" s="144">
        <f>IF(N4128="sníž. přenesená",J4128,0)</f>
        <v>0</v>
      </c>
      <c r="BI4128" s="144">
        <f>IF(N4128="nulová",J4128,0)</f>
        <v>0</v>
      </c>
      <c r="BJ4128" s="17" t="s">
        <v>79</v>
      </c>
      <c r="BK4128" s="144">
        <f>ROUND(I4128*H4128,2)</f>
        <v>0</v>
      </c>
      <c r="BL4128" s="17" t="s">
        <v>189</v>
      </c>
      <c r="BM4128" s="143" t="s">
        <v>2943</v>
      </c>
    </row>
    <row r="4129" spans="2:65" s="1" customFormat="1">
      <c r="B4129" s="32"/>
      <c r="D4129" s="145" t="s">
        <v>191</v>
      </c>
      <c r="F4129" s="146" t="s">
        <v>2944</v>
      </c>
      <c r="I4129" s="147"/>
      <c r="L4129" s="32"/>
      <c r="M4129" s="148"/>
      <c r="T4129" s="52"/>
      <c r="AT4129" s="17" t="s">
        <v>191</v>
      </c>
      <c r="AU4129" s="17" t="s">
        <v>81</v>
      </c>
    </row>
    <row r="4130" spans="2:65" s="12" customFormat="1">
      <c r="B4130" s="149"/>
      <c r="D4130" s="150" t="s">
        <v>193</v>
      </c>
      <c r="E4130" s="151" t="s">
        <v>3</v>
      </c>
      <c r="F4130" s="152" t="s">
        <v>2945</v>
      </c>
      <c r="H4130" s="153">
        <v>140.31299999999999</v>
      </c>
      <c r="I4130" s="154"/>
      <c r="L4130" s="149"/>
      <c r="M4130" s="155"/>
      <c r="T4130" s="156"/>
      <c r="AT4130" s="151" t="s">
        <v>193</v>
      </c>
      <c r="AU4130" s="151" t="s">
        <v>81</v>
      </c>
      <c r="AV4130" s="12" t="s">
        <v>81</v>
      </c>
      <c r="AW4130" s="12" t="s">
        <v>34</v>
      </c>
      <c r="AX4130" s="12" t="s">
        <v>72</v>
      </c>
      <c r="AY4130" s="151" t="s">
        <v>182</v>
      </c>
    </row>
    <row r="4131" spans="2:65" s="12" customFormat="1">
      <c r="B4131" s="149"/>
      <c r="D4131" s="150" t="s">
        <v>193</v>
      </c>
      <c r="E4131" s="151" t="s">
        <v>3</v>
      </c>
      <c r="F4131" s="152" t="s">
        <v>2946</v>
      </c>
      <c r="H4131" s="153">
        <v>142.4</v>
      </c>
      <c r="I4131" s="154"/>
      <c r="L4131" s="149"/>
      <c r="M4131" s="155"/>
      <c r="T4131" s="156"/>
      <c r="AT4131" s="151" t="s">
        <v>193</v>
      </c>
      <c r="AU4131" s="151" t="s">
        <v>81</v>
      </c>
      <c r="AV4131" s="12" t="s">
        <v>81</v>
      </c>
      <c r="AW4131" s="12" t="s">
        <v>34</v>
      </c>
      <c r="AX4131" s="12" t="s">
        <v>72</v>
      </c>
      <c r="AY4131" s="151" t="s">
        <v>182</v>
      </c>
    </row>
    <row r="4132" spans="2:65" s="12" customFormat="1">
      <c r="B4132" s="149"/>
      <c r="D4132" s="150" t="s">
        <v>193</v>
      </c>
      <c r="E4132" s="151" t="s">
        <v>3</v>
      </c>
      <c r="F4132" s="152" t="s">
        <v>2947</v>
      </c>
      <c r="H4132" s="153">
        <v>100.44</v>
      </c>
      <c r="I4132" s="154"/>
      <c r="L4132" s="149"/>
      <c r="M4132" s="155"/>
      <c r="T4132" s="156"/>
      <c r="AT4132" s="151" t="s">
        <v>193</v>
      </c>
      <c r="AU4132" s="151" t="s">
        <v>81</v>
      </c>
      <c r="AV4132" s="12" t="s">
        <v>81</v>
      </c>
      <c r="AW4132" s="12" t="s">
        <v>34</v>
      </c>
      <c r="AX4132" s="12" t="s">
        <v>72</v>
      </c>
      <c r="AY4132" s="151" t="s">
        <v>182</v>
      </c>
    </row>
    <row r="4133" spans="2:65" s="12" customFormat="1">
      <c r="B4133" s="149"/>
      <c r="D4133" s="150" t="s">
        <v>193</v>
      </c>
      <c r="E4133" s="151" t="s">
        <v>3</v>
      </c>
      <c r="F4133" s="152" t="s">
        <v>2948</v>
      </c>
      <c r="H4133" s="153">
        <v>100.44</v>
      </c>
      <c r="I4133" s="154"/>
      <c r="L4133" s="149"/>
      <c r="M4133" s="155"/>
      <c r="T4133" s="156"/>
      <c r="AT4133" s="151" t="s">
        <v>193</v>
      </c>
      <c r="AU4133" s="151" t="s">
        <v>81</v>
      </c>
      <c r="AV4133" s="12" t="s">
        <v>81</v>
      </c>
      <c r="AW4133" s="12" t="s">
        <v>34</v>
      </c>
      <c r="AX4133" s="12" t="s">
        <v>72</v>
      </c>
      <c r="AY4133" s="151" t="s">
        <v>182</v>
      </c>
    </row>
    <row r="4134" spans="2:65" s="12" customFormat="1">
      <c r="B4134" s="149"/>
      <c r="D4134" s="150" t="s">
        <v>193</v>
      </c>
      <c r="E4134" s="151" t="s">
        <v>3</v>
      </c>
      <c r="F4134" s="152" t="s">
        <v>2949</v>
      </c>
      <c r="H4134" s="153">
        <v>41.6</v>
      </c>
      <c r="I4134" s="154"/>
      <c r="L4134" s="149"/>
      <c r="M4134" s="155"/>
      <c r="T4134" s="156"/>
      <c r="AT4134" s="151" t="s">
        <v>193</v>
      </c>
      <c r="AU4134" s="151" t="s">
        <v>81</v>
      </c>
      <c r="AV4134" s="12" t="s">
        <v>81</v>
      </c>
      <c r="AW4134" s="12" t="s">
        <v>34</v>
      </c>
      <c r="AX4134" s="12" t="s">
        <v>72</v>
      </c>
      <c r="AY4134" s="151" t="s">
        <v>182</v>
      </c>
    </row>
    <row r="4135" spans="2:65" s="12" customFormat="1">
      <c r="B4135" s="149"/>
      <c r="D4135" s="150" t="s">
        <v>193</v>
      </c>
      <c r="E4135" s="151" t="s">
        <v>3</v>
      </c>
      <c r="F4135" s="152" t="s">
        <v>2950</v>
      </c>
      <c r="H4135" s="153">
        <v>50</v>
      </c>
      <c r="I4135" s="154"/>
      <c r="L4135" s="149"/>
      <c r="M4135" s="155"/>
      <c r="T4135" s="156"/>
      <c r="AT4135" s="151" t="s">
        <v>193</v>
      </c>
      <c r="AU4135" s="151" t="s">
        <v>81</v>
      </c>
      <c r="AV4135" s="12" t="s">
        <v>81</v>
      </c>
      <c r="AW4135" s="12" t="s">
        <v>34</v>
      </c>
      <c r="AX4135" s="12" t="s">
        <v>72</v>
      </c>
      <c r="AY4135" s="151" t="s">
        <v>182</v>
      </c>
    </row>
    <row r="4136" spans="2:65" s="13" customFormat="1">
      <c r="B4136" s="157"/>
      <c r="D4136" s="150" t="s">
        <v>193</v>
      </c>
      <c r="E4136" s="158" t="s">
        <v>3</v>
      </c>
      <c r="F4136" s="159" t="s">
        <v>201</v>
      </c>
      <c r="H4136" s="160">
        <v>575.19299999999998</v>
      </c>
      <c r="I4136" s="161"/>
      <c r="L4136" s="157"/>
      <c r="M4136" s="162"/>
      <c r="T4136" s="163"/>
      <c r="AT4136" s="158" t="s">
        <v>193</v>
      </c>
      <c r="AU4136" s="158" t="s">
        <v>81</v>
      </c>
      <c r="AV4136" s="13" t="s">
        <v>189</v>
      </c>
      <c r="AW4136" s="13" t="s">
        <v>34</v>
      </c>
      <c r="AX4136" s="13" t="s">
        <v>79</v>
      </c>
      <c r="AY4136" s="158" t="s">
        <v>182</v>
      </c>
    </row>
    <row r="4137" spans="2:65" s="1" customFormat="1" ht="37.9" customHeight="1">
      <c r="B4137" s="131"/>
      <c r="C4137" s="132" t="s">
        <v>2951</v>
      </c>
      <c r="D4137" s="132" t="s">
        <v>184</v>
      </c>
      <c r="E4137" s="133" t="s">
        <v>2952</v>
      </c>
      <c r="F4137" s="134" t="s">
        <v>2953</v>
      </c>
      <c r="G4137" s="135" t="s">
        <v>292</v>
      </c>
      <c r="H4137" s="136">
        <v>3531.1170000000002</v>
      </c>
      <c r="I4137" s="137"/>
      <c r="J4137" s="138">
        <f>ROUND(I4137*H4137,2)</f>
        <v>0</v>
      </c>
      <c r="K4137" s="134" t="s">
        <v>188</v>
      </c>
      <c r="L4137" s="32"/>
      <c r="M4137" s="139" t="s">
        <v>3</v>
      </c>
      <c r="N4137" s="140" t="s">
        <v>43</v>
      </c>
      <c r="P4137" s="141">
        <f>O4137*H4137</f>
        <v>0</v>
      </c>
      <c r="Q4137" s="141">
        <v>0</v>
      </c>
      <c r="R4137" s="141">
        <f>Q4137*H4137</f>
        <v>0</v>
      </c>
      <c r="S4137" s="141">
        <v>4.5999999999999999E-2</v>
      </c>
      <c r="T4137" s="142">
        <f>S4137*H4137</f>
        <v>162.43138200000001</v>
      </c>
      <c r="AR4137" s="143" t="s">
        <v>189</v>
      </c>
      <c r="AT4137" s="143" t="s">
        <v>184</v>
      </c>
      <c r="AU4137" s="143" t="s">
        <v>81</v>
      </c>
      <c r="AY4137" s="17" t="s">
        <v>182</v>
      </c>
      <c r="BE4137" s="144">
        <f>IF(N4137="základní",J4137,0)</f>
        <v>0</v>
      </c>
      <c r="BF4137" s="144">
        <f>IF(N4137="snížená",J4137,0)</f>
        <v>0</v>
      </c>
      <c r="BG4137" s="144">
        <f>IF(N4137="zákl. přenesená",J4137,0)</f>
        <v>0</v>
      </c>
      <c r="BH4137" s="144">
        <f>IF(N4137="sníž. přenesená",J4137,0)</f>
        <v>0</v>
      </c>
      <c r="BI4137" s="144">
        <f>IF(N4137="nulová",J4137,0)</f>
        <v>0</v>
      </c>
      <c r="BJ4137" s="17" t="s">
        <v>79</v>
      </c>
      <c r="BK4137" s="144">
        <f>ROUND(I4137*H4137,2)</f>
        <v>0</v>
      </c>
      <c r="BL4137" s="17" t="s">
        <v>189</v>
      </c>
      <c r="BM4137" s="143" t="s">
        <v>2954</v>
      </c>
    </row>
    <row r="4138" spans="2:65" s="1" customFormat="1">
      <c r="B4138" s="32"/>
      <c r="D4138" s="145" t="s">
        <v>191</v>
      </c>
      <c r="F4138" s="146" t="s">
        <v>2955</v>
      </c>
      <c r="I4138" s="147"/>
      <c r="L4138" s="32"/>
      <c r="M4138" s="148"/>
      <c r="T4138" s="52"/>
      <c r="AT4138" s="17" t="s">
        <v>191</v>
      </c>
      <c r="AU4138" s="17" t="s">
        <v>81</v>
      </c>
    </row>
    <row r="4139" spans="2:65" s="12" customFormat="1">
      <c r="B4139" s="149"/>
      <c r="D4139" s="150" t="s">
        <v>193</v>
      </c>
      <c r="E4139" s="151" t="s">
        <v>3</v>
      </c>
      <c r="F4139" s="152" t="s">
        <v>2956</v>
      </c>
      <c r="H4139" s="153">
        <v>196.95</v>
      </c>
      <c r="I4139" s="154"/>
      <c r="L4139" s="149"/>
      <c r="M4139" s="155"/>
      <c r="T4139" s="156"/>
      <c r="AT4139" s="151" t="s">
        <v>193</v>
      </c>
      <c r="AU4139" s="151" t="s">
        <v>81</v>
      </c>
      <c r="AV4139" s="12" t="s">
        <v>81</v>
      </c>
      <c r="AW4139" s="12" t="s">
        <v>34</v>
      </c>
      <c r="AX4139" s="12" t="s">
        <v>72</v>
      </c>
      <c r="AY4139" s="151" t="s">
        <v>182</v>
      </c>
    </row>
    <row r="4140" spans="2:65" s="12" customFormat="1">
      <c r="B4140" s="149"/>
      <c r="D4140" s="150" t="s">
        <v>193</v>
      </c>
      <c r="E4140" s="151" t="s">
        <v>3</v>
      </c>
      <c r="F4140" s="152" t="s">
        <v>2957</v>
      </c>
      <c r="H4140" s="153">
        <v>127.66</v>
      </c>
      <c r="I4140" s="154"/>
      <c r="L4140" s="149"/>
      <c r="M4140" s="155"/>
      <c r="T4140" s="156"/>
      <c r="AT4140" s="151" t="s">
        <v>193</v>
      </c>
      <c r="AU4140" s="151" t="s">
        <v>81</v>
      </c>
      <c r="AV4140" s="12" t="s">
        <v>81</v>
      </c>
      <c r="AW4140" s="12" t="s">
        <v>34</v>
      </c>
      <c r="AX4140" s="12" t="s">
        <v>72</v>
      </c>
      <c r="AY4140" s="151" t="s">
        <v>182</v>
      </c>
    </row>
    <row r="4141" spans="2:65" s="12" customFormat="1">
      <c r="B4141" s="149"/>
      <c r="D4141" s="150" t="s">
        <v>193</v>
      </c>
      <c r="E4141" s="151" t="s">
        <v>3</v>
      </c>
      <c r="F4141" s="152" t="s">
        <v>2958</v>
      </c>
      <c r="H4141" s="153">
        <v>67.405000000000001</v>
      </c>
      <c r="I4141" s="154"/>
      <c r="L4141" s="149"/>
      <c r="M4141" s="155"/>
      <c r="T4141" s="156"/>
      <c r="AT4141" s="151" t="s">
        <v>193</v>
      </c>
      <c r="AU4141" s="151" t="s">
        <v>81</v>
      </c>
      <c r="AV4141" s="12" t="s">
        <v>81</v>
      </c>
      <c r="AW4141" s="12" t="s">
        <v>34</v>
      </c>
      <c r="AX4141" s="12" t="s">
        <v>72</v>
      </c>
      <c r="AY4141" s="151" t="s">
        <v>182</v>
      </c>
    </row>
    <row r="4142" spans="2:65" s="12" customFormat="1">
      <c r="B4142" s="149"/>
      <c r="D4142" s="150" t="s">
        <v>193</v>
      </c>
      <c r="E4142" s="151" t="s">
        <v>3</v>
      </c>
      <c r="F4142" s="152" t="s">
        <v>2959</v>
      </c>
      <c r="H4142" s="153">
        <v>99.644999999999996</v>
      </c>
      <c r="I4142" s="154"/>
      <c r="L4142" s="149"/>
      <c r="M4142" s="155"/>
      <c r="T4142" s="156"/>
      <c r="AT4142" s="151" t="s">
        <v>193</v>
      </c>
      <c r="AU4142" s="151" t="s">
        <v>81</v>
      </c>
      <c r="AV4142" s="12" t="s">
        <v>81</v>
      </c>
      <c r="AW4142" s="12" t="s">
        <v>34</v>
      </c>
      <c r="AX4142" s="12" t="s">
        <v>72</v>
      </c>
      <c r="AY4142" s="151" t="s">
        <v>182</v>
      </c>
    </row>
    <row r="4143" spans="2:65" s="12" customFormat="1">
      <c r="B4143" s="149"/>
      <c r="D4143" s="150" t="s">
        <v>193</v>
      </c>
      <c r="E4143" s="151" t="s">
        <v>3</v>
      </c>
      <c r="F4143" s="152" t="s">
        <v>2960</v>
      </c>
      <c r="H4143" s="153">
        <v>96.72</v>
      </c>
      <c r="I4143" s="154"/>
      <c r="L4143" s="149"/>
      <c r="M4143" s="155"/>
      <c r="T4143" s="156"/>
      <c r="AT4143" s="151" t="s">
        <v>193</v>
      </c>
      <c r="AU4143" s="151" t="s">
        <v>81</v>
      </c>
      <c r="AV4143" s="12" t="s">
        <v>81</v>
      </c>
      <c r="AW4143" s="12" t="s">
        <v>34</v>
      </c>
      <c r="AX4143" s="12" t="s">
        <v>72</v>
      </c>
      <c r="AY4143" s="151" t="s">
        <v>182</v>
      </c>
    </row>
    <row r="4144" spans="2:65" s="12" customFormat="1">
      <c r="B4144" s="149"/>
      <c r="D4144" s="150" t="s">
        <v>193</v>
      </c>
      <c r="E4144" s="151" t="s">
        <v>3</v>
      </c>
      <c r="F4144" s="152" t="s">
        <v>2961</v>
      </c>
      <c r="H4144" s="153">
        <v>53.625</v>
      </c>
      <c r="I4144" s="154"/>
      <c r="L4144" s="149"/>
      <c r="M4144" s="155"/>
      <c r="T4144" s="156"/>
      <c r="AT4144" s="151" t="s">
        <v>193</v>
      </c>
      <c r="AU4144" s="151" t="s">
        <v>81</v>
      </c>
      <c r="AV4144" s="12" t="s">
        <v>81</v>
      </c>
      <c r="AW4144" s="12" t="s">
        <v>34</v>
      </c>
      <c r="AX4144" s="12" t="s">
        <v>72</v>
      </c>
      <c r="AY4144" s="151" t="s">
        <v>182</v>
      </c>
    </row>
    <row r="4145" spans="2:51" s="12" customFormat="1">
      <c r="B4145" s="149"/>
      <c r="D4145" s="150" t="s">
        <v>193</v>
      </c>
      <c r="E4145" s="151" t="s">
        <v>3</v>
      </c>
      <c r="F4145" s="152" t="s">
        <v>2962</v>
      </c>
      <c r="H4145" s="153">
        <v>71.760000000000005</v>
      </c>
      <c r="I4145" s="154"/>
      <c r="L4145" s="149"/>
      <c r="M4145" s="155"/>
      <c r="T4145" s="156"/>
      <c r="AT4145" s="151" t="s">
        <v>193</v>
      </c>
      <c r="AU4145" s="151" t="s">
        <v>81</v>
      </c>
      <c r="AV4145" s="12" t="s">
        <v>81</v>
      </c>
      <c r="AW4145" s="12" t="s">
        <v>34</v>
      </c>
      <c r="AX4145" s="12" t="s">
        <v>72</v>
      </c>
      <c r="AY4145" s="151" t="s">
        <v>182</v>
      </c>
    </row>
    <row r="4146" spans="2:51" s="12" customFormat="1">
      <c r="B4146" s="149"/>
      <c r="D4146" s="150" t="s">
        <v>193</v>
      </c>
      <c r="E4146" s="151" t="s">
        <v>3</v>
      </c>
      <c r="F4146" s="152" t="s">
        <v>2963</v>
      </c>
      <c r="H4146" s="153">
        <v>50.115000000000002</v>
      </c>
      <c r="I4146" s="154"/>
      <c r="L4146" s="149"/>
      <c r="M4146" s="155"/>
      <c r="T4146" s="156"/>
      <c r="AT4146" s="151" t="s">
        <v>193</v>
      </c>
      <c r="AU4146" s="151" t="s">
        <v>81</v>
      </c>
      <c r="AV4146" s="12" t="s">
        <v>81</v>
      </c>
      <c r="AW4146" s="12" t="s">
        <v>34</v>
      </c>
      <c r="AX4146" s="12" t="s">
        <v>72</v>
      </c>
      <c r="AY4146" s="151" t="s">
        <v>182</v>
      </c>
    </row>
    <row r="4147" spans="2:51" s="12" customFormat="1">
      <c r="B4147" s="149"/>
      <c r="D4147" s="150" t="s">
        <v>193</v>
      </c>
      <c r="E4147" s="151" t="s">
        <v>3</v>
      </c>
      <c r="F4147" s="152" t="s">
        <v>2964</v>
      </c>
      <c r="H4147" s="153">
        <v>45.825000000000003</v>
      </c>
      <c r="I4147" s="154"/>
      <c r="L4147" s="149"/>
      <c r="M4147" s="155"/>
      <c r="T4147" s="156"/>
      <c r="AT4147" s="151" t="s">
        <v>193</v>
      </c>
      <c r="AU4147" s="151" t="s">
        <v>81</v>
      </c>
      <c r="AV4147" s="12" t="s">
        <v>81</v>
      </c>
      <c r="AW4147" s="12" t="s">
        <v>34</v>
      </c>
      <c r="AX4147" s="12" t="s">
        <v>72</v>
      </c>
      <c r="AY4147" s="151" t="s">
        <v>182</v>
      </c>
    </row>
    <row r="4148" spans="2:51" s="12" customFormat="1">
      <c r="B4148" s="149"/>
      <c r="D4148" s="150" t="s">
        <v>193</v>
      </c>
      <c r="E4148" s="151" t="s">
        <v>3</v>
      </c>
      <c r="F4148" s="152" t="s">
        <v>2965</v>
      </c>
      <c r="H4148" s="153">
        <v>53.95</v>
      </c>
      <c r="I4148" s="154"/>
      <c r="L4148" s="149"/>
      <c r="M4148" s="155"/>
      <c r="T4148" s="156"/>
      <c r="AT4148" s="151" t="s">
        <v>193</v>
      </c>
      <c r="AU4148" s="151" t="s">
        <v>81</v>
      </c>
      <c r="AV4148" s="12" t="s">
        <v>81</v>
      </c>
      <c r="AW4148" s="12" t="s">
        <v>34</v>
      </c>
      <c r="AX4148" s="12" t="s">
        <v>72</v>
      </c>
      <c r="AY4148" s="151" t="s">
        <v>182</v>
      </c>
    </row>
    <row r="4149" spans="2:51" s="12" customFormat="1">
      <c r="B4149" s="149"/>
      <c r="D4149" s="150" t="s">
        <v>193</v>
      </c>
      <c r="E4149" s="151" t="s">
        <v>3</v>
      </c>
      <c r="F4149" s="152" t="s">
        <v>2966</v>
      </c>
      <c r="H4149" s="153">
        <v>183.88200000000001</v>
      </c>
      <c r="I4149" s="154"/>
      <c r="L4149" s="149"/>
      <c r="M4149" s="155"/>
      <c r="T4149" s="156"/>
      <c r="AT4149" s="151" t="s">
        <v>193</v>
      </c>
      <c r="AU4149" s="151" t="s">
        <v>81</v>
      </c>
      <c r="AV4149" s="12" t="s">
        <v>81</v>
      </c>
      <c r="AW4149" s="12" t="s">
        <v>34</v>
      </c>
      <c r="AX4149" s="12" t="s">
        <v>72</v>
      </c>
      <c r="AY4149" s="151" t="s">
        <v>182</v>
      </c>
    </row>
    <row r="4150" spans="2:51" s="14" customFormat="1">
      <c r="B4150" s="174"/>
      <c r="D4150" s="150" t="s">
        <v>193</v>
      </c>
      <c r="E4150" s="175" t="s">
        <v>3</v>
      </c>
      <c r="F4150" s="176" t="s">
        <v>2967</v>
      </c>
      <c r="H4150" s="177">
        <v>1047.537</v>
      </c>
      <c r="I4150" s="178"/>
      <c r="L4150" s="174"/>
      <c r="M4150" s="179"/>
      <c r="T4150" s="180"/>
      <c r="AT4150" s="175" t="s">
        <v>193</v>
      </c>
      <c r="AU4150" s="175" t="s">
        <v>81</v>
      </c>
      <c r="AV4150" s="14" t="s">
        <v>202</v>
      </c>
      <c r="AW4150" s="14" t="s">
        <v>34</v>
      </c>
      <c r="AX4150" s="14" t="s">
        <v>72</v>
      </c>
      <c r="AY4150" s="175" t="s">
        <v>182</v>
      </c>
    </row>
    <row r="4151" spans="2:51" s="12" customFormat="1">
      <c r="B4151" s="149"/>
      <c r="D4151" s="150" t="s">
        <v>193</v>
      </c>
      <c r="E4151" s="151" t="s">
        <v>3</v>
      </c>
      <c r="F4151" s="152" t="s">
        <v>2968</v>
      </c>
      <c r="H4151" s="153">
        <v>167.16</v>
      </c>
      <c r="I4151" s="154"/>
      <c r="L4151" s="149"/>
      <c r="M4151" s="155"/>
      <c r="T4151" s="156"/>
      <c r="AT4151" s="151" t="s">
        <v>193</v>
      </c>
      <c r="AU4151" s="151" t="s">
        <v>81</v>
      </c>
      <c r="AV4151" s="12" t="s">
        <v>81</v>
      </c>
      <c r="AW4151" s="12" t="s">
        <v>34</v>
      </c>
      <c r="AX4151" s="12" t="s">
        <v>72</v>
      </c>
      <c r="AY4151" s="151" t="s">
        <v>182</v>
      </c>
    </row>
    <row r="4152" spans="2:51" s="12" customFormat="1">
      <c r="B4152" s="149"/>
      <c r="D4152" s="150" t="s">
        <v>193</v>
      </c>
      <c r="E4152" s="151" t="s">
        <v>3</v>
      </c>
      <c r="F4152" s="152" t="s">
        <v>2969</v>
      </c>
      <c r="H4152" s="153">
        <v>181.27199999999999</v>
      </c>
      <c r="I4152" s="154"/>
      <c r="L4152" s="149"/>
      <c r="M4152" s="155"/>
      <c r="T4152" s="156"/>
      <c r="AT4152" s="151" t="s">
        <v>193</v>
      </c>
      <c r="AU4152" s="151" t="s">
        <v>81</v>
      </c>
      <c r="AV4152" s="12" t="s">
        <v>81</v>
      </c>
      <c r="AW4152" s="12" t="s">
        <v>34</v>
      </c>
      <c r="AX4152" s="12" t="s">
        <v>72</v>
      </c>
      <c r="AY4152" s="151" t="s">
        <v>182</v>
      </c>
    </row>
    <row r="4153" spans="2:51" s="12" customFormat="1">
      <c r="B4153" s="149"/>
      <c r="D4153" s="150" t="s">
        <v>193</v>
      </c>
      <c r="E4153" s="151" t="s">
        <v>3</v>
      </c>
      <c r="F4153" s="152" t="s">
        <v>2970</v>
      </c>
      <c r="H4153" s="153">
        <v>153.636</v>
      </c>
      <c r="I4153" s="154"/>
      <c r="L4153" s="149"/>
      <c r="M4153" s="155"/>
      <c r="T4153" s="156"/>
      <c r="AT4153" s="151" t="s">
        <v>193</v>
      </c>
      <c r="AU4153" s="151" t="s">
        <v>81</v>
      </c>
      <c r="AV4153" s="12" t="s">
        <v>81</v>
      </c>
      <c r="AW4153" s="12" t="s">
        <v>34</v>
      </c>
      <c r="AX4153" s="12" t="s">
        <v>72</v>
      </c>
      <c r="AY4153" s="151" t="s">
        <v>182</v>
      </c>
    </row>
    <row r="4154" spans="2:51" s="12" customFormat="1">
      <c r="B4154" s="149"/>
      <c r="D4154" s="150" t="s">
        <v>193</v>
      </c>
      <c r="E4154" s="151" t="s">
        <v>3</v>
      </c>
      <c r="F4154" s="152" t="s">
        <v>2971</v>
      </c>
      <c r="H4154" s="153">
        <v>137.84399999999999</v>
      </c>
      <c r="I4154" s="154"/>
      <c r="L4154" s="149"/>
      <c r="M4154" s="155"/>
      <c r="T4154" s="156"/>
      <c r="AT4154" s="151" t="s">
        <v>193</v>
      </c>
      <c r="AU4154" s="151" t="s">
        <v>81</v>
      </c>
      <c r="AV4154" s="12" t="s">
        <v>81</v>
      </c>
      <c r="AW4154" s="12" t="s">
        <v>34</v>
      </c>
      <c r="AX4154" s="12" t="s">
        <v>72</v>
      </c>
      <c r="AY4154" s="151" t="s">
        <v>182</v>
      </c>
    </row>
    <row r="4155" spans="2:51" s="12" customFormat="1">
      <c r="B4155" s="149"/>
      <c r="D4155" s="150" t="s">
        <v>193</v>
      </c>
      <c r="E4155" s="151" t="s">
        <v>3</v>
      </c>
      <c r="F4155" s="152" t="s">
        <v>2972</v>
      </c>
      <c r="H4155" s="153">
        <v>60.48</v>
      </c>
      <c r="I4155" s="154"/>
      <c r="L4155" s="149"/>
      <c r="M4155" s="155"/>
      <c r="T4155" s="156"/>
      <c r="AT4155" s="151" t="s">
        <v>193</v>
      </c>
      <c r="AU4155" s="151" t="s">
        <v>81</v>
      </c>
      <c r="AV4155" s="12" t="s">
        <v>81</v>
      </c>
      <c r="AW4155" s="12" t="s">
        <v>34</v>
      </c>
      <c r="AX4155" s="12" t="s">
        <v>72</v>
      </c>
      <c r="AY4155" s="151" t="s">
        <v>182</v>
      </c>
    </row>
    <row r="4156" spans="2:51" s="12" customFormat="1">
      <c r="B4156" s="149"/>
      <c r="D4156" s="150" t="s">
        <v>193</v>
      </c>
      <c r="E4156" s="151" t="s">
        <v>3</v>
      </c>
      <c r="F4156" s="152" t="s">
        <v>2973</v>
      </c>
      <c r="H4156" s="153">
        <v>120.42</v>
      </c>
      <c r="I4156" s="154"/>
      <c r="L4156" s="149"/>
      <c r="M4156" s="155"/>
      <c r="T4156" s="156"/>
      <c r="AT4156" s="151" t="s">
        <v>193</v>
      </c>
      <c r="AU4156" s="151" t="s">
        <v>81</v>
      </c>
      <c r="AV4156" s="12" t="s">
        <v>81</v>
      </c>
      <c r="AW4156" s="12" t="s">
        <v>34</v>
      </c>
      <c r="AX4156" s="12" t="s">
        <v>72</v>
      </c>
      <c r="AY4156" s="151" t="s">
        <v>182</v>
      </c>
    </row>
    <row r="4157" spans="2:51" s="14" customFormat="1">
      <c r="B4157" s="174"/>
      <c r="D4157" s="150" t="s">
        <v>193</v>
      </c>
      <c r="E4157" s="175" t="s">
        <v>3</v>
      </c>
      <c r="F4157" s="176" t="s">
        <v>2974</v>
      </c>
      <c r="H4157" s="177">
        <v>820.81200000000001</v>
      </c>
      <c r="I4157" s="178"/>
      <c r="L4157" s="174"/>
      <c r="M4157" s="179"/>
      <c r="T4157" s="180"/>
      <c r="AT4157" s="175" t="s">
        <v>193</v>
      </c>
      <c r="AU4157" s="175" t="s">
        <v>81</v>
      </c>
      <c r="AV4157" s="14" t="s">
        <v>202</v>
      </c>
      <c r="AW4157" s="14" t="s">
        <v>34</v>
      </c>
      <c r="AX4157" s="14" t="s">
        <v>72</v>
      </c>
      <c r="AY4157" s="175" t="s">
        <v>182</v>
      </c>
    </row>
    <row r="4158" spans="2:51" s="12" customFormat="1">
      <c r="B4158" s="149"/>
      <c r="D4158" s="150" t="s">
        <v>193</v>
      </c>
      <c r="E4158" s="151" t="s">
        <v>3</v>
      </c>
      <c r="F4158" s="152" t="s">
        <v>2975</v>
      </c>
      <c r="H4158" s="153">
        <v>168</v>
      </c>
      <c r="I4158" s="154"/>
      <c r="L4158" s="149"/>
      <c r="M4158" s="155"/>
      <c r="T4158" s="156"/>
      <c r="AT4158" s="151" t="s">
        <v>193</v>
      </c>
      <c r="AU4158" s="151" t="s">
        <v>81</v>
      </c>
      <c r="AV4158" s="12" t="s">
        <v>81</v>
      </c>
      <c r="AW4158" s="12" t="s">
        <v>34</v>
      </c>
      <c r="AX4158" s="12" t="s">
        <v>72</v>
      </c>
      <c r="AY4158" s="151" t="s">
        <v>182</v>
      </c>
    </row>
    <row r="4159" spans="2:51" s="12" customFormat="1">
      <c r="B4159" s="149"/>
      <c r="D4159" s="150" t="s">
        <v>193</v>
      </c>
      <c r="E4159" s="151" t="s">
        <v>3</v>
      </c>
      <c r="F4159" s="152" t="s">
        <v>2976</v>
      </c>
      <c r="H4159" s="153">
        <v>180.852</v>
      </c>
      <c r="I4159" s="154"/>
      <c r="L4159" s="149"/>
      <c r="M4159" s="155"/>
      <c r="T4159" s="156"/>
      <c r="AT4159" s="151" t="s">
        <v>193</v>
      </c>
      <c r="AU4159" s="151" t="s">
        <v>81</v>
      </c>
      <c r="AV4159" s="12" t="s">
        <v>81</v>
      </c>
      <c r="AW4159" s="12" t="s">
        <v>34</v>
      </c>
      <c r="AX4159" s="12" t="s">
        <v>72</v>
      </c>
      <c r="AY4159" s="151" t="s">
        <v>182</v>
      </c>
    </row>
    <row r="4160" spans="2:51" s="12" customFormat="1">
      <c r="B4160" s="149"/>
      <c r="D4160" s="150" t="s">
        <v>193</v>
      </c>
      <c r="E4160" s="151" t="s">
        <v>3</v>
      </c>
      <c r="F4160" s="152" t="s">
        <v>2977</v>
      </c>
      <c r="H4160" s="153">
        <v>153.636</v>
      </c>
      <c r="I4160" s="154"/>
      <c r="L4160" s="149"/>
      <c r="M4160" s="155"/>
      <c r="T4160" s="156"/>
      <c r="AT4160" s="151" t="s">
        <v>193</v>
      </c>
      <c r="AU4160" s="151" t="s">
        <v>81</v>
      </c>
      <c r="AV4160" s="12" t="s">
        <v>81</v>
      </c>
      <c r="AW4160" s="12" t="s">
        <v>34</v>
      </c>
      <c r="AX4160" s="12" t="s">
        <v>72</v>
      </c>
      <c r="AY4160" s="151" t="s">
        <v>182</v>
      </c>
    </row>
    <row r="4161" spans="2:65" s="12" customFormat="1">
      <c r="B4161" s="149"/>
      <c r="D4161" s="150" t="s">
        <v>193</v>
      </c>
      <c r="E4161" s="151" t="s">
        <v>3</v>
      </c>
      <c r="F4161" s="152" t="s">
        <v>2978</v>
      </c>
      <c r="H4161" s="153">
        <v>137.84399999999999</v>
      </c>
      <c r="I4161" s="154"/>
      <c r="L4161" s="149"/>
      <c r="M4161" s="155"/>
      <c r="T4161" s="156"/>
      <c r="AT4161" s="151" t="s">
        <v>193</v>
      </c>
      <c r="AU4161" s="151" t="s">
        <v>81</v>
      </c>
      <c r="AV4161" s="12" t="s">
        <v>81</v>
      </c>
      <c r="AW4161" s="12" t="s">
        <v>34</v>
      </c>
      <c r="AX4161" s="12" t="s">
        <v>72</v>
      </c>
      <c r="AY4161" s="151" t="s">
        <v>182</v>
      </c>
    </row>
    <row r="4162" spans="2:65" s="12" customFormat="1">
      <c r="B4162" s="149"/>
      <c r="D4162" s="150" t="s">
        <v>193</v>
      </c>
      <c r="E4162" s="151" t="s">
        <v>3</v>
      </c>
      <c r="F4162" s="152" t="s">
        <v>2972</v>
      </c>
      <c r="H4162" s="153">
        <v>60.48</v>
      </c>
      <c r="I4162" s="154"/>
      <c r="L4162" s="149"/>
      <c r="M4162" s="155"/>
      <c r="T4162" s="156"/>
      <c r="AT4162" s="151" t="s">
        <v>193</v>
      </c>
      <c r="AU4162" s="151" t="s">
        <v>81</v>
      </c>
      <c r="AV4162" s="12" t="s">
        <v>81</v>
      </c>
      <c r="AW4162" s="12" t="s">
        <v>34</v>
      </c>
      <c r="AX4162" s="12" t="s">
        <v>72</v>
      </c>
      <c r="AY4162" s="151" t="s">
        <v>182</v>
      </c>
    </row>
    <row r="4163" spans="2:65" s="14" customFormat="1">
      <c r="B4163" s="174"/>
      <c r="D4163" s="150" t="s">
        <v>193</v>
      </c>
      <c r="E4163" s="175" t="s">
        <v>3</v>
      </c>
      <c r="F4163" s="176" t="s">
        <v>2979</v>
      </c>
      <c r="H4163" s="177">
        <v>700.8119999999999</v>
      </c>
      <c r="I4163" s="178"/>
      <c r="L4163" s="174"/>
      <c r="M4163" s="179"/>
      <c r="T4163" s="180"/>
      <c r="AT4163" s="175" t="s">
        <v>193</v>
      </c>
      <c r="AU4163" s="175" t="s">
        <v>81</v>
      </c>
      <c r="AV4163" s="14" t="s">
        <v>202</v>
      </c>
      <c r="AW4163" s="14" t="s">
        <v>34</v>
      </c>
      <c r="AX4163" s="14" t="s">
        <v>72</v>
      </c>
      <c r="AY4163" s="175" t="s">
        <v>182</v>
      </c>
    </row>
    <row r="4164" spans="2:65" s="12" customFormat="1">
      <c r="B4164" s="149"/>
      <c r="D4164" s="150" t="s">
        <v>193</v>
      </c>
      <c r="E4164" s="151" t="s">
        <v>3</v>
      </c>
      <c r="F4164" s="152" t="s">
        <v>2980</v>
      </c>
      <c r="H4164" s="153">
        <v>160</v>
      </c>
      <c r="I4164" s="154"/>
      <c r="L4164" s="149"/>
      <c r="M4164" s="155"/>
      <c r="T4164" s="156"/>
      <c r="AT4164" s="151" t="s">
        <v>193</v>
      </c>
      <c r="AU4164" s="151" t="s">
        <v>81</v>
      </c>
      <c r="AV4164" s="12" t="s">
        <v>81</v>
      </c>
      <c r="AW4164" s="12" t="s">
        <v>34</v>
      </c>
      <c r="AX4164" s="12" t="s">
        <v>72</v>
      </c>
      <c r="AY4164" s="151" t="s">
        <v>182</v>
      </c>
    </row>
    <row r="4165" spans="2:65" s="12" customFormat="1">
      <c r="B4165" s="149"/>
      <c r="D4165" s="150" t="s">
        <v>193</v>
      </c>
      <c r="E4165" s="151" t="s">
        <v>3</v>
      </c>
      <c r="F4165" s="152" t="s">
        <v>2981</v>
      </c>
      <c r="H4165" s="153">
        <v>172.24</v>
      </c>
      <c r="I4165" s="154"/>
      <c r="L4165" s="149"/>
      <c r="M4165" s="155"/>
      <c r="T4165" s="156"/>
      <c r="AT4165" s="151" t="s">
        <v>193</v>
      </c>
      <c r="AU4165" s="151" t="s">
        <v>81</v>
      </c>
      <c r="AV4165" s="12" t="s">
        <v>81</v>
      </c>
      <c r="AW4165" s="12" t="s">
        <v>34</v>
      </c>
      <c r="AX4165" s="12" t="s">
        <v>72</v>
      </c>
      <c r="AY4165" s="151" t="s">
        <v>182</v>
      </c>
    </row>
    <row r="4166" spans="2:65" s="12" customFormat="1">
      <c r="B4166" s="149"/>
      <c r="D4166" s="150" t="s">
        <v>193</v>
      </c>
      <c r="E4166" s="151" t="s">
        <v>3</v>
      </c>
      <c r="F4166" s="152" t="s">
        <v>2982</v>
      </c>
      <c r="H4166" s="153">
        <v>146.32</v>
      </c>
      <c r="I4166" s="154"/>
      <c r="L4166" s="149"/>
      <c r="M4166" s="155"/>
      <c r="T4166" s="156"/>
      <c r="AT4166" s="151" t="s">
        <v>193</v>
      </c>
      <c r="AU4166" s="151" t="s">
        <v>81</v>
      </c>
      <c r="AV4166" s="12" t="s">
        <v>81</v>
      </c>
      <c r="AW4166" s="12" t="s">
        <v>34</v>
      </c>
      <c r="AX4166" s="12" t="s">
        <v>72</v>
      </c>
      <c r="AY4166" s="151" t="s">
        <v>182</v>
      </c>
    </row>
    <row r="4167" spans="2:65" s="12" customFormat="1">
      <c r="B4167" s="149"/>
      <c r="D4167" s="150" t="s">
        <v>193</v>
      </c>
      <c r="E4167" s="151" t="s">
        <v>3</v>
      </c>
      <c r="F4167" s="152" t="s">
        <v>2983</v>
      </c>
      <c r="H4167" s="153">
        <v>131.28</v>
      </c>
      <c r="I4167" s="154"/>
      <c r="L4167" s="149"/>
      <c r="M4167" s="155"/>
      <c r="T4167" s="156"/>
      <c r="AT4167" s="151" t="s">
        <v>193</v>
      </c>
      <c r="AU4167" s="151" t="s">
        <v>81</v>
      </c>
      <c r="AV4167" s="12" t="s">
        <v>81</v>
      </c>
      <c r="AW4167" s="12" t="s">
        <v>34</v>
      </c>
      <c r="AX4167" s="12" t="s">
        <v>72</v>
      </c>
      <c r="AY4167" s="151" t="s">
        <v>182</v>
      </c>
    </row>
    <row r="4168" spans="2:65" s="12" customFormat="1">
      <c r="B4168" s="149"/>
      <c r="D4168" s="150" t="s">
        <v>193</v>
      </c>
      <c r="E4168" s="151" t="s">
        <v>3</v>
      </c>
      <c r="F4168" s="152" t="s">
        <v>2984</v>
      </c>
      <c r="H4168" s="153">
        <v>57.6</v>
      </c>
      <c r="I4168" s="154"/>
      <c r="L4168" s="149"/>
      <c r="M4168" s="155"/>
      <c r="T4168" s="156"/>
      <c r="AT4168" s="151" t="s">
        <v>193</v>
      </c>
      <c r="AU4168" s="151" t="s">
        <v>81</v>
      </c>
      <c r="AV4168" s="12" t="s">
        <v>81</v>
      </c>
      <c r="AW4168" s="12" t="s">
        <v>34</v>
      </c>
      <c r="AX4168" s="12" t="s">
        <v>72</v>
      </c>
      <c r="AY4168" s="151" t="s">
        <v>182</v>
      </c>
    </row>
    <row r="4169" spans="2:65" s="14" customFormat="1">
      <c r="B4169" s="174"/>
      <c r="D4169" s="150" t="s">
        <v>193</v>
      </c>
      <c r="E4169" s="175" t="s">
        <v>3</v>
      </c>
      <c r="F4169" s="176" t="s">
        <v>2985</v>
      </c>
      <c r="H4169" s="177">
        <v>667.44</v>
      </c>
      <c r="I4169" s="178"/>
      <c r="L4169" s="174"/>
      <c r="M4169" s="179"/>
      <c r="T4169" s="180"/>
      <c r="AT4169" s="175" t="s">
        <v>193</v>
      </c>
      <c r="AU4169" s="175" t="s">
        <v>81</v>
      </c>
      <c r="AV4169" s="14" t="s">
        <v>202</v>
      </c>
      <c r="AW4169" s="14" t="s">
        <v>34</v>
      </c>
      <c r="AX4169" s="14" t="s">
        <v>72</v>
      </c>
      <c r="AY4169" s="175" t="s">
        <v>182</v>
      </c>
    </row>
    <row r="4170" spans="2:65" s="12" customFormat="1">
      <c r="B4170" s="149"/>
      <c r="D4170" s="150" t="s">
        <v>193</v>
      </c>
      <c r="E4170" s="151" t="s">
        <v>3</v>
      </c>
      <c r="F4170" s="152" t="s">
        <v>2986</v>
      </c>
      <c r="H4170" s="153">
        <v>60.45</v>
      </c>
      <c r="I4170" s="154"/>
      <c r="L4170" s="149"/>
      <c r="M4170" s="155"/>
      <c r="T4170" s="156"/>
      <c r="AT4170" s="151" t="s">
        <v>193</v>
      </c>
      <c r="AU4170" s="151" t="s">
        <v>81</v>
      </c>
      <c r="AV4170" s="12" t="s">
        <v>81</v>
      </c>
      <c r="AW4170" s="12" t="s">
        <v>34</v>
      </c>
      <c r="AX4170" s="12" t="s">
        <v>72</v>
      </c>
      <c r="AY4170" s="151" t="s">
        <v>182</v>
      </c>
    </row>
    <row r="4171" spans="2:65" s="12" customFormat="1">
      <c r="B4171" s="149"/>
      <c r="D4171" s="150" t="s">
        <v>193</v>
      </c>
      <c r="E4171" s="151" t="s">
        <v>3</v>
      </c>
      <c r="F4171" s="152" t="s">
        <v>2987</v>
      </c>
      <c r="H4171" s="153">
        <v>70.2</v>
      </c>
      <c r="I4171" s="154"/>
      <c r="L4171" s="149"/>
      <c r="M4171" s="155"/>
      <c r="T4171" s="156"/>
      <c r="AT4171" s="151" t="s">
        <v>193</v>
      </c>
      <c r="AU4171" s="151" t="s">
        <v>81</v>
      </c>
      <c r="AV4171" s="12" t="s">
        <v>81</v>
      </c>
      <c r="AW4171" s="12" t="s">
        <v>34</v>
      </c>
      <c r="AX4171" s="12" t="s">
        <v>72</v>
      </c>
      <c r="AY4171" s="151" t="s">
        <v>182</v>
      </c>
    </row>
    <row r="4172" spans="2:65" s="12" customFormat="1">
      <c r="B4172" s="149"/>
      <c r="D4172" s="150" t="s">
        <v>193</v>
      </c>
      <c r="E4172" s="151" t="s">
        <v>3</v>
      </c>
      <c r="F4172" s="152" t="s">
        <v>2988</v>
      </c>
      <c r="H4172" s="153">
        <v>81.933000000000007</v>
      </c>
      <c r="I4172" s="154"/>
      <c r="L4172" s="149"/>
      <c r="M4172" s="155"/>
      <c r="T4172" s="156"/>
      <c r="AT4172" s="151" t="s">
        <v>193</v>
      </c>
      <c r="AU4172" s="151" t="s">
        <v>81</v>
      </c>
      <c r="AV4172" s="12" t="s">
        <v>81</v>
      </c>
      <c r="AW4172" s="12" t="s">
        <v>34</v>
      </c>
      <c r="AX4172" s="12" t="s">
        <v>72</v>
      </c>
      <c r="AY4172" s="151" t="s">
        <v>182</v>
      </c>
    </row>
    <row r="4173" spans="2:65" s="12" customFormat="1">
      <c r="B4173" s="149"/>
      <c r="D4173" s="150" t="s">
        <v>193</v>
      </c>
      <c r="E4173" s="151" t="s">
        <v>3</v>
      </c>
      <c r="F4173" s="152" t="s">
        <v>2988</v>
      </c>
      <c r="H4173" s="153">
        <v>81.933000000000007</v>
      </c>
      <c r="I4173" s="154"/>
      <c r="L4173" s="149"/>
      <c r="M4173" s="155"/>
      <c r="T4173" s="156"/>
      <c r="AT4173" s="151" t="s">
        <v>193</v>
      </c>
      <c r="AU4173" s="151" t="s">
        <v>81</v>
      </c>
      <c r="AV4173" s="12" t="s">
        <v>81</v>
      </c>
      <c r="AW4173" s="12" t="s">
        <v>34</v>
      </c>
      <c r="AX4173" s="12" t="s">
        <v>72</v>
      </c>
      <c r="AY4173" s="151" t="s">
        <v>182</v>
      </c>
    </row>
    <row r="4174" spans="2:65" s="14" customFormat="1">
      <c r="B4174" s="174"/>
      <c r="D4174" s="150" t="s">
        <v>193</v>
      </c>
      <c r="E4174" s="175" t="s">
        <v>3</v>
      </c>
      <c r="F4174" s="176" t="s">
        <v>2989</v>
      </c>
      <c r="H4174" s="177">
        <v>294.51600000000002</v>
      </c>
      <c r="I4174" s="178"/>
      <c r="L4174" s="174"/>
      <c r="M4174" s="179"/>
      <c r="T4174" s="180"/>
      <c r="AT4174" s="175" t="s">
        <v>193</v>
      </c>
      <c r="AU4174" s="175" t="s">
        <v>81</v>
      </c>
      <c r="AV4174" s="14" t="s">
        <v>202</v>
      </c>
      <c r="AW4174" s="14" t="s">
        <v>34</v>
      </c>
      <c r="AX4174" s="14" t="s">
        <v>72</v>
      </c>
      <c r="AY4174" s="175" t="s">
        <v>182</v>
      </c>
    </row>
    <row r="4175" spans="2:65" s="13" customFormat="1">
      <c r="B4175" s="157"/>
      <c r="D4175" s="150" t="s">
        <v>193</v>
      </c>
      <c r="E4175" s="158" t="s">
        <v>3</v>
      </c>
      <c r="F4175" s="159" t="s">
        <v>201</v>
      </c>
      <c r="H4175" s="160">
        <v>3531.1169999999997</v>
      </c>
      <c r="I4175" s="161"/>
      <c r="L4175" s="157"/>
      <c r="M4175" s="162"/>
      <c r="T4175" s="163"/>
      <c r="AT4175" s="158" t="s">
        <v>193</v>
      </c>
      <c r="AU4175" s="158" t="s">
        <v>81</v>
      </c>
      <c r="AV4175" s="13" t="s">
        <v>189</v>
      </c>
      <c r="AW4175" s="13" t="s">
        <v>34</v>
      </c>
      <c r="AX4175" s="13" t="s">
        <v>79</v>
      </c>
      <c r="AY4175" s="158" t="s">
        <v>182</v>
      </c>
    </row>
    <row r="4176" spans="2:65" s="1" customFormat="1" ht="44.25" customHeight="1">
      <c r="B4176" s="131"/>
      <c r="C4176" s="132" t="s">
        <v>2990</v>
      </c>
      <c r="D4176" s="132" t="s">
        <v>184</v>
      </c>
      <c r="E4176" s="133" t="s">
        <v>2991</v>
      </c>
      <c r="F4176" s="134" t="s">
        <v>2992</v>
      </c>
      <c r="G4176" s="135" t="s">
        <v>292</v>
      </c>
      <c r="H4176" s="136">
        <v>497.4</v>
      </c>
      <c r="I4176" s="137"/>
      <c r="J4176" s="138">
        <f>ROUND(I4176*H4176,2)</f>
        <v>0</v>
      </c>
      <c r="K4176" s="134" t="s">
        <v>188</v>
      </c>
      <c r="L4176" s="32"/>
      <c r="M4176" s="139" t="s">
        <v>3</v>
      </c>
      <c r="N4176" s="140" t="s">
        <v>43</v>
      </c>
      <c r="P4176" s="141">
        <f>O4176*H4176</f>
        <v>0</v>
      </c>
      <c r="Q4176" s="141">
        <v>0</v>
      </c>
      <c r="R4176" s="141">
        <f>Q4176*H4176</f>
        <v>0</v>
      </c>
      <c r="S4176" s="141">
        <v>5.8999999999999997E-2</v>
      </c>
      <c r="T4176" s="142">
        <f>S4176*H4176</f>
        <v>29.346599999999999</v>
      </c>
      <c r="AR4176" s="143" t="s">
        <v>189</v>
      </c>
      <c r="AT4176" s="143" t="s">
        <v>184</v>
      </c>
      <c r="AU4176" s="143" t="s">
        <v>81</v>
      </c>
      <c r="AY4176" s="17" t="s">
        <v>182</v>
      </c>
      <c r="BE4176" s="144">
        <f>IF(N4176="základní",J4176,0)</f>
        <v>0</v>
      </c>
      <c r="BF4176" s="144">
        <f>IF(N4176="snížená",J4176,0)</f>
        <v>0</v>
      </c>
      <c r="BG4176" s="144">
        <f>IF(N4176="zákl. přenesená",J4176,0)</f>
        <v>0</v>
      </c>
      <c r="BH4176" s="144">
        <f>IF(N4176="sníž. přenesená",J4176,0)</f>
        <v>0</v>
      </c>
      <c r="BI4176" s="144">
        <f>IF(N4176="nulová",J4176,0)</f>
        <v>0</v>
      </c>
      <c r="BJ4176" s="17" t="s">
        <v>79</v>
      </c>
      <c r="BK4176" s="144">
        <f>ROUND(I4176*H4176,2)</f>
        <v>0</v>
      </c>
      <c r="BL4176" s="17" t="s">
        <v>189</v>
      </c>
      <c r="BM4176" s="143" t="s">
        <v>2993</v>
      </c>
    </row>
    <row r="4177" spans="2:65" s="1" customFormat="1">
      <c r="B4177" s="32"/>
      <c r="D4177" s="145" t="s">
        <v>191</v>
      </c>
      <c r="F4177" s="146" t="s">
        <v>2994</v>
      </c>
      <c r="I4177" s="147"/>
      <c r="L4177" s="32"/>
      <c r="M4177" s="148"/>
      <c r="T4177" s="52"/>
      <c r="AT4177" s="17" t="s">
        <v>191</v>
      </c>
      <c r="AU4177" s="17" t="s">
        <v>81</v>
      </c>
    </row>
    <row r="4178" spans="2:65" s="12" customFormat="1">
      <c r="B4178" s="149"/>
      <c r="D4178" s="150" t="s">
        <v>193</v>
      </c>
      <c r="E4178" s="151" t="s">
        <v>3</v>
      </c>
      <c r="F4178" s="152" t="s">
        <v>2995</v>
      </c>
      <c r="H4178" s="153">
        <v>497.4</v>
      </c>
      <c r="I4178" s="154"/>
      <c r="L4178" s="149"/>
      <c r="M4178" s="155"/>
      <c r="T4178" s="156"/>
      <c r="AT4178" s="151" t="s">
        <v>193</v>
      </c>
      <c r="AU4178" s="151" t="s">
        <v>81</v>
      </c>
      <c r="AV4178" s="12" t="s">
        <v>81</v>
      </c>
      <c r="AW4178" s="12" t="s">
        <v>34</v>
      </c>
      <c r="AX4178" s="12" t="s">
        <v>79</v>
      </c>
      <c r="AY4178" s="151" t="s">
        <v>182</v>
      </c>
    </row>
    <row r="4179" spans="2:65" s="1" customFormat="1" ht="24.2" customHeight="1">
      <c r="B4179" s="131"/>
      <c r="C4179" s="132" t="s">
        <v>2996</v>
      </c>
      <c r="D4179" s="132" t="s">
        <v>184</v>
      </c>
      <c r="E4179" s="133" t="s">
        <v>2997</v>
      </c>
      <c r="F4179" s="134" t="s">
        <v>2998</v>
      </c>
      <c r="G4179" s="135" t="s">
        <v>2999</v>
      </c>
      <c r="H4179" s="136">
        <v>1</v>
      </c>
      <c r="I4179" s="137"/>
      <c r="J4179" s="138">
        <f>ROUND(I4179*H4179,2)</f>
        <v>0</v>
      </c>
      <c r="K4179" s="134" t="s">
        <v>3</v>
      </c>
      <c r="L4179" s="32"/>
      <c r="M4179" s="139" t="s">
        <v>3</v>
      </c>
      <c r="N4179" s="140" t="s">
        <v>43</v>
      </c>
      <c r="P4179" s="141">
        <f>O4179*H4179</f>
        <v>0</v>
      </c>
      <c r="Q4179" s="141">
        <v>0</v>
      </c>
      <c r="R4179" s="141">
        <f>Q4179*H4179</f>
        <v>0</v>
      </c>
      <c r="S4179" s="141">
        <v>0</v>
      </c>
      <c r="T4179" s="142">
        <f>S4179*H4179</f>
        <v>0</v>
      </c>
      <c r="AR4179" s="143" t="s">
        <v>189</v>
      </c>
      <c r="AT4179" s="143" t="s">
        <v>184</v>
      </c>
      <c r="AU4179" s="143" t="s">
        <v>81</v>
      </c>
      <c r="AY4179" s="17" t="s">
        <v>182</v>
      </c>
      <c r="BE4179" s="144">
        <f>IF(N4179="základní",J4179,0)</f>
        <v>0</v>
      </c>
      <c r="BF4179" s="144">
        <f>IF(N4179="snížená",J4179,0)</f>
        <v>0</v>
      </c>
      <c r="BG4179" s="144">
        <f>IF(N4179="zákl. přenesená",J4179,0)</f>
        <v>0</v>
      </c>
      <c r="BH4179" s="144">
        <f>IF(N4179="sníž. přenesená",J4179,0)</f>
        <v>0</v>
      </c>
      <c r="BI4179" s="144">
        <f>IF(N4179="nulová",J4179,0)</f>
        <v>0</v>
      </c>
      <c r="BJ4179" s="17" t="s">
        <v>79</v>
      </c>
      <c r="BK4179" s="144">
        <f>ROUND(I4179*H4179,2)</f>
        <v>0</v>
      </c>
      <c r="BL4179" s="17" t="s">
        <v>189</v>
      </c>
      <c r="BM4179" s="143" t="s">
        <v>3000</v>
      </c>
    </row>
    <row r="4180" spans="2:65" s="1" customFormat="1" ht="24.2" customHeight="1">
      <c r="B4180" s="131"/>
      <c r="C4180" s="132" t="s">
        <v>3001</v>
      </c>
      <c r="D4180" s="132" t="s">
        <v>184</v>
      </c>
      <c r="E4180" s="133" t="s">
        <v>3002</v>
      </c>
      <c r="F4180" s="134" t="s">
        <v>3003</v>
      </c>
      <c r="G4180" s="135" t="s">
        <v>292</v>
      </c>
      <c r="H4180" s="136">
        <v>131.68</v>
      </c>
      <c r="I4180" s="137"/>
      <c r="J4180" s="138">
        <f>ROUND(I4180*H4180,2)</f>
        <v>0</v>
      </c>
      <c r="K4180" s="134" t="s">
        <v>188</v>
      </c>
      <c r="L4180" s="32"/>
      <c r="M4180" s="139" t="s">
        <v>3</v>
      </c>
      <c r="N4180" s="140" t="s">
        <v>43</v>
      </c>
      <c r="P4180" s="141">
        <f>O4180*H4180</f>
        <v>0</v>
      </c>
      <c r="Q4180" s="141">
        <v>4.8000000000000001E-2</v>
      </c>
      <c r="R4180" s="141">
        <f>Q4180*H4180</f>
        <v>6.32064</v>
      </c>
      <c r="S4180" s="141">
        <v>4.8000000000000001E-2</v>
      </c>
      <c r="T4180" s="142">
        <f>S4180*H4180</f>
        <v>6.32064</v>
      </c>
      <c r="AR4180" s="143" t="s">
        <v>189</v>
      </c>
      <c r="AT4180" s="143" t="s">
        <v>184</v>
      </c>
      <c r="AU4180" s="143" t="s">
        <v>81</v>
      </c>
      <c r="AY4180" s="17" t="s">
        <v>182</v>
      </c>
      <c r="BE4180" s="144">
        <f>IF(N4180="základní",J4180,0)</f>
        <v>0</v>
      </c>
      <c r="BF4180" s="144">
        <f>IF(N4180="snížená",J4180,0)</f>
        <v>0</v>
      </c>
      <c r="BG4180" s="144">
        <f>IF(N4180="zákl. přenesená",J4180,0)</f>
        <v>0</v>
      </c>
      <c r="BH4180" s="144">
        <f>IF(N4180="sníž. přenesená",J4180,0)</f>
        <v>0</v>
      </c>
      <c r="BI4180" s="144">
        <f>IF(N4180="nulová",J4180,0)</f>
        <v>0</v>
      </c>
      <c r="BJ4180" s="17" t="s">
        <v>79</v>
      </c>
      <c r="BK4180" s="144">
        <f>ROUND(I4180*H4180,2)</f>
        <v>0</v>
      </c>
      <c r="BL4180" s="17" t="s">
        <v>189</v>
      </c>
      <c r="BM4180" s="143" t="s">
        <v>3004</v>
      </c>
    </row>
    <row r="4181" spans="2:65" s="1" customFormat="1">
      <c r="B4181" s="32"/>
      <c r="D4181" s="145" t="s">
        <v>191</v>
      </c>
      <c r="F4181" s="146" t="s">
        <v>3005</v>
      </c>
      <c r="I4181" s="147"/>
      <c r="L4181" s="32"/>
      <c r="M4181" s="148"/>
      <c r="T4181" s="52"/>
      <c r="AT4181" s="17" t="s">
        <v>191</v>
      </c>
      <c r="AU4181" s="17" t="s">
        <v>81</v>
      </c>
    </row>
    <row r="4182" spans="2:65" s="12" customFormat="1" ht="22.5">
      <c r="B4182" s="149"/>
      <c r="D4182" s="150" t="s">
        <v>193</v>
      </c>
      <c r="E4182" s="151" t="s">
        <v>3</v>
      </c>
      <c r="F4182" s="152" t="s">
        <v>3006</v>
      </c>
      <c r="H4182" s="153">
        <v>131.68</v>
      </c>
      <c r="I4182" s="154"/>
      <c r="L4182" s="149"/>
      <c r="M4182" s="155"/>
      <c r="T4182" s="156"/>
      <c r="AT4182" s="151" t="s">
        <v>193</v>
      </c>
      <c r="AU4182" s="151" t="s">
        <v>81</v>
      </c>
      <c r="AV4182" s="12" t="s">
        <v>81</v>
      </c>
      <c r="AW4182" s="12" t="s">
        <v>34</v>
      </c>
      <c r="AX4182" s="12" t="s">
        <v>79</v>
      </c>
      <c r="AY4182" s="151" t="s">
        <v>182</v>
      </c>
    </row>
    <row r="4183" spans="2:65" s="1" customFormat="1" ht="37.9" customHeight="1">
      <c r="B4183" s="131"/>
      <c r="C4183" s="132" t="s">
        <v>3007</v>
      </c>
      <c r="D4183" s="132" t="s">
        <v>184</v>
      </c>
      <c r="E4183" s="133" t="s">
        <v>3008</v>
      </c>
      <c r="F4183" s="134" t="s">
        <v>3009</v>
      </c>
      <c r="G4183" s="135" t="s">
        <v>300</v>
      </c>
      <c r="H4183" s="136">
        <v>100.8</v>
      </c>
      <c r="I4183" s="137"/>
      <c r="J4183" s="138">
        <f>ROUND(I4183*H4183,2)</f>
        <v>0</v>
      </c>
      <c r="K4183" s="134" t="s">
        <v>188</v>
      </c>
      <c r="L4183" s="32"/>
      <c r="M4183" s="139" t="s">
        <v>3</v>
      </c>
      <c r="N4183" s="140" t="s">
        <v>43</v>
      </c>
      <c r="P4183" s="141">
        <f>O4183*H4183</f>
        <v>0</v>
      </c>
      <c r="Q4183" s="141">
        <v>3.3E-4</v>
      </c>
      <c r="R4183" s="141">
        <f>Q4183*H4183</f>
        <v>3.3264000000000002E-2</v>
      </c>
      <c r="S4183" s="141">
        <v>0</v>
      </c>
      <c r="T4183" s="142">
        <f>S4183*H4183</f>
        <v>0</v>
      </c>
      <c r="AR4183" s="143" t="s">
        <v>189</v>
      </c>
      <c r="AT4183" s="143" t="s">
        <v>184</v>
      </c>
      <c r="AU4183" s="143" t="s">
        <v>81</v>
      </c>
      <c r="AY4183" s="17" t="s">
        <v>182</v>
      </c>
      <c r="BE4183" s="144">
        <f>IF(N4183="základní",J4183,0)</f>
        <v>0</v>
      </c>
      <c r="BF4183" s="144">
        <f>IF(N4183="snížená",J4183,0)</f>
        <v>0</v>
      </c>
      <c r="BG4183" s="144">
        <f>IF(N4183="zákl. přenesená",J4183,0)</f>
        <v>0</v>
      </c>
      <c r="BH4183" s="144">
        <f>IF(N4183="sníž. přenesená",J4183,0)</f>
        <v>0</v>
      </c>
      <c r="BI4183" s="144">
        <f>IF(N4183="nulová",J4183,0)</f>
        <v>0</v>
      </c>
      <c r="BJ4183" s="17" t="s">
        <v>79</v>
      </c>
      <c r="BK4183" s="144">
        <f>ROUND(I4183*H4183,2)</f>
        <v>0</v>
      </c>
      <c r="BL4183" s="17" t="s">
        <v>189</v>
      </c>
      <c r="BM4183" s="143" t="s">
        <v>3010</v>
      </c>
    </row>
    <row r="4184" spans="2:65" s="1" customFormat="1">
      <c r="B4184" s="32"/>
      <c r="D4184" s="145" t="s">
        <v>191</v>
      </c>
      <c r="F4184" s="146" t="s">
        <v>3011</v>
      </c>
      <c r="I4184" s="147"/>
      <c r="L4184" s="32"/>
      <c r="M4184" s="148"/>
      <c r="T4184" s="52"/>
      <c r="AT4184" s="17" t="s">
        <v>191</v>
      </c>
      <c r="AU4184" s="17" t="s">
        <v>81</v>
      </c>
    </row>
    <row r="4185" spans="2:65" s="12" customFormat="1">
      <c r="B4185" s="149"/>
      <c r="D4185" s="150" t="s">
        <v>193</v>
      </c>
      <c r="E4185" s="151" t="s">
        <v>3</v>
      </c>
      <c r="F4185" s="152" t="s">
        <v>3012</v>
      </c>
      <c r="H4185" s="153">
        <v>100.8</v>
      </c>
      <c r="I4185" s="154"/>
      <c r="L4185" s="149"/>
      <c r="M4185" s="155"/>
      <c r="T4185" s="156"/>
      <c r="AT4185" s="151" t="s">
        <v>193</v>
      </c>
      <c r="AU4185" s="151" t="s">
        <v>81</v>
      </c>
      <c r="AV4185" s="12" t="s">
        <v>81</v>
      </c>
      <c r="AW4185" s="12" t="s">
        <v>34</v>
      </c>
      <c r="AX4185" s="12" t="s">
        <v>79</v>
      </c>
      <c r="AY4185" s="151" t="s">
        <v>182</v>
      </c>
    </row>
    <row r="4186" spans="2:65" s="1" customFormat="1" ht="24.2" customHeight="1">
      <c r="B4186" s="131"/>
      <c r="C4186" s="164" t="s">
        <v>3013</v>
      </c>
      <c r="D4186" s="164" t="s">
        <v>281</v>
      </c>
      <c r="E4186" s="165" t="s">
        <v>3014</v>
      </c>
      <c r="F4186" s="166" t="s">
        <v>3015</v>
      </c>
      <c r="G4186" s="167" t="s">
        <v>256</v>
      </c>
      <c r="H4186" s="168">
        <v>6.5000000000000002E-2</v>
      </c>
      <c r="I4186" s="169"/>
      <c r="J4186" s="170">
        <f>ROUND(I4186*H4186,2)</f>
        <v>0</v>
      </c>
      <c r="K4186" s="166" t="s">
        <v>188</v>
      </c>
      <c r="L4186" s="171"/>
      <c r="M4186" s="172" t="s">
        <v>3</v>
      </c>
      <c r="N4186" s="173" t="s">
        <v>43</v>
      </c>
      <c r="P4186" s="141">
        <f>O4186*H4186</f>
        <v>0</v>
      </c>
      <c r="Q4186" s="141">
        <v>1</v>
      </c>
      <c r="R4186" s="141">
        <f>Q4186*H4186</f>
        <v>6.5000000000000002E-2</v>
      </c>
      <c r="S4186" s="141">
        <v>0</v>
      </c>
      <c r="T4186" s="142">
        <f>S4186*H4186</f>
        <v>0</v>
      </c>
      <c r="AR4186" s="143" t="s">
        <v>236</v>
      </c>
      <c r="AT4186" s="143" t="s">
        <v>281</v>
      </c>
      <c r="AU4186" s="143" t="s">
        <v>81</v>
      </c>
      <c r="AY4186" s="17" t="s">
        <v>182</v>
      </c>
      <c r="BE4186" s="144">
        <f>IF(N4186="základní",J4186,0)</f>
        <v>0</v>
      </c>
      <c r="BF4186" s="144">
        <f>IF(N4186="snížená",J4186,0)</f>
        <v>0</v>
      </c>
      <c r="BG4186" s="144">
        <f>IF(N4186="zákl. přenesená",J4186,0)</f>
        <v>0</v>
      </c>
      <c r="BH4186" s="144">
        <f>IF(N4186="sníž. přenesená",J4186,0)</f>
        <v>0</v>
      </c>
      <c r="BI4186" s="144">
        <f>IF(N4186="nulová",J4186,0)</f>
        <v>0</v>
      </c>
      <c r="BJ4186" s="17" t="s">
        <v>79</v>
      </c>
      <c r="BK4186" s="144">
        <f>ROUND(I4186*H4186,2)</f>
        <v>0</v>
      </c>
      <c r="BL4186" s="17" t="s">
        <v>189</v>
      </c>
      <c r="BM4186" s="143" t="s">
        <v>3016</v>
      </c>
    </row>
    <row r="4187" spans="2:65" s="1" customFormat="1" ht="19.5">
      <c r="B4187" s="32"/>
      <c r="D4187" s="150" t="s">
        <v>739</v>
      </c>
      <c r="F4187" s="181" t="s">
        <v>3017</v>
      </c>
      <c r="I4187" s="147"/>
      <c r="L4187" s="32"/>
      <c r="M4187" s="148"/>
      <c r="T4187" s="52"/>
      <c r="AT4187" s="17" t="s">
        <v>739</v>
      </c>
      <c r="AU4187" s="17" t="s">
        <v>81</v>
      </c>
    </row>
    <row r="4188" spans="2:65" s="12" customFormat="1">
      <c r="B4188" s="149"/>
      <c r="D4188" s="150" t="s">
        <v>193</v>
      </c>
      <c r="F4188" s="152" t="s">
        <v>3018</v>
      </c>
      <c r="H4188" s="153">
        <v>6.5000000000000002E-2</v>
      </c>
      <c r="I4188" s="154"/>
      <c r="L4188" s="149"/>
      <c r="M4188" s="155"/>
      <c r="T4188" s="156"/>
      <c r="AT4188" s="151" t="s">
        <v>193</v>
      </c>
      <c r="AU4188" s="151" t="s">
        <v>81</v>
      </c>
      <c r="AV4188" s="12" t="s">
        <v>81</v>
      </c>
      <c r="AW4188" s="12" t="s">
        <v>4</v>
      </c>
      <c r="AX4188" s="12" t="s">
        <v>79</v>
      </c>
      <c r="AY4188" s="151" t="s">
        <v>182</v>
      </c>
    </row>
    <row r="4189" spans="2:65" s="11" customFormat="1" ht="22.9" customHeight="1">
      <c r="B4189" s="119"/>
      <c r="D4189" s="120" t="s">
        <v>71</v>
      </c>
      <c r="E4189" s="129" t="s">
        <v>3019</v>
      </c>
      <c r="F4189" s="129" t="s">
        <v>3020</v>
      </c>
      <c r="I4189" s="122"/>
      <c r="J4189" s="130">
        <f>BK4189</f>
        <v>0</v>
      </c>
      <c r="L4189" s="119"/>
      <c r="M4189" s="124"/>
      <c r="P4189" s="125">
        <f>SUM(P4190:P4220)</f>
        <v>0</v>
      </c>
      <c r="R4189" s="125">
        <f>SUM(R4190:R4220)</f>
        <v>0</v>
      </c>
      <c r="T4189" s="126">
        <f>SUM(T4190:T4220)</f>
        <v>0</v>
      </c>
      <c r="AR4189" s="120" t="s">
        <v>79</v>
      </c>
      <c r="AT4189" s="127" t="s">
        <v>71</v>
      </c>
      <c r="AU4189" s="127" t="s">
        <v>79</v>
      </c>
      <c r="AY4189" s="120" t="s">
        <v>182</v>
      </c>
      <c r="BK4189" s="128">
        <f>SUM(BK4190:BK4220)</f>
        <v>0</v>
      </c>
    </row>
    <row r="4190" spans="2:65" s="1" customFormat="1" ht="44.25" customHeight="1">
      <c r="B4190" s="131"/>
      <c r="C4190" s="132" t="s">
        <v>3021</v>
      </c>
      <c r="D4190" s="132" t="s">
        <v>184</v>
      </c>
      <c r="E4190" s="133" t="s">
        <v>3022</v>
      </c>
      <c r="F4190" s="134" t="s">
        <v>3023</v>
      </c>
      <c r="G4190" s="135" t="s">
        <v>256</v>
      </c>
      <c r="H4190" s="136">
        <v>1366.9259999999999</v>
      </c>
      <c r="I4190" s="137"/>
      <c r="J4190" s="138">
        <f>ROUND(I4190*H4190,2)</f>
        <v>0</v>
      </c>
      <c r="K4190" s="134" t="s">
        <v>188</v>
      </c>
      <c r="L4190" s="32"/>
      <c r="M4190" s="139" t="s">
        <v>3</v>
      </c>
      <c r="N4190" s="140" t="s">
        <v>43</v>
      </c>
      <c r="P4190" s="141">
        <f>O4190*H4190</f>
        <v>0</v>
      </c>
      <c r="Q4190" s="141">
        <v>0</v>
      </c>
      <c r="R4190" s="141">
        <f>Q4190*H4190</f>
        <v>0</v>
      </c>
      <c r="S4190" s="141">
        <v>0</v>
      </c>
      <c r="T4190" s="142">
        <f>S4190*H4190</f>
        <v>0</v>
      </c>
      <c r="AR4190" s="143" t="s">
        <v>189</v>
      </c>
      <c r="AT4190" s="143" t="s">
        <v>184</v>
      </c>
      <c r="AU4190" s="143" t="s">
        <v>81</v>
      </c>
      <c r="AY4190" s="17" t="s">
        <v>182</v>
      </c>
      <c r="BE4190" s="144">
        <f>IF(N4190="základní",J4190,0)</f>
        <v>0</v>
      </c>
      <c r="BF4190" s="144">
        <f>IF(N4190="snížená",J4190,0)</f>
        <v>0</v>
      </c>
      <c r="BG4190" s="144">
        <f>IF(N4190="zákl. přenesená",J4190,0)</f>
        <v>0</v>
      </c>
      <c r="BH4190" s="144">
        <f>IF(N4190="sníž. přenesená",J4190,0)</f>
        <v>0</v>
      </c>
      <c r="BI4190" s="144">
        <f>IF(N4190="nulová",J4190,0)</f>
        <v>0</v>
      </c>
      <c r="BJ4190" s="17" t="s">
        <v>79</v>
      </c>
      <c r="BK4190" s="144">
        <f>ROUND(I4190*H4190,2)</f>
        <v>0</v>
      </c>
      <c r="BL4190" s="17" t="s">
        <v>189</v>
      </c>
      <c r="BM4190" s="143" t="s">
        <v>3024</v>
      </c>
    </row>
    <row r="4191" spans="2:65" s="1" customFormat="1">
      <c r="B4191" s="32"/>
      <c r="D4191" s="145" t="s">
        <v>191</v>
      </c>
      <c r="F4191" s="146" t="s">
        <v>3025</v>
      </c>
      <c r="I4191" s="147"/>
      <c r="L4191" s="32"/>
      <c r="M4191" s="148"/>
      <c r="T4191" s="52"/>
      <c r="AT4191" s="17" t="s">
        <v>191</v>
      </c>
      <c r="AU4191" s="17" t="s">
        <v>81</v>
      </c>
    </row>
    <row r="4192" spans="2:65" s="1" customFormat="1" ht="44.25" customHeight="1">
      <c r="B4192" s="131"/>
      <c r="C4192" s="132" t="s">
        <v>3026</v>
      </c>
      <c r="D4192" s="132" t="s">
        <v>184</v>
      </c>
      <c r="E4192" s="133" t="s">
        <v>3027</v>
      </c>
      <c r="F4192" s="134" t="s">
        <v>3028</v>
      </c>
      <c r="G4192" s="135" t="s">
        <v>256</v>
      </c>
      <c r="H4192" s="136">
        <v>24604.668000000001</v>
      </c>
      <c r="I4192" s="137"/>
      <c r="J4192" s="138">
        <f>ROUND(I4192*H4192,2)</f>
        <v>0</v>
      </c>
      <c r="K4192" s="134" t="s">
        <v>188</v>
      </c>
      <c r="L4192" s="32"/>
      <c r="M4192" s="139" t="s">
        <v>3</v>
      </c>
      <c r="N4192" s="140" t="s">
        <v>43</v>
      </c>
      <c r="P4192" s="141">
        <f>O4192*H4192</f>
        <v>0</v>
      </c>
      <c r="Q4192" s="141">
        <v>0</v>
      </c>
      <c r="R4192" s="141">
        <f>Q4192*H4192</f>
        <v>0</v>
      </c>
      <c r="S4192" s="141">
        <v>0</v>
      </c>
      <c r="T4192" s="142">
        <f>S4192*H4192</f>
        <v>0</v>
      </c>
      <c r="AR4192" s="143" t="s">
        <v>189</v>
      </c>
      <c r="AT4192" s="143" t="s">
        <v>184</v>
      </c>
      <c r="AU4192" s="143" t="s">
        <v>81</v>
      </c>
      <c r="AY4192" s="17" t="s">
        <v>182</v>
      </c>
      <c r="BE4192" s="144">
        <f>IF(N4192="základní",J4192,0)</f>
        <v>0</v>
      </c>
      <c r="BF4192" s="144">
        <f>IF(N4192="snížená",J4192,0)</f>
        <v>0</v>
      </c>
      <c r="BG4192" s="144">
        <f>IF(N4192="zákl. přenesená",J4192,0)</f>
        <v>0</v>
      </c>
      <c r="BH4192" s="144">
        <f>IF(N4192="sníž. přenesená",J4192,0)</f>
        <v>0</v>
      </c>
      <c r="BI4192" s="144">
        <f>IF(N4192="nulová",J4192,0)</f>
        <v>0</v>
      </c>
      <c r="BJ4192" s="17" t="s">
        <v>79</v>
      </c>
      <c r="BK4192" s="144">
        <f>ROUND(I4192*H4192,2)</f>
        <v>0</v>
      </c>
      <c r="BL4192" s="17" t="s">
        <v>189</v>
      </c>
      <c r="BM4192" s="143" t="s">
        <v>3029</v>
      </c>
    </row>
    <row r="4193" spans="2:65" s="1" customFormat="1">
      <c r="B4193" s="32"/>
      <c r="D4193" s="145" t="s">
        <v>191</v>
      </c>
      <c r="F4193" s="146" t="s">
        <v>3030</v>
      </c>
      <c r="I4193" s="147"/>
      <c r="L4193" s="32"/>
      <c r="M4193" s="148"/>
      <c r="T4193" s="52"/>
      <c r="AT4193" s="17" t="s">
        <v>191</v>
      </c>
      <c r="AU4193" s="17" t="s">
        <v>81</v>
      </c>
    </row>
    <row r="4194" spans="2:65" s="12" customFormat="1">
      <c r="B4194" s="149"/>
      <c r="D4194" s="150" t="s">
        <v>193</v>
      </c>
      <c r="F4194" s="152" t="s">
        <v>3031</v>
      </c>
      <c r="H4194" s="153">
        <v>24604.668000000001</v>
      </c>
      <c r="I4194" s="154"/>
      <c r="L4194" s="149"/>
      <c r="M4194" s="155"/>
      <c r="T4194" s="156"/>
      <c r="AT4194" s="151" t="s">
        <v>193</v>
      </c>
      <c r="AU4194" s="151" t="s">
        <v>81</v>
      </c>
      <c r="AV4194" s="12" t="s">
        <v>81</v>
      </c>
      <c r="AW4194" s="12" t="s">
        <v>4</v>
      </c>
      <c r="AX4194" s="12" t="s">
        <v>79</v>
      </c>
      <c r="AY4194" s="151" t="s">
        <v>182</v>
      </c>
    </row>
    <row r="4195" spans="2:65" s="1" customFormat="1" ht="37.9" customHeight="1">
      <c r="B4195" s="131"/>
      <c r="C4195" s="132" t="s">
        <v>3032</v>
      </c>
      <c r="D4195" s="132" t="s">
        <v>184</v>
      </c>
      <c r="E4195" s="133" t="s">
        <v>3033</v>
      </c>
      <c r="F4195" s="134" t="s">
        <v>3034</v>
      </c>
      <c r="G4195" s="135" t="s">
        <v>256</v>
      </c>
      <c r="H4195" s="136">
        <v>1366.9259999999999</v>
      </c>
      <c r="I4195" s="137"/>
      <c r="J4195" s="138">
        <f>ROUND(I4195*H4195,2)</f>
        <v>0</v>
      </c>
      <c r="K4195" s="134" t="s">
        <v>188</v>
      </c>
      <c r="L4195" s="32"/>
      <c r="M4195" s="139" t="s">
        <v>3</v>
      </c>
      <c r="N4195" s="140" t="s">
        <v>43</v>
      </c>
      <c r="P4195" s="141">
        <f>O4195*H4195</f>
        <v>0</v>
      </c>
      <c r="Q4195" s="141">
        <v>0</v>
      </c>
      <c r="R4195" s="141">
        <f>Q4195*H4195</f>
        <v>0</v>
      </c>
      <c r="S4195" s="141">
        <v>0</v>
      </c>
      <c r="T4195" s="142">
        <f>S4195*H4195</f>
        <v>0</v>
      </c>
      <c r="AR4195" s="143" t="s">
        <v>189</v>
      </c>
      <c r="AT4195" s="143" t="s">
        <v>184</v>
      </c>
      <c r="AU4195" s="143" t="s">
        <v>81</v>
      </c>
      <c r="AY4195" s="17" t="s">
        <v>182</v>
      </c>
      <c r="BE4195" s="144">
        <f>IF(N4195="základní",J4195,0)</f>
        <v>0</v>
      </c>
      <c r="BF4195" s="144">
        <f>IF(N4195="snížená",J4195,0)</f>
        <v>0</v>
      </c>
      <c r="BG4195" s="144">
        <f>IF(N4195="zákl. přenesená",J4195,0)</f>
        <v>0</v>
      </c>
      <c r="BH4195" s="144">
        <f>IF(N4195="sníž. přenesená",J4195,0)</f>
        <v>0</v>
      </c>
      <c r="BI4195" s="144">
        <f>IF(N4195="nulová",J4195,0)</f>
        <v>0</v>
      </c>
      <c r="BJ4195" s="17" t="s">
        <v>79</v>
      </c>
      <c r="BK4195" s="144">
        <f>ROUND(I4195*H4195,2)</f>
        <v>0</v>
      </c>
      <c r="BL4195" s="17" t="s">
        <v>189</v>
      </c>
      <c r="BM4195" s="143" t="s">
        <v>3035</v>
      </c>
    </row>
    <row r="4196" spans="2:65" s="1" customFormat="1">
      <c r="B4196" s="32"/>
      <c r="D4196" s="145" t="s">
        <v>191</v>
      </c>
      <c r="F4196" s="146" t="s">
        <v>3036</v>
      </c>
      <c r="I4196" s="147"/>
      <c r="L4196" s="32"/>
      <c r="M4196" s="148"/>
      <c r="T4196" s="52"/>
      <c r="AT4196" s="17" t="s">
        <v>191</v>
      </c>
      <c r="AU4196" s="17" t="s">
        <v>81</v>
      </c>
    </row>
    <row r="4197" spans="2:65" s="1" customFormat="1" ht="44.25" customHeight="1">
      <c r="B4197" s="131"/>
      <c r="C4197" s="132" t="s">
        <v>3037</v>
      </c>
      <c r="D4197" s="132" t="s">
        <v>184</v>
      </c>
      <c r="E4197" s="133" t="s">
        <v>3038</v>
      </c>
      <c r="F4197" s="134" t="s">
        <v>3039</v>
      </c>
      <c r="G4197" s="135" t="s">
        <v>256</v>
      </c>
      <c r="H4197" s="136">
        <v>725.29</v>
      </c>
      <c r="I4197" s="137"/>
      <c r="J4197" s="138">
        <f>ROUND(I4197*H4197,2)</f>
        <v>0</v>
      </c>
      <c r="K4197" s="134" t="s">
        <v>188</v>
      </c>
      <c r="L4197" s="32"/>
      <c r="M4197" s="139" t="s">
        <v>3</v>
      </c>
      <c r="N4197" s="140" t="s">
        <v>43</v>
      </c>
      <c r="P4197" s="141">
        <f>O4197*H4197</f>
        <v>0</v>
      </c>
      <c r="Q4197" s="141">
        <v>0</v>
      </c>
      <c r="R4197" s="141">
        <f>Q4197*H4197</f>
        <v>0</v>
      </c>
      <c r="S4197" s="141">
        <v>0</v>
      </c>
      <c r="T4197" s="142">
        <f>S4197*H4197</f>
        <v>0</v>
      </c>
      <c r="AR4197" s="143" t="s">
        <v>189</v>
      </c>
      <c r="AT4197" s="143" t="s">
        <v>184</v>
      </c>
      <c r="AU4197" s="143" t="s">
        <v>81</v>
      </c>
      <c r="AY4197" s="17" t="s">
        <v>182</v>
      </c>
      <c r="BE4197" s="144">
        <f>IF(N4197="základní",J4197,0)</f>
        <v>0</v>
      </c>
      <c r="BF4197" s="144">
        <f>IF(N4197="snížená",J4197,0)</f>
        <v>0</v>
      </c>
      <c r="BG4197" s="144">
        <f>IF(N4197="zákl. přenesená",J4197,0)</f>
        <v>0</v>
      </c>
      <c r="BH4197" s="144">
        <f>IF(N4197="sníž. přenesená",J4197,0)</f>
        <v>0</v>
      </c>
      <c r="BI4197" s="144">
        <f>IF(N4197="nulová",J4197,0)</f>
        <v>0</v>
      </c>
      <c r="BJ4197" s="17" t="s">
        <v>79</v>
      </c>
      <c r="BK4197" s="144">
        <f>ROUND(I4197*H4197,2)</f>
        <v>0</v>
      </c>
      <c r="BL4197" s="17" t="s">
        <v>189</v>
      </c>
      <c r="BM4197" s="143" t="s">
        <v>3040</v>
      </c>
    </row>
    <row r="4198" spans="2:65" s="1" customFormat="1">
      <c r="B4198" s="32"/>
      <c r="D4198" s="145" t="s">
        <v>191</v>
      </c>
      <c r="F4198" s="146" t="s">
        <v>3041</v>
      </c>
      <c r="I4198" s="147"/>
      <c r="L4198" s="32"/>
      <c r="M4198" s="148"/>
      <c r="T4198" s="52"/>
      <c r="AT4198" s="17" t="s">
        <v>191</v>
      </c>
      <c r="AU4198" s="17" t="s">
        <v>81</v>
      </c>
    </row>
    <row r="4199" spans="2:65" s="12" customFormat="1" ht="22.5">
      <c r="B4199" s="149"/>
      <c r="D4199" s="150" t="s">
        <v>193</v>
      </c>
      <c r="E4199" s="151" t="s">
        <v>3</v>
      </c>
      <c r="F4199" s="152" t="s">
        <v>3042</v>
      </c>
      <c r="H4199" s="153">
        <v>725.29</v>
      </c>
      <c r="I4199" s="154"/>
      <c r="L4199" s="149"/>
      <c r="M4199" s="155"/>
      <c r="T4199" s="156"/>
      <c r="AT4199" s="151" t="s">
        <v>193</v>
      </c>
      <c r="AU4199" s="151" t="s">
        <v>81</v>
      </c>
      <c r="AV4199" s="12" t="s">
        <v>81</v>
      </c>
      <c r="AW4199" s="12" t="s">
        <v>34</v>
      </c>
      <c r="AX4199" s="12" t="s">
        <v>79</v>
      </c>
      <c r="AY4199" s="151" t="s">
        <v>182</v>
      </c>
    </row>
    <row r="4200" spans="2:65" s="1" customFormat="1" ht="37.9" customHeight="1">
      <c r="B4200" s="131"/>
      <c r="C4200" s="132" t="s">
        <v>3043</v>
      </c>
      <c r="D4200" s="132" t="s">
        <v>184</v>
      </c>
      <c r="E4200" s="133" t="s">
        <v>3044</v>
      </c>
      <c r="F4200" s="134" t="s">
        <v>3045</v>
      </c>
      <c r="G4200" s="135" t="s">
        <v>256</v>
      </c>
      <c r="H4200" s="136">
        <v>477.71499999999997</v>
      </c>
      <c r="I4200" s="137"/>
      <c r="J4200" s="138">
        <f>ROUND(I4200*H4200,2)</f>
        <v>0</v>
      </c>
      <c r="K4200" s="134" t="s">
        <v>188</v>
      </c>
      <c r="L4200" s="32"/>
      <c r="M4200" s="139" t="s">
        <v>3</v>
      </c>
      <c r="N4200" s="140" t="s">
        <v>43</v>
      </c>
      <c r="P4200" s="141">
        <f>O4200*H4200</f>
        <v>0</v>
      </c>
      <c r="Q4200" s="141">
        <v>0</v>
      </c>
      <c r="R4200" s="141">
        <f>Q4200*H4200</f>
        <v>0</v>
      </c>
      <c r="S4200" s="141">
        <v>0</v>
      </c>
      <c r="T4200" s="142">
        <f>S4200*H4200</f>
        <v>0</v>
      </c>
      <c r="AR4200" s="143" t="s">
        <v>189</v>
      </c>
      <c r="AT4200" s="143" t="s">
        <v>184</v>
      </c>
      <c r="AU4200" s="143" t="s">
        <v>81</v>
      </c>
      <c r="AY4200" s="17" t="s">
        <v>182</v>
      </c>
      <c r="BE4200" s="144">
        <f>IF(N4200="základní",J4200,0)</f>
        <v>0</v>
      </c>
      <c r="BF4200" s="144">
        <f>IF(N4200="snížená",J4200,0)</f>
        <v>0</v>
      </c>
      <c r="BG4200" s="144">
        <f>IF(N4200="zákl. přenesená",J4200,0)</f>
        <v>0</v>
      </c>
      <c r="BH4200" s="144">
        <f>IF(N4200="sníž. přenesená",J4200,0)</f>
        <v>0</v>
      </c>
      <c r="BI4200" s="144">
        <f>IF(N4200="nulová",J4200,0)</f>
        <v>0</v>
      </c>
      <c r="BJ4200" s="17" t="s">
        <v>79</v>
      </c>
      <c r="BK4200" s="144">
        <f>ROUND(I4200*H4200,2)</f>
        <v>0</v>
      </c>
      <c r="BL4200" s="17" t="s">
        <v>189</v>
      </c>
      <c r="BM4200" s="143" t="s">
        <v>3046</v>
      </c>
    </row>
    <row r="4201" spans="2:65" s="1" customFormat="1">
      <c r="B4201" s="32"/>
      <c r="D4201" s="145" t="s">
        <v>191</v>
      </c>
      <c r="F4201" s="146" t="s">
        <v>3047</v>
      </c>
      <c r="I4201" s="147"/>
      <c r="L4201" s="32"/>
      <c r="M4201" s="148"/>
      <c r="T4201" s="52"/>
      <c r="AT4201" s="17" t="s">
        <v>191</v>
      </c>
      <c r="AU4201" s="17" t="s">
        <v>81</v>
      </c>
    </row>
    <row r="4202" spans="2:65" s="12" customFormat="1" ht="33.75">
      <c r="B4202" s="149"/>
      <c r="D4202" s="150" t="s">
        <v>193</v>
      </c>
      <c r="E4202" s="151" t="s">
        <v>3</v>
      </c>
      <c r="F4202" s="152" t="s">
        <v>3048</v>
      </c>
      <c r="H4202" s="153">
        <v>210.208</v>
      </c>
      <c r="I4202" s="154"/>
      <c r="L4202" s="149"/>
      <c r="M4202" s="155"/>
      <c r="T4202" s="156"/>
      <c r="AT4202" s="151" t="s">
        <v>193</v>
      </c>
      <c r="AU4202" s="151" t="s">
        <v>81</v>
      </c>
      <c r="AV4202" s="12" t="s">
        <v>81</v>
      </c>
      <c r="AW4202" s="12" t="s">
        <v>34</v>
      </c>
      <c r="AX4202" s="12" t="s">
        <v>72</v>
      </c>
      <c r="AY4202" s="151" t="s">
        <v>182</v>
      </c>
    </row>
    <row r="4203" spans="2:65" s="12" customFormat="1" ht="22.5">
      <c r="B4203" s="149"/>
      <c r="D4203" s="150" t="s">
        <v>193</v>
      </c>
      <c r="E4203" s="151" t="s">
        <v>3</v>
      </c>
      <c r="F4203" s="152" t="s">
        <v>3049</v>
      </c>
      <c r="H4203" s="153">
        <v>267.50700000000001</v>
      </c>
      <c r="I4203" s="154"/>
      <c r="L4203" s="149"/>
      <c r="M4203" s="155"/>
      <c r="T4203" s="156"/>
      <c r="AT4203" s="151" t="s">
        <v>193</v>
      </c>
      <c r="AU4203" s="151" t="s">
        <v>81</v>
      </c>
      <c r="AV4203" s="12" t="s">
        <v>81</v>
      </c>
      <c r="AW4203" s="12" t="s">
        <v>34</v>
      </c>
      <c r="AX4203" s="12" t="s">
        <v>72</v>
      </c>
      <c r="AY4203" s="151" t="s">
        <v>182</v>
      </c>
    </row>
    <row r="4204" spans="2:65" s="13" customFormat="1">
      <c r="B4204" s="157"/>
      <c r="D4204" s="150" t="s">
        <v>193</v>
      </c>
      <c r="E4204" s="158" t="s">
        <v>3</v>
      </c>
      <c r="F4204" s="159" t="s">
        <v>201</v>
      </c>
      <c r="H4204" s="160">
        <v>477.71500000000003</v>
      </c>
      <c r="I4204" s="161"/>
      <c r="L4204" s="157"/>
      <c r="M4204" s="162"/>
      <c r="T4204" s="163"/>
      <c r="AT4204" s="158" t="s">
        <v>193</v>
      </c>
      <c r="AU4204" s="158" t="s">
        <v>81</v>
      </c>
      <c r="AV4204" s="13" t="s">
        <v>189</v>
      </c>
      <c r="AW4204" s="13" t="s">
        <v>34</v>
      </c>
      <c r="AX4204" s="13" t="s">
        <v>79</v>
      </c>
      <c r="AY4204" s="158" t="s">
        <v>182</v>
      </c>
    </row>
    <row r="4205" spans="2:65" s="1" customFormat="1" ht="44.25" customHeight="1">
      <c r="B4205" s="131"/>
      <c r="C4205" s="132" t="s">
        <v>3050</v>
      </c>
      <c r="D4205" s="132" t="s">
        <v>184</v>
      </c>
      <c r="E4205" s="133" t="s">
        <v>3051</v>
      </c>
      <c r="F4205" s="134" t="s">
        <v>3052</v>
      </c>
      <c r="G4205" s="135" t="s">
        <v>256</v>
      </c>
      <c r="H4205" s="136">
        <v>134.06700000000001</v>
      </c>
      <c r="I4205" s="137"/>
      <c r="J4205" s="138">
        <f>ROUND(I4205*H4205,2)</f>
        <v>0</v>
      </c>
      <c r="K4205" s="134" t="s">
        <v>188</v>
      </c>
      <c r="L4205" s="32"/>
      <c r="M4205" s="139" t="s">
        <v>3</v>
      </c>
      <c r="N4205" s="140" t="s">
        <v>43</v>
      </c>
      <c r="P4205" s="141">
        <f>O4205*H4205</f>
        <v>0</v>
      </c>
      <c r="Q4205" s="141">
        <v>0</v>
      </c>
      <c r="R4205" s="141">
        <f>Q4205*H4205</f>
        <v>0</v>
      </c>
      <c r="S4205" s="141">
        <v>0</v>
      </c>
      <c r="T4205" s="142">
        <f>S4205*H4205</f>
        <v>0</v>
      </c>
      <c r="AR4205" s="143" t="s">
        <v>189</v>
      </c>
      <c r="AT4205" s="143" t="s">
        <v>184</v>
      </c>
      <c r="AU4205" s="143" t="s">
        <v>81</v>
      </c>
      <c r="AY4205" s="17" t="s">
        <v>182</v>
      </c>
      <c r="BE4205" s="144">
        <f>IF(N4205="základní",J4205,0)</f>
        <v>0</v>
      </c>
      <c r="BF4205" s="144">
        <f>IF(N4205="snížená",J4205,0)</f>
        <v>0</v>
      </c>
      <c r="BG4205" s="144">
        <f>IF(N4205="zákl. přenesená",J4205,0)</f>
        <v>0</v>
      </c>
      <c r="BH4205" s="144">
        <f>IF(N4205="sníž. přenesená",J4205,0)</f>
        <v>0</v>
      </c>
      <c r="BI4205" s="144">
        <f>IF(N4205="nulová",J4205,0)</f>
        <v>0</v>
      </c>
      <c r="BJ4205" s="17" t="s">
        <v>79</v>
      </c>
      <c r="BK4205" s="144">
        <f>ROUND(I4205*H4205,2)</f>
        <v>0</v>
      </c>
      <c r="BL4205" s="17" t="s">
        <v>189</v>
      </c>
      <c r="BM4205" s="143" t="s">
        <v>3053</v>
      </c>
    </row>
    <row r="4206" spans="2:65" s="1" customFormat="1">
      <c r="B4206" s="32"/>
      <c r="D4206" s="145" t="s">
        <v>191</v>
      </c>
      <c r="F4206" s="146" t="s">
        <v>3054</v>
      </c>
      <c r="I4206" s="147"/>
      <c r="L4206" s="32"/>
      <c r="M4206" s="148"/>
      <c r="T4206" s="52"/>
      <c r="AT4206" s="17" t="s">
        <v>191</v>
      </c>
      <c r="AU4206" s="17" t="s">
        <v>81</v>
      </c>
    </row>
    <row r="4207" spans="2:65" s="12" customFormat="1">
      <c r="B4207" s="149"/>
      <c r="D4207" s="150" t="s">
        <v>193</v>
      </c>
      <c r="E4207" s="151" t="s">
        <v>3</v>
      </c>
      <c r="F4207" s="152" t="s">
        <v>3055</v>
      </c>
      <c r="H4207" s="153">
        <v>134.06700000000001</v>
      </c>
      <c r="I4207" s="154"/>
      <c r="L4207" s="149"/>
      <c r="M4207" s="155"/>
      <c r="T4207" s="156"/>
      <c r="AT4207" s="151" t="s">
        <v>193</v>
      </c>
      <c r="AU4207" s="151" t="s">
        <v>81</v>
      </c>
      <c r="AV4207" s="12" t="s">
        <v>81</v>
      </c>
      <c r="AW4207" s="12" t="s">
        <v>34</v>
      </c>
      <c r="AX4207" s="12" t="s">
        <v>79</v>
      </c>
      <c r="AY4207" s="151" t="s">
        <v>182</v>
      </c>
    </row>
    <row r="4208" spans="2:65" s="1" customFormat="1" ht="44.25" customHeight="1">
      <c r="B4208" s="131"/>
      <c r="C4208" s="132" t="s">
        <v>3056</v>
      </c>
      <c r="D4208" s="132" t="s">
        <v>184</v>
      </c>
      <c r="E4208" s="133" t="s">
        <v>3057</v>
      </c>
      <c r="F4208" s="134" t="s">
        <v>3058</v>
      </c>
      <c r="G4208" s="135" t="s">
        <v>256</v>
      </c>
      <c r="H4208" s="136">
        <v>15.535</v>
      </c>
      <c r="I4208" s="137"/>
      <c r="J4208" s="138">
        <f>ROUND(I4208*H4208,2)</f>
        <v>0</v>
      </c>
      <c r="K4208" s="134" t="s">
        <v>188</v>
      </c>
      <c r="L4208" s="32"/>
      <c r="M4208" s="139" t="s">
        <v>3</v>
      </c>
      <c r="N4208" s="140" t="s">
        <v>43</v>
      </c>
      <c r="P4208" s="141">
        <f>O4208*H4208</f>
        <v>0</v>
      </c>
      <c r="Q4208" s="141">
        <v>0</v>
      </c>
      <c r="R4208" s="141">
        <f>Q4208*H4208</f>
        <v>0</v>
      </c>
      <c r="S4208" s="141">
        <v>0</v>
      </c>
      <c r="T4208" s="142">
        <f>S4208*H4208</f>
        <v>0</v>
      </c>
      <c r="AR4208" s="143" t="s">
        <v>189</v>
      </c>
      <c r="AT4208" s="143" t="s">
        <v>184</v>
      </c>
      <c r="AU4208" s="143" t="s">
        <v>81</v>
      </c>
      <c r="AY4208" s="17" t="s">
        <v>182</v>
      </c>
      <c r="BE4208" s="144">
        <f>IF(N4208="základní",J4208,0)</f>
        <v>0</v>
      </c>
      <c r="BF4208" s="144">
        <f>IF(N4208="snížená",J4208,0)</f>
        <v>0</v>
      </c>
      <c r="BG4208" s="144">
        <f>IF(N4208="zákl. přenesená",J4208,0)</f>
        <v>0</v>
      </c>
      <c r="BH4208" s="144">
        <f>IF(N4208="sníž. přenesená",J4208,0)</f>
        <v>0</v>
      </c>
      <c r="BI4208" s="144">
        <f>IF(N4208="nulová",J4208,0)</f>
        <v>0</v>
      </c>
      <c r="BJ4208" s="17" t="s">
        <v>79</v>
      </c>
      <c r="BK4208" s="144">
        <f>ROUND(I4208*H4208,2)</f>
        <v>0</v>
      </c>
      <c r="BL4208" s="17" t="s">
        <v>189</v>
      </c>
      <c r="BM4208" s="143" t="s">
        <v>3059</v>
      </c>
    </row>
    <row r="4209" spans="2:65" s="1" customFormat="1">
      <c r="B4209" s="32"/>
      <c r="D4209" s="145" t="s">
        <v>191</v>
      </c>
      <c r="F4209" s="146" t="s">
        <v>3060</v>
      </c>
      <c r="I4209" s="147"/>
      <c r="L4209" s="32"/>
      <c r="M4209" s="148"/>
      <c r="T4209" s="52"/>
      <c r="AT4209" s="17" t="s">
        <v>191</v>
      </c>
      <c r="AU4209" s="17" t="s">
        <v>81</v>
      </c>
    </row>
    <row r="4210" spans="2:65" s="12" customFormat="1">
      <c r="B4210" s="149"/>
      <c r="D4210" s="150" t="s">
        <v>193</v>
      </c>
      <c r="E4210" s="151" t="s">
        <v>3</v>
      </c>
      <c r="F4210" s="152" t="s">
        <v>3061</v>
      </c>
      <c r="H4210" s="153">
        <v>15.535</v>
      </c>
      <c r="I4210" s="154"/>
      <c r="L4210" s="149"/>
      <c r="M4210" s="155"/>
      <c r="T4210" s="156"/>
      <c r="AT4210" s="151" t="s">
        <v>193</v>
      </c>
      <c r="AU4210" s="151" t="s">
        <v>81</v>
      </c>
      <c r="AV4210" s="12" t="s">
        <v>81</v>
      </c>
      <c r="AW4210" s="12" t="s">
        <v>34</v>
      </c>
      <c r="AX4210" s="12" t="s">
        <v>79</v>
      </c>
      <c r="AY4210" s="151" t="s">
        <v>182</v>
      </c>
    </row>
    <row r="4211" spans="2:65" s="1" customFormat="1" ht="37.9" customHeight="1">
      <c r="B4211" s="131"/>
      <c r="C4211" s="132" t="s">
        <v>3062</v>
      </c>
      <c r="D4211" s="132" t="s">
        <v>184</v>
      </c>
      <c r="E4211" s="133" t="s">
        <v>3063</v>
      </c>
      <c r="F4211" s="134" t="s">
        <v>3064</v>
      </c>
      <c r="G4211" s="135" t="s">
        <v>256</v>
      </c>
      <c r="H4211" s="136">
        <v>5.7859999999999996</v>
      </c>
      <c r="I4211" s="137"/>
      <c r="J4211" s="138">
        <f>ROUND(I4211*H4211,2)</f>
        <v>0</v>
      </c>
      <c r="K4211" s="134" t="s">
        <v>188</v>
      </c>
      <c r="L4211" s="32"/>
      <c r="M4211" s="139" t="s">
        <v>3</v>
      </c>
      <c r="N4211" s="140" t="s">
        <v>43</v>
      </c>
      <c r="P4211" s="141">
        <f>O4211*H4211</f>
        <v>0</v>
      </c>
      <c r="Q4211" s="141">
        <v>0</v>
      </c>
      <c r="R4211" s="141">
        <f>Q4211*H4211</f>
        <v>0</v>
      </c>
      <c r="S4211" s="141">
        <v>0</v>
      </c>
      <c r="T4211" s="142">
        <f>S4211*H4211</f>
        <v>0</v>
      </c>
      <c r="AR4211" s="143" t="s">
        <v>189</v>
      </c>
      <c r="AT4211" s="143" t="s">
        <v>184</v>
      </c>
      <c r="AU4211" s="143" t="s">
        <v>81</v>
      </c>
      <c r="AY4211" s="17" t="s">
        <v>182</v>
      </c>
      <c r="BE4211" s="144">
        <f>IF(N4211="základní",J4211,0)</f>
        <v>0</v>
      </c>
      <c r="BF4211" s="144">
        <f>IF(N4211="snížená",J4211,0)</f>
        <v>0</v>
      </c>
      <c r="BG4211" s="144">
        <f>IF(N4211="zákl. přenesená",J4211,0)</f>
        <v>0</v>
      </c>
      <c r="BH4211" s="144">
        <f>IF(N4211="sníž. přenesená",J4211,0)</f>
        <v>0</v>
      </c>
      <c r="BI4211" s="144">
        <f>IF(N4211="nulová",J4211,0)</f>
        <v>0</v>
      </c>
      <c r="BJ4211" s="17" t="s">
        <v>79</v>
      </c>
      <c r="BK4211" s="144">
        <f>ROUND(I4211*H4211,2)</f>
        <v>0</v>
      </c>
      <c r="BL4211" s="17" t="s">
        <v>189</v>
      </c>
      <c r="BM4211" s="143" t="s">
        <v>3065</v>
      </c>
    </row>
    <row r="4212" spans="2:65" s="1" customFormat="1">
      <c r="B4212" s="32"/>
      <c r="D4212" s="145" t="s">
        <v>191</v>
      </c>
      <c r="F4212" s="146" t="s">
        <v>3066</v>
      </c>
      <c r="I4212" s="147"/>
      <c r="L4212" s="32"/>
      <c r="M4212" s="148"/>
      <c r="T4212" s="52"/>
      <c r="AT4212" s="17" t="s">
        <v>191</v>
      </c>
      <c r="AU4212" s="17" t="s">
        <v>81</v>
      </c>
    </row>
    <row r="4213" spans="2:65" s="12" customFormat="1">
      <c r="B4213" s="149"/>
      <c r="D4213" s="150" t="s">
        <v>193</v>
      </c>
      <c r="E4213" s="151" t="s">
        <v>3</v>
      </c>
      <c r="F4213" s="152" t="s">
        <v>3067</v>
      </c>
      <c r="H4213" s="153">
        <v>5.7859999999999996</v>
      </c>
      <c r="I4213" s="154"/>
      <c r="L4213" s="149"/>
      <c r="M4213" s="155"/>
      <c r="T4213" s="156"/>
      <c r="AT4213" s="151" t="s">
        <v>193</v>
      </c>
      <c r="AU4213" s="151" t="s">
        <v>81</v>
      </c>
      <c r="AV4213" s="12" t="s">
        <v>81</v>
      </c>
      <c r="AW4213" s="12" t="s">
        <v>34</v>
      </c>
      <c r="AX4213" s="12" t="s">
        <v>79</v>
      </c>
      <c r="AY4213" s="151" t="s">
        <v>182</v>
      </c>
    </row>
    <row r="4214" spans="2:65" s="1" customFormat="1" ht="44.25" customHeight="1">
      <c r="B4214" s="131"/>
      <c r="C4214" s="132" t="s">
        <v>3068</v>
      </c>
      <c r="D4214" s="132" t="s">
        <v>184</v>
      </c>
      <c r="E4214" s="133" t="s">
        <v>3069</v>
      </c>
      <c r="F4214" s="134" t="s">
        <v>3070</v>
      </c>
      <c r="G4214" s="135" t="s">
        <v>256</v>
      </c>
      <c r="H4214" s="136">
        <v>1.77</v>
      </c>
      <c r="I4214" s="137"/>
      <c r="J4214" s="138">
        <f>ROUND(I4214*H4214,2)</f>
        <v>0</v>
      </c>
      <c r="K4214" s="134" t="s">
        <v>188</v>
      </c>
      <c r="L4214" s="32"/>
      <c r="M4214" s="139" t="s">
        <v>3</v>
      </c>
      <c r="N4214" s="140" t="s">
        <v>43</v>
      </c>
      <c r="P4214" s="141">
        <f>O4214*H4214</f>
        <v>0</v>
      </c>
      <c r="Q4214" s="141">
        <v>0</v>
      </c>
      <c r="R4214" s="141">
        <f>Q4214*H4214</f>
        <v>0</v>
      </c>
      <c r="S4214" s="141">
        <v>0</v>
      </c>
      <c r="T4214" s="142">
        <f>S4214*H4214</f>
        <v>0</v>
      </c>
      <c r="AR4214" s="143" t="s">
        <v>189</v>
      </c>
      <c r="AT4214" s="143" t="s">
        <v>184</v>
      </c>
      <c r="AU4214" s="143" t="s">
        <v>81</v>
      </c>
      <c r="AY4214" s="17" t="s">
        <v>182</v>
      </c>
      <c r="BE4214" s="144">
        <f>IF(N4214="základní",J4214,0)</f>
        <v>0</v>
      </c>
      <c r="BF4214" s="144">
        <f>IF(N4214="snížená",J4214,0)</f>
        <v>0</v>
      </c>
      <c r="BG4214" s="144">
        <f>IF(N4214="zákl. přenesená",J4214,0)</f>
        <v>0</v>
      </c>
      <c r="BH4214" s="144">
        <f>IF(N4214="sníž. přenesená",J4214,0)</f>
        <v>0</v>
      </c>
      <c r="BI4214" s="144">
        <f>IF(N4214="nulová",J4214,0)</f>
        <v>0</v>
      </c>
      <c r="BJ4214" s="17" t="s">
        <v>79</v>
      </c>
      <c r="BK4214" s="144">
        <f>ROUND(I4214*H4214,2)</f>
        <v>0</v>
      </c>
      <c r="BL4214" s="17" t="s">
        <v>189</v>
      </c>
      <c r="BM4214" s="143" t="s">
        <v>3071</v>
      </c>
    </row>
    <row r="4215" spans="2:65" s="1" customFormat="1">
      <c r="B4215" s="32"/>
      <c r="D4215" s="145" t="s">
        <v>191</v>
      </c>
      <c r="F4215" s="146" t="s">
        <v>3072</v>
      </c>
      <c r="I4215" s="147"/>
      <c r="L4215" s="32"/>
      <c r="M4215" s="148"/>
      <c r="T4215" s="52"/>
      <c r="AT4215" s="17" t="s">
        <v>191</v>
      </c>
      <c r="AU4215" s="17" t="s">
        <v>81</v>
      </c>
    </row>
    <row r="4216" spans="2:65" s="1" customFormat="1" ht="44.25" customHeight="1">
      <c r="B4216" s="131"/>
      <c r="C4216" s="132" t="s">
        <v>3073</v>
      </c>
      <c r="D4216" s="132" t="s">
        <v>184</v>
      </c>
      <c r="E4216" s="133" t="s">
        <v>3074</v>
      </c>
      <c r="F4216" s="134" t="s">
        <v>3075</v>
      </c>
      <c r="G4216" s="135" t="s">
        <v>256</v>
      </c>
      <c r="H4216" s="136">
        <v>0.86699999999999999</v>
      </c>
      <c r="I4216" s="137"/>
      <c r="J4216" s="138">
        <f>ROUND(I4216*H4216,2)</f>
        <v>0</v>
      </c>
      <c r="K4216" s="134" t="s">
        <v>188</v>
      </c>
      <c r="L4216" s="32"/>
      <c r="M4216" s="139" t="s">
        <v>3</v>
      </c>
      <c r="N4216" s="140" t="s">
        <v>43</v>
      </c>
      <c r="P4216" s="141">
        <f>O4216*H4216</f>
        <v>0</v>
      </c>
      <c r="Q4216" s="141">
        <v>0</v>
      </c>
      <c r="R4216" s="141">
        <f>Q4216*H4216</f>
        <v>0</v>
      </c>
      <c r="S4216" s="141">
        <v>0</v>
      </c>
      <c r="T4216" s="142">
        <f>S4216*H4216</f>
        <v>0</v>
      </c>
      <c r="AR4216" s="143" t="s">
        <v>189</v>
      </c>
      <c r="AT4216" s="143" t="s">
        <v>184</v>
      </c>
      <c r="AU4216" s="143" t="s">
        <v>81</v>
      </c>
      <c r="AY4216" s="17" t="s">
        <v>182</v>
      </c>
      <c r="BE4216" s="144">
        <f>IF(N4216="základní",J4216,0)</f>
        <v>0</v>
      </c>
      <c r="BF4216" s="144">
        <f>IF(N4216="snížená",J4216,0)</f>
        <v>0</v>
      </c>
      <c r="BG4216" s="144">
        <f>IF(N4216="zákl. přenesená",J4216,0)</f>
        <v>0</v>
      </c>
      <c r="BH4216" s="144">
        <f>IF(N4216="sníž. přenesená",J4216,0)</f>
        <v>0</v>
      </c>
      <c r="BI4216" s="144">
        <f>IF(N4216="nulová",J4216,0)</f>
        <v>0</v>
      </c>
      <c r="BJ4216" s="17" t="s">
        <v>79</v>
      </c>
      <c r="BK4216" s="144">
        <f>ROUND(I4216*H4216,2)</f>
        <v>0</v>
      </c>
      <c r="BL4216" s="17" t="s">
        <v>189</v>
      </c>
      <c r="BM4216" s="143" t="s">
        <v>3076</v>
      </c>
    </row>
    <row r="4217" spans="2:65" s="1" customFormat="1">
      <c r="B4217" s="32"/>
      <c r="D4217" s="145" t="s">
        <v>191</v>
      </c>
      <c r="F4217" s="146" t="s">
        <v>3077</v>
      </c>
      <c r="I4217" s="147"/>
      <c r="L4217" s="32"/>
      <c r="M4217" s="148"/>
      <c r="T4217" s="52"/>
      <c r="AT4217" s="17" t="s">
        <v>191</v>
      </c>
      <c r="AU4217" s="17" t="s">
        <v>81</v>
      </c>
    </row>
    <row r="4218" spans="2:65" s="1" customFormat="1" ht="44.25" customHeight="1">
      <c r="B4218" s="131"/>
      <c r="C4218" s="132" t="s">
        <v>3078</v>
      </c>
      <c r="D4218" s="132" t="s">
        <v>184</v>
      </c>
      <c r="E4218" s="133" t="s">
        <v>3079</v>
      </c>
      <c r="F4218" s="134" t="s">
        <v>3080</v>
      </c>
      <c r="G4218" s="135" t="s">
        <v>256</v>
      </c>
      <c r="H4218" s="136">
        <v>5.8959999999999999</v>
      </c>
      <c r="I4218" s="137"/>
      <c r="J4218" s="138">
        <f>ROUND(I4218*H4218,2)</f>
        <v>0</v>
      </c>
      <c r="K4218" s="134" t="s">
        <v>188</v>
      </c>
      <c r="L4218" s="32"/>
      <c r="M4218" s="139" t="s">
        <v>3</v>
      </c>
      <c r="N4218" s="140" t="s">
        <v>43</v>
      </c>
      <c r="P4218" s="141">
        <f>O4218*H4218</f>
        <v>0</v>
      </c>
      <c r="Q4218" s="141">
        <v>0</v>
      </c>
      <c r="R4218" s="141">
        <f>Q4218*H4218</f>
        <v>0</v>
      </c>
      <c r="S4218" s="141">
        <v>0</v>
      </c>
      <c r="T4218" s="142">
        <f>S4218*H4218</f>
        <v>0</v>
      </c>
      <c r="AR4218" s="143" t="s">
        <v>189</v>
      </c>
      <c r="AT4218" s="143" t="s">
        <v>184</v>
      </c>
      <c r="AU4218" s="143" t="s">
        <v>81</v>
      </c>
      <c r="AY4218" s="17" t="s">
        <v>182</v>
      </c>
      <c r="BE4218" s="144">
        <f>IF(N4218="základní",J4218,0)</f>
        <v>0</v>
      </c>
      <c r="BF4218" s="144">
        <f>IF(N4218="snížená",J4218,0)</f>
        <v>0</v>
      </c>
      <c r="BG4218" s="144">
        <f>IF(N4218="zákl. přenesená",J4218,0)</f>
        <v>0</v>
      </c>
      <c r="BH4218" s="144">
        <f>IF(N4218="sníž. přenesená",J4218,0)</f>
        <v>0</v>
      </c>
      <c r="BI4218" s="144">
        <f>IF(N4218="nulová",J4218,0)</f>
        <v>0</v>
      </c>
      <c r="BJ4218" s="17" t="s">
        <v>79</v>
      </c>
      <c r="BK4218" s="144">
        <f>ROUND(I4218*H4218,2)</f>
        <v>0</v>
      </c>
      <c r="BL4218" s="17" t="s">
        <v>189</v>
      </c>
      <c r="BM4218" s="143" t="s">
        <v>3081</v>
      </c>
    </row>
    <row r="4219" spans="2:65" s="1" customFormat="1">
      <c r="B4219" s="32"/>
      <c r="D4219" s="145" t="s">
        <v>191</v>
      </c>
      <c r="F4219" s="146" t="s">
        <v>3082</v>
      </c>
      <c r="I4219" s="147"/>
      <c r="L4219" s="32"/>
      <c r="M4219" s="148"/>
      <c r="T4219" s="52"/>
      <c r="AT4219" s="17" t="s">
        <v>191</v>
      </c>
      <c r="AU4219" s="17" t="s">
        <v>81</v>
      </c>
    </row>
    <row r="4220" spans="2:65" s="12" customFormat="1">
      <c r="B4220" s="149"/>
      <c r="D4220" s="150" t="s">
        <v>193</v>
      </c>
      <c r="E4220" s="151" t="s">
        <v>3</v>
      </c>
      <c r="F4220" s="152" t="s">
        <v>3083</v>
      </c>
      <c r="H4220" s="153">
        <v>5.8959999999999999</v>
      </c>
      <c r="I4220" s="154"/>
      <c r="L4220" s="149"/>
      <c r="M4220" s="155"/>
      <c r="T4220" s="156"/>
      <c r="AT4220" s="151" t="s">
        <v>193</v>
      </c>
      <c r="AU4220" s="151" t="s">
        <v>81</v>
      </c>
      <c r="AV4220" s="12" t="s">
        <v>81</v>
      </c>
      <c r="AW4220" s="12" t="s">
        <v>34</v>
      </c>
      <c r="AX4220" s="12" t="s">
        <v>79</v>
      </c>
      <c r="AY4220" s="151" t="s">
        <v>182</v>
      </c>
    </row>
    <row r="4221" spans="2:65" s="11" customFormat="1" ht="22.9" customHeight="1">
      <c r="B4221" s="119"/>
      <c r="D4221" s="120" t="s">
        <v>71</v>
      </c>
      <c r="E4221" s="129" t="s">
        <v>3084</v>
      </c>
      <c r="F4221" s="129" t="s">
        <v>3085</v>
      </c>
      <c r="I4221" s="122"/>
      <c r="J4221" s="130">
        <f>BK4221</f>
        <v>0</v>
      </c>
      <c r="L4221" s="119"/>
      <c r="M4221" s="124"/>
      <c r="P4221" s="125">
        <f>SUM(P4222:P4223)</f>
        <v>0</v>
      </c>
      <c r="R4221" s="125">
        <f>SUM(R4222:R4223)</f>
        <v>0</v>
      </c>
      <c r="T4221" s="126">
        <f>SUM(T4222:T4223)</f>
        <v>0</v>
      </c>
      <c r="AR4221" s="120" t="s">
        <v>79</v>
      </c>
      <c r="AT4221" s="127" t="s">
        <v>71</v>
      </c>
      <c r="AU4221" s="127" t="s">
        <v>79</v>
      </c>
      <c r="AY4221" s="120" t="s">
        <v>182</v>
      </c>
      <c r="BK4221" s="128">
        <f>SUM(BK4222:BK4223)</f>
        <v>0</v>
      </c>
    </row>
    <row r="4222" spans="2:65" s="1" customFormat="1" ht="55.5" customHeight="1">
      <c r="B4222" s="131"/>
      <c r="C4222" s="132" t="s">
        <v>3086</v>
      </c>
      <c r="D4222" s="132" t="s">
        <v>184</v>
      </c>
      <c r="E4222" s="133" t="s">
        <v>3087</v>
      </c>
      <c r="F4222" s="134" t="s">
        <v>3088</v>
      </c>
      <c r="G4222" s="135" t="s">
        <v>256</v>
      </c>
      <c r="H4222" s="136">
        <v>3153.7379999999998</v>
      </c>
      <c r="I4222" s="137"/>
      <c r="J4222" s="138">
        <f>ROUND(I4222*H4222,2)</f>
        <v>0</v>
      </c>
      <c r="K4222" s="134" t="s">
        <v>188</v>
      </c>
      <c r="L4222" s="32"/>
      <c r="M4222" s="139" t="s">
        <v>3</v>
      </c>
      <c r="N4222" s="140" t="s">
        <v>43</v>
      </c>
      <c r="P4222" s="141">
        <f>O4222*H4222</f>
        <v>0</v>
      </c>
      <c r="Q4222" s="141">
        <v>0</v>
      </c>
      <c r="R4222" s="141">
        <f>Q4222*H4222</f>
        <v>0</v>
      </c>
      <c r="S4222" s="141">
        <v>0</v>
      </c>
      <c r="T4222" s="142">
        <f>S4222*H4222</f>
        <v>0</v>
      </c>
      <c r="AR4222" s="143" t="s">
        <v>189</v>
      </c>
      <c r="AT4222" s="143" t="s">
        <v>184</v>
      </c>
      <c r="AU4222" s="143" t="s">
        <v>81</v>
      </c>
      <c r="AY4222" s="17" t="s">
        <v>182</v>
      </c>
      <c r="BE4222" s="144">
        <f>IF(N4222="základní",J4222,0)</f>
        <v>0</v>
      </c>
      <c r="BF4222" s="144">
        <f>IF(N4222="snížená",J4222,0)</f>
        <v>0</v>
      </c>
      <c r="BG4222" s="144">
        <f>IF(N4222="zákl. přenesená",J4222,0)</f>
        <v>0</v>
      </c>
      <c r="BH4222" s="144">
        <f>IF(N4222="sníž. přenesená",J4222,0)</f>
        <v>0</v>
      </c>
      <c r="BI4222" s="144">
        <f>IF(N4222="nulová",J4222,0)</f>
        <v>0</v>
      </c>
      <c r="BJ4222" s="17" t="s">
        <v>79</v>
      </c>
      <c r="BK4222" s="144">
        <f>ROUND(I4222*H4222,2)</f>
        <v>0</v>
      </c>
      <c r="BL4222" s="17" t="s">
        <v>189</v>
      </c>
      <c r="BM4222" s="143" t="s">
        <v>3089</v>
      </c>
    </row>
    <row r="4223" spans="2:65" s="1" customFormat="1">
      <c r="B4223" s="32"/>
      <c r="D4223" s="145" t="s">
        <v>191</v>
      </c>
      <c r="F4223" s="146" t="s">
        <v>3090</v>
      </c>
      <c r="I4223" s="147"/>
      <c r="L4223" s="32"/>
      <c r="M4223" s="148"/>
      <c r="T4223" s="52"/>
      <c r="AT4223" s="17" t="s">
        <v>191</v>
      </c>
      <c r="AU4223" s="17" t="s">
        <v>81</v>
      </c>
    </row>
    <row r="4224" spans="2:65" s="11" customFormat="1" ht="25.9" customHeight="1">
      <c r="B4224" s="119"/>
      <c r="D4224" s="120" t="s">
        <v>71</v>
      </c>
      <c r="E4224" s="121" t="s">
        <v>3091</v>
      </c>
      <c r="F4224" s="121" t="s">
        <v>3091</v>
      </c>
      <c r="I4224" s="122"/>
      <c r="J4224" s="123">
        <f>BK4224</f>
        <v>0</v>
      </c>
      <c r="L4224" s="119"/>
      <c r="M4224" s="124"/>
      <c r="P4224" s="125">
        <f>P4225+P4323+P4417+P4535+P4540+P4558+P4586+P4632+P4791+P4855+P4866+P5044+P5168+P5318+P5355+P5369+P5825+P5871+P5978+P6002</f>
        <v>0</v>
      </c>
      <c r="R4224" s="125">
        <f>R4225+R4323+R4417+R4535+R4540+R4558+R4586+R4632+R4791+R4855+R4866+R5044+R5168+R5318+R5355+R5369+R5825+R5871+R5978+R6002</f>
        <v>89.737051129999983</v>
      </c>
      <c r="T4224" s="126">
        <f>T4225+T4323+T4417+T4535+T4540+T4558+T4586+T4632+T4791+T4855+T4866+T5044+T5168+T5318+T5355+T5369+T5825+T5871+T5978+T6002</f>
        <v>153.15699352999999</v>
      </c>
      <c r="AR4224" s="120" t="s">
        <v>81</v>
      </c>
      <c r="AT4224" s="127" t="s">
        <v>71</v>
      </c>
      <c r="AU4224" s="127" t="s">
        <v>72</v>
      </c>
      <c r="AY4224" s="120" t="s">
        <v>182</v>
      </c>
      <c r="BK4224" s="128">
        <f>BK4225+BK4323+BK4417+BK4535+BK4540+BK4558+BK4586+BK4632+BK4791+BK4855+BK4866+BK5044+BK5168+BK5318+BK5355+BK5369+BK5825+BK5871+BK5978+BK6002</f>
        <v>0</v>
      </c>
    </row>
    <row r="4225" spans="2:65" s="11" customFormat="1" ht="22.9" customHeight="1">
      <c r="B4225" s="119"/>
      <c r="D4225" s="120" t="s">
        <v>71</v>
      </c>
      <c r="E4225" s="129" t="s">
        <v>3092</v>
      </c>
      <c r="F4225" s="129" t="s">
        <v>3093</v>
      </c>
      <c r="I4225" s="122"/>
      <c r="J4225" s="130">
        <f>BK4225</f>
        <v>0</v>
      </c>
      <c r="L4225" s="119"/>
      <c r="M4225" s="124"/>
      <c r="P4225" s="125">
        <f>SUM(P4226:P4322)</f>
        <v>0</v>
      </c>
      <c r="R4225" s="125">
        <f>SUM(R4226:R4322)</f>
        <v>1.7241630799999998</v>
      </c>
      <c r="T4225" s="126">
        <f>SUM(T4226:T4322)</f>
        <v>0.16709599999999999</v>
      </c>
      <c r="AR4225" s="120" t="s">
        <v>81</v>
      </c>
      <c r="AT4225" s="127" t="s">
        <v>71</v>
      </c>
      <c r="AU4225" s="127" t="s">
        <v>79</v>
      </c>
      <c r="AY4225" s="120" t="s">
        <v>182</v>
      </c>
      <c r="BK4225" s="128">
        <f>SUM(BK4226:BK4322)</f>
        <v>0</v>
      </c>
    </row>
    <row r="4226" spans="2:65" s="1" customFormat="1" ht="33" customHeight="1">
      <c r="B4226" s="131"/>
      <c r="C4226" s="132" t="s">
        <v>3094</v>
      </c>
      <c r="D4226" s="132" t="s">
        <v>184</v>
      </c>
      <c r="E4226" s="133" t="s">
        <v>3095</v>
      </c>
      <c r="F4226" s="134" t="s">
        <v>3096</v>
      </c>
      <c r="G4226" s="135" t="s">
        <v>292</v>
      </c>
      <c r="H4226" s="136">
        <v>81.56</v>
      </c>
      <c r="I4226" s="137"/>
      <c r="J4226" s="138">
        <f>ROUND(I4226*H4226,2)</f>
        <v>0</v>
      </c>
      <c r="K4226" s="134" t="s">
        <v>188</v>
      </c>
      <c r="L4226" s="32"/>
      <c r="M4226" s="139" t="s">
        <v>3</v>
      </c>
      <c r="N4226" s="140" t="s">
        <v>43</v>
      </c>
      <c r="P4226" s="141">
        <f>O4226*H4226</f>
        <v>0</v>
      </c>
      <c r="Q4226" s="141">
        <v>0</v>
      </c>
      <c r="R4226" s="141">
        <f>Q4226*H4226</f>
        <v>0</v>
      </c>
      <c r="S4226" s="141">
        <v>0</v>
      </c>
      <c r="T4226" s="142">
        <f>S4226*H4226</f>
        <v>0</v>
      </c>
      <c r="AR4226" s="143" t="s">
        <v>286</v>
      </c>
      <c r="AT4226" s="143" t="s">
        <v>184</v>
      </c>
      <c r="AU4226" s="143" t="s">
        <v>81</v>
      </c>
      <c r="AY4226" s="17" t="s">
        <v>182</v>
      </c>
      <c r="BE4226" s="144">
        <f>IF(N4226="základní",J4226,0)</f>
        <v>0</v>
      </c>
      <c r="BF4226" s="144">
        <f>IF(N4226="snížená",J4226,0)</f>
        <v>0</v>
      </c>
      <c r="BG4226" s="144">
        <f>IF(N4226="zákl. přenesená",J4226,0)</f>
        <v>0</v>
      </c>
      <c r="BH4226" s="144">
        <f>IF(N4226="sníž. přenesená",J4226,0)</f>
        <v>0</v>
      </c>
      <c r="BI4226" s="144">
        <f>IF(N4226="nulová",J4226,0)</f>
        <v>0</v>
      </c>
      <c r="BJ4226" s="17" t="s">
        <v>79</v>
      </c>
      <c r="BK4226" s="144">
        <f>ROUND(I4226*H4226,2)</f>
        <v>0</v>
      </c>
      <c r="BL4226" s="17" t="s">
        <v>286</v>
      </c>
      <c r="BM4226" s="143" t="s">
        <v>3097</v>
      </c>
    </row>
    <row r="4227" spans="2:65" s="1" customFormat="1">
      <c r="B4227" s="32"/>
      <c r="D4227" s="145" t="s">
        <v>191</v>
      </c>
      <c r="F4227" s="146" t="s">
        <v>3098</v>
      </c>
      <c r="I4227" s="147"/>
      <c r="L4227" s="32"/>
      <c r="M4227" s="148"/>
      <c r="T4227" s="52"/>
      <c r="AT4227" s="17" t="s">
        <v>191</v>
      </c>
      <c r="AU4227" s="17" t="s">
        <v>81</v>
      </c>
    </row>
    <row r="4228" spans="2:65" s="12" customFormat="1">
      <c r="B4228" s="149"/>
      <c r="D4228" s="150" t="s">
        <v>193</v>
      </c>
      <c r="E4228" s="151" t="s">
        <v>3</v>
      </c>
      <c r="F4228" s="152" t="s">
        <v>3099</v>
      </c>
      <c r="H4228" s="153">
        <v>81.56</v>
      </c>
      <c r="I4228" s="154"/>
      <c r="L4228" s="149"/>
      <c r="M4228" s="155"/>
      <c r="T4228" s="156"/>
      <c r="AT4228" s="151" t="s">
        <v>193</v>
      </c>
      <c r="AU4228" s="151" t="s">
        <v>81</v>
      </c>
      <c r="AV4228" s="12" t="s">
        <v>81</v>
      </c>
      <c r="AW4228" s="12" t="s">
        <v>34</v>
      </c>
      <c r="AX4228" s="12" t="s">
        <v>79</v>
      </c>
      <c r="AY4228" s="151" t="s">
        <v>182</v>
      </c>
    </row>
    <row r="4229" spans="2:65" s="1" customFormat="1" ht="16.5" customHeight="1">
      <c r="B4229" s="131"/>
      <c r="C4229" s="164" t="s">
        <v>3100</v>
      </c>
      <c r="D4229" s="164" t="s">
        <v>281</v>
      </c>
      <c r="E4229" s="165" t="s">
        <v>3101</v>
      </c>
      <c r="F4229" s="166" t="s">
        <v>3102</v>
      </c>
      <c r="G4229" s="167" t="s">
        <v>256</v>
      </c>
      <c r="H4229" s="168">
        <v>2.8000000000000001E-2</v>
      </c>
      <c r="I4229" s="169"/>
      <c r="J4229" s="170">
        <f>ROUND(I4229*H4229,2)</f>
        <v>0</v>
      </c>
      <c r="K4229" s="166" t="s">
        <v>188</v>
      </c>
      <c r="L4229" s="171"/>
      <c r="M4229" s="172" t="s">
        <v>3</v>
      </c>
      <c r="N4229" s="173" t="s">
        <v>43</v>
      </c>
      <c r="P4229" s="141">
        <f>O4229*H4229</f>
        <v>0</v>
      </c>
      <c r="Q4229" s="141">
        <v>1</v>
      </c>
      <c r="R4229" s="141">
        <f>Q4229*H4229</f>
        <v>2.8000000000000001E-2</v>
      </c>
      <c r="S4229" s="141">
        <v>0</v>
      </c>
      <c r="T4229" s="142">
        <f>S4229*H4229</f>
        <v>0</v>
      </c>
      <c r="AR4229" s="143" t="s">
        <v>405</v>
      </c>
      <c r="AT4229" s="143" t="s">
        <v>281</v>
      </c>
      <c r="AU4229" s="143" t="s">
        <v>81</v>
      </c>
      <c r="AY4229" s="17" t="s">
        <v>182</v>
      </c>
      <c r="BE4229" s="144">
        <f>IF(N4229="základní",J4229,0)</f>
        <v>0</v>
      </c>
      <c r="BF4229" s="144">
        <f>IF(N4229="snížená",J4229,0)</f>
        <v>0</v>
      </c>
      <c r="BG4229" s="144">
        <f>IF(N4229="zákl. přenesená",J4229,0)</f>
        <v>0</v>
      </c>
      <c r="BH4229" s="144">
        <f>IF(N4229="sníž. přenesená",J4229,0)</f>
        <v>0</v>
      </c>
      <c r="BI4229" s="144">
        <f>IF(N4229="nulová",J4229,0)</f>
        <v>0</v>
      </c>
      <c r="BJ4229" s="17" t="s">
        <v>79</v>
      </c>
      <c r="BK4229" s="144">
        <f>ROUND(I4229*H4229,2)</f>
        <v>0</v>
      </c>
      <c r="BL4229" s="17" t="s">
        <v>286</v>
      </c>
      <c r="BM4229" s="143" t="s">
        <v>3103</v>
      </c>
    </row>
    <row r="4230" spans="2:65" s="1" customFormat="1" ht="19.5">
      <c r="B4230" s="32"/>
      <c r="D4230" s="150" t="s">
        <v>739</v>
      </c>
      <c r="F4230" s="181" t="s">
        <v>3104</v>
      </c>
      <c r="I4230" s="147"/>
      <c r="L4230" s="32"/>
      <c r="M4230" s="148"/>
      <c r="T4230" s="52"/>
      <c r="AT4230" s="17" t="s">
        <v>739</v>
      </c>
      <c r="AU4230" s="17" t="s">
        <v>81</v>
      </c>
    </row>
    <row r="4231" spans="2:65" s="12" customFormat="1">
      <c r="B4231" s="149"/>
      <c r="D4231" s="150" t="s">
        <v>193</v>
      </c>
      <c r="F4231" s="152" t="s">
        <v>3105</v>
      </c>
      <c r="H4231" s="153">
        <v>2.8000000000000001E-2</v>
      </c>
      <c r="I4231" s="154"/>
      <c r="L4231" s="149"/>
      <c r="M4231" s="155"/>
      <c r="T4231" s="156"/>
      <c r="AT4231" s="151" t="s">
        <v>193</v>
      </c>
      <c r="AU4231" s="151" t="s">
        <v>81</v>
      </c>
      <c r="AV4231" s="12" t="s">
        <v>81</v>
      </c>
      <c r="AW4231" s="12" t="s">
        <v>4</v>
      </c>
      <c r="AX4231" s="12" t="s">
        <v>79</v>
      </c>
      <c r="AY4231" s="151" t="s">
        <v>182</v>
      </c>
    </row>
    <row r="4232" spans="2:65" s="1" customFormat="1" ht="24.2" customHeight="1">
      <c r="B4232" s="131"/>
      <c r="C4232" s="132" t="s">
        <v>3106</v>
      </c>
      <c r="D4232" s="132" t="s">
        <v>184</v>
      </c>
      <c r="E4232" s="133" t="s">
        <v>3107</v>
      </c>
      <c r="F4232" s="134" t="s">
        <v>3108</v>
      </c>
      <c r="G4232" s="135" t="s">
        <v>292</v>
      </c>
      <c r="H4232" s="136">
        <v>41.774000000000001</v>
      </c>
      <c r="I4232" s="137"/>
      <c r="J4232" s="138">
        <f>ROUND(I4232*H4232,2)</f>
        <v>0</v>
      </c>
      <c r="K4232" s="134" t="s">
        <v>188</v>
      </c>
      <c r="L4232" s="32"/>
      <c r="M4232" s="139" t="s">
        <v>3</v>
      </c>
      <c r="N4232" s="140" t="s">
        <v>43</v>
      </c>
      <c r="P4232" s="141">
        <f>O4232*H4232</f>
        <v>0</v>
      </c>
      <c r="Q4232" s="141">
        <v>0</v>
      </c>
      <c r="R4232" s="141">
        <f>Q4232*H4232</f>
        <v>0</v>
      </c>
      <c r="S4232" s="141">
        <v>4.0000000000000001E-3</v>
      </c>
      <c r="T4232" s="142">
        <f>S4232*H4232</f>
        <v>0.16709599999999999</v>
      </c>
      <c r="AR4232" s="143" t="s">
        <v>286</v>
      </c>
      <c r="AT4232" s="143" t="s">
        <v>184</v>
      </c>
      <c r="AU4232" s="143" t="s">
        <v>81</v>
      </c>
      <c r="AY4232" s="17" t="s">
        <v>182</v>
      </c>
      <c r="BE4232" s="144">
        <f>IF(N4232="základní",J4232,0)</f>
        <v>0</v>
      </c>
      <c r="BF4232" s="144">
        <f>IF(N4232="snížená",J4232,0)</f>
        <v>0</v>
      </c>
      <c r="BG4232" s="144">
        <f>IF(N4232="zákl. přenesená",J4232,0)</f>
        <v>0</v>
      </c>
      <c r="BH4232" s="144">
        <f>IF(N4232="sníž. přenesená",J4232,0)</f>
        <v>0</v>
      </c>
      <c r="BI4232" s="144">
        <f>IF(N4232="nulová",J4232,0)</f>
        <v>0</v>
      </c>
      <c r="BJ4232" s="17" t="s">
        <v>79</v>
      </c>
      <c r="BK4232" s="144">
        <f>ROUND(I4232*H4232,2)</f>
        <v>0</v>
      </c>
      <c r="BL4232" s="17" t="s">
        <v>286</v>
      </c>
      <c r="BM4232" s="143" t="s">
        <v>3109</v>
      </c>
    </row>
    <row r="4233" spans="2:65" s="1" customFormat="1">
      <c r="B4233" s="32"/>
      <c r="D4233" s="145" t="s">
        <v>191</v>
      </c>
      <c r="F4233" s="146" t="s">
        <v>3110</v>
      </c>
      <c r="I4233" s="147"/>
      <c r="L4233" s="32"/>
      <c r="M4233" s="148"/>
      <c r="T4233" s="52"/>
      <c r="AT4233" s="17" t="s">
        <v>191</v>
      </c>
      <c r="AU4233" s="17" t="s">
        <v>81</v>
      </c>
    </row>
    <row r="4234" spans="2:65" s="12" customFormat="1">
      <c r="B4234" s="149"/>
      <c r="D4234" s="150" t="s">
        <v>193</v>
      </c>
      <c r="E4234" s="151" t="s">
        <v>3</v>
      </c>
      <c r="F4234" s="152" t="s">
        <v>3111</v>
      </c>
      <c r="H4234" s="153">
        <v>41.774000000000001</v>
      </c>
      <c r="I4234" s="154"/>
      <c r="L4234" s="149"/>
      <c r="M4234" s="155"/>
      <c r="T4234" s="156"/>
      <c r="AT4234" s="151" t="s">
        <v>193</v>
      </c>
      <c r="AU4234" s="151" t="s">
        <v>81</v>
      </c>
      <c r="AV4234" s="12" t="s">
        <v>81</v>
      </c>
      <c r="AW4234" s="12" t="s">
        <v>34</v>
      </c>
      <c r="AX4234" s="12" t="s">
        <v>79</v>
      </c>
      <c r="AY4234" s="151" t="s">
        <v>182</v>
      </c>
    </row>
    <row r="4235" spans="2:65" s="1" customFormat="1" ht="24.2" customHeight="1">
      <c r="B4235" s="131"/>
      <c r="C4235" s="132" t="s">
        <v>3112</v>
      </c>
      <c r="D4235" s="132" t="s">
        <v>184</v>
      </c>
      <c r="E4235" s="133" t="s">
        <v>3113</v>
      </c>
      <c r="F4235" s="134" t="s">
        <v>3114</v>
      </c>
      <c r="G4235" s="135" t="s">
        <v>292</v>
      </c>
      <c r="H4235" s="136">
        <v>81.56</v>
      </c>
      <c r="I4235" s="137"/>
      <c r="J4235" s="138">
        <f>ROUND(I4235*H4235,2)</f>
        <v>0</v>
      </c>
      <c r="K4235" s="134" t="s">
        <v>188</v>
      </c>
      <c r="L4235" s="32"/>
      <c r="M4235" s="139" t="s">
        <v>3</v>
      </c>
      <c r="N4235" s="140" t="s">
        <v>43</v>
      </c>
      <c r="P4235" s="141">
        <f>O4235*H4235</f>
        <v>0</v>
      </c>
      <c r="Q4235" s="141">
        <v>4.0000000000000002E-4</v>
      </c>
      <c r="R4235" s="141">
        <f>Q4235*H4235</f>
        <v>3.2624E-2</v>
      </c>
      <c r="S4235" s="141">
        <v>0</v>
      </c>
      <c r="T4235" s="142">
        <f>S4235*H4235</f>
        <v>0</v>
      </c>
      <c r="AR4235" s="143" t="s">
        <v>286</v>
      </c>
      <c r="AT4235" s="143" t="s">
        <v>184</v>
      </c>
      <c r="AU4235" s="143" t="s">
        <v>81</v>
      </c>
      <c r="AY4235" s="17" t="s">
        <v>182</v>
      </c>
      <c r="BE4235" s="144">
        <f>IF(N4235="základní",J4235,0)</f>
        <v>0</v>
      </c>
      <c r="BF4235" s="144">
        <f>IF(N4235="snížená",J4235,0)</f>
        <v>0</v>
      </c>
      <c r="BG4235" s="144">
        <f>IF(N4235="zákl. přenesená",J4235,0)</f>
        <v>0</v>
      </c>
      <c r="BH4235" s="144">
        <f>IF(N4235="sníž. přenesená",J4235,0)</f>
        <v>0</v>
      </c>
      <c r="BI4235" s="144">
        <f>IF(N4235="nulová",J4235,0)</f>
        <v>0</v>
      </c>
      <c r="BJ4235" s="17" t="s">
        <v>79</v>
      </c>
      <c r="BK4235" s="144">
        <f>ROUND(I4235*H4235,2)</f>
        <v>0</v>
      </c>
      <c r="BL4235" s="17" t="s">
        <v>286</v>
      </c>
      <c r="BM4235" s="143" t="s">
        <v>3115</v>
      </c>
    </row>
    <row r="4236" spans="2:65" s="1" customFormat="1">
      <c r="B4236" s="32"/>
      <c r="D4236" s="145" t="s">
        <v>191</v>
      </c>
      <c r="F4236" s="146" t="s">
        <v>3116</v>
      </c>
      <c r="I4236" s="147"/>
      <c r="L4236" s="32"/>
      <c r="M4236" s="148"/>
      <c r="T4236" s="52"/>
      <c r="AT4236" s="17" t="s">
        <v>191</v>
      </c>
      <c r="AU4236" s="17" t="s">
        <v>81</v>
      </c>
    </row>
    <row r="4237" spans="2:65" s="12" customFormat="1">
      <c r="B4237" s="149"/>
      <c r="D4237" s="150" t="s">
        <v>193</v>
      </c>
      <c r="E4237" s="151" t="s">
        <v>3</v>
      </c>
      <c r="F4237" s="152" t="s">
        <v>3099</v>
      </c>
      <c r="H4237" s="153">
        <v>81.56</v>
      </c>
      <c r="I4237" s="154"/>
      <c r="L4237" s="149"/>
      <c r="M4237" s="155"/>
      <c r="T4237" s="156"/>
      <c r="AT4237" s="151" t="s">
        <v>193</v>
      </c>
      <c r="AU4237" s="151" t="s">
        <v>81</v>
      </c>
      <c r="AV4237" s="12" t="s">
        <v>81</v>
      </c>
      <c r="AW4237" s="12" t="s">
        <v>34</v>
      </c>
      <c r="AX4237" s="12" t="s">
        <v>79</v>
      </c>
      <c r="AY4237" s="151" t="s">
        <v>182</v>
      </c>
    </row>
    <row r="4238" spans="2:65" s="1" customFormat="1" ht="44.25" customHeight="1">
      <c r="B4238" s="131"/>
      <c r="C4238" s="164" t="s">
        <v>3117</v>
      </c>
      <c r="D4238" s="164" t="s">
        <v>281</v>
      </c>
      <c r="E4238" s="165" t="s">
        <v>3118</v>
      </c>
      <c r="F4238" s="166" t="s">
        <v>3119</v>
      </c>
      <c r="G4238" s="167" t="s">
        <v>292</v>
      </c>
      <c r="H4238" s="168">
        <v>99.584999999999994</v>
      </c>
      <c r="I4238" s="169"/>
      <c r="J4238" s="170">
        <f>ROUND(I4238*H4238,2)</f>
        <v>0</v>
      </c>
      <c r="K4238" s="166" t="s">
        <v>188</v>
      </c>
      <c r="L4238" s="171"/>
      <c r="M4238" s="172" t="s">
        <v>3</v>
      </c>
      <c r="N4238" s="173" t="s">
        <v>43</v>
      </c>
      <c r="P4238" s="141">
        <f>O4238*H4238</f>
        <v>0</v>
      </c>
      <c r="Q4238" s="141">
        <v>5.4000000000000003E-3</v>
      </c>
      <c r="R4238" s="141">
        <f>Q4238*H4238</f>
        <v>0.53775899999999999</v>
      </c>
      <c r="S4238" s="141">
        <v>0</v>
      </c>
      <c r="T4238" s="142">
        <f>S4238*H4238</f>
        <v>0</v>
      </c>
      <c r="AR4238" s="143" t="s">
        <v>405</v>
      </c>
      <c r="AT4238" s="143" t="s">
        <v>281</v>
      </c>
      <c r="AU4238" s="143" t="s">
        <v>81</v>
      </c>
      <c r="AY4238" s="17" t="s">
        <v>182</v>
      </c>
      <c r="BE4238" s="144">
        <f>IF(N4238="základní",J4238,0)</f>
        <v>0</v>
      </c>
      <c r="BF4238" s="144">
        <f>IF(N4238="snížená",J4238,0)</f>
        <v>0</v>
      </c>
      <c r="BG4238" s="144">
        <f>IF(N4238="zákl. přenesená",J4238,0)</f>
        <v>0</v>
      </c>
      <c r="BH4238" s="144">
        <f>IF(N4238="sníž. přenesená",J4238,0)</f>
        <v>0</v>
      </c>
      <c r="BI4238" s="144">
        <f>IF(N4238="nulová",J4238,0)</f>
        <v>0</v>
      </c>
      <c r="BJ4238" s="17" t="s">
        <v>79</v>
      </c>
      <c r="BK4238" s="144">
        <f>ROUND(I4238*H4238,2)</f>
        <v>0</v>
      </c>
      <c r="BL4238" s="17" t="s">
        <v>286</v>
      </c>
      <c r="BM4238" s="143" t="s">
        <v>3120</v>
      </c>
    </row>
    <row r="4239" spans="2:65" s="12" customFormat="1">
      <c r="B4239" s="149"/>
      <c r="D4239" s="150" t="s">
        <v>193</v>
      </c>
      <c r="F4239" s="152" t="s">
        <v>3121</v>
      </c>
      <c r="H4239" s="153">
        <v>99.584999999999994</v>
      </c>
      <c r="I4239" s="154"/>
      <c r="L4239" s="149"/>
      <c r="M4239" s="155"/>
      <c r="T4239" s="156"/>
      <c r="AT4239" s="151" t="s">
        <v>193</v>
      </c>
      <c r="AU4239" s="151" t="s">
        <v>81</v>
      </c>
      <c r="AV4239" s="12" t="s">
        <v>81</v>
      </c>
      <c r="AW4239" s="12" t="s">
        <v>4</v>
      </c>
      <c r="AX4239" s="12" t="s">
        <v>79</v>
      </c>
      <c r="AY4239" s="151" t="s">
        <v>182</v>
      </c>
    </row>
    <row r="4240" spans="2:65" s="1" customFormat="1" ht="55.5" customHeight="1">
      <c r="B4240" s="131"/>
      <c r="C4240" s="132" t="s">
        <v>3122</v>
      </c>
      <c r="D4240" s="132" t="s">
        <v>184</v>
      </c>
      <c r="E4240" s="133" t="s">
        <v>3123</v>
      </c>
      <c r="F4240" s="134" t="s">
        <v>3124</v>
      </c>
      <c r="G4240" s="135" t="s">
        <v>292</v>
      </c>
      <c r="H4240" s="136">
        <v>223.98500000000001</v>
      </c>
      <c r="I4240" s="137"/>
      <c r="J4240" s="138">
        <f>ROUND(I4240*H4240,2)</f>
        <v>0</v>
      </c>
      <c r="K4240" s="134" t="s">
        <v>188</v>
      </c>
      <c r="L4240" s="32"/>
      <c r="M4240" s="139" t="s">
        <v>3</v>
      </c>
      <c r="N4240" s="140" t="s">
        <v>43</v>
      </c>
      <c r="P4240" s="141">
        <f>O4240*H4240</f>
        <v>0</v>
      </c>
      <c r="Q4240" s="141">
        <v>6.4000000000000005E-4</v>
      </c>
      <c r="R4240" s="141">
        <f>Q4240*H4240</f>
        <v>0.14335040000000002</v>
      </c>
      <c r="S4240" s="141">
        <v>0</v>
      </c>
      <c r="T4240" s="142">
        <f>S4240*H4240</f>
        <v>0</v>
      </c>
      <c r="AR4240" s="143" t="s">
        <v>286</v>
      </c>
      <c r="AT4240" s="143" t="s">
        <v>184</v>
      </c>
      <c r="AU4240" s="143" t="s">
        <v>81</v>
      </c>
      <c r="AY4240" s="17" t="s">
        <v>182</v>
      </c>
      <c r="BE4240" s="144">
        <f>IF(N4240="základní",J4240,0)</f>
        <v>0</v>
      </c>
      <c r="BF4240" s="144">
        <f>IF(N4240="snížená",J4240,0)</f>
        <v>0</v>
      </c>
      <c r="BG4240" s="144">
        <f>IF(N4240="zákl. přenesená",J4240,0)</f>
        <v>0</v>
      </c>
      <c r="BH4240" s="144">
        <f>IF(N4240="sníž. přenesená",J4240,0)</f>
        <v>0</v>
      </c>
      <c r="BI4240" s="144">
        <f>IF(N4240="nulová",J4240,0)</f>
        <v>0</v>
      </c>
      <c r="BJ4240" s="17" t="s">
        <v>79</v>
      </c>
      <c r="BK4240" s="144">
        <f>ROUND(I4240*H4240,2)</f>
        <v>0</v>
      </c>
      <c r="BL4240" s="17" t="s">
        <v>286</v>
      </c>
      <c r="BM4240" s="143" t="s">
        <v>3125</v>
      </c>
    </row>
    <row r="4241" spans="2:65" s="1" customFormat="1">
      <c r="B4241" s="32"/>
      <c r="D4241" s="145" t="s">
        <v>191</v>
      </c>
      <c r="F4241" s="146" t="s">
        <v>3126</v>
      </c>
      <c r="I4241" s="147"/>
      <c r="L4241" s="32"/>
      <c r="M4241" s="148"/>
      <c r="T4241" s="52"/>
      <c r="AT4241" s="17" t="s">
        <v>191</v>
      </c>
      <c r="AU4241" s="17" t="s">
        <v>81</v>
      </c>
    </row>
    <row r="4242" spans="2:65" s="12" customFormat="1">
      <c r="B4242" s="149"/>
      <c r="D4242" s="150" t="s">
        <v>193</v>
      </c>
      <c r="E4242" s="151" t="s">
        <v>3</v>
      </c>
      <c r="F4242" s="152" t="s">
        <v>3099</v>
      </c>
      <c r="H4242" s="153">
        <v>81.56</v>
      </c>
      <c r="I4242" s="154"/>
      <c r="L4242" s="149"/>
      <c r="M4242" s="155"/>
      <c r="T4242" s="156"/>
      <c r="AT4242" s="151" t="s">
        <v>193</v>
      </c>
      <c r="AU4242" s="151" t="s">
        <v>81</v>
      </c>
      <c r="AV4242" s="12" t="s">
        <v>81</v>
      </c>
      <c r="AW4242" s="12" t="s">
        <v>34</v>
      </c>
      <c r="AX4242" s="12" t="s">
        <v>72</v>
      </c>
      <c r="AY4242" s="151" t="s">
        <v>182</v>
      </c>
    </row>
    <row r="4243" spans="2:65" s="12" customFormat="1">
      <c r="B4243" s="149"/>
      <c r="D4243" s="150" t="s">
        <v>193</v>
      </c>
      <c r="E4243" s="151" t="s">
        <v>3</v>
      </c>
      <c r="F4243" s="152" t="s">
        <v>506</v>
      </c>
      <c r="H4243" s="153">
        <v>10.5</v>
      </c>
      <c r="I4243" s="154"/>
      <c r="L4243" s="149"/>
      <c r="M4243" s="155"/>
      <c r="T4243" s="156"/>
      <c r="AT4243" s="151" t="s">
        <v>193</v>
      </c>
      <c r="AU4243" s="151" t="s">
        <v>81</v>
      </c>
      <c r="AV4243" s="12" t="s">
        <v>81</v>
      </c>
      <c r="AW4243" s="12" t="s">
        <v>34</v>
      </c>
      <c r="AX4243" s="12" t="s">
        <v>72</v>
      </c>
      <c r="AY4243" s="151" t="s">
        <v>182</v>
      </c>
    </row>
    <row r="4244" spans="2:65" s="14" customFormat="1">
      <c r="B4244" s="174"/>
      <c r="D4244" s="150" t="s">
        <v>193</v>
      </c>
      <c r="E4244" s="175" t="s">
        <v>3</v>
      </c>
      <c r="F4244" s="176" t="s">
        <v>350</v>
      </c>
      <c r="H4244" s="177">
        <v>92.06</v>
      </c>
      <c r="I4244" s="178"/>
      <c r="L4244" s="174"/>
      <c r="M4244" s="179"/>
      <c r="T4244" s="180"/>
      <c r="AT4244" s="175" t="s">
        <v>193</v>
      </c>
      <c r="AU4244" s="175" t="s">
        <v>81</v>
      </c>
      <c r="AV4244" s="14" t="s">
        <v>202</v>
      </c>
      <c r="AW4244" s="14" t="s">
        <v>34</v>
      </c>
      <c r="AX4244" s="14" t="s">
        <v>72</v>
      </c>
      <c r="AY4244" s="175" t="s">
        <v>182</v>
      </c>
    </row>
    <row r="4245" spans="2:65" s="12" customFormat="1">
      <c r="B4245" s="149"/>
      <c r="D4245" s="150" t="s">
        <v>193</v>
      </c>
      <c r="E4245" s="151" t="s">
        <v>3</v>
      </c>
      <c r="F4245" s="152" t="s">
        <v>3127</v>
      </c>
      <c r="H4245" s="153">
        <v>44.375</v>
      </c>
      <c r="I4245" s="154"/>
      <c r="L4245" s="149"/>
      <c r="M4245" s="155"/>
      <c r="T4245" s="156"/>
      <c r="AT4245" s="151" t="s">
        <v>193</v>
      </c>
      <c r="AU4245" s="151" t="s">
        <v>81</v>
      </c>
      <c r="AV4245" s="12" t="s">
        <v>81</v>
      </c>
      <c r="AW4245" s="12" t="s">
        <v>34</v>
      </c>
      <c r="AX4245" s="12" t="s">
        <v>72</v>
      </c>
      <c r="AY4245" s="151" t="s">
        <v>182</v>
      </c>
    </row>
    <row r="4246" spans="2:65" s="12" customFormat="1">
      <c r="B4246" s="149"/>
      <c r="D4246" s="150" t="s">
        <v>193</v>
      </c>
      <c r="E4246" s="151" t="s">
        <v>3</v>
      </c>
      <c r="F4246" s="152" t="s">
        <v>3128</v>
      </c>
      <c r="H4246" s="153">
        <v>41.125</v>
      </c>
      <c r="I4246" s="154"/>
      <c r="L4246" s="149"/>
      <c r="M4246" s="155"/>
      <c r="T4246" s="156"/>
      <c r="AT4246" s="151" t="s">
        <v>193</v>
      </c>
      <c r="AU4246" s="151" t="s">
        <v>81</v>
      </c>
      <c r="AV4246" s="12" t="s">
        <v>81</v>
      </c>
      <c r="AW4246" s="12" t="s">
        <v>34</v>
      </c>
      <c r="AX4246" s="12" t="s">
        <v>72</v>
      </c>
      <c r="AY4246" s="151" t="s">
        <v>182</v>
      </c>
    </row>
    <row r="4247" spans="2:65" s="12" customFormat="1">
      <c r="B4247" s="149"/>
      <c r="D4247" s="150" t="s">
        <v>193</v>
      </c>
      <c r="E4247" s="151" t="s">
        <v>3</v>
      </c>
      <c r="F4247" s="152" t="s">
        <v>3129</v>
      </c>
      <c r="H4247" s="153">
        <v>3.6</v>
      </c>
      <c r="I4247" s="154"/>
      <c r="L4247" s="149"/>
      <c r="M4247" s="155"/>
      <c r="T4247" s="156"/>
      <c r="AT4247" s="151" t="s">
        <v>193</v>
      </c>
      <c r="AU4247" s="151" t="s">
        <v>81</v>
      </c>
      <c r="AV4247" s="12" t="s">
        <v>81</v>
      </c>
      <c r="AW4247" s="12" t="s">
        <v>34</v>
      </c>
      <c r="AX4247" s="12" t="s">
        <v>72</v>
      </c>
      <c r="AY4247" s="151" t="s">
        <v>182</v>
      </c>
    </row>
    <row r="4248" spans="2:65" s="14" customFormat="1">
      <c r="B4248" s="174"/>
      <c r="D4248" s="150" t="s">
        <v>193</v>
      </c>
      <c r="E4248" s="175" t="s">
        <v>3</v>
      </c>
      <c r="F4248" s="176" t="s">
        <v>590</v>
      </c>
      <c r="H4248" s="177">
        <v>89.1</v>
      </c>
      <c r="I4248" s="178"/>
      <c r="L4248" s="174"/>
      <c r="M4248" s="179"/>
      <c r="T4248" s="180"/>
      <c r="AT4248" s="175" t="s">
        <v>193</v>
      </c>
      <c r="AU4248" s="175" t="s">
        <v>81</v>
      </c>
      <c r="AV4248" s="14" t="s">
        <v>202</v>
      </c>
      <c r="AW4248" s="14" t="s">
        <v>34</v>
      </c>
      <c r="AX4248" s="14" t="s">
        <v>72</v>
      </c>
      <c r="AY4248" s="175" t="s">
        <v>182</v>
      </c>
    </row>
    <row r="4249" spans="2:65" s="12" customFormat="1">
      <c r="B4249" s="149"/>
      <c r="D4249" s="150" t="s">
        <v>193</v>
      </c>
      <c r="E4249" s="151" t="s">
        <v>3</v>
      </c>
      <c r="F4249" s="152" t="s">
        <v>3130</v>
      </c>
      <c r="H4249" s="153">
        <v>11.065</v>
      </c>
      <c r="I4249" s="154"/>
      <c r="L4249" s="149"/>
      <c r="M4249" s="155"/>
      <c r="T4249" s="156"/>
      <c r="AT4249" s="151" t="s">
        <v>193</v>
      </c>
      <c r="AU4249" s="151" t="s">
        <v>81</v>
      </c>
      <c r="AV4249" s="12" t="s">
        <v>81</v>
      </c>
      <c r="AW4249" s="12" t="s">
        <v>34</v>
      </c>
      <c r="AX4249" s="12" t="s">
        <v>72</v>
      </c>
      <c r="AY4249" s="151" t="s">
        <v>182</v>
      </c>
    </row>
    <row r="4250" spans="2:65" s="14" customFormat="1">
      <c r="B4250" s="174"/>
      <c r="D4250" s="150" t="s">
        <v>193</v>
      </c>
      <c r="E4250" s="175" t="s">
        <v>3</v>
      </c>
      <c r="F4250" s="176" t="s">
        <v>348</v>
      </c>
      <c r="H4250" s="177">
        <v>11.065</v>
      </c>
      <c r="I4250" s="178"/>
      <c r="L4250" s="174"/>
      <c r="M4250" s="179"/>
      <c r="T4250" s="180"/>
      <c r="AT4250" s="175" t="s">
        <v>193</v>
      </c>
      <c r="AU4250" s="175" t="s">
        <v>81</v>
      </c>
      <c r="AV4250" s="14" t="s">
        <v>202</v>
      </c>
      <c r="AW4250" s="14" t="s">
        <v>34</v>
      </c>
      <c r="AX4250" s="14" t="s">
        <v>72</v>
      </c>
      <c r="AY4250" s="175" t="s">
        <v>182</v>
      </c>
    </row>
    <row r="4251" spans="2:65" s="12" customFormat="1">
      <c r="B4251" s="149"/>
      <c r="D4251" s="150" t="s">
        <v>193</v>
      </c>
      <c r="E4251" s="151" t="s">
        <v>3</v>
      </c>
      <c r="F4251" s="152" t="s">
        <v>3131</v>
      </c>
      <c r="H4251" s="153">
        <v>5.36</v>
      </c>
      <c r="I4251" s="154"/>
      <c r="L4251" s="149"/>
      <c r="M4251" s="155"/>
      <c r="T4251" s="156"/>
      <c r="AT4251" s="151" t="s">
        <v>193</v>
      </c>
      <c r="AU4251" s="151" t="s">
        <v>81</v>
      </c>
      <c r="AV4251" s="12" t="s">
        <v>81</v>
      </c>
      <c r="AW4251" s="12" t="s">
        <v>34</v>
      </c>
      <c r="AX4251" s="12" t="s">
        <v>72</v>
      </c>
      <c r="AY4251" s="151" t="s">
        <v>182</v>
      </c>
    </row>
    <row r="4252" spans="2:65" s="12" customFormat="1">
      <c r="B4252" s="149"/>
      <c r="D4252" s="150" t="s">
        <v>193</v>
      </c>
      <c r="E4252" s="151" t="s">
        <v>3</v>
      </c>
      <c r="F4252" s="152" t="s">
        <v>3132</v>
      </c>
      <c r="H4252" s="153">
        <v>26.4</v>
      </c>
      <c r="I4252" s="154"/>
      <c r="L4252" s="149"/>
      <c r="M4252" s="155"/>
      <c r="T4252" s="156"/>
      <c r="AT4252" s="151" t="s">
        <v>193</v>
      </c>
      <c r="AU4252" s="151" t="s">
        <v>81</v>
      </c>
      <c r="AV4252" s="12" t="s">
        <v>81</v>
      </c>
      <c r="AW4252" s="12" t="s">
        <v>34</v>
      </c>
      <c r="AX4252" s="12" t="s">
        <v>72</v>
      </c>
      <c r="AY4252" s="151" t="s">
        <v>182</v>
      </c>
    </row>
    <row r="4253" spans="2:65" s="14" customFormat="1">
      <c r="B4253" s="174"/>
      <c r="D4253" s="150" t="s">
        <v>193</v>
      </c>
      <c r="E4253" s="175" t="s">
        <v>3</v>
      </c>
      <c r="F4253" s="176" t="s">
        <v>3133</v>
      </c>
      <c r="H4253" s="177">
        <v>31.759999999999998</v>
      </c>
      <c r="I4253" s="178"/>
      <c r="L4253" s="174"/>
      <c r="M4253" s="179"/>
      <c r="T4253" s="180"/>
      <c r="AT4253" s="175" t="s">
        <v>193</v>
      </c>
      <c r="AU4253" s="175" t="s">
        <v>81</v>
      </c>
      <c r="AV4253" s="14" t="s">
        <v>202</v>
      </c>
      <c r="AW4253" s="14" t="s">
        <v>34</v>
      </c>
      <c r="AX4253" s="14" t="s">
        <v>72</v>
      </c>
      <c r="AY4253" s="175" t="s">
        <v>182</v>
      </c>
    </row>
    <row r="4254" spans="2:65" s="13" customFormat="1">
      <c r="B4254" s="157"/>
      <c r="D4254" s="150" t="s">
        <v>193</v>
      </c>
      <c r="E4254" s="158" t="s">
        <v>3</v>
      </c>
      <c r="F4254" s="159" t="s">
        <v>201</v>
      </c>
      <c r="H4254" s="160">
        <v>223.98500000000001</v>
      </c>
      <c r="I4254" s="161"/>
      <c r="L4254" s="157"/>
      <c r="M4254" s="162"/>
      <c r="T4254" s="163"/>
      <c r="AT4254" s="158" t="s">
        <v>193</v>
      </c>
      <c r="AU4254" s="158" t="s">
        <v>81</v>
      </c>
      <c r="AV4254" s="13" t="s">
        <v>189</v>
      </c>
      <c r="AW4254" s="13" t="s">
        <v>34</v>
      </c>
      <c r="AX4254" s="13" t="s">
        <v>79</v>
      </c>
      <c r="AY4254" s="158" t="s">
        <v>182</v>
      </c>
    </row>
    <row r="4255" spans="2:65" s="1" customFormat="1" ht="37.9" customHeight="1">
      <c r="B4255" s="131"/>
      <c r="C4255" s="132" t="s">
        <v>3134</v>
      </c>
      <c r="D4255" s="132" t="s">
        <v>184</v>
      </c>
      <c r="E4255" s="133" t="s">
        <v>3135</v>
      </c>
      <c r="F4255" s="134" t="s">
        <v>3136</v>
      </c>
      <c r="G4255" s="135" t="s">
        <v>292</v>
      </c>
      <c r="H4255" s="136">
        <v>178.42099999999999</v>
      </c>
      <c r="I4255" s="137"/>
      <c r="J4255" s="138">
        <f>ROUND(I4255*H4255,2)</f>
        <v>0</v>
      </c>
      <c r="K4255" s="134" t="s">
        <v>188</v>
      </c>
      <c r="L4255" s="32"/>
      <c r="M4255" s="139" t="s">
        <v>3</v>
      </c>
      <c r="N4255" s="140" t="s">
        <v>43</v>
      </c>
      <c r="P4255" s="141">
        <f>O4255*H4255</f>
        <v>0</v>
      </c>
      <c r="Q4255" s="141">
        <v>3.0000000000000001E-5</v>
      </c>
      <c r="R4255" s="141">
        <f>Q4255*H4255</f>
        <v>5.3526299999999997E-3</v>
      </c>
      <c r="S4255" s="141">
        <v>0</v>
      </c>
      <c r="T4255" s="142">
        <f>S4255*H4255</f>
        <v>0</v>
      </c>
      <c r="AR4255" s="143" t="s">
        <v>286</v>
      </c>
      <c r="AT4255" s="143" t="s">
        <v>184</v>
      </c>
      <c r="AU4255" s="143" t="s">
        <v>81</v>
      </c>
      <c r="AY4255" s="17" t="s">
        <v>182</v>
      </c>
      <c r="BE4255" s="144">
        <f>IF(N4255="základní",J4255,0)</f>
        <v>0</v>
      </c>
      <c r="BF4255" s="144">
        <f>IF(N4255="snížená",J4255,0)</f>
        <v>0</v>
      </c>
      <c r="BG4255" s="144">
        <f>IF(N4255="zákl. přenesená",J4255,0)</f>
        <v>0</v>
      </c>
      <c r="BH4255" s="144">
        <f>IF(N4255="sníž. přenesená",J4255,0)</f>
        <v>0</v>
      </c>
      <c r="BI4255" s="144">
        <f>IF(N4255="nulová",J4255,0)</f>
        <v>0</v>
      </c>
      <c r="BJ4255" s="17" t="s">
        <v>79</v>
      </c>
      <c r="BK4255" s="144">
        <f>ROUND(I4255*H4255,2)</f>
        <v>0</v>
      </c>
      <c r="BL4255" s="17" t="s">
        <v>286</v>
      </c>
      <c r="BM4255" s="143" t="s">
        <v>3137</v>
      </c>
    </row>
    <row r="4256" spans="2:65" s="1" customFormat="1">
      <c r="B4256" s="32"/>
      <c r="D4256" s="145" t="s">
        <v>191</v>
      </c>
      <c r="F4256" s="146" t="s">
        <v>3138</v>
      </c>
      <c r="I4256" s="147"/>
      <c r="L4256" s="32"/>
      <c r="M4256" s="148"/>
      <c r="T4256" s="52"/>
      <c r="AT4256" s="17" t="s">
        <v>191</v>
      </c>
      <c r="AU4256" s="17" t="s">
        <v>81</v>
      </c>
    </row>
    <row r="4257" spans="2:65" s="12" customFormat="1">
      <c r="B4257" s="149"/>
      <c r="D4257" s="150" t="s">
        <v>193</v>
      </c>
      <c r="E4257" s="151" t="s">
        <v>3</v>
      </c>
      <c r="F4257" s="152" t="s">
        <v>2256</v>
      </c>
      <c r="H4257" s="153">
        <v>34.731000000000002</v>
      </c>
      <c r="I4257" s="154"/>
      <c r="L4257" s="149"/>
      <c r="M4257" s="155"/>
      <c r="T4257" s="156"/>
      <c r="AT4257" s="151" t="s">
        <v>193</v>
      </c>
      <c r="AU4257" s="151" t="s">
        <v>81</v>
      </c>
      <c r="AV4257" s="12" t="s">
        <v>81</v>
      </c>
      <c r="AW4257" s="12" t="s">
        <v>34</v>
      </c>
      <c r="AX4257" s="12" t="s">
        <v>72</v>
      </c>
      <c r="AY4257" s="151" t="s">
        <v>182</v>
      </c>
    </row>
    <row r="4258" spans="2:65" s="12" customFormat="1">
      <c r="B4258" s="149"/>
      <c r="D4258" s="150" t="s">
        <v>193</v>
      </c>
      <c r="E4258" s="151" t="s">
        <v>3</v>
      </c>
      <c r="F4258" s="152" t="s">
        <v>2257</v>
      </c>
      <c r="H4258" s="153">
        <v>126.4</v>
      </c>
      <c r="I4258" s="154"/>
      <c r="L4258" s="149"/>
      <c r="M4258" s="155"/>
      <c r="T4258" s="156"/>
      <c r="AT4258" s="151" t="s">
        <v>193</v>
      </c>
      <c r="AU4258" s="151" t="s">
        <v>81</v>
      </c>
      <c r="AV4258" s="12" t="s">
        <v>81</v>
      </c>
      <c r="AW4258" s="12" t="s">
        <v>34</v>
      </c>
      <c r="AX4258" s="12" t="s">
        <v>72</v>
      </c>
      <c r="AY4258" s="151" t="s">
        <v>182</v>
      </c>
    </row>
    <row r="4259" spans="2:65" s="12" customFormat="1">
      <c r="B4259" s="149"/>
      <c r="D4259" s="150" t="s">
        <v>193</v>
      </c>
      <c r="E4259" s="151" t="s">
        <v>3</v>
      </c>
      <c r="F4259" s="152" t="s">
        <v>2258</v>
      </c>
      <c r="H4259" s="153">
        <v>17.29</v>
      </c>
      <c r="I4259" s="154"/>
      <c r="L4259" s="149"/>
      <c r="M4259" s="155"/>
      <c r="T4259" s="156"/>
      <c r="AT4259" s="151" t="s">
        <v>193</v>
      </c>
      <c r="AU4259" s="151" t="s">
        <v>81</v>
      </c>
      <c r="AV4259" s="12" t="s">
        <v>81</v>
      </c>
      <c r="AW4259" s="12" t="s">
        <v>34</v>
      </c>
      <c r="AX4259" s="12" t="s">
        <v>72</v>
      </c>
      <c r="AY4259" s="151" t="s">
        <v>182</v>
      </c>
    </row>
    <row r="4260" spans="2:65" s="13" customFormat="1">
      <c r="B4260" s="157"/>
      <c r="D4260" s="150" t="s">
        <v>193</v>
      </c>
      <c r="E4260" s="158" t="s">
        <v>3</v>
      </c>
      <c r="F4260" s="159" t="s">
        <v>201</v>
      </c>
      <c r="H4260" s="160">
        <v>178.42099999999999</v>
      </c>
      <c r="I4260" s="161"/>
      <c r="L4260" s="157"/>
      <c r="M4260" s="162"/>
      <c r="T4260" s="163"/>
      <c r="AT4260" s="158" t="s">
        <v>193</v>
      </c>
      <c r="AU4260" s="158" t="s">
        <v>81</v>
      </c>
      <c r="AV4260" s="13" t="s">
        <v>189</v>
      </c>
      <c r="AW4260" s="13" t="s">
        <v>34</v>
      </c>
      <c r="AX4260" s="13" t="s">
        <v>79</v>
      </c>
      <c r="AY4260" s="158" t="s">
        <v>182</v>
      </c>
    </row>
    <row r="4261" spans="2:65" s="1" customFormat="1" ht="21.75" customHeight="1">
      <c r="B4261" s="131"/>
      <c r="C4261" s="164" t="s">
        <v>3139</v>
      </c>
      <c r="D4261" s="164" t="s">
        <v>281</v>
      </c>
      <c r="E4261" s="165" t="s">
        <v>3140</v>
      </c>
      <c r="F4261" s="166" t="s">
        <v>3141</v>
      </c>
      <c r="G4261" s="167" t="s">
        <v>292</v>
      </c>
      <c r="H4261" s="168">
        <v>207.95</v>
      </c>
      <c r="I4261" s="169"/>
      <c r="J4261" s="170">
        <f>ROUND(I4261*H4261,2)</f>
        <v>0</v>
      </c>
      <c r="K4261" s="166" t="s">
        <v>188</v>
      </c>
      <c r="L4261" s="171"/>
      <c r="M4261" s="172" t="s">
        <v>3</v>
      </c>
      <c r="N4261" s="173" t="s">
        <v>43</v>
      </c>
      <c r="P4261" s="141">
        <f>O4261*H4261</f>
        <v>0</v>
      </c>
      <c r="Q4261" s="141">
        <v>2.0999999999999999E-3</v>
      </c>
      <c r="R4261" s="141">
        <f>Q4261*H4261</f>
        <v>0.43669499999999994</v>
      </c>
      <c r="S4261" s="141">
        <v>0</v>
      </c>
      <c r="T4261" s="142">
        <f>S4261*H4261</f>
        <v>0</v>
      </c>
      <c r="AR4261" s="143" t="s">
        <v>405</v>
      </c>
      <c r="AT4261" s="143" t="s">
        <v>281</v>
      </c>
      <c r="AU4261" s="143" t="s">
        <v>81</v>
      </c>
      <c r="AY4261" s="17" t="s">
        <v>182</v>
      </c>
      <c r="BE4261" s="144">
        <f>IF(N4261="základní",J4261,0)</f>
        <v>0</v>
      </c>
      <c r="BF4261" s="144">
        <f>IF(N4261="snížená",J4261,0)</f>
        <v>0</v>
      </c>
      <c r="BG4261" s="144">
        <f>IF(N4261="zákl. přenesená",J4261,0)</f>
        <v>0</v>
      </c>
      <c r="BH4261" s="144">
        <f>IF(N4261="sníž. přenesená",J4261,0)</f>
        <v>0</v>
      </c>
      <c r="BI4261" s="144">
        <f>IF(N4261="nulová",J4261,0)</f>
        <v>0</v>
      </c>
      <c r="BJ4261" s="17" t="s">
        <v>79</v>
      </c>
      <c r="BK4261" s="144">
        <f>ROUND(I4261*H4261,2)</f>
        <v>0</v>
      </c>
      <c r="BL4261" s="17" t="s">
        <v>286</v>
      </c>
      <c r="BM4261" s="143" t="s">
        <v>3142</v>
      </c>
    </row>
    <row r="4262" spans="2:65" s="12" customFormat="1">
      <c r="B4262" s="149"/>
      <c r="D4262" s="150" t="s">
        <v>193</v>
      </c>
      <c r="F4262" s="152" t="s">
        <v>3143</v>
      </c>
      <c r="H4262" s="153">
        <v>207.95</v>
      </c>
      <c r="I4262" s="154"/>
      <c r="L4262" s="149"/>
      <c r="M4262" s="155"/>
      <c r="T4262" s="156"/>
      <c r="AT4262" s="151" t="s">
        <v>193</v>
      </c>
      <c r="AU4262" s="151" t="s">
        <v>81</v>
      </c>
      <c r="AV4262" s="12" t="s">
        <v>81</v>
      </c>
      <c r="AW4262" s="12" t="s">
        <v>4</v>
      </c>
      <c r="AX4262" s="12" t="s">
        <v>79</v>
      </c>
      <c r="AY4262" s="151" t="s">
        <v>182</v>
      </c>
    </row>
    <row r="4263" spans="2:65" s="1" customFormat="1" ht="37.9" customHeight="1">
      <c r="B4263" s="131"/>
      <c r="C4263" s="132" t="s">
        <v>3144</v>
      </c>
      <c r="D4263" s="132" t="s">
        <v>184</v>
      </c>
      <c r="E4263" s="133" t="s">
        <v>3145</v>
      </c>
      <c r="F4263" s="134" t="s">
        <v>3146</v>
      </c>
      <c r="G4263" s="135" t="s">
        <v>292</v>
      </c>
      <c r="H4263" s="136">
        <v>131.92500000000001</v>
      </c>
      <c r="I4263" s="137"/>
      <c r="J4263" s="138">
        <f>ROUND(I4263*H4263,2)</f>
        <v>0</v>
      </c>
      <c r="K4263" s="134" t="s">
        <v>188</v>
      </c>
      <c r="L4263" s="32"/>
      <c r="M4263" s="139" t="s">
        <v>3</v>
      </c>
      <c r="N4263" s="140" t="s">
        <v>43</v>
      </c>
      <c r="P4263" s="141">
        <f>O4263*H4263</f>
        <v>0</v>
      </c>
      <c r="Q4263" s="141">
        <v>5.0000000000000002E-5</v>
      </c>
      <c r="R4263" s="141">
        <f>Q4263*H4263</f>
        <v>6.5962500000000006E-3</v>
      </c>
      <c r="S4263" s="141">
        <v>0</v>
      </c>
      <c r="T4263" s="142">
        <f>S4263*H4263</f>
        <v>0</v>
      </c>
      <c r="AR4263" s="143" t="s">
        <v>286</v>
      </c>
      <c r="AT4263" s="143" t="s">
        <v>184</v>
      </c>
      <c r="AU4263" s="143" t="s">
        <v>81</v>
      </c>
      <c r="AY4263" s="17" t="s">
        <v>182</v>
      </c>
      <c r="BE4263" s="144">
        <f>IF(N4263="základní",J4263,0)</f>
        <v>0</v>
      </c>
      <c r="BF4263" s="144">
        <f>IF(N4263="snížená",J4263,0)</f>
        <v>0</v>
      </c>
      <c r="BG4263" s="144">
        <f>IF(N4263="zákl. přenesená",J4263,0)</f>
        <v>0</v>
      </c>
      <c r="BH4263" s="144">
        <f>IF(N4263="sníž. přenesená",J4263,0)</f>
        <v>0</v>
      </c>
      <c r="BI4263" s="144">
        <f>IF(N4263="nulová",J4263,0)</f>
        <v>0</v>
      </c>
      <c r="BJ4263" s="17" t="s">
        <v>79</v>
      </c>
      <c r="BK4263" s="144">
        <f>ROUND(I4263*H4263,2)</f>
        <v>0</v>
      </c>
      <c r="BL4263" s="17" t="s">
        <v>286</v>
      </c>
      <c r="BM4263" s="143" t="s">
        <v>3147</v>
      </c>
    </row>
    <row r="4264" spans="2:65" s="1" customFormat="1">
      <c r="B4264" s="32"/>
      <c r="D4264" s="145" t="s">
        <v>191</v>
      </c>
      <c r="F4264" s="146" t="s">
        <v>3148</v>
      </c>
      <c r="I4264" s="147"/>
      <c r="L4264" s="32"/>
      <c r="M4264" s="148"/>
      <c r="T4264" s="52"/>
      <c r="AT4264" s="17" t="s">
        <v>191</v>
      </c>
      <c r="AU4264" s="17" t="s">
        <v>81</v>
      </c>
    </row>
    <row r="4265" spans="2:65" s="12" customFormat="1">
      <c r="B4265" s="149"/>
      <c r="D4265" s="150" t="s">
        <v>193</v>
      </c>
      <c r="E4265" s="151" t="s">
        <v>3</v>
      </c>
      <c r="F4265" s="152" t="s">
        <v>3127</v>
      </c>
      <c r="H4265" s="153">
        <v>44.375</v>
      </c>
      <c r="I4265" s="154"/>
      <c r="L4265" s="149"/>
      <c r="M4265" s="155"/>
      <c r="T4265" s="156"/>
      <c r="AT4265" s="151" t="s">
        <v>193</v>
      </c>
      <c r="AU4265" s="151" t="s">
        <v>81</v>
      </c>
      <c r="AV4265" s="12" t="s">
        <v>81</v>
      </c>
      <c r="AW4265" s="12" t="s">
        <v>34</v>
      </c>
      <c r="AX4265" s="12" t="s">
        <v>72</v>
      </c>
      <c r="AY4265" s="151" t="s">
        <v>182</v>
      </c>
    </row>
    <row r="4266" spans="2:65" s="12" customFormat="1">
      <c r="B4266" s="149"/>
      <c r="D4266" s="150" t="s">
        <v>193</v>
      </c>
      <c r="E4266" s="151" t="s">
        <v>3</v>
      </c>
      <c r="F4266" s="152" t="s">
        <v>3128</v>
      </c>
      <c r="H4266" s="153">
        <v>41.125</v>
      </c>
      <c r="I4266" s="154"/>
      <c r="L4266" s="149"/>
      <c r="M4266" s="155"/>
      <c r="T4266" s="156"/>
      <c r="AT4266" s="151" t="s">
        <v>193</v>
      </c>
      <c r="AU4266" s="151" t="s">
        <v>81</v>
      </c>
      <c r="AV4266" s="12" t="s">
        <v>81</v>
      </c>
      <c r="AW4266" s="12" t="s">
        <v>34</v>
      </c>
      <c r="AX4266" s="12" t="s">
        <v>72</v>
      </c>
      <c r="AY4266" s="151" t="s">
        <v>182</v>
      </c>
    </row>
    <row r="4267" spans="2:65" s="12" customFormat="1">
      <c r="B4267" s="149"/>
      <c r="D4267" s="150" t="s">
        <v>193</v>
      </c>
      <c r="E4267" s="151" t="s">
        <v>3</v>
      </c>
      <c r="F4267" s="152" t="s">
        <v>3129</v>
      </c>
      <c r="H4267" s="153">
        <v>3.6</v>
      </c>
      <c r="I4267" s="154"/>
      <c r="L4267" s="149"/>
      <c r="M4267" s="155"/>
      <c r="T4267" s="156"/>
      <c r="AT4267" s="151" t="s">
        <v>193</v>
      </c>
      <c r="AU4267" s="151" t="s">
        <v>81</v>
      </c>
      <c r="AV4267" s="12" t="s">
        <v>81</v>
      </c>
      <c r="AW4267" s="12" t="s">
        <v>34</v>
      </c>
      <c r="AX4267" s="12" t="s">
        <v>72</v>
      </c>
      <c r="AY4267" s="151" t="s">
        <v>182</v>
      </c>
    </row>
    <row r="4268" spans="2:65" s="14" customFormat="1">
      <c r="B4268" s="174"/>
      <c r="D4268" s="150" t="s">
        <v>193</v>
      </c>
      <c r="E4268" s="175" t="s">
        <v>3</v>
      </c>
      <c r="F4268" s="176" t="s">
        <v>590</v>
      </c>
      <c r="H4268" s="177">
        <v>89.1</v>
      </c>
      <c r="I4268" s="178"/>
      <c r="L4268" s="174"/>
      <c r="M4268" s="179"/>
      <c r="T4268" s="180"/>
      <c r="AT4268" s="175" t="s">
        <v>193</v>
      </c>
      <c r="AU4268" s="175" t="s">
        <v>81</v>
      </c>
      <c r="AV4268" s="14" t="s">
        <v>202</v>
      </c>
      <c r="AW4268" s="14" t="s">
        <v>34</v>
      </c>
      <c r="AX4268" s="14" t="s">
        <v>72</v>
      </c>
      <c r="AY4268" s="175" t="s">
        <v>182</v>
      </c>
    </row>
    <row r="4269" spans="2:65" s="12" customFormat="1">
      <c r="B4269" s="149"/>
      <c r="D4269" s="150" t="s">
        <v>193</v>
      </c>
      <c r="E4269" s="151" t="s">
        <v>3</v>
      </c>
      <c r="F4269" s="152" t="s">
        <v>3130</v>
      </c>
      <c r="H4269" s="153">
        <v>11.065</v>
      </c>
      <c r="I4269" s="154"/>
      <c r="L4269" s="149"/>
      <c r="M4269" s="155"/>
      <c r="T4269" s="156"/>
      <c r="AT4269" s="151" t="s">
        <v>193</v>
      </c>
      <c r="AU4269" s="151" t="s">
        <v>81</v>
      </c>
      <c r="AV4269" s="12" t="s">
        <v>81</v>
      </c>
      <c r="AW4269" s="12" t="s">
        <v>34</v>
      </c>
      <c r="AX4269" s="12" t="s">
        <v>72</v>
      </c>
      <c r="AY4269" s="151" t="s">
        <v>182</v>
      </c>
    </row>
    <row r="4270" spans="2:65" s="14" customFormat="1">
      <c r="B4270" s="174"/>
      <c r="D4270" s="150" t="s">
        <v>193</v>
      </c>
      <c r="E4270" s="175" t="s">
        <v>3</v>
      </c>
      <c r="F4270" s="176" t="s">
        <v>348</v>
      </c>
      <c r="H4270" s="177">
        <v>11.065</v>
      </c>
      <c r="I4270" s="178"/>
      <c r="L4270" s="174"/>
      <c r="M4270" s="179"/>
      <c r="T4270" s="180"/>
      <c r="AT4270" s="175" t="s">
        <v>193</v>
      </c>
      <c r="AU4270" s="175" t="s">
        <v>81</v>
      </c>
      <c r="AV4270" s="14" t="s">
        <v>202</v>
      </c>
      <c r="AW4270" s="14" t="s">
        <v>34</v>
      </c>
      <c r="AX4270" s="14" t="s">
        <v>72</v>
      </c>
      <c r="AY4270" s="175" t="s">
        <v>182</v>
      </c>
    </row>
    <row r="4271" spans="2:65" s="12" customFormat="1">
      <c r="B4271" s="149"/>
      <c r="D4271" s="150" t="s">
        <v>193</v>
      </c>
      <c r="E4271" s="151" t="s">
        <v>3</v>
      </c>
      <c r="F4271" s="152" t="s">
        <v>3131</v>
      </c>
      <c r="H4271" s="153">
        <v>5.36</v>
      </c>
      <c r="I4271" s="154"/>
      <c r="L4271" s="149"/>
      <c r="M4271" s="155"/>
      <c r="T4271" s="156"/>
      <c r="AT4271" s="151" t="s">
        <v>193</v>
      </c>
      <c r="AU4271" s="151" t="s">
        <v>81</v>
      </c>
      <c r="AV4271" s="12" t="s">
        <v>81</v>
      </c>
      <c r="AW4271" s="12" t="s">
        <v>34</v>
      </c>
      <c r="AX4271" s="12" t="s">
        <v>72</v>
      </c>
      <c r="AY4271" s="151" t="s">
        <v>182</v>
      </c>
    </row>
    <row r="4272" spans="2:65" s="12" customFormat="1">
      <c r="B4272" s="149"/>
      <c r="D4272" s="150" t="s">
        <v>193</v>
      </c>
      <c r="E4272" s="151" t="s">
        <v>3</v>
      </c>
      <c r="F4272" s="152" t="s">
        <v>3132</v>
      </c>
      <c r="H4272" s="153">
        <v>26.4</v>
      </c>
      <c r="I4272" s="154"/>
      <c r="L4272" s="149"/>
      <c r="M4272" s="155"/>
      <c r="T4272" s="156"/>
      <c r="AT4272" s="151" t="s">
        <v>193</v>
      </c>
      <c r="AU4272" s="151" t="s">
        <v>81</v>
      </c>
      <c r="AV4272" s="12" t="s">
        <v>81</v>
      </c>
      <c r="AW4272" s="12" t="s">
        <v>34</v>
      </c>
      <c r="AX4272" s="12" t="s">
        <v>72</v>
      </c>
      <c r="AY4272" s="151" t="s">
        <v>182</v>
      </c>
    </row>
    <row r="4273" spans="2:65" s="14" customFormat="1">
      <c r="B4273" s="174"/>
      <c r="D4273" s="150" t="s">
        <v>193</v>
      </c>
      <c r="E4273" s="175" t="s">
        <v>3</v>
      </c>
      <c r="F4273" s="176" t="s">
        <v>3133</v>
      </c>
      <c r="H4273" s="177">
        <v>31.759999999999998</v>
      </c>
      <c r="I4273" s="178"/>
      <c r="L4273" s="174"/>
      <c r="M4273" s="179"/>
      <c r="T4273" s="180"/>
      <c r="AT4273" s="175" t="s">
        <v>193</v>
      </c>
      <c r="AU4273" s="175" t="s">
        <v>81</v>
      </c>
      <c r="AV4273" s="14" t="s">
        <v>202</v>
      </c>
      <c r="AW4273" s="14" t="s">
        <v>34</v>
      </c>
      <c r="AX4273" s="14" t="s">
        <v>72</v>
      </c>
      <c r="AY4273" s="175" t="s">
        <v>182</v>
      </c>
    </row>
    <row r="4274" spans="2:65" s="13" customFormat="1">
      <c r="B4274" s="157"/>
      <c r="D4274" s="150" t="s">
        <v>193</v>
      </c>
      <c r="E4274" s="158" t="s">
        <v>3</v>
      </c>
      <c r="F4274" s="159" t="s">
        <v>201</v>
      </c>
      <c r="H4274" s="160">
        <v>131.92499999999998</v>
      </c>
      <c r="I4274" s="161"/>
      <c r="L4274" s="157"/>
      <c r="M4274" s="162"/>
      <c r="T4274" s="163"/>
      <c r="AT4274" s="158" t="s">
        <v>193</v>
      </c>
      <c r="AU4274" s="158" t="s">
        <v>81</v>
      </c>
      <c r="AV4274" s="13" t="s">
        <v>189</v>
      </c>
      <c r="AW4274" s="13" t="s">
        <v>34</v>
      </c>
      <c r="AX4274" s="13" t="s">
        <v>79</v>
      </c>
      <c r="AY4274" s="158" t="s">
        <v>182</v>
      </c>
    </row>
    <row r="4275" spans="2:65" s="1" customFormat="1" ht="21.75" customHeight="1">
      <c r="B4275" s="131"/>
      <c r="C4275" s="164" t="s">
        <v>3149</v>
      </c>
      <c r="D4275" s="164" t="s">
        <v>281</v>
      </c>
      <c r="E4275" s="165" t="s">
        <v>3140</v>
      </c>
      <c r="F4275" s="166" t="s">
        <v>3141</v>
      </c>
      <c r="G4275" s="167" t="s">
        <v>292</v>
      </c>
      <c r="H4275" s="168">
        <v>161.08000000000001</v>
      </c>
      <c r="I4275" s="169"/>
      <c r="J4275" s="170">
        <f>ROUND(I4275*H4275,2)</f>
        <v>0</v>
      </c>
      <c r="K4275" s="166" t="s">
        <v>188</v>
      </c>
      <c r="L4275" s="171"/>
      <c r="M4275" s="172" t="s">
        <v>3</v>
      </c>
      <c r="N4275" s="173" t="s">
        <v>43</v>
      </c>
      <c r="P4275" s="141">
        <f>O4275*H4275</f>
        <v>0</v>
      </c>
      <c r="Q4275" s="141">
        <v>2.0999999999999999E-3</v>
      </c>
      <c r="R4275" s="141">
        <f>Q4275*H4275</f>
        <v>0.33826800000000001</v>
      </c>
      <c r="S4275" s="141">
        <v>0</v>
      </c>
      <c r="T4275" s="142">
        <f>S4275*H4275</f>
        <v>0</v>
      </c>
      <c r="AR4275" s="143" t="s">
        <v>405</v>
      </c>
      <c r="AT4275" s="143" t="s">
        <v>281</v>
      </c>
      <c r="AU4275" s="143" t="s">
        <v>81</v>
      </c>
      <c r="AY4275" s="17" t="s">
        <v>182</v>
      </c>
      <c r="BE4275" s="144">
        <f>IF(N4275="základní",J4275,0)</f>
        <v>0</v>
      </c>
      <c r="BF4275" s="144">
        <f>IF(N4275="snížená",J4275,0)</f>
        <v>0</v>
      </c>
      <c r="BG4275" s="144">
        <f>IF(N4275="zákl. přenesená",J4275,0)</f>
        <v>0</v>
      </c>
      <c r="BH4275" s="144">
        <f>IF(N4275="sníž. přenesená",J4275,0)</f>
        <v>0</v>
      </c>
      <c r="BI4275" s="144">
        <f>IF(N4275="nulová",J4275,0)</f>
        <v>0</v>
      </c>
      <c r="BJ4275" s="17" t="s">
        <v>79</v>
      </c>
      <c r="BK4275" s="144">
        <f>ROUND(I4275*H4275,2)</f>
        <v>0</v>
      </c>
      <c r="BL4275" s="17" t="s">
        <v>286</v>
      </c>
      <c r="BM4275" s="143" t="s">
        <v>3150</v>
      </c>
    </row>
    <row r="4276" spans="2:65" s="12" customFormat="1">
      <c r="B4276" s="149"/>
      <c r="D4276" s="150" t="s">
        <v>193</v>
      </c>
      <c r="F4276" s="152" t="s">
        <v>3151</v>
      </c>
      <c r="H4276" s="153">
        <v>161.08000000000001</v>
      </c>
      <c r="I4276" s="154"/>
      <c r="L4276" s="149"/>
      <c r="M4276" s="155"/>
      <c r="T4276" s="156"/>
      <c r="AT4276" s="151" t="s">
        <v>193</v>
      </c>
      <c r="AU4276" s="151" t="s">
        <v>81</v>
      </c>
      <c r="AV4276" s="12" t="s">
        <v>81</v>
      </c>
      <c r="AW4276" s="12" t="s">
        <v>4</v>
      </c>
      <c r="AX4276" s="12" t="s">
        <v>79</v>
      </c>
      <c r="AY4276" s="151" t="s">
        <v>182</v>
      </c>
    </row>
    <row r="4277" spans="2:65" s="1" customFormat="1" ht="24.2" customHeight="1">
      <c r="B4277" s="131"/>
      <c r="C4277" s="132" t="s">
        <v>3152</v>
      </c>
      <c r="D4277" s="132" t="s">
        <v>184</v>
      </c>
      <c r="E4277" s="133" t="s">
        <v>3153</v>
      </c>
      <c r="F4277" s="134" t="s">
        <v>3154</v>
      </c>
      <c r="G4277" s="135" t="s">
        <v>292</v>
      </c>
      <c r="H4277" s="136">
        <v>178.42099999999999</v>
      </c>
      <c r="I4277" s="137"/>
      <c r="J4277" s="138">
        <f>ROUND(I4277*H4277,2)</f>
        <v>0</v>
      </c>
      <c r="K4277" s="134" t="s">
        <v>188</v>
      </c>
      <c r="L4277" s="32"/>
      <c r="M4277" s="139" t="s">
        <v>3</v>
      </c>
      <c r="N4277" s="140" t="s">
        <v>43</v>
      </c>
      <c r="P4277" s="141">
        <f>O4277*H4277</f>
        <v>0</v>
      </c>
      <c r="Q4277" s="141">
        <v>0</v>
      </c>
      <c r="R4277" s="141">
        <f>Q4277*H4277</f>
        <v>0</v>
      </c>
      <c r="S4277" s="141">
        <v>0</v>
      </c>
      <c r="T4277" s="142">
        <f>S4277*H4277</f>
        <v>0</v>
      </c>
      <c r="AR4277" s="143" t="s">
        <v>286</v>
      </c>
      <c r="AT4277" s="143" t="s">
        <v>184</v>
      </c>
      <c r="AU4277" s="143" t="s">
        <v>81</v>
      </c>
      <c r="AY4277" s="17" t="s">
        <v>182</v>
      </c>
      <c r="BE4277" s="144">
        <f>IF(N4277="základní",J4277,0)</f>
        <v>0</v>
      </c>
      <c r="BF4277" s="144">
        <f>IF(N4277="snížená",J4277,0)</f>
        <v>0</v>
      </c>
      <c r="BG4277" s="144">
        <f>IF(N4277="zákl. přenesená",J4277,0)</f>
        <v>0</v>
      </c>
      <c r="BH4277" s="144">
        <f>IF(N4277="sníž. přenesená",J4277,0)</f>
        <v>0</v>
      </c>
      <c r="BI4277" s="144">
        <f>IF(N4277="nulová",J4277,0)</f>
        <v>0</v>
      </c>
      <c r="BJ4277" s="17" t="s">
        <v>79</v>
      </c>
      <c r="BK4277" s="144">
        <f>ROUND(I4277*H4277,2)</f>
        <v>0</v>
      </c>
      <c r="BL4277" s="17" t="s">
        <v>286</v>
      </c>
      <c r="BM4277" s="143" t="s">
        <v>3155</v>
      </c>
    </row>
    <row r="4278" spans="2:65" s="1" customFormat="1">
      <c r="B4278" s="32"/>
      <c r="D4278" s="145" t="s">
        <v>191</v>
      </c>
      <c r="F4278" s="146" t="s">
        <v>3156</v>
      </c>
      <c r="I4278" s="147"/>
      <c r="L4278" s="32"/>
      <c r="M4278" s="148"/>
      <c r="T4278" s="52"/>
      <c r="AT4278" s="17" t="s">
        <v>191</v>
      </c>
      <c r="AU4278" s="17" t="s">
        <v>81</v>
      </c>
    </row>
    <row r="4279" spans="2:65" s="12" customFormat="1">
      <c r="B4279" s="149"/>
      <c r="D4279" s="150" t="s">
        <v>193</v>
      </c>
      <c r="E4279" s="151" t="s">
        <v>3</v>
      </c>
      <c r="F4279" s="152" t="s">
        <v>2256</v>
      </c>
      <c r="H4279" s="153">
        <v>34.731000000000002</v>
      </c>
      <c r="I4279" s="154"/>
      <c r="L4279" s="149"/>
      <c r="M4279" s="155"/>
      <c r="T4279" s="156"/>
      <c r="AT4279" s="151" t="s">
        <v>193</v>
      </c>
      <c r="AU4279" s="151" t="s">
        <v>81</v>
      </c>
      <c r="AV4279" s="12" t="s">
        <v>81</v>
      </c>
      <c r="AW4279" s="12" t="s">
        <v>34</v>
      </c>
      <c r="AX4279" s="12" t="s">
        <v>72</v>
      </c>
      <c r="AY4279" s="151" t="s">
        <v>182</v>
      </c>
    </row>
    <row r="4280" spans="2:65" s="12" customFormat="1">
      <c r="B4280" s="149"/>
      <c r="D4280" s="150" t="s">
        <v>193</v>
      </c>
      <c r="E4280" s="151" t="s">
        <v>3</v>
      </c>
      <c r="F4280" s="152" t="s">
        <v>2257</v>
      </c>
      <c r="H4280" s="153">
        <v>126.4</v>
      </c>
      <c r="I4280" s="154"/>
      <c r="L4280" s="149"/>
      <c r="M4280" s="155"/>
      <c r="T4280" s="156"/>
      <c r="AT4280" s="151" t="s">
        <v>193</v>
      </c>
      <c r="AU4280" s="151" t="s">
        <v>81</v>
      </c>
      <c r="AV4280" s="12" t="s">
        <v>81</v>
      </c>
      <c r="AW4280" s="12" t="s">
        <v>34</v>
      </c>
      <c r="AX4280" s="12" t="s">
        <v>72</v>
      </c>
      <c r="AY4280" s="151" t="s">
        <v>182</v>
      </c>
    </row>
    <row r="4281" spans="2:65" s="12" customFormat="1">
      <c r="B4281" s="149"/>
      <c r="D4281" s="150" t="s">
        <v>193</v>
      </c>
      <c r="E4281" s="151" t="s">
        <v>3</v>
      </c>
      <c r="F4281" s="152" t="s">
        <v>2258</v>
      </c>
      <c r="H4281" s="153">
        <v>17.29</v>
      </c>
      <c r="I4281" s="154"/>
      <c r="L4281" s="149"/>
      <c r="M4281" s="155"/>
      <c r="T4281" s="156"/>
      <c r="AT4281" s="151" t="s">
        <v>193</v>
      </c>
      <c r="AU4281" s="151" t="s">
        <v>81</v>
      </c>
      <c r="AV4281" s="12" t="s">
        <v>81</v>
      </c>
      <c r="AW4281" s="12" t="s">
        <v>34</v>
      </c>
      <c r="AX4281" s="12" t="s">
        <v>72</v>
      </c>
      <c r="AY4281" s="151" t="s">
        <v>182</v>
      </c>
    </row>
    <row r="4282" spans="2:65" s="13" customFormat="1">
      <c r="B4282" s="157"/>
      <c r="D4282" s="150" t="s">
        <v>193</v>
      </c>
      <c r="E4282" s="158" t="s">
        <v>3</v>
      </c>
      <c r="F4282" s="159" t="s">
        <v>201</v>
      </c>
      <c r="H4282" s="160">
        <v>178.42099999999999</v>
      </c>
      <c r="I4282" s="161"/>
      <c r="L4282" s="157"/>
      <c r="M4282" s="162"/>
      <c r="T4282" s="163"/>
      <c r="AT4282" s="158" t="s">
        <v>193</v>
      </c>
      <c r="AU4282" s="158" t="s">
        <v>81</v>
      </c>
      <c r="AV4282" s="13" t="s">
        <v>189</v>
      </c>
      <c r="AW4282" s="13" t="s">
        <v>34</v>
      </c>
      <c r="AX4282" s="13" t="s">
        <v>79</v>
      </c>
      <c r="AY4282" s="158" t="s">
        <v>182</v>
      </c>
    </row>
    <row r="4283" spans="2:65" s="1" customFormat="1" ht="24.2" customHeight="1">
      <c r="B4283" s="131"/>
      <c r="C4283" s="164" t="s">
        <v>3157</v>
      </c>
      <c r="D4283" s="164" t="s">
        <v>281</v>
      </c>
      <c r="E4283" s="165" t="s">
        <v>3158</v>
      </c>
      <c r="F4283" s="166" t="s">
        <v>3159</v>
      </c>
      <c r="G4283" s="167" t="s">
        <v>292</v>
      </c>
      <c r="H4283" s="168">
        <v>187.34200000000001</v>
      </c>
      <c r="I4283" s="169"/>
      <c r="J4283" s="170">
        <f>ROUND(I4283*H4283,2)</f>
        <v>0</v>
      </c>
      <c r="K4283" s="166" t="s">
        <v>188</v>
      </c>
      <c r="L4283" s="171"/>
      <c r="M4283" s="172" t="s">
        <v>3</v>
      </c>
      <c r="N4283" s="173" t="s">
        <v>43</v>
      </c>
      <c r="P4283" s="141">
        <f>O4283*H4283</f>
        <v>0</v>
      </c>
      <c r="Q4283" s="141">
        <v>2.9999999999999997E-4</v>
      </c>
      <c r="R4283" s="141">
        <f>Q4283*H4283</f>
        <v>5.6202599999999998E-2</v>
      </c>
      <c r="S4283" s="141">
        <v>0</v>
      </c>
      <c r="T4283" s="142">
        <f>S4283*H4283</f>
        <v>0</v>
      </c>
      <c r="AR4283" s="143" t="s">
        <v>405</v>
      </c>
      <c r="AT4283" s="143" t="s">
        <v>281</v>
      </c>
      <c r="AU4283" s="143" t="s">
        <v>81</v>
      </c>
      <c r="AY4283" s="17" t="s">
        <v>182</v>
      </c>
      <c r="BE4283" s="144">
        <f>IF(N4283="základní",J4283,0)</f>
        <v>0</v>
      </c>
      <c r="BF4283" s="144">
        <f>IF(N4283="snížená",J4283,0)</f>
        <v>0</v>
      </c>
      <c r="BG4283" s="144">
        <f>IF(N4283="zákl. přenesená",J4283,0)</f>
        <v>0</v>
      </c>
      <c r="BH4283" s="144">
        <f>IF(N4283="sníž. přenesená",J4283,0)</f>
        <v>0</v>
      </c>
      <c r="BI4283" s="144">
        <f>IF(N4283="nulová",J4283,0)</f>
        <v>0</v>
      </c>
      <c r="BJ4283" s="17" t="s">
        <v>79</v>
      </c>
      <c r="BK4283" s="144">
        <f>ROUND(I4283*H4283,2)</f>
        <v>0</v>
      </c>
      <c r="BL4283" s="17" t="s">
        <v>286</v>
      </c>
      <c r="BM4283" s="143" t="s">
        <v>3160</v>
      </c>
    </row>
    <row r="4284" spans="2:65" s="12" customFormat="1">
      <c r="B4284" s="149"/>
      <c r="D4284" s="150" t="s">
        <v>193</v>
      </c>
      <c r="F4284" s="152" t="s">
        <v>3161</v>
      </c>
      <c r="H4284" s="153">
        <v>187.34200000000001</v>
      </c>
      <c r="I4284" s="154"/>
      <c r="L4284" s="149"/>
      <c r="M4284" s="155"/>
      <c r="T4284" s="156"/>
      <c r="AT4284" s="151" t="s">
        <v>193</v>
      </c>
      <c r="AU4284" s="151" t="s">
        <v>81</v>
      </c>
      <c r="AV4284" s="12" t="s">
        <v>81</v>
      </c>
      <c r="AW4284" s="12" t="s">
        <v>4</v>
      </c>
      <c r="AX4284" s="12" t="s">
        <v>79</v>
      </c>
      <c r="AY4284" s="151" t="s">
        <v>182</v>
      </c>
    </row>
    <row r="4285" spans="2:65" s="1" customFormat="1" ht="24.2" customHeight="1">
      <c r="B4285" s="131"/>
      <c r="C4285" s="132" t="s">
        <v>3162</v>
      </c>
      <c r="D4285" s="132" t="s">
        <v>184</v>
      </c>
      <c r="E4285" s="133" t="s">
        <v>3163</v>
      </c>
      <c r="F4285" s="134" t="s">
        <v>3164</v>
      </c>
      <c r="G4285" s="135" t="s">
        <v>292</v>
      </c>
      <c r="H4285" s="136">
        <v>178.42099999999999</v>
      </c>
      <c r="I4285" s="137"/>
      <c r="J4285" s="138">
        <f>ROUND(I4285*H4285,2)</f>
        <v>0</v>
      </c>
      <c r="K4285" s="134" t="s">
        <v>188</v>
      </c>
      <c r="L4285" s="32"/>
      <c r="M4285" s="139" t="s">
        <v>3</v>
      </c>
      <c r="N4285" s="140" t="s">
        <v>43</v>
      </c>
      <c r="P4285" s="141">
        <f>O4285*H4285</f>
        <v>0</v>
      </c>
      <c r="Q4285" s="141">
        <v>0</v>
      </c>
      <c r="R4285" s="141">
        <f>Q4285*H4285</f>
        <v>0</v>
      </c>
      <c r="S4285" s="141">
        <v>0</v>
      </c>
      <c r="T4285" s="142">
        <f>S4285*H4285</f>
        <v>0</v>
      </c>
      <c r="AR4285" s="143" t="s">
        <v>286</v>
      </c>
      <c r="AT4285" s="143" t="s">
        <v>184</v>
      </c>
      <c r="AU4285" s="143" t="s">
        <v>81</v>
      </c>
      <c r="AY4285" s="17" t="s">
        <v>182</v>
      </c>
      <c r="BE4285" s="144">
        <f>IF(N4285="základní",J4285,0)</f>
        <v>0</v>
      </c>
      <c r="BF4285" s="144">
        <f>IF(N4285="snížená",J4285,0)</f>
        <v>0</v>
      </c>
      <c r="BG4285" s="144">
        <f>IF(N4285="zákl. přenesená",J4285,0)</f>
        <v>0</v>
      </c>
      <c r="BH4285" s="144">
        <f>IF(N4285="sníž. přenesená",J4285,0)</f>
        <v>0</v>
      </c>
      <c r="BI4285" s="144">
        <f>IF(N4285="nulová",J4285,0)</f>
        <v>0</v>
      </c>
      <c r="BJ4285" s="17" t="s">
        <v>79</v>
      </c>
      <c r="BK4285" s="144">
        <f>ROUND(I4285*H4285,2)</f>
        <v>0</v>
      </c>
      <c r="BL4285" s="17" t="s">
        <v>286</v>
      </c>
      <c r="BM4285" s="143" t="s">
        <v>3165</v>
      </c>
    </row>
    <row r="4286" spans="2:65" s="1" customFormat="1">
      <c r="B4286" s="32"/>
      <c r="D4286" s="145" t="s">
        <v>191</v>
      </c>
      <c r="F4286" s="146" t="s">
        <v>3166</v>
      </c>
      <c r="I4286" s="147"/>
      <c r="L4286" s="32"/>
      <c r="M4286" s="148"/>
      <c r="T4286" s="52"/>
      <c r="AT4286" s="17" t="s">
        <v>191</v>
      </c>
      <c r="AU4286" s="17" t="s">
        <v>81</v>
      </c>
    </row>
    <row r="4287" spans="2:65" s="12" customFormat="1">
      <c r="B4287" s="149"/>
      <c r="D4287" s="150" t="s">
        <v>193</v>
      </c>
      <c r="E4287" s="151" t="s">
        <v>3</v>
      </c>
      <c r="F4287" s="152" t="s">
        <v>2256</v>
      </c>
      <c r="H4287" s="153">
        <v>34.731000000000002</v>
      </c>
      <c r="I4287" s="154"/>
      <c r="L4287" s="149"/>
      <c r="M4287" s="155"/>
      <c r="T4287" s="156"/>
      <c r="AT4287" s="151" t="s">
        <v>193</v>
      </c>
      <c r="AU4287" s="151" t="s">
        <v>81</v>
      </c>
      <c r="AV4287" s="12" t="s">
        <v>81</v>
      </c>
      <c r="AW4287" s="12" t="s">
        <v>34</v>
      </c>
      <c r="AX4287" s="12" t="s">
        <v>72</v>
      </c>
      <c r="AY4287" s="151" t="s">
        <v>182</v>
      </c>
    </row>
    <row r="4288" spans="2:65" s="12" customFormat="1">
      <c r="B4288" s="149"/>
      <c r="D4288" s="150" t="s">
        <v>193</v>
      </c>
      <c r="E4288" s="151" t="s">
        <v>3</v>
      </c>
      <c r="F4288" s="152" t="s">
        <v>2257</v>
      </c>
      <c r="H4288" s="153">
        <v>126.4</v>
      </c>
      <c r="I4288" s="154"/>
      <c r="L4288" s="149"/>
      <c r="M4288" s="155"/>
      <c r="T4288" s="156"/>
      <c r="AT4288" s="151" t="s">
        <v>193</v>
      </c>
      <c r="AU4288" s="151" t="s">
        <v>81</v>
      </c>
      <c r="AV4288" s="12" t="s">
        <v>81</v>
      </c>
      <c r="AW4288" s="12" t="s">
        <v>34</v>
      </c>
      <c r="AX4288" s="12" t="s">
        <v>72</v>
      </c>
      <c r="AY4288" s="151" t="s">
        <v>182</v>
      </c>
    </row>
    <row r="4289" spans="2:65" s="12" customFormat="1">
      <c r="B4289" s="149"/>
      <c r="D4289" s="150" t="s">
        <v>193</v>
      </c>
      <c r="E4289" s="151" t="s">
        <v>3</v>
      </c>
      <c r="F4289" s="152" t="s">
        <v>2258</v>
      </c>
      <c r="H4289" s="153">
        <v>17.29</v>
      </c>
      <c r="I4289" s="154"/>
      <c r="L4289" s="149"/>
      <c r="M4289" s="155"/>
      <c r="T4289" s="156"/>
      <c r="AT4289" s="151" t="s">
        <v>193</v>
      </c>
      <c r="AU4289" s="151" t="s">
        <v>81</v>
      </c>
      <c r="AV4289" s="12" t="s">
        <v>81</v>
      </c>
      <c r="AW4289" s="12" t="s">
        <v>34</v>
      </c>
      <c r="AX4289" s="12" t="s">
        <v>72</v>
      </c>
      <c r="AY4289" s="151" t="s">
        <v>182</v>
      </c>
    </row>
    <row r="4290" spans="2:65" s="13" customFormat="1">
      <c r="B4290" s="157"/>
      <c r="D4290" s="150" t="s">
        <v>193</v>
      </c>
      <c r="E4290" s="158" t="s">
        <v>3</v>
      </c>
      <c r="F4290" s="159" t="s">
        <v>201</v>
      </c>
      <c r="H4290" s="160">
        <v>178.42099999999999</v>
      </c>
      <c r="I4290" s="161"/>
      <c r="L4290" s="157"/>
      <c r="M4290" s="162"/>
      <c r="T4290" s="163"/>
      <c r="AT4290" s="158" t="s">
        <v>193</v>
      </c>
      <c r="AU4290" s="158" t="s">
        <v>81</v>
      </c>
      <c r="AV4290" s="13" t="s">
        <v>189</v>
      </c>
      <c r="AW4290" s="13" t="s">
        <v>34</v>
      </c>
      <c r="AX4290" s="13" t="s">
        <v>79</v>
      </c>
      <c r="AY4290" s="158" t="s">
        <v>182</v>
      </c>
    </row>
    <row r="4291" spans="2:65" s="1" customFormat="1" ht="24.2" customHeight="1">
      <c r="B4291" s="131"/>
      <c r="C4291" s="164" t="s">
        <v>3167</v>
      </c>
      <c r="D4291" s="164" t="s">
        <v>281</v>
      </c>
      <c r="E4291" s="165" t="s">
        <v>3158</v>
      </c>
      <c r="F4291" s="166" t="s">
        <v>3159</v>
      </c>
      <c r="G4291" s="167" t="s">
        <v>292</v>
      </c>
      <c r="H4291" s="168">
        <v>187.34200000000001</v>
      </c>
      <c r="I4291" s="169"/>
      <c r="J4291" s="170">
        <f>ROUND(I4291*H4291,2)</f>
        <v>0</v>
      </c>
      <c r="K4291" s="166" t="s">
        <v>188</v>
      </c>
      <c r="L4291" s="171"/>
      <c r="M4291" s="172" t="s">
        <v>3</v>
      </c>
      <c r="N4291" s="173" t="s">
        <v>43</v>
      </c>
      <c r="P4291" s="141">
        <f>O4291*H4291</f>
        <v>0</v>
      </c>
      <c r="Q4291" s="141">
        <v>2.9999999999999997E-4</v>
      </c>
      <c r="R4291" s="141">
        <f>Q4291*H4291</f>
        <v>5.6202599999999998E-2</v>
      </c>
      <c r="S4291" s="141">
        <v>0</v>
      </c>
      <c r="T4291" s="142">
        <f>S4291*H4291</f>
        <v>0</v>
      </c>
      <c r="AR4291" s="143" t="s">
        <v>405</v>
      </c>
      <c r="AT4291" s="143" t="s">
        <v>281</v>
      </c>
      <c r="AU4291" s="143" t="s">
        <v>81</v>
      </c>
      <c r="AY4291" s="17" t="s">
        <v>182</v>
      </c>
      <c r="BE4291" s="144">
        <f>IF(N4291="základní",J4291,0)</f>
        <v>0</v>
      </c>
      <c r="BF4291" s="144">
        <f>IF(N4291="snížená",J4291,0)</f>
        <v>0</v>
      </c>
      <c r="BG4291" s="144">
        <f>IF(N4291="zákl. přenesená",J4291,0)</f>
        <v>0</v>
      </c>
      <c r="BH4291" s="144">
        <f>IF(N4291="sníž. přenesená",J4291,0)</f>
        <v>0</v>
      </c>
      <c r="BI4291" s="144">
        <f>IF(N4291="nulová",J4291,0)</f>
        <v>0</v>
      </c>
      <c r="BJ4291" s="17" t="s">
        <v>79</v>
      </c>
      <c r="BK4291" s="144">
        <f>ROUND(I4291*H4291,2)</f>
        <v>0</v>
      </c>
      <c r="BL4291" s="17" t="s">
        <v>286</v>
      </c>
      <c r="BM4291" s="143" t="s">
        <v>3168</v>
      </c>
    </row>
    <row r="4292" spans="2:65" s="12" customFormat="1">
      <c r="B4292" s="149"/>
      <c r="D4292" s="150" t="s">
        <v>193</v>
      </c>
      <c r="F4292" s="152" t="s">
        <v>3161</v>
      </c>
      <c r="H4292" s="153">
        <v>187.34200000000001</v>
      </c>
      <c r="I4292" s="154"/>
      <c r="L4292" s="149"/>
      <c r="M4292" s="155"/>
      <c r="T4292" s="156"/>
      <c r="AT4292" s="151" t="s">
        <v>193</v>
      </c>
      <c r="AU4292" s="151" t="s">
        <v>81</v>
      </c>
      <c r="AV4292" s="12" t="s">
        <v>81</v>
      </c>
      <c r="AW4292" s="12" t="s">
        <v>4</v>
      </c>
      <c r="AX4292" s="12" t="s">
        <v>79</v>
      </c>
      <c r="AY4292" s="151" t="s">
        <v>182</v>
      </c>
    </row>
    <row r="4293" spans="2:65" s="1" customFormat="1" ht="24.2" customHeight="1">
      <c r="B4293" s="131"/>
      <c r="C4293" s="132" t="s">
        <v>3169</v>
      </c>
      <c r="D4293" s="132" t="s">
        <v>184</v>
      </c>
      <c r="E4293" s="133" t="s">
        <v>3170</v>
      </c>
      <c r="F4293" s="134" t="s">
        <v>3171</v>
      </c>
      <c r="G4293" s="135" t="s">
        <v>292</v>
      </c>
      <c r="H4293" s="136">
        <v>131.92500000000001</v>
      </c>
      <c r="I4293" s="137"/>
      <c r="J4293" s="138">
        <f>ROUND(I4293*H4293,2)</f>
        <v>0</v>
      </c>
      <c r="K4293" s="134" t="s">
        <v>188</v>
      </c>
      <c r="L4293" s="32"/>
      <c r="M4293" s="139" t="s">
        <v>3</v>
      </c>
      <c r="N4293" s="140" t="s">
        <v>43</v>
      </c>
      <c r="P4293" s="141">
        <f>O4293*H4293</f>
        <v>0</v>
      </c>
      <c r="Q4293" s="141">
        <v>0</v>
      </c>
      <c r="R4293" s="141">
        <f>Q4293*H4293</f>
        <v>0</v>
      </c>
      <c r="S4293" s="141">
        <v>0</v>
      </c>
      <c r="T4293" s="142">
        <f>S4293*H4293</f>
        <v>0</v>
      </c>
      <c r="AR4293" s="143" t="s">
        <v>286</v>
      </c>
      <c r="AT4293" s="143" t="s">
        <v>184</v>
      </c>
      <c r="AU4293" s="143" t="s">
        <v>81</v>
      </c>
      <c r="AY4293" s="17" t="s">
        <v>182</v>
      </c>
      <c r="BE4293" s="144">
        <f>IF(N4293="základní",J4293,0)</f>
        <v>0</v>
      </c>
      <c r="BF4293" s="144">
        <f>IF(N4293="snížená",J4293,0)</f>
        <v>0</v>
      </c>
      <c r="BG4293" s="144">
        <f>IF(N4293="zákl. přenesená",J4293,0)</f>
        <v>0</v>
      </c>
      <c r="BH4293" s="144">
        <f>IF(N4293="sníž. přenesená",J4293,0)</f>
        <v>0</v>
      </c>
      <c r="BI4293" s="144">
        <f>IF(N4293="nulová",J4293,0)</f>
        <v>0</v>
      </c>
      <c r="BJ4293" s="17" t="s">
        <v>79</v>
      </c>
      <c r="BK4293" s="144">
        <f>ROUND(I4293*H4293,2)</f>
        <v>0</v>
      </c>
      <c r="BL4293" s="17" t="s">
        <v>286</v>
      </c>
      <c r="BM4293" s="143" t="s">
        <v>3172</v>
      </c>
    </row>
    <row r="4294" spans="2:65" s="1" customFormat="1">
      <c r="B4294" s="32"/>
      <c r="D4294" s="145" t="s">
        <v>191</v>
      </c>
      <c r="F4294" s="146" t="s">
        <v>3173</v>
      </c>
      <c r="I4294" s="147"/>
      <c r="L4294" s="32"/>
      <c r="M4294" s="148"/>
      <c r="T4294" s="52"/>
      <c r="AT4294" s="17" t="s">
        <v>191</v>
      </c>
      <c r="AU4294" s="17" t="s">
        <v>81</v>
      </c>
    </row>
    <row r="4295" spans="2:65" s="12" customFormat="1">
      <c r="B4295" s="149"/>
      <c r="D4295" s="150" t="s">
        <v>193</v>
      </c>
      <c r="E4295" s="151" t="s">
        <v>3</v>
      </c>
      <c r="F4295" s="152" t="s">
        <v>3127</v>
      </c>
      <c r="H4295" s="153">
        <v>44.375</v>
      </c>
      <c r="I4295" s="154"/>
      <c r="L4295" s="149"/>
      <c r="M4295" s="155"/>
      <c r="T4295" s="156"/>
      <c r="AT4295" s="151" t="s">
        <v>193</v>
      </c>
      <c r="AU4295" s="151" t="s">
        <v>81</v>
      </c>
      <c r="AV4295" s="12" t="s">
        <v>81</v>
      </c>
      <c r="AW4295" s="12" t="s">
        <v>34</v>
      </c>
      <c r="AX4295" s="12" t="s">
        <v>72</v>
      </c>
      <c r="AY4295" s="151" t="s">
        <v>182</v>
      </c>
    </row>
    <row r="4296" spans="2:65" s="12" customFormat="1">
      <c r="B4296" s="149"/>
      <c r="D4296" s="150" t="s">
        <v>193</v>
      </c>
      <c r="E4296" s="151" t="s">
        <v>3</v>
      </c>
      <c r="F4296" s="152" t="s">
        <v>3128</v>
      </c>
      <c r="H4296" s="153">
        <v>41.125</v>
      </c>
      <c r="I4296" s="154"/>
      <c r="L4296" s="149"/>
      <c r="M4296" s="155"/>
      <c r="T4296" s="156"/>
      <c r="AT4296" s="151" t="s">
        <v>193</v>
      </c>
      <c r="AU4296" s="151" t="s">
        <v>81</v>
      </c>
      <c r="AV4296" s="12" t="s">
        <v>81</v>
      </c>
      <c r="AW4296" s="12" t="s">
        <v>34</v>
      </c>
      <c r="AX4296" s="12" t="s">
        <v>72</v>
      </c>
      <c r="AY4296" s="151" t="s">
        <v>182</v>
      </c>
    </row>
    <row r="4297" spans="2:65" s="12" customFormat="1">
      <c r="B4297" s="149"/>
      <c r="D4297" s="150" t="s">
        <v>193</v>
      </c>
      <c r="E4297" s="151" t="s">
        <v>3</v>
      </c>
      <c r="F4297" s="152" t="s">
        <v>3129</v>
      </c>
      <c r="H4297" s="153">
        <v>3.6</v>
      </c>
      <c r="I4297" s="154"/>
      <c r="L4297" s="149"/>
      <c r="M4297" s="155"/>
      <c r="T4297" s="156"/>
      <c r="AT4297" s="151" t="s">
        <v>193</v>
      </c>
      <c r="AU4297" s="151" t="s">
        <v>81</v>
      </c>
      <c r="AV4297" s="12" t="s">
        <v>81</v>
      </c>
      <c r="AW4297" s="12" t="s">
        <v>34</v>
      </c>
      <c r="AX4297" s="12" t="s">
        <v>72</v>
      </c>
      <c r="AY4297" s="151" t="s">
        <v>182</v>
      </c>
    </row>
    <row r="4298" spans="2:65" s="14" customFormat="1">
      <c r="B4298" s="174"/>
      <c r="D4298" s="150" t="s">
        <v>193</v>
      </c>
      <c r="E4298" s="175" t="s">
        <v>3</v>
      </c>
      <c r="F4298" s="176" t="s">
        <v>590</v>
      </c>
      <c r="H4298" s="177">
        <v>89.1</v>
      </c>
      <c r="I4298" s="178"/>
      <c r="L4298" s="174"/>
      <c r="M4298" s="179"/>
      <c r="T4298" s="180"/>
      <c r="AT4298" s="175" t="s">
        <v>193</v>
      </c>
      <c r="AU4298" s="175" t="s">
        <v>81</v>
      </c>
      <c r="AV4298" s="14" t="s">
        <v>202</v>
      </c>
      <c r="AW4298" s="14" t="s">
        <v>34</v>
      </c>
      <c r="AX4298" s="14" t="s">
        <v>72</v>
      </c>
      <c r="AY4298" s="175" t="s">
        <v>182</v>
      </c>
    </row>
    <row r="4299" spans="2:65" s="12" customFormat="1">
      <c r="B4299" s="149"/>
      <c r="D4299" s="150" t="s">
        <v>193</v>
      </c>
      <c r="E4299" s="151" t="s">
        <v>3</v>
      </c>
      <c r="F4299" s="152" t="s">
        <v>3130</v>
      </c>
      <c r="H4299" s="153">
        <v>11.065</v>
      </c>
      <c r="I4299" s="154"/>
      <c r="L4299" s="149"/>
      <c r="M4299" s="155"/>
      <c r="T4299" s="156"/>
      <c r="AT4299" s="151" t="s">
        <v>193</v>
      </c>
      <c r="AU4299" s="151" t="s">
        <v>81</v>
      </c>
      <c r="AV4299" s="12" t="s">
        <v>81</v>
      </c>
      <c r="AW4299" s="12" t="s">
        <v>34</v>
      </c>
      <c r="AX4299" s="12" t="s">
        <v>72</v>
      </c>
      <c r="AY4299" s="151" t="s">
        <v>182</v>
      </c>
    </row>
    <row r="4300" spans="2:65" s="14" customFormat="1">
      <c r="B4300" s="174"/>
      <c r="D4300" s="150" t="s">
        <v>193</v>
      </c>
      <c r="E4300" s="175" t="s">
        <v>3</v>
      </c>
      <c r="F4300" s="176" t="s">
        <v>348</v>
      </c>
      <c r="H4300" s="177">
        <v>11.065</v>
      </c>
      <c r="I4300" s="178"/>
      <c r="L4300" s="174"/>
      <c r="M4300" s="179"/>
      <c r="T4300" s="180"/>
      <c r="AT4300" s="175" t="s">
        <v>193</v>
      </c>
      <c r="AU4300" s="175" t="s">
        <v>81</v>
      </c>
      <c r="AV4300" s="14" t="s">
        <v>202</v>
      </c>
      <c r="AW4300" s="14" t="s">
        <v>34</v>
      </c>
      <c r="AX4300" s="14" t="s">
        <v>72</v>
      </c>
      <c r="AY4300" s="175" t="s">
        <v>182</v>
      </c>
    </row>
    <row r="4301" spans="2:65" s="12" customFormat="1">
      <c r="B4301" s="149"/>
      <c r="D4301" s="150" t="s">
        <v>193</v>
      </c>
      <c r="E4301" s="151" t="s">
        <v>3</v>
      </c>
      <c r="F4301" s="152" t="s">
        <v>3131</v>
      </c>
      <c r="H4301" s="153">
        <v>5.36</v>
      </c>
      <c r="I4301" s="154"/>
      <c r="L4301" s="149"/>
      <c r="M4301" s="155"/>
      <c r="T4301" s="156"/>
      <c r="AT4301" s="151" t="s">
        <v>193</v>
      </c>
      <c r="AU4301" s="151" t="s">
        <v>81</v>
      </c>
      <c r="AV4301" s="12" t="s">
        <v>81</v>
      </c>
      <c r="AW4301" s="12" t="s">
        <v>34</v>
      </c>
      <c r="AX4301" s="12" t="s">
        <v>72</v>
      </c>
      <c r="AY4301" s="151" t="s">
        <v>182</v>
      </c>
    </row>
    <row r="4302" spans="2:65" s="12" customFormat="1">
      <c r="B4302" s="149"/>
      <c r="D4302" s="150" t="s">
        <v>193</v>
      </c>
      <c r="E4302" s="151" t="s">
        <v>3</v>
      </c>
      <c r="F4302" s="152" t="s">
        <v>3132</v>
      </c>
      <c r="H4302" s="153">
        <v>26.4</v>
      </c>
      <c r="I4302" s="154"/>
      <c r="L4302" s="149"/>
      <c r="M4302" s="155"/>
      <c r="T4302" s="156"/>
      <c r="AT4302" s="151" t="s">
        <v>193</v>
      </c>
      <c r="AU4302" s="151" t="s">
        <v>81</v>
      </c>
      <c r="AV4302" s="12" t="s">
        <v>81</v>
      </c>
      <c r="AW4302" s="12" t="s">
        <v>34</v>
      </c>
      <c r="AX4302" s="12" t="s">
        <v>72</v>
      </c>
      <c r="AY4302" s="151" t="s">
        <v>182</v>
      </c>
    </row>
    <row r="4303" spans="2:65" s="14" customFormat="1">
      <c r="B4303" s="174"/>
      <c r="D4303" s="150" t="s">
        <v>193</v>
      </c>
      <c r="E4303" s="175" t="s">
        <v>3</v>
      </c>
      <c r="F4303" s="176" t="s">
        <v>3133</v>
      </c>
      <c r="H4303" s="177">
        <v>31.759999999999998</v>
      </c>
      <c r="I4303" s="178"/>
      <c r="L4303" s="174"/>
      <c r="M4303" s="179"/>
      <c r="T4303" s="180"/>
      <c r="AT4303" s="175" t="s">
        <v>193</v>
      </c>
      <c r="AU4303" s="175" t="s">
        <v>81</v>
      </c>
      <c r="AV4303" s="14" t="s">
        <v>202</v>
      </c>
      <c r="AW4303" s="14" t="s">
        <v>34</v>
      </c>
      <c r="AX4303" s="14" t="s">
        <v>72</v>
      </c>
      <c r="AY4303" s="175" t="s">
        <v>182</v>
      </c>
    </row>
    <row r="4304" spans="2:65" s="13" customFormat="1">
      <c r="B4304" s="157"/>
      <c r="D4304" s="150" t="s">
        <v>193</v>
      </c>
      <c r="E4304" s="158" t="s">
        <v>3</v>
      </c>
      <c r="F4304" s="159" t="s">
        <v>201</v>
      </c>
      <c r="H4304" s="160">
        <v>131.92499999999998</v>
      </c>
      <c r="I4304" s="161"/>
      <c r="L4304" s="157"/>
      <c r="M4304" s="162"/>
      <c r="T4304" s="163"/>
      <c r="AT4304" s="158" t="s">
        <v>193</v>
      </c>
      <c r="AU4304" s="158" t="s">
        <v>81</v>
      </c>
      <c r="AV4304" s="13" t="s">
        <v>189</v>
      </c>
      <c r="AW4304" s="13" t="s">
        <v>34</v>
      </c>
      <c r="AX4304" s="13" t="s">
        <v>79</v>
      </c>
      <c r="AY4304" s="158" t="s">
        <v>182</v>
      </c>
    </row>
    <row r="4305" spans="2:65" s="1" customFormat="1" ht="24.2" customHeight="1">
      <c r="B4305" s="131"/>
      <c r="C4305" s="164" t="s">
        <v>3174</v>
      </c>
      <c r="D4305" s="164" t="s">
        <v>281</v>
      </c>
      <c r="E4305" s="165" t="s">
        <v>3158</v>
      </c>
      <c r="F4305" s="166" t="s">
        <v>3159</v>
      </c>
      <c r="G4305" s="167" t="s">
        <v>292</v>
      </c>
      <c r="H4305" s="168">
        <v>138.52099999999999</v>
      </c>
      <c r="I4305" s="169"/>
      <c r="J4305" s="170">
        <f>ROUND(I4305*H4305,2)</f>
        <v>0</v>
      </c>
      <c r="K4305" s="166" t="s">
        <v>188</v>
      </c>
      <c r="L4305" s="171"/>
      <c r="M4305" s="172" t="s">
        <v>3</v>
      </c>
      <c r="N4305" s="173" t="s">
        <v>43</v>
      </c>
      <c r="P4305" s="141">
        <f>O4305*H4305</f>
        <v>0</v>
      </c>
      <c r="Q4305" s="141">
        <v>2.9999999999999997E-4</v>
      </c>
      <c r="R4305" s="141">
        <f>Q4305*H4305</f>
        <v>4.155629999999999E-2</v>
      </c>
      <c r="S4305" s="141">
        <v>0</v>
      </c>
      <c r="T4305" s="142">
        <f>S4305*H4305</f>
        <v>0</v>
      </c>
      <c r="AR4305" s="143" t="s">
        <v>405</v>
      </c>
      <c r="AT4305" s="143" t="s">
        <v>281</v>
      </c>
      <c r="AU4305" s="143" t="s">
        <v>81</v>
      </c>
      <c r="AY4305" s="17" t="s">
        <v>182</v>
      </c>
      <c r="BE4305" s="144">
        <f>IF(N4305="základní",J4305,0)</f>
        <v>0</v>
      </c>
      <c r="BF4305" s="144">
        <f>IF(N4305="snížená",J4305,0)</f>
        <v>0</v>
      </c>
      <c r="BG4305" s="144">
        <f>IF(N4305="zákl. přenesená",J4305,0)</f>
        <v>0</v>
      </c>
      <c r="BH4305" s="144">
        <f>IF(N4305="sníž. přenesená",J4305,0)</f>
        <v>0</v>
      </c>
      <c r="BI4305" s="144">
        <f>IF(N4305="nulová",J4305,0)</f>
        <v>0</v>
      </c>
      <c r="BJ4305" s="17" t="s">
        <v>79</v>
      </c>
      <c r="BK4305" s="144">
        <f>ROUND(I4305*H4305,2)</f>
        <v>0</v>
      </c>
      <c r="BL4305" s="17" t="s">
        <v>286</v>
      </c>
      <c r="BM4305" s="143" t="s">
        <v>3175</v>
      </c>
    </row>
    <row r="4306" spans="2:65" s="12" customFormat="1">
      <c r="B4306" s="149"/>
      <c r="D4306" s="150" t="s">
        <v>193</v>
      </c>
      <c r="F4306" s="152" t="s">
        <v>3176</v>
      </c>
      <c r="H4306" s="153">
        <v>138.52099999999999</v>
      </c>
      <c r="I4306" s="154"/>
      <c r="L4306" s="149"/>
      <c r="M4306" s="155"/>
      <c r="T4306" s="156"/>
      <c r="AT4306" s="151" t="s">
        <v>193</v>
      </c>
      <c r="AU4306" s="151" t="s">
        <v>81</v>
      </c>
      <c r="AV4306" s="12" t="s">
        <v>81</v>
      </c>
      <c r="AW4306" s="12" t="s">
        <v>4</v>
      </c>
      <c r="AX4306" s="12" t="s">
        <v>79</v>
      </c>
      <c r="AY4306" s="151" t="s">
        <v>182</v>
      </c>
    </row>
    <row r="4307" spans="2:65" s="1" customFormat="1" ht="24.2" customHeight="1">
      <c r="B4307" s="131"/>
      <c r="C4307" s="132" t="s">
        <v>3177</v>
      </c>
      <c r="D4307" s="132" t="s">
        <v>184</v>
      </c>
      <c r="E4307" s="133" t="s">
        <v>3178</v>
      </c>
      <c r="F4307" s="134" t="s">
        <v>3179</v>
      </c>
      <c r="G4307" s="135" t="s">
        <v>292</v>
      </c>
      <c r="H4307" s="136">
        <v>131.92500000000001</v>
      </c>
      <c r="I4307" s="137"/>
      <c r="J4307" s="138">
        <f>ROUND(I4307*H4307,2)</f>
        <v>0</v>
      </c>
      <c r="K4307" s="134" t="s">
        <v>188</v>
      </c>
      <c r="L4307" s="32"/>
      <c r="M4307" s="139" t="s">
        <v>3</v>
      </c>
      <c r="N4307" s="140" t="s">
        <v>43</v>
      </c>
      <c r="P4307" s="141">
        <f>O4307*H4307</f>
        <v>0</v>
      </c>
      <c r="Q4307" s="141">
        <v>0</v>
      </c>
      <c r="R4307" s="141">
        <f>Q4307*H4307</f>
        <v>0</v>
      </c>
      <c r="S4307" s="141">
        <v>0</v>
      </c>
      <c r="T4307" s="142">
        <f>S4307*H4307</f>
        <v>0</v>
      </c>
      <c r="AR4307" s="143" t="s">
        <v>286</v>
      </c>
      <c r="AT4307" s="143" t="s">
        <v>184</v>
      </c>
      <c r="AU4307" s="143" t="s">
        <v>81</v>
      </c>
      <c r="AY4307" s="17" t="s">
        <v>182</v>
      </c>
      <c r="BE4307" s="144">
        <f>IF(N4307="základní",J4307,0)</f>
        <v>0</v>
      </c>
      <c r="BF4307" s="144">
        <f>IF(N4307="snížená",J4307,0)</f>
        <v>0</v>
      </c>
      <c r="BG4307" s="144">
        <f>IF(N4307="zákl. přenesená",J4307,0)</f>
        <v>0</v>
      </c>
      <c r="BH4307" s="144">
        <f>IF(N4307="sníž. přenesená",J4307,0)</f>
        <v>0</v>
      </c>
      <c r="BI4307" s="144">
        <f>IF(N4307="nulová",J4307,0)</f>
        <v>0</v>
      </c>
      <c r="BJ4307" s="17" t="s">
        <v>79</v>
      </c>
      <c r="BK4307" s="144">
        <f>ROUND(I4307*H4307,2)</f>
        <v>0</v>
      </c>
      <c r="BL4307" s="17" t="s">
        <v>286</v>
      </c>
      <c r="BM4307" s="143" t="s">
        <v>3180</v>
      </c>
    </row>
    <row r="4308" spans="2:65" s="1" customFormat="1">
      <c r="B4308" s="32"/>
      <c r="D4308" s="145" t="s">
        <v>191</v>
      </c>
      <c r="F4308" s="146" t="s">
        <v>3181</v>
      </c>
      <c r="I4308" s="147"/>
      <c r="L4308" s="32"/>
      <c r="M4308" s="148"/>
      <c r="T4308" s="52"/>
      <c r="AT4308" s="17" t="s">
        <v>191</v>
      </c>
      <c r="AU4308" s="17" t="s">
        <v>81</v>
      </c>
    </row>
    <row r="4309" spans="2:65" s="12" customFormat="1">
      <c r="B4309" s="149"/>
      <c r="D4309" s="150" t="s">
        <v>193</v>
      </c>
      <c r="E4309" s="151" t="s">
        <v>3</v>
      </c>
      <c r="F4309" s="152" t="s">
        <v>3127</v>
      </c>
      <c r="H4309" s="153">
        <v>44.375</v>
      </c>
      <c r="I4309" s="154"/>
      <c r="L4309" s="149"/>
      <c r="M4309" s="155"/>
      <c r="T4309" s="156"/>
      <c r="AT4309" s="151" t="s">
        <v>193</v>
      </c>
      <c r="AU4309" s="151" t="s">
        <v>81</v>
      </c>
      <c r="AV4309" s="12" t="s">
        <v>81</v>
      </c>
      <c r="AW4309" s="12" t="s">
        <v>34</v>
      </c>
      <c r="AX4309" s="12" t="s">
        <v>72</v>
      </c>
      <c r="AY4309" s="151" t="s">
        <v>182</v>
      </c>
    </row>
    <row r="4310" spans="2:65" s="12" customFormat="1">
      <c r="B4310" s="149"/>
      <c r="D4310" s="150" t="s">
        <v>193</v>
      </c>
      <c r="E4310" s="151" t="s">
        <v>3</v>
      </c>
      <c r="F4310" s="152" t="s">
        <v>3128</v>
      </c>
      <c r="H4310" s="153">
        <v>41.125</v>
      </c>
      <c r="I4310" s="154"/>
      <c r="L4310" s="149"/>
      <c r="M4310" s="155"/>
      <c r="T4310" s="156"/>
      <c r="AT4310" s="151" t="s">
        <v>193</v>
      </c>
      <c r="AU4310" s="151" t="s">
        <v>81</v>
      </c>
      <c r="AV4310" s="12" t="s">
        <v>81</v>
      </c>
      <c r="AW4310" s="12" t="s">
        <v>34</v>
      </c>
      <c r="AX4310" s="12" t="s">
        <v>72</v>
      </c>
      <c r="AY4310" s="151" t="s">
        <v>182</v>
      </c>
    </row>
    <row r="4311" spans="2:65" s="12" customFormat="1">
      <c r="B4311" s="149"/>
      <c r="D4311" s="150" t="s">
        <v>193</v>
      </c>
      <c r="E4311" s="151" t="s">
        <v>3</v>
      </c>
      <c r="F4311" s="152" t="s">
        <v>3129</v>
      </c>
      <c r="H4311" s="153">
        <v>3.6</v>
      </c>
      <c r="I4311" s="154"/>
      <c r="L4311" s="149"/>
      <c r="M4311" s="155"/>
      <c r="T4311" s="156"/>
      <c r="AT4311" s="151" t="s">
        <v>193</v>
      </c>
      <c r="AU4311" s="151" t="s">
        <v>81</v>
      </c>
      <c r="AV4311" s="12" t="s">
        <v>81</v>
      </c>
      <c r="AW4311" s="12" t="s">
        <v>34</v>
      </c>
      <c r="AX4311" s="12" t="s">
        <v>72</v>
      </c>
      <c r="AY4311" s="151" t="s">
        <v>182</v>
      </c>
    </row>
    <row r="4312" spans="2:65" s="14" customFormat="1">
      <c r="B4312" s="174"/>
      <c r="D4312" s="150" t="s">
        <v>193</v>
      </c>
      <c r="E4312" s="175" t="s">
        <v>3</v>
      </c>
      <c r="F4312" s="176" t="s">
        <v>590</v>
      </c>
      <c r="H4312" s="177">
        <v>89.1</v>
      </c>
      <c r="I4312" s="178"/>
      <c r="L4312" s="174"/>
      <c r="M4312" s="179"/>
      <c r="T4312" s="180"/>
      <c r="AT4312" s="175" t="s">
        <v>193</v>
      </c>
      <c r="AU4312" s="175" t="s">
        <v>81</v>
      </c>
      <c r="AV4312" s="14" t="s">
        <v>202</v>
      </c>
      <c r="AW4312" s="14" t="s">
        <v>34</v>
      </c>
      <c r="AX4312" s="14" t="s">
        <v>72</v>
      </c>
      <c r="AY4312" s="175" t="s">
        <v>182</v>
      </c>
    </row>
    <row r="4313" spans="2:65" s="12" customFormat="1">
      <c r="B4313" s="149"/>
      <c r="D4313" s="150" t="s">
        <v>193</v>
      </c>
      <c r="E4313" s="151" t="s">
        <v>3</v>
      </c>
      <c r="F4313" s="152" t="s">
        <v>3130</v>
      </c>
      <c r="H4313" s="153">
        <v>11.065</v>
      </c>
      <c r="I4313" s="154"/>
      <c r="L4313" s="149"/>
      <c r="M4313" s="155"/>
      <c r="T4313" s="156"/>
      <c r="AT4313" s="151" t="s">
        <v>193</v>
      </c>
      <c r="AU4313" s="151" t="s">
        <v>81</v>
      </c>
      <c r="AV4313" s="12" t="s">
        <v>81</v>
      </c>
      <c r="AW4313" s="12" t="s">
        <v>34</v>
      </c>
      <c r="AX4313" s="12" t="s">
        <v>72</v>
      </c>
      <c r="AY4313" s="151" t="s">
        <v>182</v>
      </c>
    </row>
    <row r="4314" spans="2:65" s="14" customFormat="1">
      <c r="B4314" s="174"/>
      <c r="D4314" s="150" t="s">
        <v>193</v>
      </c>
      <c r="E4314" s="175" t="s">
        <v>3</v>
      </c>
      <c r="F4314" s="176" t="s">
        <v>348</v>
      </c>
      <c r="H4314" s="177">
        <v>11.065</v>
      </c>
      <c r="I4314" s="178"/>
      <c r="L4314" s="174"/>
      <c r="M4314" s="179"/>
      <c r="T4314" s="180"/>
      <c r="AT4314" s="175" t="s">
        <v>193</v>
      </c>
      <c r="AU4314" s="175" t="s">
        <v>81</v>
      </c>
      <c r="AV4314" s="14" t="s">
        <v>202</v>
      </c>
      <c r="AW4314" s="14" t="s">
        <v>34</v>
      </c>
      <c r="AX4314" s="14" t="s">
        <v>72</v>
      </c>
      <c r="AY4314" s="175" t="s">
        <v>182</v>
      </c>
    </row>
    <row r="4315" spans="2:65" s="12" customFormat="1">
      <c r="B4315" s="149"/>
      <c r="D4315" s="150" t="s">
        <v>193</v>
      </c>
      <c r="E4315" s="151" t="s">
        <v>3</v>
      </c>
      <c r="F4315" s="152" t="s">
        <v>3131</v>
      </c>
      <c r="H4315" s="153">
        <v>5.36</v>
      </c>
      <c r="I4315" s="154"/>
      <c r="L4315" s="149"/>
      <c r="M4315" s="155"/>
      <c r="T4315" s="156"/>
      <c r="AT4315" s="151" t="s">
        <v>193</v>
      </c>
      <c r="AU4315" s="151" t="s">
        <v>81</v>
      </c>
      <c r="AV4315" s="12" t="s">
        <v>81</v>
      </c>
      <c r="AW4315" s="12" t="s">
        <v>34</v>
      </c>
      <c r="AX4315" s="12" t="s">
        <v>72</v>
      </c>
      <c r="AY4315" s="151" t="s">
        <v>182</v>
      </c>
    </row>
    <row r="4316" spans="2:65" s="12" customFormat="1">
      <c r="B4316" s="149"/>
      <c r="D4316" s="150" t="s">
        <v>193</v>
      </c>
      <c r="E4316" s="151" t="s">
        <v>3</v>
      </c>
      <c r="F4316" s="152" t="s">
        <v>3132</v>
      </c>
      <c r="H4316" s="153">
        <v>26.4</v>
      </c>
      <c r="I4316" s="154"/>
      <c r="L4316" s="149"/>
      <c r="M4316" s="155"/>
      <c r="T4316" s="156"/>
      <c r="AT4316" s="151" t="s">
        <v>193</v>
      </c>
      <c r="AU4316" s="151" t="s">
        <v>81</v>
      </c>
      <c r="AV4316" s="12" t="s">
        <v>81</v>
      </c>
      <c r="AW4316" s="12" t="s">
        <v>34</v>
      </c>
      <c r="AX4316" s="12" t="s">
        <v>72</v>
      </c>
      <c r="AY4316" s="151" t="s">
        <v>182</v>
      </c>
    </row>
    <row r="4317" spans="2:65" s="14" customFormat="1">
      <c r="B4317" s="174"/>
      <c r="D4317" s="150" t="s">
        <v>193</v>
      </c>
      <c r="E4317" s="175" t="s">
        <v>3</v>
      </c>
      <c r="F4317" s="176" t="s">
        <v>3133</v>
      </c>
      <c r="H4317" s="177">
        <v>31.759999999999998</v>
      </c>
      <c r="I4317" s="178"/>
      <c r="L4317" s="174"/>
      <c r="M4317" s="179"/>
      <c r="T4317" s="180"/>
      <c r="AT4317" s="175" t="s">
        <v>193</v>
      </c>
      <c r="AU4317" s="175" t="s">
        <v>81</v>
      </c>
      <c r="AV4317" s="14" t="s">
        <v>202</v>
      </c>
      <c r="AW4317" s="14" t="s">
        <v>34</v>
      </c>
      <c r="AX4317" s="14" t="s">
        <v>72</v>
      </c>
      <c r="AY4317" s="175" t="s">
        <v>182</v>
      </c>
    </row>
    <row r="4318" spans="2:65" s="13" customFormat="1">
      <c r="B4318" s="157"/>
      <c r="D4318" s="150" t="s">
        <v>193</v>
      </c>
      <c r="E4318" s="158" t="s">
        <v>3</v>
      </c>
      <c r="F4318" s="159" t="s">
        <v>201</v>
      </c>
      <c r="H4318" s="160">
        <v>131.92499999999998</v>
      </c>
      <c r="I4318" s="161"/>
      <c r="L4318" s="157"/>
      <c r="M4318" s="162"/>
      <c r="T4318" s="163"/>
      <c r="AT4318" s="158" t="s">
        <v>193</v>
      </c>
      <c r="AU4318" s="158" t="s">
        <v>81</v>
      </c>
      <c r="AV4318" s="13" t="s">
        <v>189</v>
      </c>
      <c r="AW4318" s="13" t="s">
        <v>34</v>
      </c>
      <c r="AX4318" s="13" t="s">
        <v>79</v>
      </c>
      <c r="AY4318" s="158" t="s">
        <v>182</v>
      </c>
    </row>
    <row r="4319" spans="2:65" s="1" customFormat="1" ht="24.2" customHeight="1">
      <c r="B4319" s="131"/>
      <c r="C4319" s="164" t="s">
        <v>3182</v>
      </c>
      <c r="D4319" s="164" t="s">
        <v>281</v>
      </c>
      <c r="E4319" s="165" t="s">
        <v>3158</v>
      </c>
      <c r="F4319" s="166" t="s">
        <v>3159</v>
      </c>
      <c r="G4319" s="167" t="s">
        <v>292</v>
      </c>
      <c r="H4319" s="168">
        <v>138.52099999999999</v>
      </c>
      <c r="I4319" s="169"/>
      <c r="J4319" s="170">
        <f>ROUND(I4319*H4319,2)</f>
        <v>0</v>
      </c>
      <c r="K4319" s="166" t="s">
        <v>188</v>
      </c>
      <c r="L4319" s="171"/>
      <c r="M4319" s="172" t="s">
        <v>3</v>
      </c>
      <c r="N4319" s="173" t="s">
        <v>43</v>
      </c>
      <c r="P4319" s="141">
        <f>O4319*H4319</f>
        <v>0</v>
      </c>
      <c r="Q4319" s="141">
        <v>2.9999999999999997E-4</v>
      </c>
      <c r="R4319" s="141">
        <f>Q4319*H4319</f>
        <v>4.155629999999999E-2</v>
      </c>
      <c r="S4319" s="141">
        <v>0</v>
      </c>
      <c r="T4319" s="142">
        <f>S4319*H4319</f>
        <v>0</v>
      </c>
      <c r="AR4319" s="143" t="s">
        <v>405</v>
      </c>
      <c r="AT4319" s="143" t="s">
        <v>281</v>
      </c>
      <c r="AU4319" s="143" t="s">
        <v>81</v>
      </c>
      <c r="AY4319" s="17" t="s">
        <v>182</v>
      </c>
      <c r="BE4319" s="144">
        <f>IF(N4319="základní",J4319,0)</f>
        <v>0</v>
      </c>
      <c r="BF4319" s="144">
        <f>IF(N4319="snížená",J4319,0)</f>
        <v>0</v>
      </c>
      <c r="BG4319" s="144">
        <f>IF(N4319="zákl. přenesená",J4319,0)</f>
        <v>0</v>
      </c>
      <c r="BH4319" s="144">
        <f>IF(N4319="sníž. přenesená",J4319,0)</f>
        <v>0</v>
      </c>
      <c r="BI4319" s="144">
        <f>IF(N4319="nulová",J4319,0)</f>
        <v>0</v>
      </c>
      <c r="BJ4319" s="17" t="s">
        <v>79</v>
      </c>
      <c r="BK4319" s="144">
        <f>ROUND(I4319*H4319,2)</f>
        <v>0</v>
      </c>
      <c r="BL4319" s="17" t="s">
        <v>286</v>
      </c>
      <c r="BM4319" s="143" t="s">
        <v>3183</v>
      </c>
    </row>
    <row r="4320" spans="2:65" s="12" customFormat="1">
      <c r="B4320" s="149"/>
      <c r="D4320" s="150" t="s">
        <v>193</v>
      </c>
      <c r="F4320" s="152" t="s">
        <v>3176</v>
      </c>
      <c r="H4320" s="153">
        <v>138.52099999999999</v>
      </c>
      <c r="I4320" s="154"/>
      <c r="L4320" s="149"/>
      <c r="M4320" s="155"/>
      <c r="T4320" s="156"/>
      <c r="AT4320" s="151" t="s">
        <v>193</v>
      </c>
      <c r="AU4320" s="151" t="s">
        <v>81</v>
      </c>
      <c r="AV4320" s="12" t="s">
        <v>81</v>
      </c>
      <c r="AW4320" s="12" t="s">
        <v>4</v>
      </c>
      <c r="AX4320" s="12" t="s">
        <v>79</v>
      </c>
      <c r="AY4320" s="151" t="s">
        <v>182</v>
      </c>
    </row>
    <row r="4321" spans="2:65" s="1" customFormat="1" ht="49.15" customHeight="1">
      <c r="B4321" s="131"/>
      <c r="C4321" s="132" t="s">
        <v>3184</v>
      </c>
      <c r="D4321" s="132" t="s">
        <v>184</v>
      </c>
      <c r="E4321" s="133" t="s">
        <v>3185</v>
      </c>
      <c r="F4321" s="134" t="s">
        <v>3186</v>
      </c>
      <c r="G4321" s="135" t="s">
        <v>256</v>
      </c>
      <c r="H4321" s="136">
        <v>1.724</v>
      </c>
      <c r="I4321" s="137"/>
      <c r="J4321" s="138">
        <f>ROUND(I4321*H4321,2)</f>
        <v>0</v>
      </c>
      <c r="K4321" s="134" t="s">
        <v>188</v>
      </c>
      <c r="L4321" s="32"/>
      <c r="M4321" s="139" t="s">
        <v>3</v>
      </c>
      <c r="N4321" s="140" t="s">
        <v>43</v>
      </c>
      <c r="P4321" s="141">
        <f>O4321*H4321</f>
        <v>0</v>
      </c>
      <c r="Q4321" s="141">
        <v>0</v>
      </c>
      <c r="R4321" s="141">
        <f>Q4321*H4321</f>
        <v>0</v>
      </c>
      <c r="S4321" s="141">
        <v>0</v>
      </c>
      <c r="T4321" s="142">
        <f>S4321*H4321</f>
        <v>0</v>
      </c>
      <c r="AR4321" s="143" t="s">
        <v>286</v>
      </c>
      <c r="AT4321" s="143" t="s">
        <v>184</v>
      </c>
      <c r="AU4321" s="143" t="s">
        <v>81</v>
      </c>
      <c r="AY4321" s="17" t="s">
        <v>182</v>
      </c>
      <c r="BE4321" s="144">
        <f>IF(N4321="základní",J4321,0)</f>
        <v>0</v>
      </c>
      <c r="BF4321" s="144">
        <f>IF(N4321="snížená",J4321,0)</f>
        <v>0</v>
      </c>
      <c r="BG4321" s="144">
        <f>IF(N4321="zákl. přenesená",J4321,0)</f>
        <v>0</v>
      </c>
      <c r="BH4321" s="144">
        <f>IF(N4321="sníž. přenesená",J4321,0)</f>
        <v>0</v>
      </c>
      <c r="BI4321" s="144">
        <f>IF(N4321="nulová",J4321,0)</f>
        <v>0</v>
      </c>
      <c r="BJ4321" s="17" t="s">
        <v>79</v>
      </c>
      <c r="BK4321" s="144">
        <f>ROUND(I4321*H4321,2)</f>
        <v>0</v>
      </c>
      <c r="BL4321" s="17" t="s">
        <v>286</v>
      </c>
      <c r="BM4321" s="143" t="s">
        <v>3187</v>
      </c>
    </row>
    <row r="4322" spans="2:65" s="1" customFormat="1">
      <c r="B4322" s="32"/>
      <c r="D4322" s="145" t="s">
        <v>191</v>
      </c>
      <c r="F4322" s="146" t="s">
        <v>3188</v>
      </c>
      <c r="I4322" s="147"/>
      <c r="L4322" s="32"/>
      <c r="M4322" s="148"/>
      <c r="T4322" s="52"/>
      <c r="AT4322" s="17" t="s">
        <v>191</v>
      </c>
      <c r="AU4322" s="17" t="s">
        <v>81</v>
      </c>
    </row>
    <row r="4323" spans="2:65" s="11" customFormat="1" ht="22.9" customHeight="1">
      <c r="B4323" s="119"/>
      <c r="D4323" s="120" t="s">
        <v>71</v>
      </c>
      <c r="E4323" s="129" t="s">
        <v>3189</v>
      </c>
      <c r="F4323" s="129" t="s">
        <v>3190</v>
      </c>
      <c r="I4323" s="122"/>
      <c r="J4323" s="130">
        <f>BK4323</f>
        <v>0</v>
      </c>
      <c r="L4323" s="119"/>
      <c r="M4323" s="124"/>
      <c r="P4323" s="125">
        <f>SUM(P4324:P4416)</f>
        <v>0</v>
      </c>
      <c r="R4323" s="125">
        <f>SUM(R4324:R4416)</f>
        <v>3.0598037199999997</v>
      </c>
      <c r="T4323" s="126">
        <f>SUM(T4324:T4416)</f>
        <v>0.86717299999999997</v>
      </c>
      <c r="AR4323" s="120" t="s">
        <v>81</v>
      </c>
      <c r="AT4323" s="127" t="s">
        <v>71</v>
      </c>
      <c r="AU4323" s="127" t="s">
        <v>79</v>
      </c>
      <c r="AY4323" s="120" t="s">
        <v>182</v>
      </c>
      <c r="BK4323" s="128">
        <f>SUM(BK4324:BK4416)</f>
        <v>0</v>
      </c>
    </row>
    <row r="4324" spans="2:65" s="1" customFormat="1" ht="24.2" customHeight="1">
      <c r="B4324" s="131"/>
      <c r="C4324" s="132" t="s">
        <v>3191</v>
      </c>
      <c r="D4324" s="132" t="s">
        <v>184</v>
      </c>
      <c r="E4324" s="133" t="s">
        <v>3192</v>
      </c>
      <c r="F4324" s="134" t="s">
        <v>3193</v>
      </c>
      <c r="G4324" s="135" t="s">
        <v>300</v>
      </c>
      <c r="H4324" s="136">
        <v>136.28</v>
      </c>
      <c r="I4324" s="137"/>
      <c r="J4324" s="138">
        <f>ROUND(I4324*H4324,2)</f>
        <v>0</v>
      </c>
      <c r="K4324" s="134" t="s">
        <v>188</v>
      </c>
      <c r="L4324" s="32"/>
      <c r="M4324" s="139" t="s">
        <v>3</v>
      </c>
      <c r="N4324" s="140" t="s">
        <v>43</v>
      </c>
      <c r="P4324" s="141">
        <f>O4324*H4324</f>
        <v>0</v>
      </c>
      <c r="Q4324" s="141">
        <v>0</v>
      </c>
      <c r="R4324" s="141">
        <f>Q4324*H4324</f>
        <v>0</v>
      </c>
      <c r="S4324" s="141">
        <v>1.5E-3</v>
      </c>
      <c r="T4324" s="142">
        <f>S4324*H4324</f>
        <v>0.20442000000000002</v>
      </c>
      <c r="AR4324" s="143" t="s">
        <v>286</v>
      </c>
      <c r="AT4324" s="143" t="s">
        <v>184</v>
      </c>
      <c r="AU4324" s="143" t="s">
        <v>81</v>
      </c>
      <c r="AY4324" s="17" t="s">
        <v>182</v>
      </c>
      <c r="BE4324" s="144">
        <f>IF(N4324="základní",J4324,0)</f>
        <v>0</v>
      </c>
      <c r="BF4324" s="144">
        <f>IF(N4324="snížená",J4324,0)</f>
        <v>0</v>
      </c>
      <c r="BG4324" s="144">
        <f>IF(N4324="zákl. přenesená",J4324,0)</f>
        <v>0</v>
      </c>
      <c r="BH4324" s="144">
        <f>IF(N4324="sníž. přenesená",J4324,0)</f>
        <v>0</v>
      </c>
      <c r="BI4324" s="144">
        <f>IF(N4324="nulová",J4324,0)</f>
        <v>0</v>
      </c>
      <c r="BJ4324" s="17" t="s">
        <v>79</v>
      </c>
      <c r="BK4324" s="144">
        <f>ROUND(I4324*H4324,2)</f>
        <v>0</v>
      </c>
      <c r="BL4324" s="17" t="s">
        <v>286</v>
      </c>
      <c r="BM4324" s="143" t="s">
        <v>3194</v>
      </c>
    </row>
    <row r="4325" spans="2:65" s="1" customFormat="1">
      <c r="B4325" s="32"/>
      <c r="D4325" s="145" t="s">
        <v>191</v>
      </c>
      <c r="F4325" s="146" t="s">
        <v>3195</v>
      </c>
      <c r="I4325" s="147"/>
      <c r="L4325" s="32"/>
      <c r="M4325" s="148"/>
      <c r="T4325" s="52"/>
      <c r="AT4325" s="17" t="s">
        <v>191</v>
      </c>
      <c r="AU4325" s="17" t="s">
        <v>81</v>
      </c>
    </row>
    <row r="4326" spans="2:65" s="12" customFormat="1">
      <c r="B4326" s="149"/>
      <c r="D4326" s="150" t="s">
        <v>193</v>
      </c>
      <c r="E4326" s="151" t="s">
        <v>3</v>
      </c>
      <c r="F4326" s="152" t="s">
        <v>3196</v>
      </c>
      <c r="H4326" s="153">
        <v>136.28</v>
      </c>
      <c r="I4326" s="154"/>
      <c r="L4326" s="149"/>
      <c r="M4326" s="155"/>
      <c r="T4326" s="156"/>
      <c r="AT4326" s="151" t="s">
        <v>193</v>
      </c>
      <c r="AU4326" s="151" t="s">
        <v>81</v>
      </c>
      <c r="AV4326" s="12" t="s">
        <v>81</v>
      </c>
      <c r="AW4326" s="12" t="s">
        <v>34</v>
      </c>
      <c r="AX4326" s="12" t="s">
        <v>79</v>
      </c>
      <c r="AY4326" s="151" t="s">
        <v>182</v>
      </c>
    </row>
    <row r="4327" spans="2:65" s="1" customFormat="1" ht="37.9" customHeight="1">
      <c r="B4327" s="131"/>
      <c r="C4327" s="132" t="s">
        <v>3197</v>
      </c>
      <c r="D4327" s="132" t="s">
        <v>184</v>
      </c>
      <c r="E4327" s="133" t="s">
        <v>3198</v>
      </c>
      <c r="F4327" s="134" t="s">
        <v>3199</v>
      </c>
      <c r="G4327" s="135" t="s">
        <v>292</v>
      </c>
      <c r="H4327" s="136">
        <v>262.23200000000003</v>
      </c>
      <c r="I4327" s="137"/>
      <c r="J4327" s="138">
        <f>ROUND(I4327*H4327,2)</f>
        <v>0</v>
      </c>
      <c r="K4327" s="134" t="s">
        <v>188</v>
      </c>
      <c r="L4327" s="32"/>
      <c r="M4327" s="139" t="s">
        <v>3</v>
      </c>
      <c r="N4327" s="140" t="s">
        <v>43</v>
      </c>
      <c r="P4327" s="141">
        <f>O4327*H4327</f>
        <v>0</v>
      </c>
      <c r="Q4327" s="141">
        <v>0</v>
      </c>
      <c r="R4327" s="141">
        <f>Q4327*H4327</f>
        <v>0</v>
      </c>
      <c r="S4327" s="141">
        <v>0</v>
      </c>
      <c r="T4327" s="142">
        <f>S4327*H4327</f>
        <v>0</v>
      </c>
      <c r="AR4327" s="143" t="s">
        <v>286</v>
      </c>
      <c r="AT4327" s="143" t="s">
        <v>184</v>
      </c>
      <c r="AU4327" s="143" t="s">
        <v>81</v>
      </c>
      <c r="AY4327" s="17" t="s">
        <v>182</v>
      </c>
      <c r="BE4327" s="144">
        <f>IF(N4327="základní",J4327,0)</f>
        <v>0</v>
      </c>
      <c r="BF4327" s="144">
        <f>IF(N4327="snížená",J4327,0)</f>
        <v>0</v>
      </c>
      <c r="BG4327" s="144">
        <f>IF(N4327="zákl. přenesená",J4327,0)</f>
        <v>0</v>
      </c>
      <c r="BH4327" s="144">
        <f>IF(N4327="sníž. přenesená",J4327,0)</f>
        <v>0</v>
      </c>
      <c r="BI4327" s="144">
        <f>IF(N4327="nulová",J4327,0)</f>
        <v>0</v>
      </c>
      <c r="BJ4327" s="17" t="s">
        <v>79</v>
      </c>
      <c r="BK4327" s="144">
        <f>ROUND(I4327*H4327,2)</f>
        <v>0</v>
      </c>
      <c r="BL4327" s="17" t="s">
        <v>286</v>
      </c>
      <c r="BM4327" s="143" t="s">
        <v>3200</v>
      </c>
    </row>
    <row r="4328" spans="2:65" s="1" customFormat="1">
      <c r="B4328" s="32"/>
      <c r="D4328" s="145" t="s">
        <v>191</v>
      </c>
      <c r="F4328" s="146" t="s">
        <v>3201</v>
      </c>
      <c r="I4328" s="147"/>
      <c r="L4328" s="32"/>
      <c r="M4328" s="148"/>
      <c r="T4328" s="52"/>
      <c r="AT4328" s="17" t="s">
        <v>191</v>
      </c>
      <c r="AU4328" s="17" t="s">
        <v>81</v>
      </c>
    </row>
    <row r="4329" spans="2:65" s="12" customFormat="1">
      <c r="B4329" s="149"/>
      <c r="D4329" s="150" t="s">
        <v>193</v>
      </c>
      <c r="E4329" s="151" t="s">
        <v>3</v>
      </c>
      <c r="F4329" s="152" t="s">
        <v>3202</v>
      </c>
      <c r="H4329" s="153">
        <v>89.436000000000007</v>
      </c>
      <c r="I4329" s="154"/>
      <c r="L4329" s="149"/>
      <c r="M4329" s="155"/>
      <c r="T4329" s="156"/>
      <c r="AT4329" s="151" t="s">
        <v>193</v>
      </c>
      <c r="AU4329" s="151" t="s">
        <v>81</v>
      </c>
      <c r="AV4329" s="12" t="s">
        <v>81</v>
      </c>
      <c r="AW4329" s="12" t="s">
        <v>34</v>
      </c>
      <c r="AX4329" s="12" t="s">
        <v>72</v>
      </c>
      <c r="AY4329" s="151" t="s">
        <v>182</v>
      </c>
    </row>
    <row r="4330" spans="2:65" s="12" customFormat="1">
      <c r="B4330" s="149"/>
      <c r="D4330" s="150" t="s">
        <v>193</v>
      </c>
      <c r="E4330" s="151" t="s">
        <v>3</v>
      </c>
      <c r="F4330" s="152" t="s">
        <v>3203</v>
      </c>
      <c r="H4330" s="153">
        <v>17.986000000000001</v>
      </c>
      <c r="I4330" s="154"/>
      <c r="L4330" s="149"/>
      <c r="M4330" s="155"/>
      <c r="T4330" s="156"/>
      <c r="AT4330" s="151" t="s">
        <v>193</v>
      </c>
      <c r="AU4330" s="151" t="s">
        <v>81</v>
      </c>
      <c r="AV4330" s="12" t="s">
        <v>81</v>
      </c>
      <c r="AW4330" s="12" t="s">
        <v>34</v>
      </c>
      <c r="AX4330" s="12" t="s">
        <v>72</v>
      </c>
      <c r="AY4330" s="151" t="s">
        <v>182</v>
      </c>
    </row>
    <row r="4331" spans="2:65" s="12" customFormat="1">
      <c r="B4331" s="149"/>
      <c r="D4331" s="150" t="s">
        <v>193</v>
      </c>
      <c r="E4331" s="151" t="s">
        <v>3</v>
      </c>
      <c r="F4331" s="152" t="s">
        <v>3204</v>
      </c>
      <c r="H4331" s="153">
        <v>69.87</v>
      </c>
      <c r="I4331" s="154"/>
      <c r="L4331" s="149"/>
      <c r="M4331" s="155"/>
      <c r="T4331" s="156"/>
      <c r="AT4331" s="151" t="s">
        <v>193</v>
      </c>
      <c r="AU4331" s="151" t="s">
        <v>81</v>
      </c>
      <c r="AV4331" s="12" t="s">
        <v>81</v>
      </c>
      <c r="AW4331" s="12" t="s">
        <v>34</v>
      </c>
      <c r="AX4331" s="12" t="s">
        <v>72</v>
      </c>
      <c r="AY4331" s="151" t="s">
        <v>182</v>
      </c>
    </row>
    <row r="4332" spans="2:65" s="12" customFormat="1">
      <c r="B4332" s="149"/>
      <c r="D4332" s="150" t="s">
        <v>193</v>
      </c>
      <c r="E4332" s="151" t="s">
        <v>3</v>
      </c>
      <c r="F4332" s="152" t="s">
        <v>3205</v>
      </c>
      <c r="H4332" s="153">
        <v>33.064999999999998</v>
      </c>
      <c r="I4332" s="154"/>
      <c r="L4332" s="149"/>
      <c r="M4332" s="155"/>
      <c r="T4332" s="156"/>
      <c r="AT4332" s="151" t="s">
        <v>193</v>
      </c>
      <c r="AU4332" s="151" t="s">
        <v>81</v>
      </c>
      <c r="AV4332" s="12" t="s">
        <v>81</v>
      </c>
      <c r="AW4332" s="12" t="s">
        <v>34</v>
      </c>
      <c r="AX4332" s="12" t="s">
        <v>72</v>
      </c>
      <c r="AY4332" s="151" t="s">
        <v>182</v>
      </c>
    </row>
    <row r="4333" spans="2:65" s="12" customFormat="1" ht="22.5">
      <c r="B4333" s="149"/>
      <c r="D4333" s="150" t="s">
        <v>193</v>
      </c>
      <c r="E4333" s="151" t="s">
        <v>3</v>
      </c>
      <c r="F4333" s="152" t="s">
        <v>3206</v>
      </c>
      <c r="H4333" s="153">
        <v>40.905000000000001</v>
      </c>
      <c r="I4333" s="154"/>
      <c r="L4333" s="149"/>
      <c r="M4333" s="155"/>
      <c r="T4333" s="156"/>
      <c r="AT4333" s="151" t="s">
        <v>193</v>
      </c>
      <c r="AU4333" s="151" t="s">
        <v>81</v>
      </c>
      <c r="AV4333" s="12" t="s">
        <v>81</v>
      </c>
      <c r="AW4333" s="12" t="s">
        <v>34</v>
      </c>
      <c r="AX4333" s="12" t="s">
        <v>72</v>
      </c>
      <c r="AY4333" s="151" t="s">
        <v>182</v>
      </c>
    </row>
    <row r="4334" spans="2:65" s="12" customFormat="1">
      <c r="B4334" s="149"/>
      <c r="D4334" s="150" t="s">
        <v>193</v>
      </c>
      <c r="E4334" s="151" t="s">
        <v>3</v>
      </c>
      <c r="F4334" s="152" t="s">
        <v>3207</v>
      </c>
      <c r="H4334" s="153">
        <v>1.47</v>
      </c>
      <c r="I4334" s="154"/>
      <c r="L4334" s="149"/>
      <c r="M4334" s="155"/>
      <c r="T4334" s="156"/>
      <c r="AT4334" s="151" t="s">
        <v>193</v>
      </c>
      <c r="AU4334" s="151" t="s">
        <v>81</v>
      </c>
      <c r="AV4334" s="12" t="s">
        <v>81</v>
      </c>
      <c r="AW4334" s="12" t="s">
        <v>34</v>
      </c>
      <c r="AX4334" s="12" t="s">
        <v>72</v>
      </c>
      <c r="AY4334" s="151" t="s">
        <v>182</v>
      </c>
    </row>
    <row r="4335" spans="2:65" s="12" customFormat="1">
      <c r="B4335" s="149"/>
      <c r="D4335" s="150" t="s">
        <v>193</v>
      </c>
      <c r="E4335" s="151" t="s">
        <v>3</v>
      </c>
      <c r="F4335" s="152" t="s">
        <v>3208</v>
      </c>
      <c r="H4335" s="153">
        <v>9.5</v>
      </c>
      <c r="I4335" s="154"/>
      <c r="L4335" s="149"/>
      <c r="M4335" s="155"/>
      <c r="T4335" s="156"/>
      <c r="AT4335" s="151" t="s">
        <v>193</v>
      </c>
      <c r="AU4335" s="151" t="s">
        <v>81</v>
      </c>
      <c r="AV4335" s="12" t="s">
        <v>81</v>
      </c>
      <c r="AW4335" s="12" t="s">
        <v>34</v>
      </c>
      <c r="AX4335" s="12" t="s">
        <v>72</v>
      </c>
      <c r="AY4335" s="151" t="s">
        <v>182</v>
      </c>
    </row>
    <row r="4336" spans="2:65" s="13" customFormat="1">
      <c r="B4336" s="157"/>
      <c r="D4336" s="150" t="s">
        <v>193</v>
      </c>
      <c r="E4336" s="158" t="s">
        <v>3</v>
      </c>
      <c r="F4336" s="159" t="s">
        <v>3209</v>
      </c>
      <c r="H4336" s="160">
        <v>262.23200000000003</v>
      </c>
      <c r="I4336" s="161"/>
      <c r="L4336" s="157"/>
      <c r="M4336" s="162"/>
      <c r="T4336" s="163"/>
      <c r="AT4336" s="158" t="s">
        <v>193</v>
      </c>
      <c r="AU4336" s="158" t="s">
        <v>81</v>
      </c>
      <c r="AV4336" s="13" t="s">
        <v>189</v>
      </c>
      <c r="AW4336" s="13" t="s">
        <v>34</v>
      </c>
      <c r="AX4336" s="13" t="s">
        <v>79</v>
      </c>
      <c r="AY4336" s="158" t="s">
        <v>182</v>
      </c>
    </row>
    <row r="4337" spans="2:65" s="1" customFormat="1" ht="16.5" customHeight="1">
      <c r="B4337" s="131"/>
      <c r="C4337" s="164" t="s">
        <v>3210</v>
      </c>
      <c r="D4337" s="164" t="s">
        <v>281</v>
      </c>
      <c r="E4337" s="165" t="s">
        <v>3101</v>
      </c>
      <c r="F4337" s="166" t="s">
        <v>3102</v>
      </c>
      <c r="G4337" s="167" t="s">
        <v>256</v>
      </c>
      <c r="H4337" s="168">
        <v>8.4000000000000005E-2</v>
      </c>
      <c r="I4337" s="169"/>
      <c r="J4337" s="170">
        <f>ROUND(I4337*H4337,2)</f>
        <v>0</v>
      </c>
      <c r="K4337" s="166" t="s">
        <v>188</v>
      </c>
      <c r="L4337" s="171"/>
      <c r="M4337" s="172" t="s">
        <v>3</v>
      </c>
      <c r="N4337" s="173" t="s">
        <v>43</v>
      </c>
      <c r="P4337" s="141">
        <f>O4337*H4337</f>
        <v>0</v>
      </c>
      <c r="Q4337" s="141">
        <v>1</v>
      </c>
      <c r="R4337" s="141">
        <f>Q4337*H4337</f>
        <v>8.4000000000000005E-2</v>
      </c>
      <c r="S4337" s="141">
        <v>0</v>
      </c>
      <c r="T4337" s="142">
        <f>S4337*H4337</f>
        <v>0</v>
      </c>
      <c r="AR4337" s="143" t="s">
        <v>405</v>
      </c>
      <c r="AT4337" s="143" t="s">
        <v>281</v>
      </c>
      <c r="AU4337" s="143" t="s">
        <v>81</v>
      </c>
      <c r="AY4337" s="17" t="s">
        <v>182</v>
      </c>
      <c r="BE4337" s="144">
        <f>IF(N4337="základní",J4337,0)</f>
        <v>0</v>
      </c>
      <c r="BF4337" s="144">
        <f>IF(N4337="snížená",J4337,0)</f>
        <v>0</v>
      </c>
      <c r="BG4337" s="144">
        <f>IF(N4337="zákl. přenesená",J4337,0)</f>
        <v>0</v>
      </c>
      <c r="BH4337" s="144">
        <f>IF(N4337="sníž. přenesená",J4337,0)</f>
        <v>0</v>
      </c>
      <c r="BI4337" s="144">
        <f>IF(N4337="nulová",J4337,0)</f>
        <v>0</v>
      </c>
      <c r="BJ4337" s="17" t="s">
        <v>79</v>
      </c>
      <c r="BK4337" s="144">
        <f>ROUND(I4337*H4337,2)</f>
        <v>0</v>
      </c>
      <c r="BL4337" s="17" t="s">
        <v>286</v>
      </c>
      <c r="BM4337" s="143" t="s">
        <v>3211</v>
      </c>
    </row>
    <row r="4338" spans="2:65" s="1" customFormat="1" ht="19.5">
      <c r="B4338" s="32"/>
      <c r="D4338" s="150" t="s">
        <v>739</v>
      </c>
      <c r="F4338" s="181" t="s">
        <v>3104</v>
      </c>
      <c r="I4338" s="147"/>
      <c r="L4338" s="32"/>
      <c r="M4338" s="148"/>
      <c r="T4338" s="52"/>
      <c r="AT4338" s="17" t="s">
        <v>739</v>
      </c>
      <c r="AU4338" s="17" t="s">
        <v>81</v>
      </c>
    </row>
    <row r="4339" spans="2:65" s="12" customFormat="1">
      <c r="B4339" s="149"/>
      <c r="D4339" s="150" t="s">
        <v>193</v>
      </c>
      <c r="F4339" s="152" t="s">
        <v>3212</v>
      </c>
      <c r="H4339" s="153">
        <v>8.4000000000000005E-2</v>
      </c>
      <c r="I4339" s="154"/>
      <c r="L4339" s="149"/>
      <c r="M4339" s="155"/>
      <c r="T4339" s="156"/>
      <c r="AT4339" s="151" t="s">
        <v>193</v>
      </c>
      <c r="AU4339" s="151" t="s">
        <v>81</v>
      </c>
      <c r="AV4339" s="12" t="s">
        <v>81</v>
      </c>
      <c r="AW4339" s="12" t="s">
        <v>4</v>
      </c>
      <c r="AX4339" s="12" t="s">
        <v>79</v>
      </c>
      <c r="AY4339" s="151" t="s">
        <v>182</v>
      </c>
    </row>
    <row r="4340" spans="2:65" s="1" customFormat="1" ht="33" customHeight="1">
      <c r="B4340" s="131"/>
      <c r="C4340" s="132" t="s">
        <v>3213</v>
      </c>
      <c r="D4340" s="132" t="s">
        <v>184</v>
      </c>
      <c r="E4340" s="133" t="s">
        <v>3214</v>
      </c>
      <c r="F4340" s="134" t="s">
        <v>3215</v>
      </c>
      <c r="G4340" s="135" t="s">
        <v>292</v>
      </c>
      <c r="H4340" s="136">
        <v>72.83</v>
      </c>
      <c r="I4340" s="137"/>
      <c r="J4340" s="138">
        <f>ROUND(I4340*H4340,2)</f>
        <v>0</v>
      </c>
      <c r="K4340" s="134" t="s">
        <v>188</v>
      </c>
      <c r="L4340" s="32"/>
      <c r="M4340" s="139" t="s">
        <v>3</v>
      </c>
      <c r="N4340" s="140" t="s">
        <v>43</v>
      </c>
      <c r="P4340" s="141">
        <f>O4340*H4340</f>
        <v>0</v>
      </c>
      <c r="Q4340" s="141">
        <v>0</v>
      </c>
      <c r="R4340" s="141">
        <f>Q4340*H4340</f>
        <v>0</v>
      </c>
      <c r="S4340" s="141">
        <v>5.4999999999999997E-3</v>
      </c>
      <c r="T4340" s="142">
        <f>S4340*H4340</f>
        <v>0.40056499999999995</v>
      </c>
      <c r="AR4340" s="143" t="s">
        <v>286</v>
      </c>
      <c r="AT4340" s="143" t="s">
        <v>184</v>
      </c>
      <c r="AU4340" s="143" t="s">
        <v>81</v>
      </c>
      <c r="AY4340" s="17" t="s">
        <v>182</v>
      </c>
      <c r="BE4340" s="144">
        <f>IF(N4340="základní",J4340,0)</f>
        <v>0</v>
      </c>
      <c r="BF4340" s="144">
        <f>IF(N4340="snížená",J4340,0)</f>
        <v>0</v>
      </c>
      <c r="BG4340" s="144">
        <f>IF(N4340="zákl. přenesená",J4340,0)</f>
        <v>0</v>
      </c>
      <c r="BH4340" s="144">
        <f>IF(N4340="sníž. přenesená",J4340,0)</f>
        <v>0</v>
      </c>
      <c r="BI4340" s="144">
        <f>IF(N4340="nulová",J4340,0)</f>
        <v>0</v>
      </c>
      <c r="BJ4340" s="17" t="s">
        <v>79</v>
      </c>
      <c r="BK4340" s="144">
        <f>ROUND(I4340*H4340,2)</f>
        <v>0</v>
      </c>
      <c r="BL4340" s="17" t="s">
        <v>286</v>
      </c>
      <c r="BM4340" s="143" t="s">
        <v>3216</v>
      </c>
    </row>
    <row r="4341" spans="2:65" s="1" customFormat="1">
      <c r="B4341" s="32"/>
      <c r="D4341" s="145" t="s">
        <v>191</v>
      </c>
      <c r="F4341" s="146" t="s">
        <v>3217</v>
      </c>
      <c r="I4341" s="147"/>
      <c r="L4341" s="32"/>
      <c r="M4341" s="148"/>
      <c r="T4341" s="52"/>
      <c r="AT4341" s="17" t="s">
        <v>191</v>
      </c>
      <c r="AU4341" s="17" t="s">
        <v>81</v>
      </c>
    </row>
    <row r="4342" spans="2:65" s="12" customFormat="1">
      <c r="B4342" s="149"/>
      <c r="D4342" s="150" t="s">
        <v>193</v>
      </c>
      <c r="E4342" s="151" t="s">
        <v>3</v>
      </c>
      <c r="F4342" s="152" t="s">
        <v>3218</v>
      </c>
      <c r="H4342" s="153">
        <v>72.83</v>
      </c>
      <c r="I4342" s="154"/>
      <c r="L4342" s="149"/>
      <c r="M4342" s="155"/>
      <c r="T4342" s="156"/>
      <c r="AT4342" s="151" t="s">
        <v>193</v>
      </c>
      <c r="AU4342" s="151" t="s">
        <v>81</v>
      </c>
      <c r="AV4342" s="12" t="s">
        <v>81</v>
      </c>
      <c r="AW4342" s="12" t="s">
        <v>34</v>
      </c>
      <c r="AX4342" s="12" t="s">
        <v>79</v>
      </c>
      <c r="AY4342" s="151" t="s">
        <v>182</v>
      </c>
    </row>
    <row r="4343" spans="2:65" s="1" customFormat="1" ht="24.2" customHeight="1">
      <c r="B4343" s="131"/>
      <c r="C4343" s="132" t="s">
        <v>3219</v>
      </c>
      <c r="D4343" s="132" t="s">
        <v>184</v>
      </c>
      <c r="E4343" s="133" t="s">
        <v>3220</v>
      </c>
      <c r="F4343" s="134" t="s">
        <v>3221</v>
      </c>
      <c r="G4343" s="135" t="s">
        <v>292</v>
      </c>
      <c r="H4343" s="136">
        <v>262.23200000000003</v>
      </c>
      <c r="I4343" s="137"/>
      <c r="J4343" s="138">
        <f>ROUND(I4343*H4343,2)</f>
        <v>0</v>
      </c>
      <c r="K4343" s="134" t="s">
        <v>188</v>
      </c>
      <c r="L4343" s="32"/>
      <c r="M4343" s="139" t="s">
        <v>3</v>
      </c>
      <c r="N4343" s="140" t="s">
        <v>43</v>
      </c>
      <c r="P4343" s="141">
        <f>O4343*H4343</f>
        <v>0</v>
      </c>
      <c r="Q4343" s="141">
        <v>8.8000000000000003E-4</v>
      </c>
      <c r="R4343" s="141">
        <f>Q4343*H4343</f>
        <v>0.23076416000000002</v>
      </c>
      <c r="S4343" s="141">
        <v>0</v>
      </c>
      <c r="T4343" s="142">
        <f>S4343*H4343</f>
        <v>0</v>
      </c>
      <c r="AR4343" s="143" t="s">
        <v>286</v>
      </c>
      <c r="AT4343" s="143" t="s">
        <v>184</v>
      </c>
      <c r="AU4343" s="143" t="s">
        <v>81</v>
      </c>
      <c r="AY4343" s="17" t="s">
        <v>182</v>
      </c>
      <c r="BE4343" s="144">
        <f>IF(N4343="základní",J4343,0)</f>
        <v>0</v>
      </c>
      <c r="BF4343" s="144">
        <f>IF(N4343="snížená",J4343,0)</f>
        <v>0</v>
      </c>
      <c r="BG4343" s="144">
        <f>IF(N4343="zákl. přenesená",J4343,0)</f>
        <v>0</v>
      </c>
      <c r="BH4343" s="144">
        <f>IF(N4343="sníž. přenesená",J4343,0)</f>
        <v>0</v>
      </c>
      <c r="BI4343" s="144">
        <f>IF(N4343="nulová",J4343,0)</f>
        <v>0</v>
      </c>
      <c r="BJ4343" s="17" t="s">
        <v>79</v>
      </c>
      <c r="BK4343" s="144">
        <f>ROUND(I4343*H4343,2)</f>
        <v>0</v>
      </c>
      <c r="BL4343" s="17" t="s">
        <v>286</v>
      </c>
      <c r="BM4343" s="143" t="s">
        <v>3222</v>
      </c>
    </row>
    <row r="4344" spans="2:65" s="1" customFormat="1">
      <c r="B4344" s="32"/>
      <c r="D4344" s="145" t="s">
        <v>191</v>
      </c>
      <c r="F4344" s="146" t="s">
        <v>3223</v>
      </c>
      <c r="I4344" s="147"/>
      <c r="L4344" s="32"/>
      <c r="M4344" s="148"/>
      <c r="T4344" s="52"/>
      <c r="AT4344" s="17" t="s">
        <v>191</v>
      </c>
      <c r="AU4344" s="17" t="s">
        <v>81</v>
      </c>
    </row>
    <row r="4345" spans="2:65" s="12" customFormat="1">
      <c r="B4345" s="149"/>
      <c r="D4345" s="150" t="s">
        <v>193</v>
      </c>
      <c r="E4345" s="151" t="s">
        <v>3</v>
      </c>
      <c r="F4345" s="152" t="s">
        <v>3202</v>
      </c>
      <c r="H4345" s="153">
        <v>89.436000000000007</v>
      </c>
      <c r="I4345" s="154"/>
      <c r="L4345" s="149"/>
      <c r="M4345" s="155"/>
      <c r="T4345" s="156"/>
      <c r="AT4345" s="151" t="s">
        <v>193</v>
      </c>
      <c r="AU4345" s="151" t="s">
        <v>81</v>
      </c>
      <c r="AV4345" s="12" t="s">
        <v>81</v>
      </c>
      <c r="AW4345" s="12" t="s">
        <v>34</v>
      </c>
      <c r="AX4345" s="12" t="s">
        <v>72</v>
      </c>
      <c r="AY4345" s="151" t="s">
        <v>182</v>
      </c>
    </row>
    <row r="4346" spans="2:65" s="12" customFormat="1">
      <c r="B4346" s="149"/>
      <c r="D4346" s="150" t="s">
        <v>193</v>
      </c>
      <c r="E4346" s="151" t="s">
        <v>3</v>
      </c>
      <c r="F4346" s="152" t="s">
        <v>3203</v>
      </c>
      <c r="H4346" s="153">
        <v>17.986000000000001</v>
      </c>
      <c r="I4346" s="154"/>
      <c r="L4346" s="149"/>
      <c r="M4346" s="155"/>
      <c r="T4346" s="156"/>
      <c r="AT4346" s="151" t="s">
        <v>193</v>
      </c>
      <c r="AU4346" s="151" t="s">
        <v>81</v>
      </c>
      <c r="AV4346" s="12" t="s">
        <v>81</v>
      </c>
      <c r="AW4346" s="12" t="s">
        <v>34</v>
      </c>
      <c r="AX4346" s="12" t="s">
        <v>72</v>
      </c>
      <c r="AY4346" s="151" t="s">
        <v>182</v>
      </c>
    </row>
    <row r="4347" spans="2:65" s="12" customFormat="1">
      <c r="B4347" s="149"/>
      <c r="D4347" s="150" t="s">
        <v>193</v>
      </c>
      <c r="E4347" s="151" t="s">
        <v>3</v>
      </c>
      <c r="F4347" s="152" t="s">
        <v>3204</v>
      </c>
      <c r="H4347" s="153">
        <v>69.87</v>
      </c>
      <c r="I4347" s="154"/>
      <c r="L4347" s="149"/>
      <c r="M4347" s="155"/>
      <c r="T4347" s="156"/>
      <c r="AT4347" s="151" t="s">
        <v>193</v>
      </c>
      <c r="AU4347" s="151" t="s">
        <v>81</v>
      </c>
      <c r="AV4347" s="12" t="s">
        <v>81</v>
      </c>
      <c r="AW4347" s="12" t="s">
        <v>34</v>
      </c>
      <c r="AX4347" s="12" t="s">
        <v>72</v>
      </c>
      <c r="AY4347" s="151" t="s">
        <v>182</v>
      </c>
    </row>
    <row r="4348" spans="2:65" s="12" customFormat="1">
      <c r="B4348" s="149"/>
      <c r="D4348" s="150" t="s">
        <v>193</v>
      </c>
      <c r="E4348" s="151" t="s">
        <v>3</v>
      </c>
      <c r="F4348" s="152" t="s">
        <v>3205</v>
      </c>
      <c r="H4348" s="153">
        <v>33.064999999999998</v>
      </c>
      <c r="I4348" s="154"/>
      <c r="L4348" s="149"/>
      <c r="M4348" s="155"/>
      <c r="T4348" s="156"/>
      <c r="AT4348" s="151" t="s">
        <v>193</v>
      </c>
      <c r="AU4348" s="151" t="s">
        <v>81</v>
      </c>
      <c r="AV4348" s="12" t="s">
        <v>81</v>
      </c>
      <c r="AW4348" s="12" t="s">
        <v>34</v>
      </c>
      <c r="AX4348" s="12" t="s">
        <v>72</v>
      </c>
      <c r="AY4348" s="151" t="s">
        <v>182</v>
      </c>
    </row>
    <row r="4349" spans="2:65" s="12" customFormat="1" ht="22.5">
      <c r="B4349" s="149"/>
      <c r="D4349" s="150" t="s">
        <v>193</v>
      </c>
      <c r="E4349" s="151" t="s">
        <v>3</v>
      </c>
      <c r="F4349" s="152" t="s">
        <v>3206</v>
      </c>
      <c r="H4349" s="153">
        <v>40.905000000000001</v>
      </c>
      <c r="I4349" s="154"/>
      <c r="L4349" s="149"/>
      <c r="M4349" s="155"/>
      <c r="T4349" s="156"/>
      <c r="AT4349" s="151" t="s">
        <v>193</v>
      </c>
      <c r="AU4349" s="151" t="s">
        <v>81</v>
      </c>
      <c r="AV4349" s="12" t="s">
        <v>81</v>
      </c>
      <c r="AW4349" s="12" t="s">
        <v>34</v>
      </c>
      <c r="AX4349" s="12" t="s">
        <v>72</v>
      </c>
      <c r="AY4349" s="151" t="s">
        <v>182</v>
      </c>
    </row>
    <row r="4350" spans="2:65" s="12" customFormat="1">
      <c r="B4350" s="149"/>
      <c r="D4350" s="150" t="s">
        <v>193</v>
      </c>
      <c r="E4350" s="151" t="s">
        <v>3</v>
      </c>
      <c r="F4350" s="152" t="s">
        <v>3207</v>
      </c>
      <c r="H4350" s="153">
        <v>1.47</v>
      </c>
      <c r="I4350" s="154"/>
      <c r="L4350" s="149"/>
      <c r="M4350" s="155"/>
      <c r="T4350" s="156"/>
      <c r="AT4350" s="151" t="s">
        <v>193</v>
      </c>
      <c r="AU4350" s="151" t="s">
        <v>81</v>
      </c>
      <c r="AV4350" s="12" t="s">
        <v>81</v>
      </c>
      <c r="AW4350" s="12" t="s">
        <v>34</v>
      </c>
      <c r="AX4350" s="12" t="s">
        <v>72</v>
      </c>
      <c r="AY4350" s="151" t="s">
        <v>182</v>
      </c>
    </row>
    <row r="4351" spans="2:65" s="12" customFormat="1">
      <c r="B4351" s="149"/>
      <c r="D4351" s="150" t="s">
        <v>193</v>
      </c>
      <c r="E4351" s="151" t="s">
        <v>3</v>
      </c>
      <c r="F4351" s="152" t="s">
        <v>3208</v>
      </c>
      <c r="H4351" s="153">
        <v>9.5</v>
      </c>
      <c r="I4351" s="154"/>
      <c r="L4351" s="149"/>
      <c r="M4351" s="155"/>
      <c r="T4351" s="156"/>
      <c r="AT4351" s="151" t="s">
        <v>193</v>
      </c>
      <c r="AU4351" s="151" t="s">
        <v>81</v>
      </c>
      <c r="AV4351" s="12" t="s">
        <v>81</v>
      </c>
      <c r="AW4351" s="12" t="s">
        <v>34</v>
      </c>
      <c r="AX4351" s="12" t="s">
        <v>72</v>
      </c>
      <c r="AY4351" s="151" t="s">
        <v>182</v>
      </c>
    </row>
    <row r="4352" spans="2:65" s="13" customFormat="1">
      <c r="B4352" s="157"/>
      <c r="D4352" s="150" t="s">
        <v>193</v>
      </c>
      <c r="E4352" s="158" t="s">
        <v>3</v>
      </c>
      <c r="F4352" s="159" t="s">
        <v>3209</v>
      </c>
      <c r="H4352" s="160">
        <v>262.23200000000003</v>
      </c>
      <c r="I4352" s="161"/>
      <c r="L4352" s="157"/>
      <c r="M4352" s="162"/>
      <c r="T4352" s="163"/>
      <c r="AT4352" s="158" t="s">
        <v>193</v>
      </c>
      <c r="AU4352" s="158" t="s">
        <v>81</v>
      </c>
      <c r="AV4352" s="13" t="s">
        <v>189</v>
      </c>
      <c r="AW4352" s="13" t="s">
        <v>34</v>
      </c>
      <c r="AX4352" s="13" t="s">
        <v>79</v>
      </c>
      <c r="AY4352" s="158" t="s">
        <v>182</v>
      </c>
    </row>
    <row r="4353" spans="2:65" s="1" customFormat="1" ht="44.25" customHeight="1">
      <c r="B4353" s="131"/>
      <c r="C4353" s="164" t="s">
        <v>3224</v>
      </c>
      <c r="D4353" s="164" t="s">
        <v>281</v>
      </c>
      <c r="E4353" s="165" t="s">
        <v>3118</v>
      </c>
      <c r="F4353" s="166" t="s">
        <v>3119</v>
      </c>
      <c r="G4353" s="167" t="s">
        <v>292</v>
      </c>
      <c r="H4353" s="168">
        <v>305.63099999999997</v>
      </c>
      <c r="I4353" s="169"/>
      <c r="J4353" s="170">
        <f>ROUND(I4353*H4353,2)</f>
        <v>0</v>
      </c>
      <c r="K4353" s="166" t="s">
        <v>188</v>
      </c>
      <c r="L4353" s="171"/>
      <c r="M4353" s="172" t="s">
        <v>3</v>
      </c>
      <c r="N4353" s="173" t="s">
        <v>43</v>
      </c>
      <c r="P4353" s="141">
        <f>O4353*H4353</f>
        <v>0</v>
      </c>
      <c r="Q4353" s="141">
        <v>5.4000000000000003E-3</v>
      </c>
      <c r="R4353" s="141">
        <f>Q4353*H4353</f>
        <v>1.6504074</v>
      </c>
      <c r="S4353" s="141">
        <v>0</v>
      </c>
      <c r="T4353" s="142">
        <f>S4353*H4353</f>
        <v>0</v>
      </c>
      <c r="AR4353" s="143" t="s">
        <v>405</v>
      </c>
      <c r="AT4353" s="143" t="s">
        <v>281</v>
      </c>
      <c r="AU4353" s="143" t="s">
        <v>81</v>
      </c>
      <c r="AY4353" s="17" t="s">
        <v>182</v>
      </c>
      <c r="BE4353" s="144">
        <f>IF(N4353="základní",J4353,0)</f>
        <v>0</v>
      </c>
      <c r="BF4353" s="144">
        <f>IF(N4353="snížená",J4353,0)</f>
        <v>0</v>
      </c>
      <c r="BG4353" s="144">
        <f>IF(N4353="zákl. přenesená",J4353,0)</f>
        <v>0</v>
      </c>
      <c r="BH4353" s="144">
        <f>IF(N4353="sníž. přenesená",J4353,0)</f>
        <v>0</v>
      </c>
      <c r="BI4353" s="144">
        <f>IF(N4353="nulová",J4353,0)</f>
        <v>0</v>
      </c>
      <c r="BJ4353" s="17" t="s">
        <v>79</v>
      </c>
      <c r="BK4353" s="144">
        <f>ROUND(I4353*H4353,2)</f>
        <v>0</v>
      </c>
      <c r="BL4353" s="17" t="s">
        <v>286</v>
      </c>
      <c r="BM4353" s="143" t="s">
        <v>3225</v>
      </c>
    </row>
    <row r="4354" spans="2:65" s="12" customFormat="1">
      <c r="B4354" s="149"/>
      <c r="D4354" s="150" t="s">
        <v>193</v>
      </c>
      <c r="F4354" s="152" t="s">
        <v>3226</v>
      </c>
      <c r="H4354" s="153">
        <v>305.63099999999997</v>
      </c>
      <c r="I4354" s="154"/>
      <c r="L4354" s="149"/>
      <c r="M4354" s="155"/>
      <c r="T4354" s="156"/>
      <c r="AT4354" s="151" t="s">
        <v>193</v>
      </c>
      <c r="AU4354" s="151" t="s">
        <v>81</v>
      </c>
      <c r="AV4354" s="12" t="s">
        <v>81</v>
      </c>
      <c r="AW4354" s="12" t="s">
        <v>4</v>
      </c>
      <c r="AX4354" s="12" t="s">
        <v>79</v>
      </c>
      <c r="AY4354" s="151" t="s">
        <v>182</v>
      </c>
    </row>
    <row r="4355" spans="2:65" s="1" customFormat="1" ht="37.9" customHeight="1">
      <c r="B4355" s="131"/>
      <c r="C4355" s="132" t="s">
        <v>3227</v>
      </c>
      <c r="D4355" s="132" t="s">
        <v>184</v>
      </c>
      <c r="E4355" s="133" t="s">
        <v>3228</v>
      </c>
      <c r="F4355" s="134" t="s">
        <v>3229</v>
      </c>
      <c r="G4355" s="135" t="s">
        <v>543</v>
      </c>
      <c r="H4355" s="136">
        <v>3</v>
      </c>
      <c r="I4355" s="137"/>
      <c r="J4355" s="138">
        <f>ROUND(I4355*H4355,2)</f>
        <v>0</v>
      </c>
      <c r="K4355" s="134" t="s">
        <v>3</v>
      </c>
      <c r="L4355" s="32"/>
      <c r="M4355" s="139" t="s">
        <v>3</v>
      </c>
      <c r="N4355" s="140" t="s">
        <v>43</v>
      </c>
      <c r="P4355" s="141">
        <f>O4355*H4355</f>
        <v>0</v>
      </c>
      <c r="Q4355" s="141">
        <v>2.588E-2</v>
      </c>
      <c r="R4355" s="141">
        <f>Q4355*H4355</f>
        <v>7.7640000000000001E-2</v>
      </c>
      <c r="S4355" s="141">
        <v>0</v>
      </c>
      <c r="T4355" s="142">
        <f>S4355*H4355</f>
        <v>0</v>
      </c>
      <c r="AR4355" s="143" t="s">
        <v>286</v>
      </c>
      <c r="AT4355" s="143" t="s">
        <v>184</v>
      </c>
      <c r="AU4355" s="143" t="s">
        <v>81</v>
      </c>
      <c r="AY4355" s="17" t="s">
        <v>182</v>
      </c>
      <c r="BE4355" s="144">
        <f>IF(N4355="základní",J4355,0)</f>
        <v>0</v>
      </c>
      <c r="BF4355" s="144">
        <f>IF(N4355="snížená",J4355,0)</f>
        <v>0</v>
      </c>
      <c r="BG4355" s="144">
        <f>IF(N4355="zákl. přenesená",J4355,0)</f>
        <v>0</v>
      </c>
      <c r="BH4355" s="144">
        <f>IF(N4355="sníž. přenesená",J4355,0)</f>
        <v>0</v>
      </c>
      <c r="BI4355" s="144">
        <f>IF(N4355="nulová",J4355,0)</f>
        <v>0</v>
      </c>
      <c r="BJ4355" s="17" t="s">
        <v>79</v>
      </c>
      <c r="BK4355" s="144">
        <f>ROUND(I4355*H4355,2)</f>
        <v>0</v>
      </c>
      <c r="BL4355" s="17" t="s">
        <v>286</v>
      </c>
      <c r="BM4355" s="143" t="s">
        <v>3230</v>
      </c>
    </row>
    <row r="4356" spans="2:65" s="12" customFormat="1">
      <c r="B4356" s="149"/>
      <c r="D4356" s="150" t="s">
        <v>193</v>
      </c>
      <c r="E4356" s="151" t="s">
        <v>3</v>
      </c>
      <c r="F4356" s="152" t="s">
        <v>3231</v>
      </c>
      <c r="H4356" s="153">
        <v>3</v>
      </c>
      <c r="I4356" s="154"/>
      <c r="L4356" s="149"/>
      <c r="M4356" s="155"/>
      <c r="T4356" s="156"/>
      <c r="AT4356" s="151" t="s">
        <v>193</v>
      </c>
      <c r="AU4356" s="151" t="s">
        <v>81</v>
      </c>
      <c r="AV4356" s="12" t="s">
        <v>81</v>
      </c>
      <c r="AW4356" s="12" t="s">
        <v>34</v>
      </c>
      <c r="AX4356" s="12" t="s">
        <v>79</v>
      </c>
      <c r="AY4356" s="151" t="s">
        <v>182</v>
      </c>
    </row>
    <row r="4357" spans="2:65" s="1" customFormat="1" ht="33" customHeight="1">
      <c r="B4357" s="131"/>
      <c r="C4357" s="164" t="s">
        <v>3232</v>
      </c>
      <c r="D4357" s="164" t="s">
        <v>281</v>
      </c>
      <c r="E4357" s="165" t="s">
        <v>3233</v>
      </c>
      <c r="F4357" s="166" t="s">
        <v>3234</v>
      </c>
      <c r="G4357" s="167" t="s">
        <v>543</v>
      </c>
      <c r="H4357" s="168">
        <v>3</v>
      </c>
      <c r="I4357" s="169"/>
      <c r="J4357" s="170">
        <f>ROUND(I4357*H4357,2)</f>
        <v>0</v>
      </c>
      <c r="K4357" s="166" t="s">
        <v>188</v>
      </c>
      <c r="L4357" s="171"/>
      <c r="M4357" s="172" t="s">
        <v>3</v>
      </c>
      <c r="N4357" s="173" t="s">
        <v>43</v>
      </c>
      <c r="P4357" s="141">
        <f>O4357*H4357</f>
        <v>0</v>
      </c>
      <c r="Q4357" s="141">
        <v>1.81E-3</v>
      </c>
      <c r="R4357" s="141">
        <f>Q4357*H4357</f>
        <v>5.4299999999999999E-3</v>
      </c>
      <c r="S4357" s="141">
        <v>0</v>
      </c>
      <c r="T4357" s="142">
        <f>S4357*H4357</f>
        <v>0</v>
      </c>
      <c r="AR4357" s="143" t="s">
        <v>405</v>
      </c>
      <c r="AT4357" s="143" t="s">
        <v>281</v>
      </c>
      <c r="AU4357" s="143" t="s">
        <v>81</v>
      </c>
      <c r="AY4357" s="17" t="s">
        <v>182</v>
      </c>
      <c r="BE4357" s="144">
        <f>IF(N4357="základní",J4357,0)</f>
        <v>0</v>
      </c>
      <c r="BF4357" s="144">
        <f>IF(N4357="snížená",J4357,0)</f>
        <v>0</v>
      </c>
      <c r="BG4357" s="144">
        <f>IF(N4357="zákl. přenesená",J4357,0)</f>
        <v>0</v>
      </c>
      <c r="BH4357" s="144">
        <f>IF(N4357="sníž. přenesená",J4357,0)</f>
        <v>0</v>
      </c>
      <c r="BI4357" s="144">
        <f>IF(N4357="nulová",J4357,0)</f>
        <v>0</v>
      </c>
      <c r="BJ4357" s="17" t="s">
        <v>79</v>
      </c>
      <c r="BK4357" s="144">
        <f>ROUND(I4357*H4357,2)</f>
        <v>0</v>
      </c>
      <c r="BL4357" s="17" t="s">
        <v>286</v>
      </c>
      <c r="BM4357" s="143" t="s">
        <v>3235</v>
      </c>
    </row>
    <row r="4358" spans="2:65" s="1" customFormat="1" ht="33" customHeight="1">
      <c r="B4358" s="131"/>
      <c r="C4358" s="132" t="s">
        <v>3236</v>
      </c>
      <c r="D4358" s="132" t="s">
        <v>184</v>
      </c>
      <c r="E4358" s="133" t="s">
        <v>3237</v>
      </c>
      <c r="F4358" s="134" t="s">
        <v>3238</v>
      </c>
      <c r="G4358" s="135" t="s">
        <v>300</v>
      </c>
      <c r="H4358" s="136">
        <v>52.984999999999999</v>
      </c>
      <c r="I4358" s="137"/>
      <c r="J4358" s="138">
        <f>ROUND(I4358*H4358,2)</f>
        <v>0</v>
      </c>
      <c r="K4358" s="134" t="s">
        <v>188</v>
      </c>
      <c r="L4358" s="32"/>
      <c r="M4358" s="139" t="s">
        <v>3</v>
      </c>
      <c r="N4358" s="140" t="s">
        <v>43</v>
      </c>
      <c r="P4358" s="141">
        <f>O4358*H4358</f>
        <v>0</v>
      </c>
      <c r="Q4358" s="141">
        <v>2.9999999999999997E-4</v>
      </c>
      <c r="R4358" s="141">
        <f>Q4358*H4358</f>
        <v>1.58955E-2</v>
      </c>
      <c r="S4358" s="141">
        <v>0</v>
      </c>
      <c r="T4358" s="142">
        <f>S4358*H4358</f>
        <v>0</v>
      </c>
      <c r="AR4358" s="143" t="s">
        <v>286</v>
      </c>
      <c r="AT4358" s="143" t="s">
        <v>184</v>
      </c>
      <c r="AU4358" s="143" t="s">
        <v>81</v>
      </c>
      <c r="AY4358" s="17" t="s">
        <v>182</v>
      </c>
      <c r="BE4358" s="144">
        <f>IF(N4358="základní",J4358,0)</f>
        <v>0</v>
      </c>
      <c r="BF4358" s="144">
        <f>IF(N4358="snížená",J4358,0)</f>
        <v>0</v>
      </c>
      <c r="BG4358" s="144">
        <f>IF(N4358="zákl. přenesená",J4358,0)</f>
        <v>0</v>
      </c>
      <c r="BH4358" s="144">
        <f>IF(N4358="sníž. přenesená",J4358,0)</f>
        <v>0</v>
      </c>
      <c r="BI4358" s="144">
        <f>IF(N4358="nulová",J4358,0)</f>
        <v>0</v>
      </c>
      <c r="BJ4358" s="17" t="s">
        <v>79</v>
      </c>
      <c r="BK4358" s="144">
        <f>ROUND(I4358*H4358,2)</f>
        <v>0</v>
      </c>
      <c r="BL4358" s="17" t="s">
        <v>286</v>
      </c>
      <c r="BM4358" s="143" t="s">
        <v>3239</v>
      </c>
    </row>
    <row r="4359" spans="2:65" s="1" customFormat="1">
      <c r="B4359" s="32"/>
      <c r="D4359" s="145" t="s">
        <v>191</v>
      </c>
      <c r="F4359" s="146" t="s">
        <v>3240</v>
      </c>
      <c r="I4359" s="147"/>
      <c r="L4359" s="32"/>
      <c r="M4359" s="148"/>
      <c r="T4359" s="52"/>
      <c r="AT4359" s="17" t="s">
        <v>191</v>
      </c>
      <c r="AU4359" s="17" t="s">
        <v>81</v>
      </c>
    </row>
    <row r="4360" spans="2:65" s="12" customFormat="1" ht="22.5">
      <c r="B4360" s="149"/>
      <c r="D4360" s="150" t="s">
        <v>193</v>
      </c>
      <c r="E4360" s="151" t="s">
        <v>3</v>
      </c>
      <c r="F4360" s="152" t="s">
        <v>3241</v>
      </c>
      <c r="H4360" s="153">
        <v>52.984999999999999</v>
      </c>
      <c r="I4360" s="154"/>
      <c r="L4360" s="149"/>
      <c r="M4360" s="155"/>
      <c r="T4360" s="156"/>
      <c r="AT4360" s="151" t="s">
        <v>193</v>
      </c>
      <c r="AU4360" s="151" t="s">
        <v>81</v>
      </c>
      <c r="AV4360" s="12" t="s">
        <v>81</v>
      </c>
      <c r="AW4360" s="12" t="s">
        <v>34</v>
      </c>
      <c r="AX4360" s="12" t="s">
        <v>72</v>
      </c>
      <c r="AY4360" s="151" t="s">
        <v>182</v>
      </c>
    </row>
    <row r="4361" spans="2:65" s="13" customFormat="1">
      <c r="B4361" s="157"/>
      <c r="D4361" s="150" t="s">
        <v>193</v>
      </c>
      <c r="E4361" s="158" t="s">
        <v>3</v>
      </c>
      <c r="F4361" s="159" t="s">
        <v>3209</v>
      </c>
      <c r="H4361" s="160">
        <v>52.984999999999999</v>
      </c>
      <c r="I4361" s="161"/>
      <c r="L4361" s="157"/>
      <c r="M4361" s="162"/>
      <c r="T4361" s="163"/>
      <c r="AT4361" s="158" t="s">
        <v>193</v>
      </c>
      <c r="AU4361" s="158" t="s">
        <v>81</v>
      </c>
      <c r="AV4361" s="13" t="s">
        <v>189</v>
      </c>
      <c r="AW4361" s="13" t="s">
        <v>34</v>
      </c>
      <c r="AX4361" s="13" t="s">
        <v>79</v>
      </c>
      <c r="AY4361" s="158" t="s">
        <v>182</v>
      </c>
    </row>
    <row r="4362" spans="2:65" s="1" customFormat="1" ht="37.9" customHeight="1">
      <c r="B4362" s="131"/>
      <c r="C4362" s="132" t="s">
        <v>3242</v>
      </c>
      <c r="D4362" s="132" t="s">
        <v>184</v>
      </c>
      <c r="E4362" s="133" t="s">
        <v>3243</v>
      </c>
      <c r="F4362" s="134" t="s">
        <v>3244</v>
      </c>
      <c r="G4362" s="135" t="s">
        <v>300</v>
      </c>
      <c r="H4362" s="136">
        <v>147.04900000000001</v>
      </c>
      <c r="I4362" s="137"/>
      <c r="J4362" s="138">
        <f>ROUND(I4362*H4362,2)</f>
        <v>0</v>
      </c>
      <c r="K4362" s="134" t="s">
        <v>188</v>
      </c>
      <c r="L4362" s="32"/>
      <c r="M4362" s="139" t="s">
        <v>3</v>
      </c>
      <c r="N4362" s="140" t="s">
        <v>43</v>
      </c>
      <c r="P4362" s="141">
        <f>O4362*H4362</f>
        <v>0</v>
      </c>
      <c r="Q4362" s="141">
        <v>5.9999999999999995E-4</v>
      </c>
      <c r="R4362" s="141">
        <f>Q4362*H4362</f>
        <v>8.8229399999999999E-2</v>
      </c>
      <c r="S4362" s="141">
        <v>0</v>
      </c>
      <c r="T4362" s="142">
        <f>S4362*H4362</f>
        <v>0</v>
      </c>
      <c r="AR4362" s="143" t="s">
        <v>286</v>
      </c>
      <c r="AT4362" s="143" t="s">
        <v>184</v>
      </c>
      <c r="AU4362" s="143" t="s">
        <v>81</v>
      </c>
      <c r="AY4362" s="17" t="s">
        <v>182</v>
      </c>
      <c r="BE4362" s="144">
        <f>IF(N4362="základní",J4362,0)</f>
        <v>0</v>
      </c>
      <c r="BF4362" s="144">
        <f>IF(N4362="snížená",J4362,0)</f>
        <v>0</v>
      </c>
      <c r="BG4362" s="144">
        <f>IF(N4362="zákl. přenesená",J4362,0)</f>
        <v>0</v>
      </c>
      <c r="BH4362" s="144">
        <f>IF(N4362="sníž. přenesená",J4362,0)</f>
        <v>0</v>
      </c>
      <c r="BI4362" s="144">
        <f>IF(N4362="nulová",J4362,0)</f>
        <v>0</v>
      </c>
      <c r="BJ4362" s="17" t="s">
        <v>79</v>
      </c>
      <c r="BK4362" s="144">
        <f>ROUND(I4362*H4362,2)</f>
        <v>0</v>
      </c>
      <c r="BL4362" s="17" t="s">
        <v>286</v>
      </c>
      <c r="BM4362" s="143" t="s">
        <v>3245</v>
      </c>
    </row>
    <row r="4363" spans="2:65" s="1" customFormat="1">
      <c r="B4363" s="32"/>
      <c r="D4363" s="145" t="s">
        <v>191</v>
      </c>
      <c r="F4363" s="146" t="s">
        <v>3246</v>
      </c>
      <c r="I4363" s="147"/>
      <c r="L4363" s="32"/>
      <c r="M4363" s="148"/>
      <c r="T4363" s="52"/>
      <c r="AT4363" s="17" t="s">
        <v>191</v>
      </c>
      <c r="AU4363" s="17" t="s">
        <v>81</v>
      </c>
    </row>
    <row r="4364" spans="2:65" s="12" customFormat="1" ht="22.5">
      <c r="B4364" s="149"/>
      <c r="D4364" s="150" t="s">
        <v>193</v>
      </c>
      <c r="E4364" s="151" t="s">
        <v>3</v>
      </c>
      <c r="F4364" s="152" t="s">
        <v>3247</v>
      </c>
      <c r="H4364" s="153">
        <v>81.81</v>
      </c>
      <c r="I4364" s="154"/>
      <c r="L4364" s="149"/>
      <c r="M4364" s="155"/>
      <c r="T4364" s="156"/>
      <c r="AT4364" s="151" t="s">
        <v>193</v>
      </c>
      <c r="AU4364" s="151" t="s">
        <v>81</v>
      </c>
      <c r="AV4364" s="12" t="s">
        <v>81</v>
      </c>
      <c r="AW4364" s="12" t="s">
        <v>34</v>
      </c>
      <c r="AX4364" s="12" t="s">
        <v>72</v>
      </c>
      <c r="AY4364" s="151" t="s">
        <v>182</v>
      </c>
    </row>
    <row r="4365" spans="2:65" s="12" customFormat="1">
      <c r="B4365" s="149"/>
      <c r="D4365" s="150" t="s">
        <v>193</v>
      </c>
      <c r="E4365" s="151" t="s">
        <v>3</v>
      </c>
      <c r="F4365" s="152" t="s">
        <v>3248</v>
      </c>
      <c r="H4365" s="153">
        <v>2.94</v>
      </c>
      <c r="I4365" s="154"/>
      <c r="L4365" s="149"/>
      <c r="M4365" s="155"/>
      <c r="T4365" s="156"/>
      <c r="AT4365" s="151" t="s">
        <v>193</v>
      </c>
      <c r="AU4365" s="151" t="s">
        <v>81</v>
      </c>
      <c r="AV4365" s="12" t="s">
        <v>81</v>
      </c>
      <c r="AW4365" s="12" t="s">
        <v>34</v>
      </c>
      <c r="AX4365" s="12" t="s">
        <v>72</v>
      </c>
      <c r="AY4365" s="151" t="s">
        <v>182</v>
      </c>
    </row>
    <row r="4366" spans="2:65" s="12" customFormat="1">
      <c r="B4366" s="149"/>
      <c r="D4366" s="150" t="s">
        <v>193</v>
      </c>
      <c r="E4366" s="151" t="s">
        <v>3</v>
      </c>
      <c r="F4366" s="152" t="s">
        <v>3249</v>
      </c>
      <c r="H4366" s="153">
        <v>19</v>
      </c>
      <c r="I4366" s="154"/>
      <c r="L4366" s="149"/>
      <c r="M4366" s="155"/>
      <c r="T4366" s="156"/>
      <c r="AT4366" s="151" t="s">
        <v>193</v>
      </c>
      <c r="AU4366" s="151" t="s">
        <v>81</v>
      </c>
      <c r="AV4366" s="12" t="s">
        <v>81</v>
      </c>
      <c r="AW4366" s="12" t="s">
        <v>34</v>
      </c>
      <c r="AX4366" s="12" t="s">
        <v>72</v>
      </c>
      <c r="AY4366" s="151" t="s">
        <v>182</v>
      </c>
    </row>
    <row r="4367" spans="2:65" s="12" customFormat="1">
      <c r="B4367" s="149"/>
      <c r="D4367" s="150" t="s">
        <v>193</v>
      </c>
      <c r="E4367" s="151" t="s">
        <v>3</v>
      </c>
      <c r="F4367" s="152" t="s">
        <v>3250</v>
      </c>
      <c r="H4367" s="153">
        <v>43.298999999999999</v>
      </c>
      <c r="I4367" s="154"/>
      <c r="L4367" s="149"/>
      <c r="M4367" s="155"/>
      <c r="T4367" s="156"/>
      <c r="AT4367" s="151" t="s">
        <v>193</v>
      </c>
      <c r="AU4367" s="151" t="s">
        <v>81</v>
      </c>
      <c r="AV4367" s="12" t="s">
        <v>81</v>
      </c>
      <c r="AW4367" s="12" t="s">
        <v>34</v>
      </c>
      <c r="AX4367" s="12" t="s">
        <v>72</v>
      </c>
      <c r="AY4367" s="151" t="s">
        <v>182</v>
      </c>
    </row>
    <row r="4368" spans="2:65" s="13" customFormat="1">
      <c r="B4368" s="157"/>
      <c r="D4368" s="150" t="s">
        <v>193</v>
      </c>
      <c r="E4368" s="158" t="s">
        <v>3</v>
      </c>
      <c r="F4368" s="159" t="s">
        <v>3209</v>
      </c>
      <c r="H4368" s="160">
        <v>147.04900000000001</v>
      </c>
      <c r="I4368" s="161"/>
      <c r="L4368" s="157"/>
      <c r="M4368" s="162"/>
      <c r="T4368" s="163"/>
      <c r="AT4368" s="158" t="s">
        <v>193</v>
      </c>
      <c r="AU4368" s="158" t="s">
        <v>81</v>
      </c>
      <c r="AV4368" s="13" t="s">
        <v>189</v>
      </c>
      <c r="AW4368" s="13" t="s">
        <v>34</v>
      </c>
      <c r="AX4368" s="13" t="s">
        <v>79</v>
      </c>
      <c r="AY4368" s="158" t="s">
        <v>182</v>
      </c>
    </row>
    <row r="4369" spans="2:65" s="1" customFormat="1" ht="37.9" customHeight="1">
      <c r="B4369" s="131"/>
      <c r="C4369" s="132" t="s">
        <v>3251</v>
      </c>
      <c r="D4369" s="132" t="s">
        <v>184</v>
      </c>
      <c r="E4369" s="133" t="s">
        <v>3252</v>
      </c>
      <c r="F4369" s="134" t="s">
        <v>3253</v>
      </c>
      <c r="G4369" s="135" t="s">
        <v>300</v>
      </c>
      <c r="H4369" s="136">
        <v>96.284000000000006</v>
      </c>
      <c r="I4369" s="137"/>
      <c r="J4369" s="138">
        <f>ROUND(I4369*H4369,2)</f>
        <v>0</v>
      </c>
      <c r="K4369" s="134" t="s">
        <v>188</v>
      </c>
      <c r="L4369" s="32"/>
      <c r="M4369" s="139" t="s">
        <v>3</v>
      </c>
      <c r="N4369" s="140" t="s">
        <v>43</v>
      </c>
      <c r="P4369" s="141">
        <f>O4369*H4369</f>
        <v>0</v>
      </c>
      <c r="Q4369" s="141">
        <v>5.9999999999999995E-4</v>
      </c>
      <c r="R4369" s="141">
        <f>Q4369*H4369</f>
        <v>5.77704E-2</v>
      </c>
      <c r="S4369" s="141">
        <v>0</v>
      </c>
      <c r="T4369" s="142">
        <f>S4369*H4369</f>
        <v>0</v>
      </c>
      <c r="AR4369" s="143" t="s">
        <v>286</v>
      </c>
      <c r="AT4369" s="143" t="s">
        <v>184</v>
      </c>
      <c r="AU4369" s="143" t="s">
        <v>81</v>
      </c>
      <c r="AY4369" s="17" t="s">
        <v>182</v>
      </c>
      <c r="BE4369" s="144">
        <f>IF(N4369="základní",J4369,0)</f>
        <v>0</v>
      </c>
      <c r="BF4369" s="144">
        <f>IF(N4369="snížená",J4369,0)</f>
        <v>0</v>
      </c>
      <c r="BG4369" s="144">
        <f>IF(N4369="zákl. přenesená",J4369,0)</f>
        <v>0</v>
      </c>
      <c r="BH4369" s="144">
        <f>IF(N4369="sníž. přenesená",J4369,0)</f>
        <v>0</v>
      </c>
      <c r="BI4369" s="144">
        <f>IF(N4369="nulová",J4369,0)</f>
        <v>0</v>
      </c>
      <c r="BJ4369" s="17" t="s">
        <v>79</v>
      </c>
      <c r="BK4369" s="144">
        <f>ROUND(I4369*H4369,2)</f>
        <v>0</v>
      </c>
      <c r="BL4369" s="17" t="s">
        <v>286</v>
      </c>
      <c r="BM4369" s="143" t="s">
        <v>3254</v>
      </c>
    </row>
    <row r="4370" spans="2:65" s="1" customFormat="1">
      <c r="B4370" s="32"/>
      <c r="D4370" s="145" t="s">
        <v>191</v>
      </c>
      <c r="F4370" s="146" t="s">
        <v>3255</v>
      </c>
      <c r="I4370" s="147"/>
      <c r="L4370" s="32"/>
      <c r="M4370" s="148"/>
      <c r="T4370" s="52"/>
      <c r="AT4370" s="17" t="s">
        <v>191</v>
      </c>
      <c r="AU4370" s="17" t="s">
        <v>81</v>
      </c>
    </row>
    <row r="4371" spans="2:65" s="12" customFormat="1" ht="22.5">
      <c r="B4371" s="149"/>
      <c r="D4371" s="150" t="s">
        <v>193</v>
      </c>
      <c r="E4371" s="151" t="s">
        <v>3</v>
      </c>
      <c r="F4371" s="152" t="s">
        <v>3241</v>
      </c>
      <c r="H4371" s="153">
        <v>52.984999999999999</v>
      </c>
      <c r="I4371" s="154"/>
      <c r="L4371" s="149"/>
      <c r="M4371" s="155"/>
      <c r="T4371" s="156"/>
      <c r="AT4371" s="151" t="s">
        <v>193</v>
      </c>
      <c r="AU4371" s="151" t="s">
        <v>81</v>
      </c>
      <c r="AV4371" s="12" t="s">
        <v>81</v>
      </c>
      <c r="AW4371" s="12" t="s">
        <v>34</v>
      </c>
      <c r="AX4371" s="12" t="s">
        <v>72</v>
      </c>
      <c r="AY4371" s="151" t="s">
        <v>182</v>
      </c>
    </row>
    <row r="4372" spans="2:65" s="12" customFormat="1">
      <c r="B4372" s="149"/>
      <c r="D4372" s="150" t="s">
        <v>193</v>
      </c>
      <c r="E4372" s="151" t="s">
        <v>3</v>
      </c>
      <c r="F4372" s="152" t="s">
        <v>3250</v>
      </c>
      <c r="H4372" s="153">
        <v>43.298999999999999</v>
      </c>
      <c r="I4372" s="154"/>
      <c r="L4372" s="149"/>
      <c r="M4372" s="155"/>
      <c r="T4372" s="156"/>
      <c r="AT4372" s="151" t="s">
        <v>193</v>
      </c>
      <c r="AU4372" s="151" t="s">
        <v>81</v>
      </c>
      <c r="AV4372" s="12" t="s">
        <v>81</v>
      </c>
      <c r="AW4372" s="12" t="s">
        <v>34</v>
      </c>
      <c r="AX4372" s="12" t="s">
        <v>72</v>
      </c>
      <c r="AY4372" s="151" t="s">
        <v>182</v>
      </c>
    </row>
    <row r="4373" spans="2:65" s="13" customFormat="1">
      <c r="B4373" s="157"/>
      <c r="D4373" s="150" t="s">
        <v>193</v>
      </c>
      <c r="E4373" s="158" t="s">
        <v>3</v>
      </c>
      <c r="F4373" s="159" t="s">
        <v>3209</v>
      </c>
      <c r="H4373" s="160">
        <v>96.283999999999992</v>
      </c>
      <c r="I4373" s="161"/>
      <c r="L4373" s="157"/>
      <c r="M4373" s="162"/>
      <c r="T4373" s="163"/>
      <c r="AT4373" s="158" t="s">
        <v>193</v>
      </c>
      <c r="AU4373" s="158" t="s">
        <v>81</v>
      </c>
      <c r="AV4373" s="13" t="s">
        <v>189</v>
      </c>
      <c r="AW4373" s="13" t="s">
        <v>34</v>
      </c>
      <c r="AX4373" s="13" t="s">
        <v>79</v>
      </c>
      <c r="AY4373" s="158" t="s">
        <v>182</v>
      </c>
    </row>
    <row r="4374" spans="2:65" s="1" customFormat="1" ht="37.9" customHeight="1">
      <c r="B4374" s="131"/>
      <c r="C4374" s="132" t="s">
        <v>3256</v>
      </c>
      <c r="D4374" s="132" t="s">
        <v>184</v>
      </c>
      <c r="E4374" s="133" t="s">
        <v>3257</v>
      </c>
      <c r="F4374" s="134" t="s">
        <v>3258</v>
      </c>
      <c r="G4374" s="135" t="s">
        <v>300</v>
      </c>
      <c r="H4374" s="136">
        <v>56.8</v>
      </c>
      <c r="I4374" s="137"/>
      <c r="J4374" s="138">
        <f>ROUND(I4374*H4374,2)</f>
        <v>0</v>
      </c>
      <c r="K4374" s="134" t="s">
        <v>188</v>
      </c>
      <c r="L4374" s="32"/>
      <c r="M4374" s="139" t="s">
        <v>3</v>
      </c>
      <c r="N4374" s="140" t="s">
        <v>43</v>
      </c>
      <c r="P4374" s="141">
        <f>O4374*H4374</f>
        <v>0</v>
      </c>
      <c r="Q4374" s="141">
        <v>4.2999999999999999E-4</v>
      </c>
      <c r="R4374" s="141">
        <f>Q4374*H4374</f>
        <v>2.4423999999999998E-2</v>
      </c>
      <c r="S4374" s="141">
        <v>0</v>
      </c>
      <c r="T4374" s="142">
        <f>S4374*H4374</f>
        <v>0</v>
      </c>
      <c r="AR4374" s="143" t="s">
        <v>286</v>
      </c>
      <c r="AT4374" s="143" t="s">
        <v>184</v>
      </c>
      <c r="AU4374" s="143" t="s">
        <v>81</v>
      </c>
      <c r="AY4374" s="17" t="s">
        <v>182</v>
      </c>
      <c r="BE4374" s="144">
        <f>IF(N4374="základní",J4374,0)</f>
        <v>0</v>
      </c>
      <c r="BF4374" s="144">
        <f>IF(N4374="snížená",J4374,0)</f>
        <v>0</v>
      </c>
      <c r="BG4374" s="144">
        <f>IF(N4374="zákl. přenesená",J4374,0)</f>
        <v>0</v>
      </c>
      <c r="BH4374" s="144">
        <f>IF(N4374="sníž. přenesená",J4374,0)</f>
        <v>0</v>
      </c>
      <c r="BI4374" s="144">
        <f>IF(N4374="nulová",J4374,0)</f>
        <v>0</v>
      </c>
      <c r="BJ4374" s="17" t="s">
        <v>79</v>
      </c>
      <c r="BK4374" s="144">
        <f>ROUND(I4374*H4374,2)</f>
        <v>0</v>
      </c>
      <c r="BL4374" s="17" t="s">
        <v>286</v>
      </c>
      <c r="BM4374" s="143" t="s">
        <v>3259</v>
      </c>
    </row>
    <row r="4375" spans="2:65" s="1" customFormat="1">
      <c r="B4375" s="32"/>
      <c r="D4375" s="145" t="s">
        <v>191</v>
      </c>
      <c r="F4375" s="146" t="s">
        <v>3260</v>
      </c>
      <c r="I4375" s="147"/>
      <c r="L4375" s="32"/>
      <c r="M4375" s="148"/>
      <c r="T4375" s="52"/>
      <c r="AT4375" s="17" t="s">
        <v>191</v>
      </c>
      <c r="AU4375" s="17" t="s">
        <v>81</v>
      </c>
    </row>
    <row r="4376" spans="2:65" s="12" customFormat="1">
      <c r="B4376" s="149"/>
      <c r="D4376" s="150" t="s">
        <v>193</v>
      </c>
      <c r="E4376" s="151" t="s">
        <v>3</v>
      </c>
      <c r="F4376" s="152" t="s">
        <v>3261</v>
      </c>
      <c r="H4376" s="153">
        <v>34.86</v>
      </c>
      <c r="I4376" s="154"/>
      <c r="L4376" s="149"/>
      <c r="M4376" s="155"/>
      <c r="T4376" s="156"/>
      <c r="AT4376" s="151" t="s">
        <v>193</v>
      </c>
      <c r="AU4376" s="151" t="s">
        <v>81</v>
      </c>
      <c r="AV4376" s="12" t="s">
        <v>81</v>
      </c>
      <c r="AW4376" s="12" t="s">
        <v>34</v>
      </c>
      <c r="AX4376" s="12" t="s">
        <v>72</v>
      </c>
      <c r="AY4376" s="151" t="s">
        <v>182</v>
      </c>
    </row>
    <row r="4377" spans="2:65" s="12" customFormat="1">
      <c r="B4377" s="149"/>
      <c r="D4377" s="150" t="s">
        <v>193</v>
      </c>
      <c r="E4377" s="151" t="s">
        <v>3</v>
      </c>
      <c r="F4377" s="152" t="s">
        <v>3248</v>
      </c>
      <c r="H4377" s="153">
        <v>2.94</v>
      </c>
      <c r="I4377" s="154"/>
      <c r="L4377" s="149"/>
      <c r="M4377" s="155"/>
      <c r="T4377" s="156"/>
      <c r="AT4377" s="151" t="s">
        <v>193</v>
      </c>
      <c r="AU4377" s="151" t="s">
        <v>81</v>
      </c>
      <c r="AV4377" s="12" t="s">
        <v>81</v>
      </c>
      <c r="AW4377" s="12" t="s">
        <v>34</v>
      </c>
      <c r="AX4377" s="12" t="s">
        <v>72</v>
      </c>
      <c r="AY4377" s="151" t="s">
        <v>182</v>
      </c>
    </row>
    <row r="4378" spans="2:65" s="12" customFormat="1">
      <c r="B4378" s="149"/>
      <c r="D4378" s="150" t="s">
        <v>193</v>
      </c>
      <c r="E4378" s="151" t="s">
        <v>3</v>
      </c>
      <c r="F4378" s="152" t="s">
        <v>3249</v>
      </c>
      <c r="H4378" s="153">
        <v>19</v>
      </c>
      <c r="I4378" s="154"/>
      <c r="L4378" s="149"/>
      <c r="M4378" s="155"/>
      <c r="T4378" s="156"/>
      <c r="AT4378" s="151" t="s">
        <v>193</v>
      </c>
      <c r="AU4378" s="151" t="s">
        <v>81</v>
      </c>
      <c r="AV4378" s="12" t="s">
        <v>81</v>
      </c>
      <c r="AW4378" s="12" t="s">
        <v>34</v>
      </c>
      <c r="AX4378" s="12" t="s">
        <v>72</v>
      </c>
      <c r="AY4378" s="151" t="s">
        <v>182</v>
      </c>
    </row>
    <row r="4379" spans="2:65" s="13" customFormat="1">
      <c r="B4379" s="157"/>
      <c r="D4379" s="150" t="s">
        <v>193</v>
      </c>
      <c r="E4379" s="158" t="s">
        <v>3</v>
      </c>
      <c r="F4379" s="159" t="s">
        <v>3209</v>
      </c>
      <c r="H4379" s="160">
        <v>56.8</v>
      </c>
      <c r="I4379" s="161"/>
      <c r="L4379" s="157"/>
      <c r="M4379" s="162"/>
      <c r="T4379" s="163"/>
      <c r="AT4379" s="158" t="s">
        <v>193</v>
      </c>
      <c r="AU4379" s="158" t="s">
        <v>81</v>
      </c>
      <c r="AV4379" s="13" t="s">
        <v>189</v>
      </c>
      <c r="AW4379" s="13" t="s">
        <v>34</v>
      </c>
      <c r="AX4379" s="13" t="s">
        <v>79</v>
      </c>
      <c r="AY4379" s="158" t="s">
        <v>182</v>
      </c>
    </row>
    <row r="4380" spans="2:65" s="1" customFormat="1" ht="33" customHeight="1">
      <c r="B4380" s="131"/>
      <c r="C4380" s="132" t="s">
        <v>3262</v>
      </c>
      <c r="D4380" s="132" t="s">
        <v>184</v>
      </c>
      <c r="E4380" s="133" t="s">
        <v>3263</v>
      </c>
      <c r="F4380" s="134" t="s">
        <v>3264</v>
      </c>
      <c r="G4380" s="135" t="s">
        <v>300</v>
      </c>
      <c r="H4380" s="136">
        <v>17.010000000000002</v>
      </c>
      <c r="I4380" s="137"/>
      <c r="J4380" s="138">
        <f>ROUND(I4380*H4380,2)</f>
        <v>0</v>
      </c>
      <c r="K4380" s="134" t="s">
        <v>188</v>
      </c>
      <c r="L4380" s="32"/>
      <c r="M4380" s="139" t="s">
        <v>3</v>
      </c>
      <c r="N4380" s="140" t="s">
        <v>43</v>
      </c>
      <c r="P4380" s="141">
        <f>O4380*H4380</f>
        <v>0</v>
      </c>
      <c r="Q4380" s="141">
        <v>1.5E-3</v>
      </c>
      <c r="R4380" s="141">
        <f>Q4380*H4380</f>
        <v>2.5515000000000003E-2</v>
      </c>
      <c r="S4380" s="141">
        <v>0</v>
      </c>
      <c r="T4380" s="142">
        <f>S4380*H4380</f>
        <v>0</v>
      </c>
      <c r="AR4380" s="143" t="s">
        <v>286</v>
      </c>
      <c r="AT4380" s="143" t="s">
        <v>184</v>
      </c>
      <c r="AU4380" s="143" t="s">
        <v>81</v>
      </c>
      <c r="AY4380" s="17" t="s">
        <v>182</v>
      </c>
      <c r="BE4380" s="144">
        <f>IF(N4380="základní",J4380,0)</f>
        <v>0</v>
      </c>
      <c r="BF4380" s="144">
        <f>IF(N4380="snížená",J4380,0)</f>
        <v>0</v>
      </c>
      <c r="BG4380" s="144">
        <f>IF(N4380="zákl. přenesená",J4380,0)</f>
        <v>0</v>
      </c>
      <c r="BH4380" s="144">
        <f>IF(N4380="sníž. přenesená",J4380,0)</f>
        <v>0</v>
      </c>
      <c r="BI4380" s="144">
        <f>IF(N4380="nulová",J4380,0)</f>
        <v>0</v>
      </c>
      <c r="BJ4380" s="17" t="s">
        <v>79</v>
      </c>
      <c r="BK4380" s="144">
        <f>ROUND(I4380*H4380,2)</f>
        <v>0</v>
      </c>
      <c r="BL4380" s="17" t="s">
        <v>286</v>
      </c>
      <c r="BM4380" s="143" t="s">
        <v>3265</v>
      </c>
    </row>
    <row r="4381" spans="2:65" s="1" customFormat="1">
      <c r="B4381" s="32"/>
      <c r="D4381" s="145" t="s">
        <v>191</v>
      </c>
      <c r="F4381" s="146" t="s">
        <v>3266</v>
      </c>
      <c r="I4381" s="147"/>
      <c r="L4381" s="32"/>
      <c r="M4381" s="148"/>
      <c r="T4381" s="52"/>
      <c r="AT4381" s="17" t="s">
        <v>191</v>
      </c>
      <c r="AU4381" s="17" t="s">
        <v>81</v>
      </c>
    </row>
    <row r="4382" spans="2:65" s="12" customFormat="1">
      <c r="B4382" s="149"/>
      <c r="D4382" s="150" t="s">
        <v>193</v>
      </c>
      <c r="E4382" s="151" t="s">
        <v>3</v>
      </c>
      <c r="F4382" s="152" t="s">
        <v>3267</v>
      </c>
      <c r="H4382" s="153">
        <v>17.010000000000002</v>
      </c>
      <c r="I4382" s="154"/>
      <c r="L4382" s="149"/>
      <c r="M4382" s="155"/>
      <c r="T4382" s="156"/>
      <c r="AT4382" s="151" t="s">
        <v>193</v>
      </c>
      <c r="AU4382" s="151" t="s">
        <v>81</v>
      </c>
      <c r="AV4382" s="12" t="s">
        <v>81</v>
      </c>
      <c r="AW4382" s="12" t="s">
        <v>34</v>
      </c>
      <c r="AX4382" s="12" t="s">
        <v>79</v>
      </c>
      <c r="AY4382" s="151" t="s">
        <v>182</v>
      </c>
    </row>
    <row r="4383" spans="2:65" s="1" customFormat="1" ht="33" customHeight="1">
      <c r="B4383" s="131"/>
      <c r="C4383" s="132" t="s">
        <v>3268</v>
      </c>
      <c r="D4383" s="132" t="s">
        <v>184</v>
      </c>
      <c r="E4383" s="133" t="s">
        <v>3269</v>
      </c>
      <c r="F4383" s="134" t="s">
        <v>3270</v>
      </c>
      <c r="G4383" s="135" t="s">
        <v>300</v>
      </c>
      <c r="H4383" s="136">
        <v>7.54</v>
      </c>
      <c r="I4383" s="137"/>
      <c r="J4383" s="138">
        <f>ROUND(I4383*H4383,2)</f>
        <v>0</v>
      </c>
      <c r="K4383" s="134" t="s">
        <v>188</v>
      </c>
      <c r="L4383" s="32"/>
      <c r="M4383" s="139" t="s">
        <v>3</v>
      </c>
      <c r="N4383" s="140" t="s">
        <v>43</v>
      </c>
      <c r="P4383" s="141">
        <f>O4383*H4383</f>
        <v>0</v>
      </c>
      <c r="Q4383" s="141">
        <v>1.5E-3</v>
      </c>
      <c r="R4383" s="141">
        <f>Q4383*H4383</f>
        <v>1.1310000000000001E-2</v>
      </c>
      <c r="S4383" s="141">
        <v>0</v>
      </c>
      <c r="T4383" s="142">
        <f>S4383*H4383</f>
        <v>0</v>
      </c>
      <c r="AR4383" s="143" t="s">
        <v>286</v>
      </c>
      <c r="AT4383" s="143" t="s">
        <v>184</v>
      </c>
      <c r="AU4383" s="143" t="s">
        <v>81</v>
      </c>
      <c r="AY4383" s="17" t="s">
        <v>182</v>
      </c>
      <c r="BE4383" s="144">
        <f>IF(N4383="základní",J4383,0)</f>
        <v>0</v>
      </c>
      <c r="BF4383" s="144">
        <f>IF(N4383="snížená",J4383,0)</f>
        <v>0</v>
      </c>
      <c r="BG4383" s="144">
        <f>IF(N4383="zákl. přenesená",J4383,0)</f>
        <v>0</v>
      </c>
      <c r="BH4383" s="144">
        <f>IF(N4383="sníž. přenesená",J4383,0)</f>
        <v>0</v>
      </c>
      <c r="BI4383" s="144">
        <f>IF(N4383="nulová",J4383,0)</f>
        <v>0</v>
      </c>
      <c r="BJ4383" s="17" t="s">
        <v>79</v>
      </c>
      <c r="BK4383" s="144">
        <f>ROUND(I4383*H4383,2)</f>
        <v>0</v>
      </c>
      <c r="BL4383" s="17" t="s">
        <v>286</v>
      </c>
      <c r="BM4383" s="143" t="s">
        <v>3271</v>
      </c>
    </row>
    <row r="4384" spans="2:65" s="1" customFormat="1">
      <c r="B4384" s="32"/>
      <c r="D4384" s="145" t="s">
        <v>191</v>
      </c>
      <c r="F4384" s="146" t="s">
        <v>3272</v>
      </c>
      <c r="I4384" s="147"/>
      <c r="L4384" s="32"/>
      <c r="M4384" s="148"/>
      <c r="T4384" s="52"/>
      <c r="AT4384" s="17" t="s">
        <v>191</v>
      </c>
      <c r="AU4384" s="17" t="s">
        <v>81</v>
      </c>
    </row>
    <row r="4385" spans="2:65" s="12" customFormat="1">
      <c r="B4385" s="149"/>
      <c r="D4385" s="150" t="s">
        <v>193</v>
      </c>
      <c r="E4385" s="151" t="s">
        <v>3</v>
      </c>
      <c r="F4385" s="152" t="s">
        <v>3273</v>
      </c>
      <c r="H4385" s="153">
        <v>7.54</v>
      </c>
      <c r="I4385" s="154"/>
      <c r="L4385" s="149"/>
      <c r="M4385" s="155"/>
      <c r="T4385" s="156"/>
      <c r="AT4385" s="151" t="s">
        <v>193</v>
      </c>
      <c r="AU4385" s="151" t="s">
        <v>81</v>
      </c>
      <c r="AV4385" s="12" t="s">
        <v>81</v>
      </c>
      <c r="AW4385" s="12" t="s">
        <v>34</v>
      </c>
      <c r="AX4385" s="12" t="s">
        <v>79</v>
      </c>
      <c r="AY4385" s="151" t="s">
        <v>182</v>
      </c>
    </row>
    <row r="4386" spans="2:65" s="1" customFormat="1" ht="62.65" customHeight="1">
      <c r="B4386" s="131"/>
      <c r="C4386" s="132" t="s">
        <v>3274</v>
      </c>
      <c r="D4386" s="132" t="s">
        <v>184</v>
      </c>
      <c r="E4386" s="133" t="s">
        <v>3275</v>
      </c>
      <c r="F4386" s="134" t="s">
        <v>3276</v>
      </c>
      <c r="G4386" s="135" t="s">
        <v>292</v>
      </c>
      <c r="H4386" s="136">
        <v>291.904</v>
      </c>
      <c r="I4386" s="137"/>
      <c r="J4386" s="138">
        <f>ROUND(I4386*H4386,2)</f>
        <v>0</v>
      </c>
      <c r="K4386" s="134" t="s">
        <v>188</v>
      </c>
      <c r="L4386" s="32"/>
      <c r="M4386" s="139" t="s">
        <v>3</v>
      </c>
      <c r="N4386" s="140" t="s">
        <v>43</v>
      </c>
      <c r="P4386" s="141">
        <f>O4386*H4386</f>
        <v>0</v>
      </c>
      <c r="Q4386" s="141">
        <v>1.3999999999999999E-4</v>
      </c>
      <c r="R4386" s="141">
        <f>Q4386*H4386</f>
        <v>4.0866559999999996E-2</v>
      </c>
      <c r="S4386" s="141">
        <v>0</v>
      </c>
      <c r="T4386" s="142">
        <f>S4386*H4386</f>
        <v>0</v>
      </c>
      <c r="AR4386" s="143" t="s">
        <v>286</v>
      </c>
      <c r="AT4386" s="143" t="s">
        <v>184</v>
      </c>
      <c r="AU4386" s="143" t="s">
        <v>81</v>
      </c>
      <c r="AY4386" s="17" t="s">
        <v>182</v>
      </c>
      <c r="BE4386" s="144">
        <f>IF(N4386="základní",J4386,0)</f>
        <v>0</v>
      </c>
      <c r="BF4386" s="144">
        <f>IF(N4386="snížená",J4386,0)</f>
        <v>0</v>
      </c>
      <c r="BG4386" s="144">
        <f>IF(N4386="zákl. přenesená",J4386,0)</f>
        <v>0</v>
      </c>
      <c r="BH4386" s="144">
        <f>IF(N4386="sníž. přenesená",J4386,0)</f>
        <v>0</v>
      </c>
      <c r="BI4386" s="144">
        <f>IF(N4386="nulová",J4386,0)</f>
        <v>0</v>
      </c>
      <c r="BJ4386" s="17" t="s">
        <v>79</v>
      </c>
      <c r="BK4386" s="144">
        <f>ROUND(I4386*H4386,2)</f>
        <v>0</v>
      </c>
      <c r="BL4386" s="17" t="s">
        <v>286</v>
      </c>
      <c r="BM4386" s="143" t="s">
        <v>3277</v>
      </c>
    </row>
    <row r="4387" spans="2:65" s="1" customFormat="1">
      <c r="B4387" s="32"/>
      <c r="D4387" s="145" t="s">
        <v>191</v>
      </c>
      <c r="F4387" s="146" t="s">
        <v>3278</v>
      </c>
      <c r="I4387" s="147"/>
      <c r="L4387" s="32"/>
      <c r="M4387" s="148"/>
      <c r="T4387" s="52"/>
      <c r="AT4387" s="17" t="s">
        <v>191</v>
      </c>
      <c r="AU4387" s="17" t="s">
        <v>81</v>
      </c>
    </row>
    <row r="4388" spans="2:65" s="12" customFormat="1">
      <c r="B4388" s="149"/>
      <c r="D4388" s="150" t="s">
        <v>193</v>
      </c>
      <c r="E4388" s="151" t="s">
        <v>3</v>
      </c>
      <c r="F4388" s="152" t="s">
        <v>3202</v>
      </c>
      <c r="H4388" s="153">
        <v>89.436000000000007</v>
      </c>
      <c r="I4388" s="154"/>
      <c r="L4388" s="149"/>
      <c r="M4388" s="155"/>
      <c r="T4388" s="156"/>
      <c r="AT4388" s="151" t="s">
        <v>193</v>
      </c>
      <c r="AU4388" s="151" t="s">
        <v>81</v>
      </c>
      <c r="AV4388" s="12" t="s">
        <v>81</v>
      </c>
      <c r="AW4388" s="12" t="s">
        <v>34</v>
      </c>
      <c r="AX4388" s="12" t="s">
        <v>72</v>
      </c>
      <c r="AY4388" s="151" t="s">
        <v>182</v>
      </c>
    </row>
    <row r="4389" spans="2:65" s="12" customFormat="1">
      <c r="B4389" s="149"/>
      <c r="D4389" s="150" t="s">
        <v>193</v>
      </c>
      <c r="E4389" s="151" t="s">
        <v>3</v>
      </c>
      <c r="F4389" s="152" t="s">
        <v>3203</v>
      </c>
      <c r="H4389" s="153">
        <v>17.986000000000001</v>
      </c>
      <c r="I4389" s="154"/>
      <c r="L4389" s="149"/>
      <c r="M4389" s="155"/>
      <c r="T4389" s="156"/>
      <c r="AT4389" s="151" t="s">
        <v>193</v>
      </c>
      <c r="AU4389" s="151" t="s">
        <v>81</v>
      </c>
      <c r="AV4389" s="12" t="s">
        <v>81</v>
      </c>
      <c r="AW4389" s="12" t="s">
        <v>34</v>
      </c>
      <c r="AX4389" s="12" t="s">
        <v>72</v>
      </c>
      <c r="AY4389" s="151" t="s">
        <v>182</v>
      </c>
    </row>
    <row r="4390" spans="2:65" s="12" customFormat="1">
      <c r="B4390" s="149"/>
      <c r="D4390" s="150" t="s">
        <v>193</v>
      </c>
      <c r="E4390" s="151" t="s">
        <v>3</v>
      </c>
      <c r="F4390" s="152" t="s">
        <v>3204</v>
      </c>
      <c r="H4390" s="153">
        <v>69.87</v>
      </c>
      <c r="I4390" s="154"/>
      <c r="L4390" s="149"/>
      <c r="M4390" s="155"/>
      <c r="T4390" s="156"/>
      <c r="AT4390" s="151" t="s">
        <v>193</v>
      </c>
      <c r="AU4390" s="151" t="s">
        <v>81</v>
      </c>
      <c r="AV4390" s="12" t="s">
        <v>81</v>
      </c>
      <c r="AW4390" s="12" t="s">
        <v>34</v>
      </c>
      <c r="AX4390" s="12" t="s">
        <v>72</v>
      </c>
      <c r="AY4390" s="151" t="s">
        <v>182</v>
      </c>
    </row>
    <row r="4391" spans="2:65" s="12" customFormat="1">
      <c r="B4391" s="149"/>
      <c r="D4391" s="150" t="s">
        <v>193</v>
      </c>
      <c r="E4391" s="151" t="s">
        <v>3</v>
      </c>
      <c r="F4391" s="152" t="s">
        <v>3205</v>
      </c>
      <c r="H4391" s="153">
        <v>33.064999999999998</v>
      </c>
      <c r="I4391" s="154"/>
      <c r="L4391" s="149"/>
      <c r="M4391" s="155"/>
      <c r="T4391" s="156"/>
      <c r="AT4391" s="151" t="s">
        <v>193</v>
      </c>
      <c r="AU4391" s="151" t="s">
        <v>81</v>
      </c>
      <c r="AV4391" s="12" t="s">
        <v>81</v>
      </c>
      <c r="AW4391" s="12" t="s">
        <v>34</v>
      </c>
      <c r="AX4391" s="12" t="s">
        <v>72</v>
      </c>
      <c r="AY4391" s="151" t="s">
        <v>182</v>
      </c>
    </row>
    <row r="4392" spans="2:65" s="12" customFormat="1" ht="22.5">
      <c r="B4392" s="149"/>
      <c r="D4392" s="150" t="s">
        <v>193</v>
      </c>
      <c r="E4392" s="151" t="s">
        <v>3</v>
      </c>
      <c r="F4392" s="152" t="s">
        <v>3206</v>
      </c>
      <c r="H4392" s="153">
        <v>40.905000000000001</v>
      </c>
      <c r="I4392" s="154"/>
      <c r="L4392" s="149"/>
      <c r="M4392" s="155"/>
      <c r="T4392" s="156"/>
      <c r="AT4392" s="151" t="s">
        <v>193</v>
      </c>
      <c r="AU4392" s="151" t="s">
        <v>81</v>
      </c>
      <c r="AV4392" s="12" t="s">
        <v>81</v>
      </c>
      <c r="AW4392" s="12" t="s">
        <v>34</v>
      </c>
      <c r="AX4392" s="12" t="s">
        <v>72</v>
      </c>
      <c r="AY4392" s="151" t="s">
        <v>182</v>
      </c>
    </row>
    <row r="4393" spans="2:65" s="12" customFormat="1">
      <c r="B4393" s="149"/>
      <c r="D4393" s="150" t="s">
        <v>193</v>
      </c>
      <c r="E4393" s="151" t="s">
        <v>3</v>
      </c>
      <c r="F4393" s="152" t="s">
        <v>3207</v>
      </c>
      <c r="H4393" s="153">
        <v>1.47</v>
      </c>
      <c r="I4393" s="154"/>
      <c r="L4393" s="149"/>
      <c r="M4393" s="155"/>
      <c r="T4393" s="156"/>
      <c r="AT4393" s="151" t="s">
        <v>193</v>
      </c>
      <c r="AU4393" s="151" t="s">
        <v>81</v>
      </c>
      <c r="AV4393" s="12" t="s">
        <v>81</v>
      </c>
      <c r="AW4393" s="12" t="s">
        <v>34</v>
      </c>
      <c r="AX4393" s="12" t="s">
        <v>72</v>
      </c>
      <c r="AY4393" s="151" t="s">
        <v>182</v>
      </c>
    </row>
    <row r="4394" spans="2:65" s="12" customFormat="1">
      <c r="B4394" s="149"/>
      <c r="D4394" s="150" t="s">
        <v>193</v>
      </c>
      <c r="E4394" s="151" t="s">
        <v>3</v>
      </c>
      <c r="F4394" s="152" t="s">
        <v>3208</v>
      </c>
      <c r="H4394" s="153">
        <v>9.5</v>
      </c>
      <c r="I4394" s="154"/>
      <c r="L4394" s="149"/>
      <c r="M4394" s="155"/>
      <c r="T4394" s="156"/>
      <c r="AT4394" s="151" t="s">
        <v>193</v>
      </c>
      <c r="AU4394" s="151" t="s">
        <v>81</v>
      </c>
      <c r="AV4394" s="12" t="s">
        <v>81</v>
      </c>
      <c r="AW4394" s="12" t="s">
        <v>34</v>
      </c>
      <c r="AX4394" s="12" t="s">
        <v>72</v>
      </c>
      <c r="AY4394" s="151" t="s">
        <v>182</v>
      </c>
    </row>
    <row r="4395" spans="2:65" s="12" customFormat="1" ht="22.5">
      <c r="B4395" s="149"/>
      <c r="D4395" s="150" t="s">
        <v>193</v>
      </c>
      <c r="E4395" s="151" t="s">
        <v>3</v>
      </c>
      <c r="F4395" s="152" t="s">
        <v>3279</v>
      </c>
      <c r="H4395" s="153">
        <v>29.672000000000001</v>
      </c>
      <c r="I4395" s="154"/>
      <c r="L4395" s="149"/>
      <c r="M4395" s="155"/>
      <c r="T4395" s="156"/>
      <c r="AT4395" s="151" t="s">
        <v>193</v>
      </c>
      <c r="AU4395" s="151" t="s">
        <v>81</v>
      </c>
      <c r="AV4395" s="12" t="s">
        <v>81</v>
      </c>
      <c r="AW4395" s="12" t="s">
        <v>34</v>
      </c>
      <c r="AX4395" s="12" t="s">
        <v>72</v>
      </c>
      <c r="AY4395" s="151" t="s">
        <v>182</v>
      </c>
    </row>
    <row r="4396" spans="2:65" s="13" customFormat="1">
      <c r="B4396" s="157"/>
      <c r="D4396" s="150" t="s">
        <v>193</v>
      </c>
      <c r="E4396" s="158" t="s">
        <v>3</v>
      </c>
      <c r="F4396" s="159" t="s">
        <v>3209</v>
      </c>
      <c r="H4396" s="160">
        <v>291.90400000000005</v>
      </c>
      <c r="I4396" s="161"/>
      <c r="L4396" s="157"/>
      <c r="M4396" s="162"/>
      <c r="T4396" s="163"/>
      <c r="AT4396" s="158" t="s">
        <v>193</v>
      </c>
      <c r="AU4396" s="158" t="s">
        <v>81</v>
      </c>
      <c r="AV4396" s="13" t="s">
        <v>189</v>
      </c>
      <c r="AW4396" s="13" t="s">
        <v>34</v>
      </c>
      <c r="AX4396" s="13" t="s">
        <v>79</v>
      </c>
      <c r="AY4396" s="158" t="s">
        <v>182</v>
      </c>
    </row>
    <row r="4397" spans="2:65" s="1" customFormat="1" ht="24.2" customHeight="1">
      <c r="B4397" s="131"/>
      <c r="C4397" s="164" t="s">
        <v>3280</v>
      </c>
      <c r="D4397" s="164" t="s">
        <v>281</v>
      </c>
      <c r="E4397" s="165" t="s">
        <v>3281</v>
      </c>
      <c r="F4397" s="166" t="s">
        <v>3282</v>
      </c>
      <c r="G4397" s="167" t="s">
        <v>292</v>
      </c>
      <c r="H4397" s="168">
        <v>340.214</v>
      </c>
      <c r="I4397" s="169"/>
      <c r="J4397" s="170">
        <f>ROUND(I4397*H4397,2)</f>
        <v>0</v>
      </c>
      <c r="K4397" s="166" t="s">
        <v>188</v>
      </c>
      <c r="L4397" s="171"/>
      <c r="M4397" s="172" t="s">
        <v>3</v>
      </c>
      <c r="N4397" s="173" t="s">
        <v>43</v>
      </c>
      <c r="P4397" s="141">
        <f>O4397*H4397</f>
        <v>0</v>
      </c>
      <c r="Q4397" s="141">
        <v>1.9E-3</v>
      </c>
      <c r="R4397" s="141">
        <f>Q4397*H4397</f>
        <v>0.64640659999999994</v>
      </c>
      <c r="S4397" s="141">
        <v>0</v>
      </c>
      <c r="T4397" s="142">
        <f>S4397*H4397</f>
        <v>0</v>
      </c>
      <c r="AR4397" s="143" t="s">
        <v>405</v>
      </c>
      <c r="AT4397" s="143" t="s">
        <v>281</v>
      </c>
      <c r="AU4397" s="143" t="s">
        <v>81</v>
      </c>
      <c r="AY4397" s="17" t="s">
        <v>182</v>
      </c>
      <c r="BE4397" s="144">
        <f>IF(N4397="základní",J4397,0)</f>
        <v>0</v>
      </c>
      <c r="BF4397" s="144">
        <f>IF(N4397="snížená",J4397,0)</f>
        <v>0</v>
      </c>
      <c r="BG4397" s="144">
        <f>IF(N4397="zákl. přenesená",J4397,0)</f>
        <v>0</v>
      </c>
      <c r="BH4397" s="144">
        <f>IF(N4397="sníž. přenesená",J4397,0)</f>
        <v>0</v>
      </c>
      <c r="BI4397" s="144">
        <f>IF(N4397="nulová",J4397,0)</f>
        <v>0</v>
      </c>
      <c r="BJ4397" s="17" t="s">
        <v>79</v>
      </c>
      <c r="BK4397" s="144">
        <f>ROUND(I4397*H4397,2)</f>
        <v>0</v>
      </c>
      <c r="BL4397" s="17" t="s">
        <v>286</v>
      </c>
      <c r="BM4397" s="143" t="s">
        <v>3283</v>
      </c>
    </row>
    <row r="4398" spans="2:65" s="12" customFormat="1">
      <c r="B4398" s="149"/>
      <c r="D4398" s="150" t="s">
        <v>193</v>
      </c>
      <c r="F4398" s="152" t="s">
        <v>3284</v>
      </c>
      <c r="H4398" s="153">
        <v>340.214</v>
      </c>
      <c r="I4398" s="154"/>
      <c r="L4398" s="149"/>
      <c r="M4398" s="155"/>
      <c r="T4398" s="156"/>
      <c r="AT4398" s="151" t="s">
        <v>193</v>
      </c>
      <c r="AU4398" s="151" t="s">
        <v>81</v>
      </c>
      <c r="AV4398" s="12" t="s">
        <v>81</v>
      </c>
      <c r="AW4398" s="12" t="s">
        <v>4</v>
      </c>
      <c r="AX4398" s="12" t="s">
        <v>79</v>
      </c>
      <c r="AY4398" s="151" t="s">
        <v>182</v>
      </c>
    </row>
    <row r="4399" spans="2:65" s="1" customFormat="1" ht="44.25" customHeight="1">
      <c r="B4399" s="131"/>
      <c r="C4399" s="132" t="s">
        <v>3285</v>
      </c>
      <c r="D4399" s="132" t="s">
        <v>184</v>
      </c>
      <c r="E4399" s="133" t="s">
        <v>3286</v>
      </c>
      <c r="F4399" s="134" t="s">
        <v>3287</v>
      </c>
      <c r="G4399" s="135" t="s">
        <v>292</v>
      </c>
      <c r="H4399" s="136">
        <v>72.83</v>
      </c>
      <c r="I4399" s="137"/>
      <c r="J4399" s="138">
        <f>ROUND(I4399*H4399,2)</f>
        <v>0</v>
      </c>
      <c r="K4399" s="134" t="s">
        <v>188</v>
      </c>
      <c r="L4399" s="32"/>
      <c r="M4399" s="139" t="s">
        <v>3</v>
      </c>
      <c r="N4399" s="140" t="s">
        <v>43</v>
      </c>
      <c r="P4399" s="141">
        <f>O4399*H4399</f>
        <v>0</v>
      </c>
      <c r="Q4399" s="141">
        <v>0</v>
      </c>
      <c r="R4399" s="141">
        <f>Q4399*H4399</f>
        <v>0</v>
      </c>
      <c r="S4399" s="141">
        <v>3.5999999999999999E-3</v>
      </c>
      <c r="T4399" s="142">
        <f>S4399*H4399</f>
        <v>0.26218799999999998</v>
      </c>
      <c r="AR4399" s="143" t="s">
        <v>286</v>
      </c>
      <c r="AT4399" s="143" t="s">
        <v>184</v>
      </c>
      <c r="AU4399" s="143" t="s">
        <v>81</v>
      </c>
      <c r="AY4399" s="17" t="s">
        <v>182</v>
      </c>
      <c r="BE4399" s="144">
        <f>IF(N4399="základní",J4399,0)</f>
        <v>0</v>
      </c>
      <c r="BF4399" s="144">
        <f>IF(N4399="snížená",J4399,0)</f>
        <v>0</v>
      </c>
      <c r="BG4399" s="144">
        <f>IF(N4399="zákl. přenesená",J4399,0)</f>
        <v>0</v>
      </c>
      <c r="BH4399" s="144">
        <f>IF(N4399="sníž. přenesená",J4399,0)</f>
        <v>0</v>
      </c>
      <c r="BI4399" s="144">
        <f>IF(N4399="nulová",J4399,0)</f>
        <v>0</v>
      </c>
      <c r="BJ4399" s="17" t="s">
        <v>79</v>
      </c>
      <c r="BK4399" s="144">
        <f>ROUND(I4399*H4399,2)</f>
        <v>0</v>
      </c>
      <c r="BL4399" s="17" t="s">
        <v>286</v>
      </c>
      <c r="BM4399" s="143" t="s">
        <v>3288</v>
      </c>
    </row>
    <row r="4400" spans="2:65" s="1" customFormat="1">
      <c r="B4400" s="32"/>
      <c r="D4400" s="145" t="s">
        <v>191</v>
      </c>
      <c r="F4400" s="146" t="s">
        <v>3289</v>
      </c>
      <c r="I4400" s="147"/>
      <c r="L4400" s="32"/>
      <c r="M4400" s="148"/>
      <c r="T4400" s="52"/>
      <c r="AT4400" s="17" t="s">
        <v>191</v>
      </c>
      <c r="AU4400" s="17" t="s">
        <v>81</v>
      </c>
    </row>
    <row r="4401" spans="2:65" s="12" customFormat="1">
      <c r="B4401" s="149"/>
      <c r="D4401" s="150" t="s">
        <v>193</v>
      </c>
      <c r="E4401" s="151" t="s">
        <v>3</v>
      </c>
      <c r="F4401" s="152" t="s">
        <v>3218</v>
      </c>
      <c r="H4401" s="153">
        <v>72.83</v>
      </c>
      <c r="I4401" s="154"/>
      <c r="L4401" s="149"/>
      <c r="M4401" s="155"/>
      <c r="T4401" s="156"/>
      <c r="AT4401" s="151" t="s">
        <v>193</v>
      </c>
      <c r="AU4401" s="151" t="s">
        <v>81</v>
      </c>
      <c r="AV4401" s="12" t="s">
        <v>81</v>
      </c>
      <c r="AW4401" s="12" t="s">
        <v>34</v>
      </c>
      <c r="AX4401" s="12" t="s">
        <v>79</v>
      </c>
      <c r="AY4401" s="151" t="s">
        <v>182</v>
      </c>
    </row>
    <row r="4402" spans="2:65" s="1" customFormat="1" ht="33" customHeight="1">
      <c r="B4402" s="131"/>
      <c r="C4402" s="132" t="s">
        <v>3290</v>
      </c>
      <c r="D4402" s="132" t="s">
        <v>184</v>
      </c>
      <c r="E4402" s="133" t="s">
        <v>3291</v>
      </c>
      <c r="F4402" s="134" t="s">
        <v>3292</v>
      </c>
      <c r="G4402" s="135" t="s">
        <v>292</v>
      </c>
      <c r="H4402" s="136">
        <v>291.904</v>
      </c>
      <c r="I4402" s="137"/>
      <c r="J4402" s="138">
        <f>ROUND(I4402*H4402,2)</f>
        <v>0</v>
      </c>
      <c r="K4402" s="134" t="s">
        <v>188</v>
      </c>
      <c r="L4402" s="32"/>
      <c r="M4402" s="139" t="s">
        <v>3</v>
      </c>
      <c r="N4402" s="140" t="s">
        <v>43</v>
      </c>
      <c r="P4402" s="141">
        <f>O4402*H4402</f>
        <v>0</v>
      </c>
      <c r="Q4402" s="141">
        <v>0</v>
      </c>
      <c r="R4402" s="141">
        <f>Q4402*H4402</f>
        <v>0</v>
      </c>
      <c r="S4402" s="141">
        <v>0</v>
      </c>
      <c r="T4402" s="142">
        <f>S4402*H4402</f>
        <v>0</v>
      </c>
      <c r="AR4402" s="143" t="s">
        <v>286</v>
      </c>
      <c r="AT4402" s="143" t="s">
        <v>184</v>
      </c>
      <c r="AU4402" s="143" t="s">
        <v>81</v>
      </c>
      <c r="AY4402" s="17" t="s">
        <v>182</v>
      </c>
      <c r="BE4402" s="144">
        <f>IF(N4402="základní",J4402,0)</f>
        <v>0</v>
      </c>
      <c r="BF4402" s="144">
        <f>IF(N4402="snížená",J4402,0)</f>
        <v>0</v>
      </c>
      <c r="BG4402" s="144">
        <f>IF(N4402="zákl. přenesená",J4402,0)</f>
        <v>0</v>
      </c>
      <c r="BH4402" s="144">
        <f>IF(N4402="sníž. přenesená",J4402,0)</f>
        <v>0</v>
      </c>
      <c r="BI4402" s="144">
        <f>IF(N4402="nulová",J4402,0)</f>
        <v>0</v>
      </c>
      <c r="BJ4402" s="17" t="s">
        <v>79</v>
      </c>
      <c r="BK4402" s="144">
        <f>ROUND(I4402*H4402,2)</f>
        <v>0</v>
      </c>
      <c r="BL4402" s="17" t="s">
        <v>286</v>
      </c>
      <c r="BM4402" s="143" t="s">
        <v>3293</v>
      </c>
    </row>
    <row r="4403" spans="2:65" s="1" customFormat="1">
      <c r="B4403" s="32"/>
      <c r="D4403" s="145" t="s">
        <v>191</v>
      </c>
      <c r="F4403" s="146" t="s">
        <v>3294</v>
      </c>
      <c r="I4403" s="147"/>
      <c r="L4403" s="32"/>
      <c r="M4403" s="148"/>
      <c r="T4403" s="52"/>
      <c r="AT4403" s="17" t="s">
        <v>191</v>
      </c>
      <c r="AU4403" s="17" t="s">
        <v>81</v>
      </c>
    </row>
    <row r="4404" spans="2:65" s="12" customFormat="1">
      <c r="B4404" s="149"/>
      <c r="D4404" s="150" t="s">
        <v>193</v>
      </c>
      <c r="E4404" s="151" t="s">
        <v>3</v>
      </c>
      <c r="F4404" s="152" t="s">
        <v>3202</v>
      </c>
      <c r="H4404" s="153">
        <v>89.436000000000007</v>
      </c>
      <c r="I4404" s="154"/>
      <c r="L4404" s="149"/>
      <c r="M4404" s="155"/>
      <c r="T4404" s="156"/>
      <c r="AT4404" s="151" t="s">
        <v>193</v>
      </c>
      <c r="AU4404" s="151" t="s">
        <v>81</v>
      </c>
      <c r="AV4404" s="12" t="s">
        <v>81</v>
      </c>
      <c r="AW4404" s="12" t="s">
        <v>34</v>
      </c>
      <c r="AX4404" s="12" t="s">
        <v>72</v>
      </c>
      <c r="AY4404" s="151" t="s">
        <v>182</v>
      </c>
    </row>
    <row r="4405" spans="2:65" s="12" customFormat="1">
      <c r="B4405" s="149"/>
      <c r="D4405" s="150" t="s">
        <v>193</v>
      </c>
      <c r="E4405" s="151" t="s">
        <v>3</v>
      </c>
      <c r="F4405" s="152" t="s">
        <v>3203</v>
      </c>
      <c r="H4405" s="153">
        <v>17.986000000000001</v>
      </c>
      <c r="I4405" s="154"/>
      <c r="L4405" s="149"/>
      <c r="M4405" s="155"/>
      <c r="T4405" s="156"/>
      <c r="AT4405" s="151" t="s">
        <v>193</v>
      </c>
      <c r="AU4405" s="151" t="s">
        <v>81</v>
      </c>
      <c r="AV4405" s="12" t="s">
        <v>81</v>
      </c>
      <c r="AW4405" s="12" t="s">
        <v>34</v>
      </c>
      <c r="AX4405" s="12" t="s">
        <v>72</v>
      </c>
      <c r="AY4405" s="151" t="s">
        <v>182</v>
      </c>
    </row>
    <row r="4406" spans="2:65" s="12" customFormat="1">
      <c r="B4406" s="149"/>
      <c r="D4406" s="150" t="s">
        <v>193</v>
      </c>
      <c r="E4406" s="151" t="s">
        <v>3</v>
      </c>
      <c r="F4406" s="152" t="s">
        <v>3204</v>
      </c>
      <c r="H4406" s="153">
        <v>69.87</v>
      </c>
      <c r="I4406" s="154"/>
      <c r="L4406" s="149"/>
      <c r="M4406" s="155"/>
      <c r="T4406" s="156"/>
      <c r="AT4406" s="151" t="s">
        <v>193</v>
      </c>
      <c r="AU4406" s="151" t="s">
        <v>81</v>
      </c>
      <c r="AV4406" s="12" t="s">
        <v>81</v>
      </c>
      <c r="AW4406" s="12" t="s">
        <v>34</v>
      </c>
      <c r="AX4406" s="12" t="s">
        <v>72</v>
      </c>
      <c r="AY4406" s="151" t="s">
        <v>182</v>
      </c>
    </row>
    <row r="4407" spans="2:65" s="12" customFormat="1">
      <c r="B4407" s="149"/>
      <c r="D4407" s="150" t="s">
        <v>193</v>
      </c>
      <c r="E4407" s="151" t="s">
        <v>3</v>
      </c>
      <c r="F4407" s="152" t="s">
        <v>3205</v>
      </c>
      <c r="H4407" s="153">
        <v>33.064999999999998</v>
      </c>
      <c r="I4407" s="154"/>
      <c r="L4407" s="149"/>
      <c r="M4407" s="155"/>
      <c r="T4407" s="156"/>
      <c r="AT4407" s="151" t="s">
        <v>193</v>
      </c>
      <c r="AU4407" s="151" t="s">
        <v>81</v>
      </c>
      <c r="AV4407" s="12" t="s">
        <v>81</v>
      </c>
      <c r="AW4407" s="12" t="s">
        <v>34</v>
      </c>
      <c r="AX4407" s="12" t="s">
        <v>72</v>
      </c>
      <c r="AY4407" s="151" t="s">
        <v>182</v>
      </c>
    </row>
    <row r="4408" spans="2:65" s="12" customFormat="1" ht="22.5">
      <c r="B4408" s="149"/>
      <c r="D4408" s="150" t="s">
        <v>193</v>
      </c>
      <c r="E4408" s="151" t="s">
        <v>3</v>
      </c>
      <c r="F4408" s="152" t="s">
        <v>3206</v>
      </c>
      <c r="H4408" s="153">
        <v>40.905000000000001</v>
      </c>
      <c r="I4408" s="154"/>
      <c r="L4408" s="149"/>
      <c r="M4408" s="155"/>
      <c r="T4408" s="156"/>
      <c r="AT4408" s="151" t="s">
        <v>193</v>
      </c>
      <c r="AU4408" s="151" t="s">
        <v>81</v>
      </c>
      <c r="AV4408" s="12" t="s">
        <v>81</v>
      </c>
      <c r="AW4408" s="12" t="s">
        <v>34</v>
      </c>
      <c r="AX4408" s="12" t="s">
        <v>72</v>
      </c>
      <c r="AY4408" s="151" t="s">
        <v>182</v>
      </c>
    </row>
    <row r="4409" spans="2:65" s="12" customFormat="1">
      <c r="B4409" s="149"/>
      <c r="D4409" s="150" t="s">
        <v>193</v>
      </c>
      <c r="E4409" s="151" t="s">
        <v>3</v>
      </c>
      <c r="F4409" s="152" t="s">
        <v>3207</v>
      </c>
      <c r="H4409" s="153">
        <v>1.47</v>
      </c>
      <c r="I4409" s="154"/>
      <c r="L4409" s="149"/>
      <c r="M4409" s="155"/>
      <c r="T4409" s="156"/>
      <c r="AT4409" s="151" t="s">
        <v>193</v>
      </c>
      <c r="AU4409" s="151" t="s">
        <v>81</v>
      </c>
      <c r="AV4409" s="12" t="s">
        <v>81</v>
      </c>
      <c r="AW4409" s="12" t="s">
        <v>34</v>
      </c>
      <c r="AX4409" s="12" t="s">
        <v>72</v>
      </c>
      <c r="AY4409" s="151" t="s">
        <v>182</v>
      </c>
    </row>
    <row r="4410" spans="2:65" s="12" customFormat="1">
      <c r="B4410" s="149"/>
      <c r="D4410" s="150" t="s">
        <v>193</v>
      </c>
      <c r="E4410" s="151" t="s">
        <v>3</v>
      </c>
      <c r="F4410" s="152" t="s">
        <v>3208</v>
      </c>
      <c r="H4410" s="153">
        <v>9.5</v>
      </c>
      <c r="I4410" s="154"/>
      <c r="L4410" s="149"/>
      <c r="M4410" s="155"/>
      <c r="T4410" s="156"/>
      <c r="AT4410" s="151" t="s">
        <v>193</v>
      </c>
      <c r="AU4410" s="151" t="s">
        <v>81</v>
      </c>
      <c r="AV4410" s="12" t="s">
        <v>81</v>
      </c>
      <c r="AW4410" s="12" t="s">
        <v>34</v>
      </c>
      <c r="AX4410" s="12" t="s">
        <v>72</v>
      </c>
      <c r="AY4410" s="151" t="s">
        <v>182</v>
      </c>
    </row>
    <row r="4411" spans="2:65" s="12" customFormat="1" ht="22.5">
      <c r="B4411" s="149"/>
      <c r="D4411" s="150" t="s">
        <v>193</v>
      </c>
      <c r="E4411" s="151" t="s">
        <v>3</v>
      </c>
      <c r="F4411" s="152" t="s">
        <v>3279</v>
      </c>
      <c r="H4411" s="153">
        <v>29.672000000000001</v>
      </c>
      <c r="I4411" s="154"/>
      <c r="L4411" s="149"/>
      <c r="M4411" s="155"/>
      <c r="T4411" s="156"/>
      <c r="AT4411" s="151" t="s">
        <v>193</v>
      </c>
      <c r="AU4411" s="151" t="s">
        <v>81</v>
      </c>
      <c r="AV4411" s="12" t="s">
        <v>81</v>
      </c>
      <c r="AW4411" s="12" t="s">
        <v>34</v>
      </c>
      <c r="AX4411" s="12" t="s">
        <v>72</v>
      </c>
      <c r="AY4411" s="151" t="s">
        <v>182</v>
      </c>
    </row>
    <row r="4412" spans="2:65" s="13" customFormat="1">
      <c r="B4412" s="157"/>
      <c r="D4412" s="150" t="s">
        <v>193</v>
      </c>
      <c r="E4412" s="158" t="s">
        <v>3</v>
      </c>
      <c r="F4412" s="159" t="s">
        <v>3209</v>
      </c>
      <c r="H4412" s="160">
        <v>291.90400000000005</v>
      </c>
      <c r="I4412" s="161"/>
      <c r="L4412" s="157"/>
      <c r="M4412" s="162"/>
      <c r="T4412" s="163"/>
      <c r="AT4412" s="158" t="s">
        <v>193</v>
      </c>
      <c r="AU4412" s="158" t="s">
        <v>81</v>
      </c>
      <c r="AV4412" s="13" t="s">
        <v>189</v>
      </c>
      <c r="AW4412" s="13" t="s">
        <v>34</v>
      </c>
      <c r="AX4412" s="13" t="s">
        <v>79</v>
      </c>
      <c r="AY4412" s="158" t="s">
        <v>182</v>
      </c>
    </row>
    <row r="4413" spans="2:65" s="1" customFormat="1" ht="16.5" customHeight="1">
      <c r="B4413" s="131"/>
      <c r="C4413" s="164" t="s">
        <v>3295</v>
      </c>
      <c r="D4413" s="164" t="s">
        <v>281</v>
      </c>
      <c r="E4413" s="165" t="s">
        <v>3296</v>
      </c>
      <c r="F4413" s="166" t="s">
        <v>3297</v>
      </c>
      <c r="G4413" s="167" t="s">
        <v>292</v>
      </c>
      <c r="H4413" s="168">
        <v>337.149</v>
      </c>
      <c r="I4413" s="169"/>
      <c r="J4413" s="170">
        <f>ROUND(I4413*H4413,2)</f>
        <v>0</v>
      </c>
      <c r="K4413" s="166" t="s">
        <v>188</v>
      </c>
      <c r="L4413" s="171"/>
      <c r="M4413" s="172" t="s">
        <v>3</v>
      </c>
      <c r="N4413" s="173" t="s">
        <v>43</v>
      </c>
      <c r="P4413" s="141">
        <f>O4413*H4413</f>
        <v>0</v>
      </c>
      <c r="Q4413" s="141">
        <v>2.9999999999999997E-4</v>
      </c>
      <c r="R4413" s="141">
        <f>Q4413*H4413</f>
        <v>0.10114469999999999</v>
      </c>
      <c r="S4413" s="141">
        <v>0</v>
      </c>
      <c r="T4413" s="142">
        <f>S4413*H4413</f>
        <v>0</v>
      </c>
      <c r="AR4413" s="143" t="s">
        <v>405</v>
      </c>
      <c r="AT4413" s="143" t="s">
        <v>281</v>
      </c>
      <c r="AU4413" s="143" t="s">
        <v>81</v>
      </c>
      <c r="AY4413" s="17" t="s">
        <v>182</v>
      </c>
      <c r="BE4413" s="144">
        <f>IF(N4413="základní",J4413,0)</f>
        <v>0</v>
      </c>
      <c r="BF4413" s="144">
        <f>IF(N4413="snížená",J4413,0)</f>
        <v>0</v>
      </c>
      <c r="BG4413" s="144">
        <f>IF(N4413="zákl. přenesená",J4413,0)</f>
        <v>0</v>
      </c>
      <c r="BH4413" s="144">
        <f>IF(N4413="sníž. přenesená",J4413,0)</f>
        <v>0</v>
      </c>
      <c r="BI4413" s="144">
        <f>IF(N4413="nulová",J4413,0)</f>
        <v>0</v>
      </c>
      <c r="BJ4413" s="17" t="s">
        <v>79</v>
      </c>
      <c r="BK4413" s="144">
        <f>ROUND(I4413*H4413,2)</f>
        <v>0</v>
      </c>
      <c r="BL4413" s="17" t="s">
        <v>286</v>
      </c>
      <c r="BM4413" s="143" t="s">
        <v>3298</v>
      </c>
    </row>
    <row r="4414" spans="2:65" s="12" customFormat="1">
      <c r="B4414" s="149"/>
      <c r="D4414" s="150" t="s">
        <v>193</v>
      </c>
      <c r="F4414" s="152" t="s">
        <v>3299</v>
      </c>
      <c r="H4414" s="153">
        <v>337.149</v>
      </c>
      <c r="I4414" s="154"/>
      <c r="L4414" s="149"/>
      <c r="M4414" s="155"/>
      <c r="T4414" s="156"/>
      <c r="AT4414" s="151" t="s">
        <v>193</v>
      </c>
      <c r="AU4414" s="151" t="s">
        <v>81</v>
      </c>
      <c r="AV4414" s="12" t="s">
        <v>81</v>
      </c>
      <c r="AW4414" s="12" t="s">
        <v>4</v>
      </c>
      <c r="AX4414" s="12" t="s">
        <v>79</v>
      </c>
      <c r="AY4414" s="151" t="s">
        <v>182</v>
      </c>
    </row>
    <row r="4415" spans="2:65" s="1" customFormat="1" ht="49.15" customHeight="1">
      <c r="B4415" s="131"/>
      <c r="C4415" s="132" t="s">
        <v>3300</v>
      </c>
      <c r="D4415" s="132" t="s">
        <v>184</v>
      </c>
      <c r="E4415" s="133" t="s">
        <v>3301</v>
      </c>
      <c r="F4415" s="134" t="s">
        <v>3302</v>
      </c>
      <c r="G4415" s="135" t="s">
        <v>256</v>
      </c>
      <c r="H4415" s="136">
        <v>3.06</v>
      </c>
      <c r="I4415" s="137"/>
      <c r="J4415" s="138">
        <f>ROUND(I4415*H4415,2)</f>
        <v>0</v>
      </c>
      <c r="K4415" s="134" t="s">
        <v>188</v>
      </c>
      <c r="L4415" s="32"/>
      <c r="M4415" s="139" t="s">
        <v>3</v>
      </c>
      <c r="N4415" s="140" t="s">
        <v>43</v>
      </c>
      <c r="P4415" s="141">
        <f>O4415*H4415</f>
        <v>0</v>
      </c>
      <c r="Q4415" s="141">
        <v>0</v>
      </c>
      <c r="R4415" s="141">
        <f>Q4415*H4415</f>
        <v>0</v>
      </c>
      <c r="S4415" s="141">
        <v>0</v>
      </c>
      <c r="T4415" s="142">
        <f>S4415*H4415</f>
        <v>0</v>
      </c>
      <c r="AR4415" s="143" t="s">
        <v>286</v>
      </c>
      <c r="AT4415" s="143" t="s">
        <v>184</v>
      </c>
      <c r="AU4415" s="143" t="s">
        <v>81</v>
      </c>
      <c r="AY4415" s="17" t="s">
        <v>182</v>
      </c>
      <c r="BE4415" s="144">
        <f>IF(N4415="základní",J4415,0)</f>
        <v>0</v>
      </c>
      <c r="BF4415" s="144">
        <f>IF(N4415="snížená",J4415,0)</f>
        <v>0</v>
      </c>
      <c r="BG4415" s="144">
        <f>IF(N4415="zákl. přenesená",J4415,0)</f>
        <v>0</v>
      </c>
      <c r="BH4415" s="144">
        <f>IF(N4415="sníž. přenesená",J4415,0)</f>
        <v>0</v>
      </c>
      <c r="BI4415" s="144">
        <f>IF(N4415="nulová",J4415,0)</f>
        <v>0</v>
      </c>
      <c r="BJ4415" s="17" t="s">
        <v>79</v>
      </c>
      <c r="BK4415" s="144">
        <f>ROUND(I4415*H4415,2)</f>
        <v>0</v>
      </c>
      <c r="BL4415" s="17" t="s">
        <v>286</v>
      </c>
      <c r="BM4415" s="143" t="s">
        <v>3303</v>
      </c>
    </row>
    <row r="4416" spans="2:65" s="1" customFormat="1">
      <c r="B4416" s="32"/>
      <c r="D4416" s="145" t="s">
        <v>191</v>
      </c>
      <c r="F4416" s="146" t="s">
        <v>3304</v>
      </c>
      <c r="I4416" s="147"/>
      <c r="L4416" s="32"/>
      <c r="M4416" s="148"/>
      <c r="T4416" s="52"/>
      <c r="AT4416" s="17" t="s">
        <v>191</v>
      </c>
      <c r="AU4416" s="17" t="s">
        <v>81</v>
      </c>
    </row>
    <row r="4417" spans="2:65" s="11" customFormat="1" ht="22.9" customHeight="1">
      <c r="B4417" s="119"/>
      <c r="D4417" s="120" t="s">
        <v>71</v>
      </c>
      <c r="E4417" s="129" t="s">
        <v>3305</v>
      </c>
      <c r="F4417" s="129" t="s">
        <v>3306</v>
      </c>
      <c r="I4417" s="122"/>
      <c r="J4417" s="130">
        <f>BK4417</f>
        <v>0</v>
      </c>
      <c r="L4417" s="119"/>
      <c r="M4417" s="124"/>
      <c r="P4417" s="125">
        <f>SUM(P4418:P4534)</f>
        <v>0</v>
      </c>
      <c r="R4417" s="125">
        <f>SUM(R4418:R4534)</f>
        <v>5.1261347700000002</v>
      </c>
      <c r="T4417" s="126">
        <f>SUM(T4418:T4534)</f>
        <v>5.7292115200000007</v>
      </c>
      <c r="AR4417" s="120" t="s">
        <v>81</v>
      </c>
      <c r="AT4417" s="127" t="s">
        <v>71</v>
      </c>
      <c r="AU4417" s="127" t="s">
        <v>79</v>
      </c>
      <c r="AY4417" s="120" t="s">
        <v>182</v>
      </c>
      <c r="BK4417" s="128">
        <f>SUM(BK4418:BK4534)</f>
        <v>0</v>
      </c>
    </row>
    <row r="4418" spans="2:65" s="1" customFormat="1" ht="44.25" customHeight="1">
      <c r="B4418" s="131"/>
      <c r="C4418" s="132" t="s">
        <v>3307</v>
      </c>
      <c r="D4418" s="132" t="s">
        <v>184</v>
      </c>
      <c r="E4418" s="133" t="s">
        <v>3308</v>
      </c>
      <c r="F4418" s="134" t="s">
        <v>3309</v>
      </c>
      <c r="G4418" s="135" t="s">
        <v>292</v>
      </c>
      <c r="H4418" s="136">
        <v>188.7</v>
      </c>
      <c r="I4418" s="137"/>
      <c r="J4418" s="138">
        <f>ROUND(I4418*H4418,2)</f>
        <v>0</v>
      </c>
      <c r="K4418" s="134" t="s">
        <v>188</v>
      </c>
      <c r="L4418" s="32"/>
      <c r="M4418" s="139" t="s">
        <v>3</v>
      </c>
      <c r="N4418" s="140" t="s">
        <v>43</v>
      </c>
      <c r="P4418" s="141">
        <f>O4418*H4418</f>
        <v>0</v>
      </c>
      <c r="Q4418" s="141">
        <v>0</v>
      </c>
      <c r="R4418" s="141">
        <f>Q4418*H4418</f>
        <v>0</v>
      </c>
      <c r="S4418" s="141">
        <v>0</v>
      </c>
      <c r="T4418" s="142">
        <f>S4418*H4418</f>
        <v>0</v>
      </c>
      <c r="AR4418" s="143" t="s">
        <v>286</v>
      </c>
      <c r="AT4418" s="143" t="s">
        <v>184</v>
      </c>
      <c r="AU4418" s="143" t="s">
        <v>81</v>
      </c>
      <c r="AY4418" s="17" t="s">
        <v>182</v>
      </c>
      <c r="BE4418" s="144">
        <f>IF(N4418="základní",J4418,0)</f>
        <v>0</v>
      </c>
      <c r="BF4418" s="144">
        <f>IF(N4418="snížená",J4418,0)</f>
        <v>0</v>
      </c>
      <c r="BG4418" s="144">
        <f>IF(N4418="zákl. přenesená",J4418,0)</f>
        <v>0</v>
      </c>
      <c r="BH4418" s="144">
        <f>IF(N4418="sníž. přenesená",J4418,0)</f>
        <v>0</v>
      </c>
      <c r="BI4418" s="144">
        <f>IF(N4418="nulová",J4418,0)</f>
        <v>0</v>
      </c>
      <c r="BJ4418" s="17" t="s">
        <v>79</v>
      </c>
      <c r="BK4418" s="144">
        <f>ROUND(I4418*H4418,2)</f>
        <v>0</v>
      </c>
      <c r="BL4418" s="17" t="s">
        <v>286</v>
      </c>
      <c r="BM4418" s="143" t="s">
        <v>3310</v>
      </c>
    </row>
    <row r="4419" spans="2:65" s="1" customFormat="1">
      <c r="B4419" s="32"/>
      <c r="D4419" s="145" t="s">
        <v>191</v>
      </c>
      <c r="F4419" s="146" t="s">
        <v>3311</v>
      </c>
      <c r="I4419" s="147"/>
      <c r="L4419" s="32"/>
      <c r="M4419" s="148"/>
      <c r="T4419" s="52"/>
      <c r="AT4419" s="17" t="s">
        <v>191</v>
      </c>
      <c r="AU4419" s="17" t="s">
        <v>81</v>
      </c>
    </row>
    <row r="4420" spans="2:65" s="12" customFormat="1">
      <c r="B4420" s="149"/>
      <c r="D4420" s="150" t="s">
        <v>193</v>
      </c>
      <c r="E4420" s="151" t="s">
        <v>3</v>
      </c>
      <c r="F4420" s="152" t="s">
        <v>3312</v>
      </c>
      <c r="H4420" s="153">
        <v>188.7</v>
      </c>
      <c r="I4420" s="154"/>
      <c r="L4420" s="149"/>
      <c r="M4420" s="155"/>
      <c r="T4420" s="156"/>
      <c r="AT4420" s="151" t="s">
        <v>193</v>
      </c>
      <c r="AU4420" s="151" t="s">
        <v>81</v>
      </c>
      <c r="AV4420" s="12" t="s">
        <v>81</v>
      </c>
      <c r="AW4420" s="12" t="s">
        <v>34</v>
      </c>
      <c r="AX4420" s="12" t="s">
        <v>79</v>
      </c>
      <c r="AY4420" s="151" t="s">
        <v>182</v>
      </c>
    </row>
    <row r="4421" spans="2:65" s="1" customFormat="1" ht="24.2" customHeight="1">
      <c r="B4421" s="131"/>
      <c r="C4421" s="164" t="s">
        <v>3313</v>
      </c>
      <c r="D4421" s="164" t="s">
        <v>281</v>
      </c>
      <c r="E4421" s="165" t="s">
        <v>3314</v>
      </c>
      <c r="F4421" s="166" t="s">
        <v>3315</v>
      </c>
      <c r="G4421" s="167" t="s">
        <v>292</v>
      </c>
      <c r="H4421" s="168">
        <v>198.13499999999999</v>
      </c>
      <c r="I4421" s="169"/>
      <c r="J4421" s="170">
        <f>ROUND(I4421*H4421,2)</f>
        <v>0</v>
      </c>
      <c r="K4421" s="166" t="s">
        <v>188</v>
      </c>
      <c r="L4421" s="171"/>
      <c r="M4421" s="172" t="s">
        <v>3</v>
      </c>
      <c r="N4421" s="173" t="s">
        <v>43</v>
      </c>
      <c r="P4421" s="141">
        <f>O4421*H4421</f>
        <v>0</v>
      </c>
      <c r="Q4421" s="141">
        <v>6.0000000000000001E-3</v>
      </c>
      <c r="R4421" s="141">
        <f>Q4421*H4421</f>
        <v>1.1888099999999999</v>
      </c>
      <c r="S4421" s="141">
        <v>0</v>
      </c>
      <c r="T4421" s="142">
        <f>S4421*H4421</f>
        <v>0</v>
      </c>
      <c r="AR4421" s="143" t="s">
        <v>405</v>
      </c>
      <c r="AT4421" s="143" t="s">
        <v>281</v>
      </c>
      <c r="AU4421" s="143" t="s">
        <v>81</v>
      </c>
      <c r="AY4421" s="17" t="s">
        <v>182</v>
      </c>
      <c r="BE4421" s="144">
        <f>IF(N4421="základní",J4421,0)</f>
        <v>0</v>
      </c>
      <c r="BF4421" s="144">
        <f>IF(N4421="snížená",J4421,0)</f>
        <v>0</v>
      </c>
      <c r="BG4421" s="144">
        <f>IF(N4421="zákl. přenesená",J4421,0)</f>
        <v>0</v>
      </c>
      <c r="BH4421" s="144">
        <f>IF(N4421="sníž. přenesená",J4421,0)</f>
        <v>0</v>
      </c>
      <c r="BI4421" s="144">
        <f>IF(N4421="nulová",J4421,0)</f>
        <v>0</v>
      </c>
      <c r="BJ4421" s="17" t="s">
        <v>79</v>
      </c>
      <c r="BK4421" s="144">
        <f>ROUND(I4421*H4421,2)</f>
        <v>0</v>
      </c>
      <c r="BL4421" s="17" t="s">
        <v>286</v>
      </c>
      <c r="BM4421" s="143" t="s">
        <v>3316</v>
      </c>
    </row>
    <row r="4422" spans="2:65" s="12" customFormat="1">
      <c r="B4422" s="149"/>
      <c r="D4422" s="150" t="s">
        <v>193</v>
      </c>
      <c r="F4422" s="152" t="s">
        <v>3317</v>
      </c>
      <c r="H4422" s="153">
        <v>198.13499999999999</v>
      </c>
      <c r="I4422" s="154"/>
      <c r="L4422" s="149"/>
      <c r="M4422" s="155"/>
      <c r="T4422" s="156"/>
      <c r="AT4422" s="151" t="s">
        <v>193</v>
      </c>
      <c r="AU4422" s="151" t="s">
        <v>81</v>
      </c>
      <c r="AV4422" s="12" t="s">
        <v>81</v>
      </c>
      <c r="AW4422" s="12" t="s">
        <v>4</v>
      </c>
      <c r="AX4422" s="12" t="s">
        <v>79</v>
      </c>
      <c r="AY4422" s="151" t="s">
        <v>182</v>
      </c>
    </row>
    <row r="4423" spans="2:65" s="1" customFormat="1" ht="55.5" customHeight="1">
      <c r="B4423" s="131"/>
      <c r="C4423" s="132" t="s">
        <v>3318</v>
      </c>
      <c r="D4423" s="132" t="s">
        <v>184</v>
      </c>
      <c r="E4423" s="133" t="s">
        <v>3319</v>
      </c>
      <c r="F4423" s="134" t="s">
        <v>3320</v>
      </c>
      <c r="G4423" s="135" t="s">
        <v>292</v>
      </c>
      <c r="H4423" s="136">
        <v>647.01099999999997</v>
      </c>
      <c r="I4423" s="137"/>
      <c r="J4423" s="138">
        <f>ROUND(I4423*H4423,2)</f>
        <v>0</v>
      </c>
      <c r="K4423" s="134" t="s">
        <v>188</v>
      </c>
      <c r="L4423" s="32"/>
      <c r="M4423" s="139" t="s">
        <v>3</v>
      </c>
      <c r="N4423" s="140" t="s">
        <v>43</v>
      </c>
      <c r="P4423" s="141">
        <f>O4423*H4423</f>
        <v>0</v>
      </c>
      <c r="Q4423" s="141">
        <v>0</v>
      </c>
      <c r="R4423" s="141">
        <f>Q4423*H4423</f>
        <v>0</v>
      </c>
      <c r="S4423" s="141">
        <v>4.2000000000000002E-4</v>
      </c>
      <c r="T4423" s="142">
        <f>S4423*H4423</f>
        <v>0.27174461999999999</v>
      </c>
      <c r="AR4423" s="143" t="s">
        <v>286</v>
      </c>
      <c r="AT4423" s="143" t="s">
        <v>184</v>
      </c>
      <c r="AU4423" s="143" t="s">
        <v>81</v>
      </c>
      <c r="AY4423" s="17" t="s">
        <v>182</v>
      </c>
      <c r="BE4423" s="144">
        <f>IF(N4423="základní",J4423,0)</f>
        <v>0</v>
      </c>
      <c r="BF4423" s="144">
        <f>IF(N4423="snížená",J4423,0)</f>
        <v>0</v>
      </c>
      <c r="BG4423" s="144">
        <f>IF(N4423="zákl. přenesená",J4423,0)</f>
        <v>0</v>
      </c>
      <c r="BH4423" s="144">
        <f>IF(N4423="sníž. přenesená",J4423,0)</f>
        <v>0</v>
      </c>
      <c r="BI4423" s="144">
        <f>IF(N4423="nulová",J4423,0)</f>
        <v>0</v>
      </c>
      <c r="BJ4423" s="17" t="s">
        <v>79</v>
      </c>
      <c r="BK4423" s="144">
        <f>ROUND(I4423*H4423,2)</f>
        <v>0</v>
      </c>
      <c r="BL4423" s="17" t="s">
        <v>286</v>
      </c>
      <c r="BM4423" s="143" t="s">
        <v>3321</v>
      </c>
    </row>
    <row r="4424" spans="2:65" s="1" customFormat="1">
      <c r="B4424" s="32"/>
      <c r="D4424" s="145" t="s">
        <v>191</v>
      </c>
      <c r="F4424" s="146" t="s">
        <v>3322</v>
      </c>
      <c r="I4424" s="147"/>
      <c r="L4424" s="32"/>
      <c r="M4424" s="148"/>
      <c r="T4424" s="52"/>
      <c r="AT4424" s="17" t="s">
        <v>191</v>
      </c>
      <c r="AU4424" s="17" t="s">
        <v>81</v>
      </c>
    </row>
    <row r="4425" spans="2:65" s="12" customFormat="1">
      <c r="B4425" s="149"/>
      <c r="D4425" s="150" t="s">
        <v>193</v>
      </c>
      <c r="E4425" s="151" t="s">
        <v>3</v>
      </c>
      <c r="F4425" s="152" t="s">
        <v>3111</v>
      </c>
      <c r="H4425" s="153">
        <v>41.774000000000001</v>
      </c>
      <c r="I4425" s="154"/>
      <c r="L4425" s="149"/>
      <c r="M4425" s="155"/>
      <c r="T4425" s="156"/>
      <c r="AT4425" s="151" t="s">
        <v>193</v>
      </c>
      <c r="AU4425" s="151" t="s">
        <v>81</v>
      </c>
      <c r="AV4425" s="12" t="s">
        <v>81</v>
      </c>
      <c r="AW4425" s="12" t="s">
        <v>34</v>
      </c>
      <c r="AX4425" s="12" t="s">
        <v>72</v>
      </c>
      <c r="AY4425" s="151" t="s">
        <v>182</v>
      </c>
    </row>
    <row r="4426" spans="2:65" s="12" customFormat="1" ht="22.5">
      <c r="B4426" s="149"/>
      <c r="D4426" s="150" t="s">
        <v>193</v>
      </c>
      <c r="E4426" s="151" t="s">
        <v>3</v>
      </c>
      <c r="F4426" s="152" t="s">
        <v>3323</v>
      </c>
      <c r="H4426" s="153">
        <v>196.05099999999999</v>
      </c>
      <c r="I4426" s="154"/>
      <c r="L4426" s="149"/>
      <c r="M4426" s="155"/>
      <c r="T4426" s="156"/>
      <c r="AT4426" s="151" t="s">
        <v>193</v>
      </c>
      <c r="AU4426" s="151" t="s">
        <v>81</v>
      </c>
      <c r="AV4426" s="12" t="s">
        <v>81</v>
      </c>
      <c r="AW4426" s="12" t="s">
        <v>34</v>
      </c>
      <c r="AX4426" s="12" t="s">
        <v>72</v>
      </c>
      <c r="AY4426" s="151" t="s">
        <v>182</v>
      </c>
    </row>
    <row r="4427" spans="2:65" s="12" customFormat="1">
      <c r="B4427" s="149"/>
      <c r="D4427" s="150" t="s">
        <v>193</v>
      </c>
      <c r="E4427" s="151" t="s">
        <v>3</v>
      </c>
      <c r="F4427" s="152" t="s">
        <v>3324</v>
      </c>
      <c r="H4427" s="153">
        <v>204.59299999999999</v>
      </c>
      <c r="I4427" s="154"/>
      <c r="L4427" s="149"/>
      <c r="M4427" s="155"/>
      <c r="T4427" s="156"/>
      <c r="AT4427" s="151" t="s">
        <v>193</v>
      </c>
      <c r="AU4427" s="151" t="s">
        <v>81</v>
      </c>
      <c r="AV4427" s="12" t="s">
        <v>81</v>
      </c>
      <c r="AW4427" s="12" t="s">
        <v>34</v>
      </c>
      <c r="AX4427" s="12" t="s">
        <v>72</v>
      </c>
      <c r="AY4427" s="151" t="s">
        <v>182</v>
      </c>
    </row>
    <row r="4428" spans="2:65" s="12" customFormat="1">
      <c r="B4428" s="149"/>
      <c r="D4428" s="150" t="s">
        <v>193</v>
      </c>
      <c r="E4428" s="151" t="s">
        <v>3</v>
      </c>
      <c r="F4428" s="152" t="s">
        <v>3325</v>
      </c>
      <c r="H4428" s="153">
        <v>204.59299999999999</v>
      </c>
      <c r="I4428" s="154"/>
      <c r="L4428" s="149"/>
      <c r="M4428" s="155"/>
      <c r="T4428" s="156"/>
      <c r="AT4428" s="151" t="s">
        <v>193</v>
      </c>
      <c r="AU4428" s="151" t="s">
        <v>81</v>
      </c>
      <c r="AV4428" s="12" t="s">
        <v>81</v>
      </c>
      <c r="AW4428" s="12" t="s">
        <v>34</v>
      </c>
      <c r="AX4428" s="12" t="s">
        <v>72</v>
      </c>
      <c r="AY4428" s="151" t="s">
        <v>182</v>
      </c>
    </row>
    <row r="4429" spans="2:65" s="13" customFormat="1">
      <c r="B4429" s="157"/>
      <c r="D4429" s="150" t="s">
        <v>193</v>
      </c>
      <c r="E4429" s="158" t="s">
        <v>3</v>
      </c>
      <c r="F4429" s="159" t="s">
        <v>201</v>
      </c>
      <c r="H4429" s="160">
        <v>647.01099999999997</v>
      </c>
      <c r="I4429" s="161"/>
      <c r="L4429" s="157"/>
      <c r="M4429" s="162"/>
      <c r="T4429" s="163"/>
      <c r="AT4429" s="158" t="s">
        <v>193</v>
      </c>
      <c r="AU4429" s="158" t="s">
        <v>81</v>
      </c>
      <c r="AV4429" s="13" t="s">
        <v>189</v>
      </c>
      <c r="AW4429" s="13" t="s">
        <v>34</v>
      </c>
      <c r="AX4429" s="13" t="s">
        <v>79</v>
      </c>
      <c r="AY4429" s="158" t="s">
        <v>182</v>
      </c>
    </row>
    <row r="4430" spans="2:65" s="1" customFormat="1" ht="55.5" customHeight="1">
      <c r="B4430" s="131"/>
      <c r="C4430" s="132" t="s">
        <v>3326</v>
      </c>
      <c r="D4430" s="132" t="s">
        <v>184</v>
      </c>
      <c r="E4430" s="133" t="s">
        <v>3327</v>
      </c>
      <c r="F4430" s="134" t="s">
        <v>3328</v>
      </c>
      <c r="G4430" s="135" t="s">
        <v>292</v>
      </c>
      <c r="H4430" s="136">
        <v>246.203</v>
      </c>
      <c r="I4430" s="137"/>
      <c r="J4430" s="138">
        <f>ROUND(I4430*H4430,2)</f>
        <v>0</v>
      </c>
      <c r="K4430" s="134" t="s">
        <v>188</v>
      </c>
      <c r="L4430" s="32"/>
      <c r="M4430" s="139" t="s">
        <v>3</v>
      </c>
      <c r="N4430" s="140" t="s">
        <v>43</v>
      </c>
      <c r="P4430" s="141">
        <f>O4430*H4430</f>
        <v>0</v>
      </c>
      <c r="Q4430" s="141">
        <v>0</v>
      </c>
      <c r="R4430" s="141">
        <f>Q4430*H4430</f>
        <v>0</v>
      </c>
      <c r="S4430" s="141">
        <v>2.3E-3</v>
      </c>
      <c r="T4430" s="142">
        <f>S4430*H4430</f>
        <v>0.56626690000000002</v>
      </c>
      <c r="AR4430" s="143" t="s">
        <v>286</v>
      </c>
      <c r="AT4430" s="143" t="s">
        <v>184</v>
      </c>
      <c r="AU4430" s="143" t="s">
        <v>81</v>
      </c>
      <c r="AY4430" s="17" t="s">
        <v>182</v>
      </c>
      <c r="BE4430" s="144">
        <f>IF(N4430="základní",J4430,0)</f>
        <v>0</v>
      </c>
      <c r="BF4430" s="144">
        <f>IF(N4430="snížená",J4430,0)</f>
        <v>0</v>
      </c>
      <c r="BG4430" s="144">
        <f>IF(N4430="zákl. přenesená",J4430,0)</f>
        <v>0</v>
      </c>
      <c r="BH4430" s="144">
        <f>IF(N4430="sníž. přenesená",J4430,0)</f>
        <v>0</v>
      </c>
      <c r="BI4430" s="144">
        <f>IF(N4430="nulová",J4430,0)</f>
        <v>0</v>
      </c>
      <c r="BJ4430" s="17" t="s">
        <v>79</v>
      </c>
      <c r="BK4430" s="144">
        <f>ROUND(I4430*H4430,2)</f>
        <v>0</v>
      </c>
      <c r="BL4430" s="17" t="s">
        <v>286</v>
      </c>
      <c r="BM4430" s="143" t="s">
        <v>3329</v>
      </c>
    </row>
    <row r="4431" spans="2:65" s="1" customFormat="1">
      <c r="B4431" s="32"/>
      <c r="D4431" s="145" t="s">
        <v>191</v>
      </c>
      <c r="F4431" s="146" t="s">
        <v>3330</v>
      </c>
      <c r="I4431" s="147"/>
      <c r="L4431" s="32"/>
      <c r="M4431" s="148"/>
      <c r="T4431" s="52"/>
      <c r="AT4431" s="17" t="s">
        <v>191</v>
      </c>
      <c r="AU4431" s="17" t="s">
        <v>81</v>
      </c>
    </row>
    <row r="4432" spans="2:65" s="12" customFormat="1">
      <c r="B4432" s="149"/>
      <c r="D4432" s="150" t="s">
        <v>193</v>
      </c>
      <c r="E4432" s="151" t="s">
        <v>3</v>
      </c>
      <c r="F4432" s="152" t="s">
        <v>3331</v>
      </c>
      <c r="H4432" s="153">
        <v>80.302999999999997</v>
      </c>
      <c r="I4432" s="154"/>
      <c r="L4432" s="149"/>
      <c r="M4432" s="155"/>
      <c r="T4432" s="156"/>
      <c r="AT4432" s="151" t="s">
        <v>193</v>
      </c>
      <c r="AU4432" s="151" t="s">
        <v>81</v>
      </c>
      <c r="AV4432" s="12" t="s">
        <v>81</v>
      </c>
      <c r="AW4432" s="12" t="s">
        <v>34</v>
      </c>
      <c r="AX4432" s="12" t="s">
        <v>72</v>
      </c>
      <c r="AY4432" s="151" t="s">
        <v>182</v>
      </c>
    </row>
    <row r="4433" spans="2:65" s="12" customFormat="1">
      <c r="B4433" s="149"/>
      <c r="D4433" s="150" t="s">
        <v>193</v>
      </c>
      <c r="E4433" s="151" t="s">
        <v>3</v>
      </c>
      <c r="F4433" s="152" t="s">
        <v>3332</v>
      </c>
      <c r="H4433" s="153">
        <v>82.95</v>
      </c>
      <c r="I4433" s="154"/>
      <c r="L4433" s="149"/>
      <c r="M4433" s="155"/>
      <c r="T4433" s="156"/>
      <c r="AT4433" s="151" t="s">
        <v>193</v>
      </c>
      <c r="AU4433" s="151" t="s">
        <v>81</v>
      </c>
      <c r="AV4433" s="12" t="s">
        <v>81</v>
      </c>
      <c r="AW4433" s="12" t="s">
        <v>34</v>
      </c>
      <c r="AX4433" s="12" t="s">
        <v>72</v>
      </c>
      <c r="AY4433" s="151" t="s">
        <v>182</v>
      </c>
    </row>
    <row r="4434" spans="2:65" s="12" customFormat="1">
      <c r="B4434" s="149"/>
      <c r="D4434" s="150" t="s">
        <v>193</v>
      </c>
      <c r="E4434" s="151" t="s">
        <v>3</v>
      </c>
      <c r="F4434" s="152" t="s">
        <v>3333</v>
      </c>
      <c r="H4434" s="153">
        <v>82.95</v>
      </c>
      <c r="I4434" s="154"/>
      <c r="L4434" s="149"/>
      <c r="M4434" s="155"/>
      <c r="T4434" s="156"/>
      <c r="AT4434" s="151" t="s">
        <v>193</v>
      </c>
      <c r="AU4434" s="151" t="s">
        <v>81</v>
      </c>
      <c r="AV4434" s="12" t="s">
        <v>81</v>
      </c>
      <c r="AW4434" s="12" t="s">
        <v>34</v>
      </c>
      <c r="AX4434" s="12" t="s">
        <v>72</v>
      </c>
      <c r="AY4434" s="151" t="s">
        <v>182</v>
      </c>
    </row>
    <row r="4435" spans="2:65" s="13" customFormat="1">
      <c r="B4435" s="157"/>
      <c r="D4435" s="150" t="s">
        <v>193</v>
      </c>
      <c r="E4435" s="158" t="s">
        <v>3</v>
      </c>
      <c r="F4435" s="159" t="s">
        <v>201</v>
      </c>
      <c r="H4435" s="160">
        <v>246.20299999999997</v>
      </c>
      <c r="I4435" s="161"/>
      <c r="L4435" s="157"/>
      <c r="M4435" s="162"/>
      <c r="T4435" s="163"/>
      <c r="AT4435" s="158" t="s">
        <v>193</v>
      </c>
      <c r="AU4435" s="158" t="s">
        <v>81</v>
      </c>
      <c r="AV4435" s="13" t="s">
        <v>189</v>
      </c>
      <c r="AW4435" s="13" t="s">
        <v>34</v>
      </c>
      <c r="AX4435" s="13" t="s">
        <v>79</v>
      </c>
      <c r="AY4435" s="158" t="s">
        <v>182</v>
      </c>
    </row>
    <row r="4436" spans="2:65" s="1" customFormat="1" ht="37.9" customHeight="1">
      <c r="B4436" s="131"/>
      <c r="C4436" s="132" t="s">
        <v>3334</v>
      </c>
      <c r="D4436" s="132" t="s">
        <v>184</v>
      </c>
      <c r="E4436" s="133" t="s">
        <v>3335</v>
      </c>
      <c r="F4436" s="134" t="s">
        <v>3336</v>
      </c>
      <c r="G4436" s="135" t="s">
        <v>292</v>
      </c>
      <c r="H4436" s="136">
        <v>298.89699999999999</v>
      </c>
      <c r="I4436" s="137"/>
      <c r="J4436" s="138">
        <f>ROUND(I4436*H4436,2)</f>
        <v>0</v>
      </c>
      <c r="K4436" s="134" t="s">
        <v>188</v>
      </c>
      <c r="L4436" s="32"/>
      <c r="M4436" s="139" t="s">
        <v>3</v>
      </c>
      <c r="N4436" s="140" t="s">
        <v>43</v>
      </c>
      <c r="P4436" s="141">
        <f>O4436*H4436</f>
        <v>0</v>
      </c>
      <c r="Q4436" s="141">
        <v>0</v>
      </c>
      <c r="R4436" s="141">
        <f>Q4436*H4436</f>
        <v>0</v>
      </c>
      <c r="S4436" s="141">
        <v>0</v>
      </c>
      <c r="T4436" s="142">
        <f>S4436*H4436</f>
        <v>0</v>
      </c>
      <c r="AR4436" s="143" t="s">
        <v>286</v>
      </c>
      <c r="AT4436" s="143" t="s">
        <v>184</v>
      </c>
      <c r="AU4436" s="143" t="s">
        <v>81</v>
      </c>
      <c r="AY4436" s="17" t="s">
        <v>182</v>
      </c>
      <c r="BE4436" s="144">
        <f>IF(N4436="základní",J4436,0)</f>
        <v>0</v>
      </c>
      <c r="BF4436" s="144">
        <f>IF(N4436="snížená",J4436,0)</f>
        <v>0</v>
      </c>
      <c r="BG4436" s="144">
        <f>IF(N4436="zákl. přenesená",J4436,0)</f>
        <v>0</v>
      </c>
      <c r="BH4436" s="144">
        <f>IF(N4436="sníž. přenesená",J4436,0)</f>
        <v>0</v>
      </c>
      <c r="BI4436" s="144">
        <f>IF(N4436="nulová",J4436,0)</f>
        <v>0</v>
      </c>
      <c r="BJ4436" s="17" t="s">
        <v>79</v>
      </c>
      <c r="BK4436" s="144">
        <f>ROUND(I4436*H4436,2)</f>
        <v>0</v>
      </c>
      <c r="BL4436" s="17" t="s">
        <v>286</v>
      </c>
      <c r="BM4436" s="143" t="s">
        <v>3337</v>
      </c>
    </row>
    <row r="4437" spans="2:65" s="1" customFormat="1">
      <c r="B4437" s="32"/>
      <c r="D4437" s="145" t="s">
        <v>191</v>
      </c>
      <c r="F4437" s="146" t="s">
        <v>3338</v>
      </c>
      <c r="I4437" s="147"/>
      <c r="L4437" s="32"/>
      <c r="M4437" s="148"/>
      <c r="T4437" s="52"/>
      <c r="AT4437" s="17" t="s">
        <v>191</v>
      </c>
      <c r="AU4437" s="17" t="s">
        <v>81</v>
      </c>
    </row>
    <row r="4438" spans="2:65" s="12" customFormat="1">
      <c r="B4438" s="149"/>
      <c r="D4438" s="150" t="s">
        <v>193</v>
      </c>
      <c r="E4438" s="151" t="s">
        <v>3</v>
      </c>
      <c r="F4438" s="152" t="s">
        <v>3339</v>
      </c>
      <c r="H4438" s="153">
        <v>2.0049999999999999</v>
      </c>
      <c r="I4438" s="154"/>
      <c r="L4438" s="149"/>
      <c r="M4438" s="155"/>
      <c r="T4438" s="156"/>
      <c r="AT4438" s="151" t="s">
        <v>193</v>
      </c>
      <c r="AU4438" s="151" t="s">
        <v>81</v>
      </c>
      <c r="AV4438" s="12" t="s">
        <v>81</v>
      </c>
      <c r="AW4438" s="12" t="s">
        <v>34</v>
      </c>
      <c r="AX4438" s="12" t="s">
        <v>72</v>
      </c>
      <c r="AY4438" s="151" t="s">
        <v>182</v>
      </c>
    </row>
    <row r="4439" spans="2:65" s="12" customFormat="1" ht="33.75">
      <c r="B4439" s="149"/>
      <c r="D4439" s="150" t="s">
        <v>193</v>
      </c>
      <c r="E4439" s="151" t="s">
        <v>3</v>
      </c>
      <c r="F4439" s="152" t="s">
        <v>3340</v>
      </c>
      <c r="H4439" s="153">
        <v>273.94</v>
      </c>
      <c r="I4439" s="154"/>
      <c r="L4439" s="149"/>
      <c r="M4439" s="155"/>
      <c r="T4439" s="156"/>
      <c r="AT4439" s="151" t="s">
        <v>193</v>
      </c>
      <c r="AU4439" s="151" t="s">
        <v>81</v>
      </c>
      <c r="AV4439" s="12" t="s">
        <v>81</v>
      </c>
      <c r="AW4439" s="12" t="s">
        <v>34</v>
      </c>
      <c r="AX4439" s="12" t="s">
        <v>72</v>
      </c>
      <c r="AY4439" s="151" t="s">
        <v>182</v>
      </c>
    </row>
    <row r="4440" spans="2:65" s="12" customFormat="1">
      <c r="B4440" s="149"/>
      <c r="D4440" s="150" t="s">
        <v>193</v>
      </c>
      <c r="E4440" s="151" t="s">
        <v>3</v>
      </c>
      <c r="F4440" s="152" t="s">
        <v>3341</v>
      </c>
      <c r="H4440" s="153">
        <v>22.952000000000002</v>
      </c>
      <c r="I4440" s="154"/>
      <c r="L4440" s="149"/>
      <c r="M4440" s="155"/>
      <c r="T4440" s="156"/>
      <c r="AT4440" s="151" t="s">
        <v>193</v>
      </c>
      <c r="AU4440" s="151" t="s">
        <v>81</v>
      </c>
      <c r="AV4440" s="12" t="s">
        <v>81</v>
      </c>
      <c r="AW4440" s="12" t="s">
        <v>34</v>
      </c>
      <c r="AX4440" s="12" t="s">
        <v>72</v>
      </c>
      <c r="AY4440" s="151" t="s">
        <v>182</v>
      </c>
    </row>
    <row r="4441" spans="2:65" s="14" customFormat="1">
      <c r="B4441" s="174"/>
      <c r="D4441" s="150" t="s">
        <v>193</v>
      </c>
      <c r="E4441" s="175" t="s">
        <v>3</v>
      </c>
      <c r="F4441" s="176" t="s">
        <v>590</v>
      </c>
      <c r="H4441" s="177">
        <v>298.89699999999999</v>
      </c>
      <c r="I4441" s="178"/>
      <c r="L4441" s="174"/>
      <c r="M4441" s="179"/>
      <c r="T4441" s="180"/>
      <c r="AT4441" s="175" t="s">
        <v>193</v>
      </c>
      <c r="AU4441" s="175" t="s">
        <v>81</v>
      </c>
      <c r="AV4441" s="14" t="s">
        <v>202</v>
      </c>
      <c r="AW4441" s="14" t="s">
        <v>34</v>
      </c>
      <c r="AX4441" s="14" t="s">
        <v>72</v>
      </c>
      <c r="AY4441" s="175" t="s">
        <v>182</v>
      </c>
    </row>
    <row r="4442" spans="2:65" s="13" customFormat="1">
      <c r="B4442" s="157"/>
      <c r="D4442" s="150" t="s">
        <v>193</v>
      </c>
      <c r="E4442" s="158" t="s">
        <v>3</v>
      </c>
      <c r="F4442" s="159" t="s">
        <v>201</v>
      </c>
      <c r="H4442" s="160">
        <v>298.89699999999999</v>
      </c>
      <c r="I4442" s="161"/>
      <c r="L4442" s="157"/>
      <c r="M4442" s="162"/>
      <c r="T4442" s="163"/>
      <c r="AT4442" s="158" t="s">
        <v>193</v>
      </c>
      <c r="AU4442" s="158" t="s">
        <v>81</v>
      </c>
      <c r="AV4442" s="13" t="s">
        <v>189</v>
      </c>
      <c r="AW4442" s="13" t="s">
        <v>34</v>
      </c>
      <c r="AX4442" s="13" t="s">
        <v>79</v>
      </c>
      <c r="AY4442" s="158" t="s">
        <v>182</v>
      </c>
    </row>
    <row r="4443" spans="2:65" s="1" customFormat="1" ht="24.2" customHeight="1">
      <c r="B4443" s="131"/>
      <c r="C4443" s="164" t="s">
        <v>3342</v>
      </c>
      <c r="D4443" s="164" t="s">
        <v>281</v>
      </c>
      <c r="E4443" s="165" t="s">
        <v>3343</v>
      </c>
      <c r="F4443" s="166" t="s">
        <v>3344</v>
      </c>
      <c r="G4443" s="167" t="s">
        <v>292</v>
      </c>
      <c r="H4443" s="168">
        <v>313.84199999999998</v>
      </c>
      <c r="I4443" s="169"/>
      <c r="J4443" s="170">
        <f>ROUND(I4443*H4443,2)</f>
        <v>0</v>
      </c>
      <c r="K4443" s="166" t="s">
        <v>188</v>
      </c>
      <c r="L4443" s="171"/>
      <c r="M4443" s="172" t="s">
        <v>3</v>
      </c>
      <c r="N4443" s="173" t="s">
        <v>43</v>
      </c>
      <c r="P4443" s="141">
        <f>O4443*H4443</f>
        <v>0</v>
      </c>
      <c r="Q4443" s="141">
        <v>1.1999999999999999E-3</v>
      </c>
      <c r="R4443" s="141">
        <f>Q4443*H4443</f>
        <v>0.37661039999999996</v>
      </c>
      <c r="S4443" s="141">
        <v>0</v>
      </c>
      <c r="T4443" s="142">
        <f>S4443*H4443</f>
        <v>0</v>
      </c>
      <c r="AR4443" s="143" t="s">
        <v>405</v>
      </c>
      <c r="AT4443" s="143" t="s">
        <v>281</v>
      </c>
      <c r="AU4443" s="143" t="s">
        <v>81</v>
      </c>
      <c r="AY4443" s="17" t="s">
        <v>182</v>
      </c>
      <c r="BE4443" s="144">
        <f>IF(N4443="základní",J4443,0)</f>
        <v>0</v>
      </c>
      <c r="BF4443" s="144">
        <f>IF(N4443="snížená",J4443,0)</f>
        <v>0</v>
      </c>
      <c r="BG4443" s="144">
        <f>IF(N4443="zákl. přenesená",J4443,0)</f>
        <v>0</v>
      </c>
      <c r="BH4443" s="144">
        <f>IF(N4443="sníž. přenesená",J4443,0)</f>
        <v>0</v>
      </c>
      <c r="BI4443" s="144">
        <f>IF(N4443="nulová",J4443,0)</f>
        <v>0</v>
      </c>
      <c r="BJ4443" s="17" t="s">
        <v>79</v>
      </c>
      <c r="BK4443" s="144">
        <f>ROUND(I4443*H4443,2)</f>
        <v>0</v>
      </c>
      <c r="BL4443" s="17" t="s">
        <v>286</v>
      </c>
      <c r="BM4443" s="143" t="s">
        <v>3345</v>
      </c>
    </row>
    <row r="4444" spans="2:65" s="12" customFormat="1">
      <c r="B4444" s="149"/>
      <c r="D4444" s="150" t="s">
        <v>193</v>
      </c>
      <c r="F4444" s="152" t="s">
        <v>3346</v>
      </c>
      <c r="H4444" s="153">
        <v>313.84199999999998</v>
      </c>
      <c r="I4444" s="154"/>
      <c r="L4444" s="149"/>
      <c r="M4444" s="155"/>
      <c r="T4444" s="156"/>
      <c r="AT4444" s="151" t="s">
        <v>193</v>
      </c>
      <c r="AU4444" s="151" t="s">
        <v>81</v>
      </c>
      <c r="AV4444" s="12" t="s">
        <v>81</v>
      </c>
      <c r="AW4444" s="12" t="s">
        <v>4</v>
      </c>
      <c r="AX4444" s="12" t="s">
        <v>79</v>
      </c>
      <c r="AY4444" s="151" t="s">
        <v>182</v>
      </c>
    </row>
    <row r="4445" spans="2:65" s="1" customFormat="1" ht="37.9" customHeight="1">
      <c r="B4445" s="131"/>
      <c r="C4445" s="132" t="s">
        <v>3347</v>
      </c>
      <c r="D4445" s="132" t="s">
        <v>184</v>
      </c>
      <c r="E4445" s="133" t="s">
        <v>3335</v>
      </c>
      <c r="F4445" s="134" t="s">
        <v>3336</v>
      </c>
      <c r="G4445" s="135" t="s">
        <v>292</v>
      </c>
      <c r="H4445" s="136">
        <v>1037.6300000000001</v>
      </c>
      <c r="I4445" s="137"/>
      <c r="J4445" s="138">
        <f>ROUND(I4445*H4445,2)</f>
        <v>0</v>
      </c>
      <c r="K4445" s="134" t="s">
        <v>188</v>
      </c>
      <c r="L4445" s="32"/>
      <c r="M4445" s="139" t="s">
        <v>3</v>
      </c>
      <c r="N4445" s="140" t="s">
        <v>43</v>
      </c>
      <c r="P4445" s="141">
        <f>O4445*H4445</f>
        <v>0</v>
      </c>
      <c r="Q4445" s="141">
        <v>0</v>
      </c>
      <c r="R4445" s="141">
        <f>Q4445*H4445</f>
        <v>0</v>
      </c>
      <c r="S4445" s="141">
        <v>0</v>
      </c>
      <c r="T4445" s="142">
        <f>S4445*H4445</f>
        <v>0</v>
      </c>
      <c r="AR4445" s="143" t="s">
        <v>286</v>
      </c>
      <c r="AT4445" s="143" t="s">
        <v>184</v>
      </c>
      <c r="AU4445" s="143" t="s">
        <v>81</v>
      </c>
      <c r="AY4445" s="17" t="s">
        <v>182</v>
      </c>
      <c r="BE4445" s="144">
        <f>IF(N4445="základní",J4445,0)</f>
        <v>0</v>
      </c>
      <c r="BF4445" s="144">
        <f>IF(N4445="snížená",J4445,0)</f>
        <v>0</v>
      </c>
      <c r="BG4445" s="144">
        <f>IF(N4445="zákl. přenesená",J4445,0)</f>
        <v>0</v>
      </c>
      <c r="BH4445" s="144">
        <f>IF(N4445="sníž. přenesená",J4445,0)</f>
        <v>0</v>
      </c>
      <c r="BI4445" s="144">
        <f>IF(N4445="nulová",J4445,0)</f>
        <v>0</v>
      </c>
      <c r="BJ4445" s="17" t="s">
        <v>79</v>
      </c>
      <c r="BK4445" s="144">
        <f>ROUND(I4445*H4445,2)</f>
        <v>0</v>
      </c>
      <c r="BL4445" s="17" t="s">
        <v>286</v>
      </c>
      <c r="BM4445" s="143" t="s">
        <v>3348</v>
      </c>
    </row>
    <row r="4446" spans="2:65" s="1" customFormat="1">
      <c r="B4446" s="32"/>
      <c r="D4446" s="145" t="s">
        <v>191</v>
      </c>
      <c r="F4446" s="146" t="s">
        <v>3338</v>
      </c>
      <c r="I4446" s="147"/>
      <c r="L4446" s="32"/>
      <c r="M4446" s="148"/>
      <c r="T4446" s="52"/>
      <c r="AT4446" s="17" t="s">
        <v>191</v>
      </c>
      <c r="AU4446" s="17" t="s">
        <v>81</v>
      </c>
    </row>
    <row r="4447" spans="2:65" s="12" customFormat="1" ht="33.75">
      <c r="B4447" s="149"/>
      <c r="D4447" s="150" t="s">
        <v>193</v>
      </c>
      <c r="E4447" s="151" t="s">
        <v>3</v>
      </c>
      <c r="F4447" s="152" t="s">
        <v>3349</v>
      </c>
      <c r="H4447" s="153">
        <v>250.91</v>
      </c>
      <c r="I4447" s="154"/>
      <c r="L4447" s="149"/>
      <c r="M4447" s="155"/>
      <c r="T4447" s="156"/>
      <c r="AT4447" s="151" t="s">
        <v>193</v>
      </c>
      <c r="AU4447" s="151" t="s">
        <v>81</v>
      </c>
      <c r="AV4447" s="12" t="s">
        <v>81</v>
      </c>
      <c r="AW4447" s="12" t="s">
        <v>34</v>
      </c>
      <c r="AX4447" s="12" t="s">
        <v>72</v>
      </c>
      <c r="AY4447" s="151" t="s">
        <v>182</v>
      </c>
    </row>
    <row r="4448" spans="2:65" s="12" customFormat="1" ht="33.75">
      <c r="B4448" s="149"/>
      <c r="D4448" s="150" t="s">
        <v>193</v>
      </c>
      <c r="E4448" s="151" t="s">
        <v>3</v>
      </c>
      <c r="F4448" s="152" t="s">
        <v>3350</v>
      </c>
      <c r="H4448" s="153">
        <v>297.39</v>
      </c>
      <c r="I4448" s="154"/>
      <c r="L4448" s="149"/>
      <c r="M4448" s="155"/>
      <c r="T4448" s="156"/>
      <c r="AT4448" s="151" t="s">
        <v>193</v>
      </c>
      <c r="AU4448" s="151" t="s">
        <v>81</v>
      </c>
      <c r="AV4448" s="12" t="s">
        <v>81</v>
      </c>
      <c r="AW4448" s="12" t="s">
        <v>34</v>
      </c>
      <c r="AX4448" s="12" t="s">
        <v>72</v>
      </c>
      <c r="AY4448" s="151" t="s">
        <v>182</v>
      </c>
    </row>
    <row r="4449" spans="2:65" s="12" customFormat="1">
      <c r="B4449" s="149"/>
      <c r="D4449" s="150" t="s">
        <v>193</v>
      </c>
      <c r="E4449" s="151" t="s">
        <v>3</v>
      </c>
      <c r="F4449" s="152" t="s">
        <v>3351</v>
      </c>
      <c r="H4449" s="153">
        <v>94.9</v>
      </c>
      <c r="I4449" s="154"/>
      <c r="L4449" s="149"/>
      <c r="M4449" s="155"/>
      <c r="T4449" s="156"/>
      <c r="AT4449" s="151" t="s">
        <v>193</v>
      </c>
      <c r="AU4449" s="151" t="s">
        <v>81</v>
      </c>
      <c r="AV4449" s="12" t="s">
        <v>81</v>
      </c>
      <c r="AW4449" s="12" t="s">
        <v>34</v>
      </c>
      <c r="AX4449" s="12" t="s">
        <v>72</v>
      </c>
      <c r="AY4449" s="151" t="s">
        <v>182</v>
      </c>
    </row>
    <row r="4450" spans="2:65" s="12" customFormat="1" ht="33.75">
      <c r="B4450" s="149"/>
      <c r="D4450" s="150" t="s">
        <v>193</v>
      </c>
      <c r="E4450" s="151" t="s">
        <v>3</v>
      </c>
      <c r="F4450" s="152" t="s">
        <v>3352</v>
      </c>
      <c r="H4450" s="153">
        <v>268.35000000000002</v>
      </c>
      <c r="I4450" s="154"/>
      <c r="L4450" s="149"/>
      <c r="M4450" s="155"/>
      <c r="T4450" s="156"/>
      <c r="AT4450" s="151" t="s">
        <v>193</v>
      </c>
      <c r="AU4450" s="151" t="s">
        <v>81</v>
      </c>
      <c r="AV4450" s="12" t="s">
        <v>81</v>
      </c>
      <c r="AW4450" s="12" t="s">
        <v>34</v>
      </c>
      <c r="AX4450" s="12" t="s">
        <v>72</v>
      </c>
      <c r="AY4450" s="151" t="s">
        <v>182</v>
      </c>
    </row>
    <row r="4451" spans="2:65" s="12" customFormat="1" ht="22.5">
      <c r="B4451" s="149"/>
      <c r="D4451" s="150" t="s">
        <v>193</v>
      </c>
      <c r="E4451" s="151" t="s">
        <v>3</v>
      </c>
      <c r="F4451" s="152" t="s">
        <v>3353</v>
      </c>
      <c r="H4451" s="153">
        <v>126.08</v>
      </c>
      <c r="I4451" s="154"/>
      <c r="L4451" s="149"/>
      <c r="M4451" s="155"/>
      <c r="T4451" s="156"/>
      <c r="AT4451" s="151" t="s">
        <v>193</v>
      </c>
      <c r="AU4451" s="151" t="s">
        <v>81</v>
      </c>
      <c r="AV4451" s="12" t="s">
        <v>81</v>
      </c>
      <c r="AW4451" s="12" t="s">
        <v>34</v>
      </c>
      <c r="AX4451" s="12" t="s">
        <v>72</v>
      </c>
      <c r="AY4451" s="151" t="s">
        <v>182</v>
      </c>
    </row>
    <row r="4452" spans="2:65" s="13" customFormat="1">
      <c r="B4452" s="157"/>
      <c r="D4452" s="150" t="s">
        <v>193</v>
      </c>
      <c r="E4452" s="158" t="s">
        <v>3</v>
      </c>
      <c r="F4452" s="159" t="s">
        <v>201</v>
      </c>
      <c r="H4452" s="160">
        <v>1037.6299999999999</v>
      </c>
      <c r="I4452" s="161"/>
      <c r="L4452" s="157"/>
      <c r="M4452" s="162"/>
      <c r="T4452" s="163"/>
      <c r="AT4452" s="158" t="s">
        <v>193</v>
      </c>
      <c r="AU4452" s="158" t="s">
        <v>81</v>
      </c>
      <c r="AV4452" s="13" t="s">
        <v>189</v>
      </c>
      <c r="AW4452" s="13" t="s">
        <v>34</v>
      </c>
      <c r="AX4452" s="13" t="s">
        <v>79</v>
      </c>
      <c r="AY4452" s="158" t="s">
        <v>182</v>
      </c>
    </row>
    <row r="4453" spans="2:65" s="1" customFormat="1" ht="24.2" customHeight="1">
      <c r="B4453" s="131"/>
      <c r="C4453" s="164" t="s">
        <v>3354</v>
      </c>
      <c r="D4453" s="164" t="s">
        <v>281</v>
      </c>
      <c r="E4453" s="165" t="s">
        <v>3355</v>
      </c>
      <c r="F4453" s="166" t="s">
        <v>3356</v>
      </c>
      <c r="G4453" s="167" t="s">
        <v>292</v>
      </c>
      <c r="H4453" s="168">
        <v>1089.5119999999999</v>
      </c>
      <c r="I4453" s="169"/>
      <c r="J4453" s="170">
        <f>ROUND(I4453*H4453,2)</f>
        <v>0</v>
      </c>
      <c r="K4453" s="166" t="s">
        <v>188</v>
      </c>
      <c r="L4453" s="171"/>
      <c r="M4453" s="172" t="s">
        <v>3</v>
      </c>
      <c r="N4453" s="173" t="s">
        <v>43</v>
      </c>
      <c r="P4453" s="141">
        <f>O4453*H4453</f>
        <v>0</v>
      </c>
      <c r="Q4453" s="141">
        <v>3.8999999999999999E-4</v>
      </c>
      <c r="R4453" s="141">
        <f>Q4453*H4453</f>
        <v>0.42490967999999996</v>
      </c>
      <c r="S4453" s="141">
        <v>0</v>
      </c>
      <c r="T4453" s="142">
        <f>S4453*H4453</f>
        <v>0</v>
      </c>
      <c r="AR4453" s="143" t="s">
        <v>405</v>
      </c>
      <c r="AT4453" s="143" t="s">
        <v>281</v>
      </c>
      <c r="AU4453" s="143" t="s">
        <v>81</v>
      </c>
      <c r="AY4453" s="17" t="s">
        <v>182</v>
      </c>
      <c r="BE4453" s="144">
        <f>IF(N4453="základní",J4453,0)</f>
        <v>0</v>
      </c>
      <c r="BF4453" s="144">
        <f>IF(N4453="snížená",J4453,0)</f>
        <v>0</v>
      </c>
      <c r="BG4453" s="144">
        <f>IF(N4453="zákl. přenesená",J4453,0)</f>
        <v>0</v>
      </c>
      <c r="BH4453" s="144">
        <f>IF(N4453="sníž. přenesená",J4453,0)</f>
        <v>0</v>
      </c>
      <c r="BI4453" s="144">
        <f>IF(N4453="nulová",J4453,0)</f>
        <v>0</v>
      </c>
      <c r="BJ4453" s="17" t="s">
        <v>79</v>
      </c>
      <c r="BK4453" s="144">
        <f>ROUND(I4453*H4453,2)</f>
        <v>0</v>
      </c>
      <c r="BL4453" s="17" t="s">
        <v>286</v>
      </c>
      <c r="BM4453" s="143" t="s">
        <v>3357</v>
      </c>
    </row>
    <row r="4454" spans="2:65" s="12" customFormat="1">
      <c r="B4454" s="149"/>
      <c r="D4454" s="150" t="s">
        <v>193</v>
      </c>
      <c r="F4454" s="152" t="s">
        <v>3358</v>
      </c>
      <c r="H4454" s="153">
        <v>1089.5119999999999</v>
      </c>
      <c r="I4454" s="154"/>
      <c r="L4454" s="149"/>
      <c r="M4454" s="155"/>
      <c r="T4454" s="156"/>
      <c r="AT4454" s="151" t="s">
        <v>193</v>
      </c>
      <c r="AU4454" s="151" t="s">
        <v>81</v>
      </c>
      <c r="AV4454" s="12" t="s">
        <v>81</v>
      </c>
      <c r="AW4454" s="12" t="s">
        <v>4</v>
      </c>
      <c r="AX4454" s="12" t="s">
        <v>79</v>
      </c>
      <c r="AY4454" s="151" t="s">
        <v>182</v>
      </c>
    </row>
    <row r="4455" spans="2:65" s="1" customFormat="1" ht="37.9" customHeight="1">
      <c r="B4455" s="131"/>
      <c r="C4455" s="132" t="s">
        <v>3359</v>
      </c>
      <c r="D4455" s="132" t="s">
        <v>184</v>
      </c>
      <c r="E4455" s="133" t="s">
        <v>3360</v>
      </c>
      <c r="F4455" s="134" t="s">
        <v>3361</v>
      </c>
      <c r="G4455" s="135" t="s">
        <v>292</v>
      </c>
      <c r="H4455" s="136">
        <v>155.53</v>
      </c>
      <c r="I4455" s="137"/>
      <c r="J4455" s="138">
        <f>ROUND(I4455*H4455,2)</f>
        <v>0</v>
      </c>
      <c r="K4455" s="134" t="s">
        <v>188</v>
      </c>
      <c r="L4455" s="32"/>
      <c r="M4455" s="139" t="s">
        <v>3</v>
      </c>
      <c r="N4455" s="140" t="s">
        <v>43</v>
      </c>
      <c r="P4455" s="141">
        <f>O4455*H4455</f>
        <v>0</v>
      </c>
      <c r="Q4455" s="141">
        <v>0</v>
      </c>
      <c r="R4455" s="141">
        <f>Q4455*H4455</f>
        <v>0</v>
      </c>
      <c r="S4455" s="141">
        <v>0</v>
      </c>
      <c r="T4455" s="142">
        <f>S4455*H4455</f>
        <v>0</v>
      </c>
      <c r="AR4455" s="143" t="s">
        <v>286</v>
      </c>
      <c r="AT4455" s="143" t="s">
        <v>184</v>
      </c>
      <c r="AU4455" s="143" t="s">
        <v>81</v>
      </c>
      <c r="AY4455" s="17" t="s">
        <v>182</v>
      </c>
      <c r="BE4455" s="144">
        <f>IF(N4455="základní",J4455,0)</f>
        <v>0</v>
      </c>
      <c r="BF4455" s="144">
        <f>IF(N4455="snížená",J4455,0)</f>
        <v>0</v>
      </c>
      <c r="BG4455" s="144">
        <f>IF(N4455="zákl. přenesená",J4455,0)</f>
        <v>0</v>
      </c>
      <c r="BH4455" s="144">
        <f>IF(N4455="sníž. přenesená",J4455,0)</f>
        <v>0</v>
      </c>
      <c r="BI4455" s="144">
        <f>IF(N4455="nulová",J4455,0)</f>
        <v>0</v>
      </c>
      <c r="BJ4455" s="17" t="s">
        <v>79</v>
      </c>
      <c r="BK4455" s="144">
        <f>ROUND(I4455*H4455,2)</f>
        <v>0</v>
      </c>
      <c r="BL4455" s="17" t="s">
        <v>286</v>
      </c>
      <c r="BM4455" s="143" t="s">
        <v>3362</v>
      </c>
    </row>
    <row r="4456" spans="2:65" s="1" customFormat="1">
      <c r="B4456" s="32"/>
      <c r="D4456" s="145" t="s">
        <v>191</v>
      </c>
      <c r="F4456" s="146" t="s">
        <v>3363</v>
      </c>
      <c r="I4456" s="147"/>
      <c r="L4456" s="32"/>
      <c r="M4456" s="148"/>
      <c r="T4456" s="52"/>
      <c r="AT4456" s="17" t="s">
        <v>191</v>
      </c>
      <c r="AU4456" s="17" t="s">
        <v>81</v>
      </c>
    </row>
    <row r="4457" spans="2:65" s="12" customFormat="1">
      <c r="B4457" s="149"/>
      <c r="D4457" s="150" t="s">
        <v>193</v>
      </c>
      <c r="E4457" s="151" t="s">
        <v>3</v>
      </c>
      <c r="F4457" s="152" t="s">
        <v>3364</v>
      </c>
      <c r="H4457" s="153">
        <v>110.64</v>
      </c>
      <c r="I4457" s="154"/>
      <c r="L4457" s="149"/>
      <c r="M4457" s="155"/>
      <c r="T4457" s="156"/>
      <c r="AT4457" s="151" t="s">
        <v>193</v>
      </c>
      <c r="AU4457" s="151" t="s">
        <v>81</v>
      </c>
      <c r="AV4457" s="12" t="s">
        <v>81</v>
      </c>
      <c r="AW4457" s="12" t="s">
        <v>34</v>
      </c>
      <c r="AX4457" s="12" t="s">
        <v>72</v>
      </c>
      <c r="AY4457" s="151" t="s">
        <v>182</v>
      </c>
    </row>
    <row r="4458" spans="2:65" s="12" customFormat="1">
      <c r="B4458" s="149"/>
      <c r="D4458" s="150" t="s">
        <v>193</v>
      </c>
      <c r="E4458" s="151" t="s">
        <v>3</v>
      </c>
      <c r="F4458" s="152" t="s">
        <v>3365</v>
      </c>
      <c r="H4458" s="153">
        <v>44.89</v>
      </c>
      <c r="I4458" s="154"/>
      <c r="L4458" s="149"/>
      <c r="M4458" s="155"/>
      <c r="T4458" s="156"/>
      <c r="AT4458" s="151" t="s">
        <v>193</v>
      </c>
      <c r="AU4458" s="151" t="s">
        <v>81</v>
      </c>
      <c r="AV4458" s="12" t="s">
        <v>81</v>
      </c>
      <c r="AW4458" s="12" t="s">
        <v>34</v>
      </c>
      <c r="AX4458" s="12" t="s">
        <v>72</v>
      </c>
      <c r="AY4458" s="151" t="s">
        <v>182</v>
      </c>
    </row>
    <row r="4459" spans="2:65" s="13" customFormat="1">
      <c r="B4459" s="157"/>
      <c r="D4459" s="150" t="s">
        <v>193</v>
      </c>
      <c r="E4459" s="158" t="s">
        <v>3</v>
      </c>
      <c r="F4459" s="159" t="s">
        <v>201</v>
      </c>
      <c r="H4459" s="160">
        <v>155.53</v>
      </c>
      <c r="I4459" s="161"/>
      <c r="L4459" s="157"/>
      <c r="M4459" s="162"/>
      <c r="T4459" s="163"/>
      <c r="AT4459" s="158" t="s">
        <v>193</v>
      </c>
      <c r="AU4459" s="158" t="s">
        <v>81</v>
      </c>
      <c r="AV4459" s="13" t="s">
        <v>189</v>
      </c>
      <c r="AW4459" s="13" t="s">
        <v>34</v>
      </c>
      <c r="AX4459" s="13" t="s">
        <v>79</v>
      </c>
      <c r="AY4459" s="158" t="s">
        <v>182</v>
      </c>
    </row>
    <row r="4460" spans="2:65" s="1" customFormat="1" ht="21.75" customHeight="1">
      <c r="B4460" s="131"/>
      <c r="C4460" s="164" t="s">
        <v>3366</v>
      </c>
      <c r="D4460" s="164" t="s">
        <v>281</v>
      </c>
      <c r="E4460" s="165" t="s">
        <v>3367</v>
      </c>
      <c r="F4460" s="166" t="s">
        <v>3368</v>
      </c>
      <c r="G4460" s="167" t="s">
        <v>292</v>
      </c>
      <c r="H4460" s="168">
        <v>326.613</v>
      </c>
      <c r="I4460" s="169"/>
      <c r="J4460" s="170">
        <f>ROUND(I4460*H4460,2)</f>
        <v>0</v>
      </c>
      <c r="K4460" s="166" t="s">
        <v>188</v>
      </c>
      <c r="L4460" s="171"/>
      <c r="M4460" s="172" t="s">
        <v>3</v>
      </c>
      <c r="N4460" s="173" t="s">
        <v>43</v>
      </c>
      <c r="P4460" s="141">
        <f>O4460*H4460</f>
        <v>0</v>
      </c>
      <c r="Q4460" s="141">
        <v>8.9999999999999998E-4</v>
      </c>
      <c r="R4460" s="141">
        <f>Q4460*H4460</f>
        <v>0.29395169999999998</v>
      </c>
      <c r="S4460" s="141">
        <v>0</v>
      </c>
      <c r="T4460" s="142">
        <f>S4460*H4460</f>
        <v>0</v>
      </c>
      <c r="AR4460" s="143" t="s">
        <v>405</v>
      </c>
      <c r="AT4460" s="143" t="s">
        <v>281</v>
      </c>
      <c r="AU4460" s="143" t="s">
        <v>81</v>
      </c>
      <c r="AY4460" s="17" t="s">
        <v>182</v>
      </c>
      <c r="BE4460" s="144">
        <f>IF(N4460="základní",J4460,0)</f>
        <v>0</v>
      </c>
      <c r="BF4460" s="144">
        <f>IF(N4460="snížená",J4460,0)</f>
        <v>0</v>
      </c>
      <c r="BG4460" s="144">
        <f>IF(N4460="zákl. přenesená",J4460,0)</f>
        <v>0</v>
      </c>
      <c r="BH4460" s="144">
        <f>IF(N4460="sníž. přenesená",J4460,0)</f>
        <v>0</v>
      </c>
      <c r="BI4460" s="144">
        <f>IF(N4460="nulová",J4460,0)</f>
        <v>0</v>
      </c>
      <c r="BJ4460" s="17" t="s">
        <v>79</v>
      </c>
      <c r="BK4460" s="144">
        <f>ROUND(I4460*H4460,2)</f>
        <v>0</v>
      </c>
      <c r="BL4460" s="17" t="s">
        <v>286</v>
      </c>
      <c r="BM4460" s="143" t="s">
        <v>3369</v>
      </c>
    </row>
    <row r="4461" spans="2:65" s="12" customFormat="1">
      <c r="B4461" s="149"/>
      <c r="D4461" s="150" t="s">
        <v>193</v>
      </c>
      <c r="F4461" s="152" t="s">
        <v>3370</v>
      </c>
      <c r="H4461" s="153">
        <v>326.613</v>
      </c>
      <c r="I4461" s="154"/>
      <c r="L4461" s="149"/>
      <c r="M4461" s="155"/>
      <c r="T4461" s="156"/>
      <c r="AT4461" s="151" t="s">
        <v>193</v>
      </c>
      <c r="AU4461" s="151" t="s">
        <v>81</v>
      </c>
      <c r="AV4461" s="12" t="s">
        <v>81</v>
      </c>
      <c r="AW4461" s="12" t="s">
        <v>4</v>
      </c>
      <c r="AX4461" s="12" t="s">
        <v>79</v>
      </c>
      <c r="AY4461" s="151" t="s">
        <v>182</v>
      </c>
    </row>
    <row r="4462" spans="2:65" s="1" customFormat="1" ht="44.25" customHeight="1">
      <c r="B4462" s="131"/>
      <c r="C4462" s="132" t="s">
        <v>3371</v>
      </c>
      <c r="D4462" s="132" t="s">
        <v>184</v>
      </c>
      <c r="E4462" s="133" t="s">
        <v>3372</v>
      </c>
      <c r="F4462" s="134" t="s">
        <v>3373</v>
      </c>
      <c r="G4462" s="135" t="s">
        <v>292</v>
      </c>
      <c r="H4462" s="136">
        <v>36.161999999999999</v>
      </c>
      <c r="I4462" s="137"/>
      <c r="J4462" s="138">
        <f>ROUND(I4462*H4462,2)</f>
        <v>0</v>
      </c>
      <c r="K4462" s="134" t="s">
        <v>188</v>
      </c>
      <c r="L4462" s="32"/>
      <c r="M4462" s="139" t="s">
        <v>3</v>
      </c>
      <c r="N4462" s="140" t="s">
        <v>43</v>
      </c>
      <c r="P4462" s="141">
        <f>O4462*H4462</f>
        <v>0</v>
      </c>
      <c r="Q4462" s="141">
        <v>6.0600000000000003E-3</v>
      </c>
      <c r="R4462" s="141">
        <f>Q4462*H4462</f>
        <v>0.21914172000000001</v>
      </c>
      <c r="S4462" s="141">
        <v>0</v>
      </c>
      <c r="T4462" s="142">
        <f>S4462*H4462</f>
        <v>0</v>
      </c>
      <c r="AR4462" s="143" t="s">
        <v>286</v>
      </c>
      <c r="AT4462" s="143" t="s">
        <v>184</v>
      </c>
      <c r="AU4462" s="143" t="s">
        <v>81</v>
      </c>
      <c r="AY4462" s="17" t="s">
        <v>182</v>
      </c>
      <c r="BE4462" s="144">
        <f>IF(N4462="základní",J4462,0)</f>
        <v>0</v>
      </c>
      <c r="BF4462" s="144">
        <f>IF(N4462="snížená",J4462,0)</f>
        <v>0</v>
      </c>
      <c r="BG4462" s="144">
        <f>IF(N4462="zákl. přenesená",J4462,0)</f>
        <v>0</v>
      </c>
      <c r="BH4462" s="144">
        <f>IF(N4462="sníž. přenesená",J4462,0)</f>
        <v>0</v>
      </c>
      <c r="BI4462" s="144">
        <f>IF(N4462="nulová",J4462,0)</f>
        <v>0</v>
      </c>
      <c r="BJ4462" s="17" t="s">
        <v>79</v>
      </c>
      <c r="BK4462" s="144">
        <f>ROUND(I4462*H4462,2)</f>
        <v>0</v>
      </c>
      <c r="BL4462" s="17" t="s">
        <v>286</v>
      </c>
      <c r="BM4462" s="143" t="s">
        <v>3374</v>
      </c>
    </row>
    <row r="4463" spans="2:65" s="1" customFormat="1">
      <c r="B4463" s="32"/>
      <c r="D4463" s="145" t="s">
        <v>191</v>
      </c>
      <c r="F4463" s="146" t="s">
        <v>3375</v>
      </c>
      <c r="I4463" s="147"/>
      <c r="L4463" s="32"/>
      <c r="M4463" s="148"/>
      <c r="T4463" s="52"/>
      <c r="AT4463" s="17" t="s">
        <v>191</v>
      </c>
      <c r="AU4463" s="17" t="s">
        <v>81</v>
      </c>
    </row>
    <row r="4464" spans="2:65" s="12" customFormat="1">
      <c r="B4464" s="149"/>
      <c r="D4464" s="150" t="s">
        <v>193</v>
      </c>
      <c r="E4464" s="151" t="s">
        <v>3</v>
      </c>
      <c r="F4464" s="152" t="s">
        <v>506</v>
      </c>
      <c r="H4464" s="153">
        <v>10.5</v>
      </c>
      <c r="I4464" s="154"/>
      <c r="L4464" s="149"/>
      <c r="M4464" s="155"/>
      <c r="T4464" s="156"/>
      <c r="AT4464" s="151" t="s">
        <v>193</v>
      </c>
      <c r="AU4464" s="151" t="s">
        <v>81</v>
      </c>
      <c r="AV4464" s="12" t="s">
        <v>81</v>
      </c>
      <c r="AW4464" s="12" t="s">
        <v>34</v>
      </c>
      <c r="AX4464" s="12" t="s">
        <v>72</v>
      </c>
      <c r="AY4464" s="151" t="s">
        <v>182</v>
      </c>
    </row>
    <row r="4465" spans="2:65" s="12" customFormat="1">
      <c r="B4465" s="149"/>
      <c r="D4465" s="150" t="s">
        <v>193</v>
      </c>
      <c r="E4465" s="151" t="s">
        <v>3</v>
      </c>
      <c r="F4465" s="152" t="s">
        <v>3376</v>
      </c>
      <c r="H4465" s="153">
        <v>25.661999999999999</v>
      </c>
      <c r="I4465" s="154"/>
      <c r="L4465" s="149"/>
      <c r="M4465" s="155"/>
      <c r="T4465" s="156"/>
      <c r="AT4465" s="151" t="s">
        <v>193</v>
      </c>
      <c r="AU4465" s="151" t="s">
        <v>81</v>
      </c>
      <c r="AV4465" s="12" t="s">
        <v>81</v>
      </c>
      <c r="AW4465" s="12" t="s">
        <v>34</v>
      </c>
      <c r="AX4465" s="12" t="s">
        <v>72</v>
      </c>
      <c r="AY4465" s="151" t="s">
        <v>182</v>
      </c>
    </row>
    <row r="4466" spans="2:65" s="13" customFormat="1">
      <c r="B4466" s="157"/>
      <c r="D4466" s="150" t="s">
        <v>193</v>
      </c>
      <c r="E4466" s="158" t="s">
        <v>3</v>
      </c>
      <c r="F4466" s="159" t="s">
        <v>519</v>
      </c>
      <c r="H4466" s="160">
        <v>36.161999999999999</v>
      </c>
      <c r="I4466" s="161"/>
      <c r="L4466" s="157"/>
      <c r="M4466" s="162"/>
      <c r="T4466" s="163"/>
      <c r="AT4466" s="158" t="s">
        <v>193</v>
      </c>
      <c r="AU4466" s="158" t="s">
        <v>81</v>
      </c>
      <c r="AV4466" s="13" t="s">
        <v>189</v>
      </c>
      <c r="AW4466" s="13" t="s">
        <v>34</v>
      </c>
      <c r="AX4466" s="13" t="s">
        <v>79</v>
      </c>
      <c r="AY4466" s="158" t="s">
        <v>182</v>
      </c>
    </row>
    <row r="4467" spans="2:65" s="1" customFormat="1" ht="24.2" customHeight="1">
      <c r="B4467" s="131"/>
      <c r="C4467" s="164" t="s">
        <v>3377</v>
      </c>
      <c r="D4467" s="164" t="s">
        <v>281</v>
      </c>
      <c r="E4467" s="165" t="s">
        <v>3378</v>
      </c>
      <c r="F4467" s="166" t="s">
        <v>3379</v>
      </c>
      <c r="G4467" s="167" t="s">
        <v>292</v>
      </c>
      <c r="H4467" s="168">
        <v>36.884999999999998</v>
      </c>
      <c r="I4467" s="169"/>
      <c r="J4467" s="170">
        <f>ROUND(I4467*H4467,2)</f>
        <v>0</v>
      </c>
      <c r="K4467" s="166" t="s">
        <v>188</v>
      </c>
      <c r="L4467" s="171"/>
      <c r="M4467" s="172" t="s">
        <v>3</v>
      </c>
      <c r="N4467" s="173" t="s">
        <v>43</v>
      </c>
      <c r="P4467" s="141">
        <f>O4467*H4467</f>
        <v>0</v>
      </c>
      <c r="Q4467" s="141">
        <v>4.1000000000000003E-3</v>
      </c>
      <c r="R4467" s="141">
        <f>Q4467*H4467</f>
        <v>0.15122850000000002</v>
      </c>
      <c r="S4467" s="141">
        <v>0</v>
      </c>
      <c r="T4467" s="142">
        <f>S4467*H4467</f>
        <v>0</v>
      </c>
      <c r="AR4467" s="143" t="s">
        <v>405</v>
      </c>
      <c r="AT4467" s="143" t="s">
        <v>281</v>
      </c>
      <c r="AU4467" s="143" t="s">
        <v>81</v>
      </c>
      <c r="AY4467" s="17" t="s">
        <v>182</v>
      </c>
      <c r="BE4467" s="144">
        <f>IF(N4467="základní",J4467,0)</f>
        <v>0</v>
      </c>
      <c r="BF4467" s="144">
        <f>IF(N4467="snížená",J4467,0)</f>
        <v>0</v>
      </c>
      <c r="BG4467" s="144">
        <f>IF(N4467="zákl. přenesená",J4467,0)</f>
        <v>0</v>
      </c>
      <c r="BH4467" s="144">
        <f>IF(N4467="sníž. přenesená",J4467,0)</f>
        <v>0</v>
      </c>
      <c r="BI4467" s="144">
        <f>IF(N4467="nulová",J4467,0)</f>
        <v>0</v>
      </c>
      <c r="BJ4467" s="17" t="s">
        <v>79</v>
      </c>
      <c r="BK4467" s="144">
        <f>ROUND(I4467*H4467,2)</f>
        <v>0</v>
      </c>
      <c r="BL4467" s="17" t="s">
        <v>286</v>
      </c>
      <c r="BM4467" s="143" t="s">
        <v>3380</v>
      </c>
    </row>
    <row r="4468" spans="2:65" s="12" customFormat="1">
      <c r="B4468" s="149"/>
      <c r="D4468" s="150" t="s">
        <v>193</v>
      </c>
      <c r="F4468" s="152" t="s">
        <v>3381</v>
      </c>
      <c r="H4468" s="153">
        <v>36.884999999999998</v>
      </c>
      <c r="I4468" s="154"/>
      <c r="L4468" s="149"/>
      <c r="M4468" s="155"/>
      <c r="T4468" s="156"/>
      <c r="AT4468" s="151" t="s">
        <v>193</v>
      </c>
      <c r="AU4468" s="151" t="s">
        <v>81</v>
      </c>
      <c r="AV4468" s="12" t="s">
        <v>81</v>
      </c>
      <c r="AW4468" s="12" t="s">
        <v>4</v>
      </c>
      <c r="AX4468" s="12" t="s">
        <v>79</v>
      </c>
      <c r="AY4468" s="151" t="s">
        <v>182</v>
      </c>
    </row>
    <row r="4469" spans="2:65" s="1" customFormat="1" ht="49.15" customHeight="1">
      <c r="B4469" s="131"/>
      <c r="C4469" s="132" t="s">
        <v>3382</v>
      </c>
      <c r="D4469" s="132" t="s">
        <v>184</v>
      </c>
      <c r="E4469" s="133" t="s">
        <v>3383</v>
      </c>
      <c r="F4469" s="134" t="s">
        <v>3384</v>
      </c>
      <c r="G4469" s="135" t="s">
        <v>292</v>
      </c>
      <c r="H4469" s="136">
        <v>203.8</v>
      </c>
      <c r="I4469" s="137"/>
      <c r="J4469" s="138">
        <f>ROUND(I4469*H4469,2)</f>
        <v>0</v>
      </c>
      <c r="K4469" s="134" t="s">
        <v>188</v>
      </c>
      <c r="L4469" s="32"/>
      <c r="M4469" s="139" t="s">
        <v>3</v>
      </c>
      <c r="N4469" s="140" t="s">
        <v>43</v>
      </c>
      <c r="P4469" s="141">
        <f>O4469*H4469</f>
        <v>0</v>
      </c>
      <c r="Q4469" s="141">
        <v>0</v>
      </c>
      <c r="R4469" s="141">
        <f>Q4469*H4469</f>
        <v>0</v>
      </c>
      <c r="S4469" s="141">
        <v>2.4E-2</v>
      </c>
      <c r="T4469" s="142">
        <f>S4469*H4469</f>
        <v>4.8912000000000004</v>
      </c>
      <c r="AR4469" s="143" t="s">
        <v>286</v>
      </c>
      <c r="AT4469" s="143" t="s">
        <v>184</v>
      </c>
      <c r="AU4469" s="143" t="s">
        <v>81</v>
      </c>
      <c r="AY4469" s="17" t="s">
        <v>182</v>
      </c>
      <c r="BE4469" s="144">
        <f>IF(N4469="základní",J4469,0)</f>
        <v>0</v>
      </c>
      <c r="BF4469" s="144">
        <f>IF(N4469="snížená",J4469,0)</f>
        <v>0</v>
      </c>
      <c r="BG4469" s="144">
        <f>IF(N4469="zákl. přenesená",J4469,0)</f>
        <v>0</v>
      </c>
      <c r="BH4469" s="144">
        <f>IF(N4469="sníž. přenesená",J4469,0)</f>
        <v>0</v>
      </c>
      <c r="BI4469" s="144">
        <f>IF(N4469="nulová",J4469,0)</f>
        <v>0</v>
      </c>
      <c r="BJ4469" s="17" t="s">
        <v>79</v>
      </c>
      <c r="BK4469" s="144">
        <f>ROUND(I4469*H4469,2)</f>
        <v>0</v>
      </c>
      <c r="BL4469" s="17" t="s">
        <v>286</v>
      </c>
      <c r="BM4469" s="143" t="s">
        <v>3385</v>
      </c>
    </row>
    <row r="4470" spans="2:65" s="1" customFormat="1">
      <c r="B4470" s="32"/>
      <c r="D4470" s="145" t="s">
        <v>191</v>
      </c>
      <c r="F4470" s="146" t="s">
        <v>3386</v>
      </c>
      <c r="I4470" s="147"/>
      <c r="L4470" s="32"/>
      <c r="M4470" s="148"/>
      <c r="T4470" s="52"/>
      <c r="AT4470" s="17" t="s">
        <v>191</v>
      </c>
      <c r="AU4470" s="17" t="s">
        <v>81</v>
      </c>
    </row>
    <row r="4471" spans="2:65" s="12" customFormat="1">
      <c r="B4471" s="149"/>
      <c r="D4471" s="150" t="s">
        <v>193</v>
      </c>
      <c r="E4471" s="151" t="s">
        <v>3</v>
      </c>
      <c r="F4471" s="152" t="s">
        <v>3387</v>
      </c>
      <c r="H4471" s="153">
        <v>203.8</v>
      </c>
      <c r="I4471" s="154"/>
      <c r="L4471" s="149"/>
      <c r="M4471" s="155"/>
      <c r="T4471" s="156"/>
      <c r="AT4471" s="151" t="s">
        <v>193</v>
      </c>
      <c r="AU4471" s="151" t="s">
        <v>81</v>
      </c>
      <c r="AV4471" s="12" t="s">
        <v>81</v>
      </c>
      <c r="AW4471" s="12" t="s">
        <v>34</v>
      </c>
      <c r="AX4471" s="12" t="s">
        <v>79</v>
      </c>
      <c r="AY4471" s="151" t="s">
        <v>182</v>
      </c>
    </row>
    <row r="4472" spans="2:65" s="1" customFormat="1" ht="37.9" customHeight="1">
      <c r="B4472" s="131"/>
      <c r="C4472" s="132" t="s">
        <v>3388</v>
      </c>
      <c r="D4472" s="132" t="s">
        <v>184</v>
      </c>
      <c r="E4472" s="133" t="s">
        <v>3389</v>
      </c>
      <c r="F4472" s="134" t="s">
        <v>3390</v>
      </c>
      <c r="G4472" s="135" t="s">
        <v>292</v>
      </c>
      <c r="H4472" s="136">
        <v>210.357</v>
      </c>
      <c r="I4472" s="137"/>
      <c r="J4472" s="138">
        <f>ROUND(I4472*H4472,2)</f>
        <v>0</v>
      </c>
      <c r="K4472" s="134" t="s">
        <v>188</v>
      </c>
      <c r="L4472" s="32"/>
      <c r="M4472" s="139" t="s">
        <v>3</v>
      </c>
      <c r="N4472" s="140" t="s">
        <v>43</v>
      </c>
      <c r="P4472" s="141">
        <f>O4472*H4472</f>
        <v>0</v>
      </c>
      <c r="Q4472" s="141">
        <v>0</v>
      </c>
      <c r="R4472" s="141">
        <f>Q4472*H4472</f>
        <v>0</v>
      </c>
      <c r="S4472" s="141">
        <v>0</v>
      </c>
      <c r="T4472" s="142">
        <f>S4472*H4472</f>
        <v>0</v>
      </c>
      <c r="AR4472" s="143" t="s">
        <v>286</v>
      </c>
      <c r="AT4472" s="143" t="s">
        <v>184</v>
      </c>
      <c r="AU4472" s="143" t="s">
        <v>81</v>
      </c>
      <c r="AY4472" s="17" t="s">
        <v>182</v>
      </c>
      <c r="BE4472" s="144">
        <f>IF(N4472="základní",J4472,0)</f>
        <v>0</v>
      </c>
      <c r="BF4472" s="144">
        <f>IF(N4472="snížená",J4472,0)</f>
        <v>0</v>
      </c>
      <c r="BG4472" s="144">
        <f>IF(N4472="zákl. přenesená",J4472,0)</f>
        <v>0</v>
      </c>
      <c r="BH4472" s="144">
        <f>IF(N4472="sníž. přenesená",J4472,0)</f>
        <v>0</v>
      </c>
      <c r="BI4472" s="144">
        <f>IF(N4472="nulová",J4472,0)</f>
        <v>0</v>
      </c>
      <c r="BJ4472" s="17" t="s">
        <v>79</v>
      </c>
      <c r="BK4472" s="144">
        <f>ROUND(I4472*H4472,2)</f>
        <v>0</v>
      </c>
      <c r="BL4472" s="17" t="s">
        <v>286</v>
      </c>
      <c r="BM4472" s="143" t="s">
        <v>3391</v>
      </c>
    </row>
    <row r="4473" spans="2:65" s="1" customFormat="1">
      <c r="B4473" s="32"/>
      <c r="D4473" s="145" t="s">
        <v>191</v>
      </c>
      <c r="F4473" s="146" t="s">
        <v>3392</v>
      </c>
      <c r="I4473" s="147"/>
      <c r="L4473" s="32"/>
      <c r="M4473" s="148"/>
      <c r="T4473" s="52"/>
      <c r="AT4473" s="17" t="s">
        <v>191</v>
      </c>
      <c r="AU4473" s="17" t="s">
        <v>81</v>
      </c>
    </row>
    <row r="4474" spans="2:65" s="12" customFormat="1">
      <c r="B4474" s="149"/>
      <c r="D4474" s="150" t="s">
        <v>193</v>
      </c>
      <c r="E4474" s="151" t="s">
        <v>3</v>
      </c>
      <c r="F4474" s="152" t="s">
        <v>3202</v>
      </c>
      <c r="H4474" s="153">
        <v>89.436000000000007</v>
      </c>
      <c r="I4474" s="154"/>
      <c r="L4474" s="149"/>
      <c r="M4474" s="155"/>
      <c r="T4474" s="156"/>
      <c r="AT4474" s="151" t="s">
        <v>193</v>
      </c>
      <c r="AU4474" s="151" t="s">
        <v>81</v>
      </c>
      <c r="AV4474" s="12" t="s">
        <v>81</v>
      </c>
      <c r="AW4474" s="12" t="s">
        <v>34</v>
      </c>
      <c r="AX4474" s="12" t="s">
        <v>72</v>
      </c>
      <c r="AY4474" s="151" t="s">
        <v>182</v>
      </c>
    </row>
    <row r="4475" spans="2:65" s="12" customFormat="1">
      <c r="B4475" s="149"/>
      <c r="D4475" s="150" t="s">
        <v>193</v>
      </c>
      <c r="E4475" s="151" t="s">
        <v>3</v>
      </c>
      <c r="F4475" s="152" t="s">
        <v>3203</v>
      </c>
      <c r="H4475" s="153">
        <v>17.986000000000001</v>
      </c>
      <c r="I4475" s="154"/>
      <c r="L4475" s="149"/>
      <c r="M4475" s="155"/>
      <c r="T4475" s="156"/>
      <c r="AT4475" s="151" t="s">
        <v>193</v>
      </c>
      <c r="AU4475" s="151" t="s">
        <v>81</v>
      </c>
      <c r="AV4475" s="12" t="s">
        <v>81</v>
      </c>
      <c r="AW4475" s="12" t="s">
        <v>34</v>
      </c>
      <c r="AX4475" s="12" t="s">
        <v>72</v>
      </c>
      <c r="AY4475" s="151" t="s">
        <v>182</v>
      </c>
    </row>
    <row r="4476" spans="2:65" s="12" customFormat="1">
      <c r="B4476" s="149"/>
      <c r="D4476" s="150" t="s">
        <v>193</v>
      </c>
      <c r="E4476" s="151" t="s">
        <v>3</v>
      </c>
      <c r="F4476" s="152" t="s">
        <v>3204</v>
      </c>
      <c r="H4476" s="153">
        <v>69.87</v>
      </c>
      <c r="I4476" s="154"/>
      <c r="L4476" s="149"/>
      <c r="M4476" s="155"/>
      <c r="T4476" s="156"/>
      <c r="AT4476" s="151" t="s">
        <v>193</v>
      </c>
      <c r="AU4476" s="151" t="s">
        <v>81</v>
      </c>
      <c r="AV4476" s="12" t="s">
        <v>81</v>
      </c>
      <c r="AW4476" s="12" t="s">
        <v>34</v>
      </c>
      <c r="AX4476" s="12" t="s">
        <v>72</v>
      </c>
      <c r="AY4476" s="151" t="s">
        <v>182</v>
      </c>
    </row>
    <row r="4477" spans="2:65" s="12" customFormat="1">
      <c r="B4477" s="149"/>
      <c r="D4477" s="150" t="s">
        <v>193</v>
      </c>
      <c r="E4477" s="151" t="s">
        <v>3</v>
      </c>
      <c r="F4477" s="152" t="s">
        <v>3205</v>
      </c>
      <c r="H4477" s="153">
        <v>33.064999999999998</v>
      </c>
      <c r="I4477" s="154"/>
      <c r="L4477" s="149"/>
      <c r="M4477" s="155"/>
      <c r="T4477" s="156"/>
      <c r="AT4477" s="151" t="s">
        <v>193</v>
      </c>
      <c r="AU4477" s="151" t="s">
        <v>81</v>
      </c>
      <c r="AV4477" s="12" t="s">
        <v>81</v>
      </c>
      <c r="AW4477" s="12" t="s">
        <v>34</v>
      </c>
      <c r="AX4477" s="12" t="s">
        <v>72</v>
      </c>
      <c r="AY4477" s="151" t="s">
        <v>182</v>
      </c>
    </row>
    <row r="4478" spans="2:65" s="13" customFormat="1">
      <c r="B4478" s="157"/>
      <c r="D4478" s="150" t="s">
        <v>193</v>
      </c>
      <c r="E4478" s="158" t="s">
        <v>3</v>
      </c>
      <c r="F4478" s="159" t="s">
        <v>3209</v>
      </c>
      <c r="H4478" s="160">
        <v>210.35700000000003</v>
      </c>
      <c r="I4478" s="161"/>
      <c r="L4478" s="157"/>
      <c r="M4478" s="162"/>
      <c r="T4478" s="163"/>
      <c r="AT4478" s="158" t="s">
        <v>193</v>
      </c>
      <c r="AU4478" s="158" t="s">
        <v>81</v>
      </c>
      <c r="AV4478" s="13" t="s">
        <v>189</v>
      </c>
      <c r="AW4478" s="13" t="s">
        <v>34</v>
      </c>
      <c r="AX4478" s="13" t="s">
        <v>79</v>
      </c>
      <c r="AY4478" s="158" t="s">
        <v>182</v>
      </c>
    </row>
    <row r="4479" spans="2:65" s="1" customFormat="1" ht="24.2" customHeight="1">
      <c r="B4479" s="131"/>
      <c r="C4479" s="164" t="s">
        <v>3393</v>
      </c>
      <c r="D4479" s="164" t="s">
        <v>281</v>
      </c>
      <c r="E4479" s="165" t="s">
        <v>3394</v>
      </c>
      <c r="F4479" s="166" t="s">
        <v>3395</v>
      </c>
      <c r="G4479" s="167" t="s">
        <v>292</v>
      </c>
      <c r="H4479" s="168">
        <v>441.75</v>
      </c>
      <c r="I4479" s="169"/>
      <c r="J4479" s="170">
        <f>ROUND(I4479*H4479,2)</f>
        <v>0</v>
      </c>
      <c r="K4479" s="166" t="s">
        <v>188</v>
      </c>
      <c r="L4479" s="171"/>
      <c r="M4479" s="172" t="s">
        <v>3</v>
      </c>
      <c r="N4479" s="173" t="s">
        <v>43</v>
      </c>
      <c r="P4479" s="141">
        <f>O4479*H4479</f>
        <v>0</v>
      </c>
      <c r="Q4479" s="141">
        <v>2.5000000000000001E-3</v>
      </c>
      <c r="R4479" s="141">
        <f>Q4479*H4479</f>
        <v>1.1043750000000001</v>
      </c>
      <c r="S4479" s="141">
        <v>0</v>
      </c>
      <c r="T4479" s="142">
        <f>S4479*H4479</f>
        <v>0</v>
      </c>
      <c r="AR4479" s="143" t="s">
        <v>405</v>
      </c>
      <c r="AT4479" s="143" t="s">
        <v>281</v>
      </c>
      <c r="AU4479" s="143" t="s">
        <v>81</v>
      </c>
      <c r="AY4479" s="17" t="s">
        <v>182</v>
      </c>
      <c r="BE4479" s="144">
        <f>IF(N4479="základní",J4479,0)</f>
        <v>0</v>
      </c>
      <c r="BF4479" s="144">
        <f>IF(N4479="snížená",J4479,0)</f>
        <v>0</v>
      </c>
      <c r="BG4479" s="144">
        <f>IF(N4479="zákl. přenesená",J4479,0)</f>
        <v>0</v>
      </c>
      <c r="BH4479" s="144">
        <f>IF(N4479="sníž. přenesená",J4479,0)</f>
        <v>0</v>
      </c>
      <c r="BI4479" s="144">
        <f>IF(N4479="nulová",J4479,0)</f>
        <v>0</v>
      </c>
      <c r="BJ4479" s="17" t="s">
        <v>79</v>
      </c>
      <c r="BK4479" s="144">
        <f>ROUND(I4479*H4479,2)</f>
        <v>0</v>
      </c>
      <c r="BL4479" s="17" t="s">
        <v>286</v>
      </c>
      <c r="BM4479" s="143" t="s">
        <v>3396</v>
      </c>
    </row>
    <row r="4480" spans="2:65" s="12" customFormat="1">
      <c r="B4480" s="149"/>
      <c r="D4480" s="150" t="s">
        <v>193</v>
      </c>
      <c r="F4480" s="152" t="s">
        <v>3397</v>
      </c>
      <c r="H4480" s="153">
        <v>441.75</v>
      </c>
      <c r="I4480" s="154"/>
      <c r="L4480" s="149"/>
      <c r="M4480" s="155"/>
      <c r="T4480" s="156"/>
      <c r="AT4480" s="151" t="s">
        <v>193</v>
      </c>
      <c r="AU4480" s="151" t="s">
        <v>81</v>
      </c>
      <c r="AV4480" s="12" t="s">
        <v>81</v>
      </c>
      <c r="AW4480" s="12" t="s">
        <v>4</v>
      </c>
      <c r="AX4480" s="12" t="s">
        <v>79</v>
      </c>
      <c r="AY4480" s="151" t="s">
        <v>182</v>
      </c>
    </row>
    <row r="4481" spans="2:65" s="1" customFormat="1" ht="44.25" customHeight="1">
      <c r="B4481" s="131"/>
      <c r="C4481" s="132" t="s">
        <v>3398</v>
      </c>
      <c r="D4481" s="132" t="s">
        <v>184</v>
      </c>
      <c r="E4481" s="133" t="s">
        <v>3399</v>
      </c>
      <c r="F4481" s="134" t="s">
        <v>3400</v>
      </c>
      <c r="G4481" s="135" t="s">
        <v>292</v>
      </c>
      <c r="H4481" s="136">
        <v>210.357</v>
      </c>
      <c r="I4481" s="137"/>
      <c r="J4481" s="138">
        <f>ROUND(I4481*H4481,2)</f>
        <v>0</v>
      </c>
      <c r="K4481" s="134" t="s">
        <v>188</v>
      </c>
      <c r="L4481" s="32"/>
      <c r="M4481" s="139" t="s">
        <v>3</v>
      </c>
      <c r="N4481" s="140" t="s">
        <v>43</v>
      </c>
      <c r="P4481" s="141">
        <f>O4481*H4481</f>
        <v>0</v>
      </c>
      <c r="Q4481" s="141">
        <v>1E-4</v>
      </c>
      <c r="R4481" s="141">
        <f>Q4481*H4481</f>
        <v>2.1035700000000001E-2</v>
      </c>
      <c r="S4481" s="141">
        <v>0</v>
      </c>
      <c r="T4481" s="142">
        <f>S4481*H4481</f>
        <v>0</v>
      </c>
      <c r="AR4481" s="143" t="s">
        <v>286</v>
      </c>
      <c r="AT4481" s="143" t="s">
        <v>184</v>
      </c>
      <c r="AU4481" s="143" t="s">
        <v>81</v>
      </c>
      <c r="AY4481" s="17" t="s">
        <v>182</v>
      </c>
      <c r="BE4481" s="144">
        <f>IF(N4481="základní",J4481,0)</f>
        <v>0</v>
      </c>
      <c r="BF4481" s="144">
        <f>IF(N4481="snížená",J4481,0)</f>
        <v>0</v>
      </c>
      <c r="BG4481" s="144">
        <f>IF(N4481="zákl. přenesená",J4481,0)</f>
        <v>0</v>
      </c>
      <c r="BH4481" s="144">
        <f>IF(N4481="sníž. přenesená",J4481,0)</f>
        <v>0</v>
      </c>
      <c r="BI4481" s="144">
        <f>IF(N4481="nulová",J4481,0)</f>
        <v>0</v>
      </c>
      <c r="BJ4481" s="17" t="s">
        <v>79</v>
      </c>
      <c r="BK4481" s="144">
        <f>ROUND(I4481*H4481,2)</f>
        <v>0</v>
      </c>
      <c r="BL4481" s="17" t="s">
        <v>286</v>
      </c>
      <c r="BM4481" s="143" t="s">
        <v>3401</v>
      </c>
    </row>
    <row r="4482" spans="2:65" s="1" customFormat="1">
      <c r="B4482" s="32"/>
      <c r="D4482" s="145" t="s">
        <v>191</v>
      </c>
      <c r="F4482" s="146" t="s">
        <v>3402</v>
      </c>
      <c r="I4482" s="147"/>
      <c r="L4482" s="32"/>
      <c r="M4482" s="148"/>
      <c r="T4482" s="52"/>
      <c r="AT4482" s="17" t="s">
        <v>191</v>
      </c>
      <c r="AU4482" s="17" t="s">
        <v>81</v>
      </c>
    </row>
    <row r="4483" spans="2:65" s="12" customFormat="1">
      <c r="B4483" s="149"/>
      <c r="D4483" s="150" t="s">
        <v>193</v>
      </c>
      <c r="E4483" s="151" t="s">
        <v>3</v>
      </c>
      <c r="F4483" s="152" t="s">
        <v>3202</v>
      </c>
      <c r="H4483" s="153">
        <v>89.436000000000007</v>
      </c>
      <c r="I4483" s="154"/>
      <c r="L4483" s="149"/>
      <c r="M4483" s="155"/>
      <c r="T4483" s="156"/>
      <c r="AT4483" s="151" t="s">
        <v>193</v>
      </c>
      <c r="AU4483" s="151" t="s">
        <v>81</v>
      </c>
      <c r="AV4483" s="12" t="s">
        <v>81</v>
      </c>
      <c r="AW4483" s="12" t="s">
        <v>34</v>
      </c>
      <c r="AX4483" s="12" t="s">
        <v>72</v>
      </c>
      <c r="AY4483" s="151" t="s">
        <v>182</v>
      </c>
    </row>
    <row r="4484" spans="2:65" s="12" customFormat="1">
      <c r="B4484" s="149"/>
      <c r="D4484" s="150" t="s">
        <v>193</v>
      </c>
      <c r="E4484" s="151" t="s">
        <v>3</v>
      </c>
      <c r="F4484" s="152" t="s">
        <v>3203</v>
      </c>
      <c r="H4484" s="153">
        <v>17.986000000000001</v>
      </c>
      <c r="I4484" s="154"/>
      <c r="L4484" s="149"/>
      <c r="M4484" s="155"/>
      <c r="T4484" s="156"/>
      <c r="AT4484" s="151" t="s">
        <v>193</v>
      </c>
      <c r="AU4484" s="151" t="s">
        <v>81</v>
      </c>
      <c r="AV4484" s="12" t="s">
        <v>81</v>
      </c>
      <c r="AW4484" s="12" t="s">
        <v>34</v>
      </c>
      <c r="AX4484" s="12" t="s">
        <v>72</v>
      </c>
      <c r="AY4484" s="151" t="s">
        <v>182</v>
      </c>
    </row>
    <row r="4485" spans="2:65" s="12" customFormat="1">
      <c r="B4485" s="149"/>
      <c r="D4485" s="150" t="s">
        <v>193</v>
      </c>
      <c r="E4485" s="151" t="s">
        <v>3</v>
      </c>
      <c r="F4485" s="152" t="s">
        <v>3204</v>
      </c>
      <c r="H4485" s="153">
        <v>69.87</v>
      </c>
      <c r="I4485" s="154"/>
      <c r="L4485" s="149"/>
      <c r="M4485" s="155"/>
      <c r="T4485" s="156"/>
      <c r="AT4485" s="151" t="s">
        <v>193</v>
      </c>
      <c r="AU4485" s="151" t="s">
        <v>81</v>
      </c>
      <c r="AV4485" s="12" t="s">
        <v>81</v>
      </c>
      <c r="AW4485" s="12" t="s">
        <v>34</v>
      </c>
      <c r="AX4485" s="12" t="s">
        <v>72</v>
      </c>
      <c r="AY4485" s="151" t="s">
        <v>182</v>
      </c>
    </row>
    <row r="4486" spans="2:65" s="12" customFormat="1">
      <c r="B4486" s="149"/>
      <c r="D4486" s="150" t="s">
        <v>193</v>
      </c>
      <c r="E4486" s="151" t="s">
        <v>3</v>
      </c>
      <c r="F4486" s="152" t="s">
        <v>3205</v>
      </c>
      <c r="H4486" s="153">
        <v>33.064999999999998</v>
      </c>
      <c r="I4486" s="154"/>
      <c r="L4486" s="149"/>
      <c r="M4486" s="155"/>
      <c r="T4486" s="156"/>
      <c r="AT4486" s="151" t="s">
        <v>193</v>
      </c>
      <c r="AU4486" s="151" t="s">
        <v>81</v>
      </c>
      <c r="AV4486" s="12" t="s">
        <v>81</v>
      </c>
      <c r="AW4486" s="12" t="s">
        <v>34</v>
      </c>
      <c r="AX4486" s="12" t="s">
        <v>72</v>
      </c>
      <c r="AY4486" s="151" t="s">
        <v>182</v>
      </c>
    </row>
    <row r="4487" spans="2:65" s="13" customFormat="1">
      <c r="B4487" s="157"/>
      <c r="D4487" s="150" t="s">
        <v>193</v>
      </c>
      <c r="E4487" s="158" t="s">
        <v>3</v>
      </c>
      <c r="F4487" s="159" t="s">
        <v>3209</v>
      </c>
      <c r="H4487" s="160">
        <v>210.35700000000003</v>
      </c>
      <c r="I4487" s="161"/>
      <c r="L4487" s="157"/>
      <c r="M4487" s="162"/>
      <c r="T4487" s="163"/>
      <c r="AT4487" s="158" t="s">
        <v>193</v>
      </c>
      <c r="AU4487" s="158" t="s">
        <v>81</v>
      </c>
      <c r="AV4487" s="13" t="s">
        <v>189</v>
      </c>
      <c r="AW4487" s="13" t="s">
        <v>34</v>
      </c>
      <c r="AX4487" s="13" t="s">
        <v>79</v>
      </c>
      <c r="AY4487" s="158" t="s">
        <v>182</v>
      </c>
    </row>
    <row r="4488" spans="2:65" s="1" customFormat="1" ht="37.9" customHeight="1">
      <c r="B4488" s="131"/>
      <c r="C4488" s="132" t="s">
        <v>3403</v>
      </c>
      <c r="D4488" s="132" t="s">
        <v>184</v>
      </c>
      <c r="E4488" s="133" t="s">
        <v>3404</v>
      </c>
      <c r="F4488" s="134" t="s">
        <v>3405</v>
      </c>
      <c r="G4488" s="135" t="s">
        <v>292</v>
      </c>
      <c r="H4488" s="136">
        <v>210.357</v>
      </c>
      <c r="I4488" s="137"/>
      <c r="J4488" s="138">
        <f>ROUND(I4488*H4488,2)</f>
        <v>0</v>
      </c>
      <c r="K4488" s="134" t="s">
        <v>188</v>
      </c>
      <c r="L4488" s="32"/>
      <c r="M4488" s="139" t="s">
        <v>3</v>
      </c>
      <c r="N4488" s="140" t="s">
        <v>43</v>
      </c>
      <c r="P4488" s="141">
        <f>O4488*H4488</f>
        <v>0</v>
      </c>
      <c r="Q4488" s="141">
        <v>1.2E-4</v>
      </c>
      <c r="R4488" s="141">
        <f>Q4488*H4488</f>
        <v>2.5242839999999999E-2</v>
      </c>
      <c r="S4488" s="141">
        <v>0</v>
      </c>
      <c r="T4488" s="142">
        <f>S4488*H4488</f>
        <v>0</v>
      </c>
      <c r="AR4488" s="143" t="s">
        <v>286</v>
      </c>
      <c r="AT4488" s="143" t="s">
        <v>184</v>
      </c>
      <c r="AU4488" s="143" t="s">
        <v>81</v>
      </c>
      <c r="AY4488" s="17" t="s">
        <v>182</v>
      </c>
      <c r="BE4488" s="144">
        <f>IF(N4488="základní",J4488,0)</f>
        <v>0</v>
      </c>
      <c r="BF4488" s="144">
        <f>IF(N4488="snížená",J4488,0)</f>
        <v>0</v>
      </c>
      <c r="BG4488" s="144">
        <f>IF(N4488="zákl. přenesená",J4488,0)</f>
        <v>0</v>
      </c>
      <c r="BH4488" s="144">
        <f>IF(N4488="sníž. přenesená",J4488,0)</f>
        <v>0</v>
      </c>
      <c r="BI4488" s="144">
        <f>IF(N4488="nulová",J4488,0)</f>
        <v>0</v>
      </c>
      <c r="BJ4488" s="17" t="s">
        <v>79</v>
      </c>
      <c r="BK4488" s="144">
        <f>ROUND(I4488*H4488,2)</f>
        <v>0</v>
      </c>
      <c r="BL4488" s="17" t="s">
        <v>286</v>
      </c>
      <c r="BM4488" s="143" t="s">
        <v>3406</v>
      </c>
    </row>
    <row r="4489" spans="2:65" s="1" customFormat="1">
      <c r="B4489" s="32"/>
      <c r="D4489" s="145" t="s">
        <v>191</v>
      </c>
      <c r="F4489" s="146" t="s">
        <v>3407</v>
      </c>
      <c r="I4489" s="147"/>
      <c r="L4489" s="32"/>
      <c r="M4489" s="148"/>
      <c r="T4489" s="52"/>
      <c r="AT4489" s="17" t="s">
        <v>191</v>
      </c>
      <c r="AU4489" s="17" t="s">
        <v>81</v>
      </c>
    </row>
    <row r="4490" spans="2:65" s="12" customFormat="1">
      <c r="B4490" s="149"/>
      <c r="D4490" s="150" t="s">
        <v>193</v>
      </c>
      <c r="E4490" s="151" t="s">
        <v>3</v>
      </c>
      <c r="F4490" s="152" t="s">
        <v>3202</v>
      </c>
      <c r="H4490" s="153">
        <v>89.436000000000007</v>
      </c>
      <c r="I4490" s="154"/>
      <c r="L4490" s="149"/>
      <c r="M4490" s="155"/>
      <c r="T4490" s="156"/>
      <c r="AT4490" s="151" t="s">
        <v>193</v>
      </c>
      <c r="AU4490" s="151" t="s">
        <v>81</v>
      </c>
      <c r="AV4490" s="12" t="s">
        <v>81</v>
      </c>
      <c r="AW4490" s="12" t="s">
        <v>34</v>
      </c>
      <c r="AX4490" s="12" t="s">
        <v>72</v>
      </c>
      <c r="AY4490" s="151" t="s">
        <v>182</v>
      </c>
    </row>
    <row r="4491" spans="2:65" s="12" customFormat="1">
      <c r="B4491" s="149"/>
      <c r="D4491" s="150" t="s">
        <v>193</v>
      </c>
      <c r="E4491" s="151" t="s">
        <v>3</v>
      </c>
      <c r="F4491" s="152" t="s">
        <v>3203</v>
      </c>
      <c r="H4491" s="153">
        <v>17.986000000000001</v>
      </c>
      <c r="I4491" s="154"/>
      <c r="L4491" s="149"/>
      <c r="M4491" s="155"/>
      <c r="T4491" s="156"/>
      <c r="AT4491" s="151" t="s">
        <v>193</v>
      </c>
      <c r="AU4491" s="151" t="s">
        <v>81</v>
      </c>
      <c r="AV4491" s="12" t="s">
        <v>81</v>
      </c>
      <c r="AW4491" s="12" t="s">
        <v>34</v>
      </c>
      <c r="AX4491" s="12" t="s">
        <v>72</v>
      </c>
      <c r="AY4491" s="151" t="s">
        <v>182</v>
      </c>
    </row>
    <row r="4492" spans="2:65" s="12" customFormat="1">
      <c r="B4492" s="149"/>
      <c r="D4492" s="150" t="s">
        <v>193</v>
      </c>
      <c r="E4492" s="151" t="s">
        <v>3</v>
      </c>
      <c r="F4492" s="152" t="s">
        <v>3204</v>
      </c>
      <c r="H4492" s="153">
        <v>69.87</v>
      </c>
      <c r="I4492" s="154"/>
      <c r="L4492" s="149"/>
      <c r="M4492" s="155"/>
      <c r="T4492" s="156"/>
      <c r="AT4492" s="151" t="s">
        <v>193</v>
      </c>
      <c r="AU4492" s="151" t="s">
        <v>81</v>
      </c>
      <c r="AV4492" s="12" t="s">
        <v>81</v>
      </c>
      <c r="AW4492" s="12" t="s">
        <v>34</v>
      </c>
      <c r="AX4492" s="12" t="s">
        <v>72</v>
      </c>
      <c r="AY4492" s="151" t="s">
        <v>182</v>
      </c>
    </row>
    <row r="4493" spans="2:65" s="12" customFormat="1">
      <c r="B4493" s="149"/>
      <c r="D4493" s="150" t="s">
        <v>193</v>
      </c>
      <c r="E4493" s="151" t="s">
        <v>3</v>
      </c>
      <c r="F4493" s="152" t="s">
        <v>3205</v>
      </c>
      <c r="H4493" s="153">
        <v>33.064999999999998</v>
      </c>
      <c r="I4493" s="154"/>
      <c r="L4493" s="149"/>
      <c r="M4493" s="155"/>
      <c r="T4493" s="156"/>
      <c r="AT4493" s="151" t="s">
        <v>193</v>
      </c>
      <c r="AU4493" s="151" t="s">
        <v>81</v>
      </c>
      <c r="AV4493" s="12" t="s">
        <v>81</v>
      </c>
      <c r="AW4493" s="12" t="s">
        <v>34</v>
      </c>
      <c r="AX4493" s="12" t="s">
        <v>72</v>
      </c>
      <c r="AY4493" s="151" t="s">
        <v>182</v>
      </c>
    </row>
    <row r="4494" spans="2:65" s="13" customFormat="1">
      <c r="B4494" s="157"/>
      <c r="D4494" s="150" t="s">
        <v>193</v>
      </c>
      <c r="E4494" s="158" t="s">
        <v>3</v>
      </c>
      <c r="F4494" s="159" t="s">
        <v>3209</v>
      </c>
      <c r="H4494" s="160">
        <v>210.35700000000003</v>
      </c>
      <c r="I4494" s="161"/>
      <c r="L4494" s="157"/>
      <c r="M4494" s="162"/>
      <c r="T4494" s="163"/>
      <c r="AT4494" s="158" t="s">
        <v>193</v>
      </c>
      <c r="AU4494" s="158" t="s">
        <v>81</v>
      </c>
      <c r="AV4494" s="13" t="s">
        <v>189</v>
      </c>
      <c r="AW4494" s="13" t="s">
        <v>34</v>
      </c>
      <c r="AX4494" s="13" t="s">
        <v>79</v>
      </c>
      <c r="AY4494" s="158" t="s">
        <v>182</v>
      </c>
    </row>
    <row r="4495" spans="2:65" s="1" customFormat="1" ht="16.5" customHeight="1">
      <c r="B4495" s="131"/>
      <c r="C4495" s="164" t="s">
        <v>3408</v>
      </c>
      <c r="D4495" s="164" t="s">
        <v>281</v>
      </c>
      <c r="E4495" s="165" t="s">
        <v>3409</v>
      </c>
      <c r="F4495" s="166" t="s">
        <v>3410</v>
      </c>
      <c r="G4495" s="167" t="s">
        <v>187</v>
      </c>
      <c r="H4495" s="168">
        <v>20.75</v>
      </c>
      <c r="I4495" s="169"/>
      <c r="J4495" s="170">
        <f>ROUND(I4495*H4495,2)</f>
        <v>0</v>
      </c>
      <c r="K4495" s="166" t="s">
        <v>188</v>
      </c>
      <c r="L4495" s="171"/>
      <c r="M4495" s="172" t="s">
        <v>3</v>
      </c>
      <c r="N4495" s="173" t="s">
        <v>43</v>
      </c>
      <c r="P4495" s="141">
        <f>O4495*H4495</f>
        <v>0</v>
      </c>
      <c r="Q4495" s="141">
        <v>0.02</v>
      </c>
      <c r="R4495" s="141">
        <f>Q4495*H4495</f>
        <v>0.41500000000000004</v>
      </c>
      <c r="S4495" s="141">
        <v>0</v>
      </c>
      <c r="T4495" s="142">
        <f>S4495*H4495</f>
        <v>0</v>
      </c>
      <c r="AR4495" s="143" t="s">
        <v>405</v>
      </c>
      <c r="AT4495" s="143" t="s">
        <v>281</v>
      </c>
      <c r="AU4495" s="143" t="s">
        <v>81</v>
      </c>
      <c r="AY4495" s="17" t="s">
        <v>182</v>
      </c>
      <c r="BE4495" s="144">
        <f>IF(N4495="základní",J4495,0)</f>
        <v>0</v>
      </c>
      <c r="BF4495" s="144">
        <f>IF(N4495="snížená",J4495,0)</f>
        <v>0</v>
      </c>
      <c r="BG4495" s="144">
        <f>IF(N4495="zákl. přenesená",J4495,0)</f>
        <v>0</v>
      </c>
      <c r="BH4495" s="144">
        <f>IF(N4495="sníž. přenesená",J4495,0)</f>
        <v>0</v>
      </c>
      <c r="BI4495" s="144">
        <f>IF(N4495="nulová",J4495,0)</f>
        <v>0</v>
      </c>
      <c r="BJ4495" s="17" t="s">
        <v>79</v>
      </c>
      <c r="BK4495" s="144">
        <f>ROUND(I4495*H4495,2)</f>
        <v>0</v>
      </c>
      <c r="BL4495" s="17" t="s">
        <v>286</v>
      </c>
      <c r="BM4495" s="143" t="s">
        <v>3411</v>
      </c>
    </row>
    <row r="4496" spans="2:65" s="12" customFormat="1">
      <c r="B4496" s="149"/>
      <c r="D4496" s="150" t="s">
        <v>193</v>
      </c>
      <c r="E4496" s="151" t="s">
        <v>3</v>
      </c>
      <c r="F4496" s="152" t="s">
        <v>3412</v>
      </c>
      <c r="H4496" s="153">
        <v>9.6</v>
      </c>
      <c r="I4496" s="154"/>
      <c r="L4496" s="149"/>
      <c r="M4496" s="155"/>
      <c r="T4496" s="156"/>
      <c r="AT4496" s="151" t="s">
        <v>193</v>
      </c>
      <c r="AU4496" s="151" t="s">
        <v>81</v>
      </c>
      <c r="AV4496" s="12" t="s">
        <v>81</v>
      </c>
      <c r="AW4496" s="12" t="s">
        <v>34</v>
      </c>
      <c r="AX4496" s="12" t="s">
        <v>72</v>
      </c>
      <c r="AY4496" s="151" t="s">
        <v>182</v>
      </c>
    </row>
    <row r="4497" spans="2:65" s="12" customFormat="1">
      <c r="B4497" s="149"/>
      <c r="D4497" s="150" t="s">
        <v>193</v>
      </c>
      <c r="E4497" s="151" t="s">
        <v>3</v>
      </c>
      <c r="F4497" s="152" t="s">
        <v>3413</v>
      </c>
      <c r="H4497" s="153">
        <v>1.2</v>
      </c>
      <c r="I4497" s="154"/>
      <c r="L4497" s="149"/>
      <c r="M4497" s="155"/>
      <c r="T4497" s="156"/>
      <c r="AT4497" s="151" t="s">
        <v>193</v>
      </c>
      <c r="AU4497" s="151" t="s">
        <v>81</v>
      </c>
      <c r="AV4497" s="12" t="s">
        <v>81</v>
      </c>
      <c r="AW4497" s="12" t="s">
        <v>34</v>
      </c>
      <c r="AX4497" s="12" t="s">
        <v>72</v>
      </c>
      <c r="AY4497" s="151" t="s">
        <v>182</v>
      </c>
    </row>
    <row r="4498" spans="2:65" s="12" customFormat="1">
      <c r="B4498" s="149"/>
      <c r="D4498" s="150" t="s">
        <v>193</v>
      </c>
      <c r="E4498" s="151" t="s">
        <v>3</v>
      </c>
      <c r="F4498" s="152" t="s">
        <v>3414</v>
      </c>
      <c r="H4498" s="153">
        <v>7.7</v>
      </c>
      <c r="I4498" s="154"/>
      <c r="L4498" s="149"/>
      <c r="M4498" s="155"/>
      <c r="T4498" s="156"/>
      <c r="AT4498" s="151" t="s">
        <v>193</v>
      </c>
      <c r="AU4498" s="151" t="s">
        <v>81</v>
      </c>
      <c r="AV4498" s="12" t="s">
        <v>81</v>
      </c>
      <c r="AW4498" s="12" t="s">
        <v>34</v>
      </c>
      <c r="AX4498" s="12" t="s">
        <v>72</v>
      </c>
      <c r="AY4498" s="151" t="s">
        <v>182</v>
      </c>
    </row>
    <row r="4499" spans="2:65" s="12" customFormat="1">
      <c r="B4499" s="149"/>
      <c r="D4499" s="150" t="s">
        <v>193</v>
      </c>
      <c r="E4499" s="151" t="s">
        <v>3</v>
      </c>
      <c r="F4499" s="152" t="s">
        <v>3415</v>
      </c>
      <c r="H4499" s="153">
        <v>2.25</v>
      </c>
      <c r="I4499" s="154"/>
      <c r="L4499" s="149"/>
      <c r="M4499" s="155"/>
      <c r="T4499" s="156"/>
      <c r="AT4499" s="151" t="s">
        <v>193</v>
      </c>
      <c r="AU4499" s="151" t="s">
        <v>81</v>
      </c>
      <c r="AV4499" s="12" t="s">
        <v>81</v>
      </c>
      <c r="AW4499" s="12" t="s">
        <v>34</v>
      </c>
      <c r="AX4499" s="12" t="s">
        <v>72</v>
      </c>
      <c r="AY4499" s="151" t="s">
        <v>182</v>
      </c>
    </row>
    <row r="4500" spans="2:65" s="13" customFormat="1">
      <c r="B4500" s="157"/>
      <c r="D4500" s="150" t="s">
        <v>193</v>
      </c>
      <c r="E4500" s="158" t="s">
        <v>3</v>
      </c>
      <c r="F4500" s="159" t="s">
        <v>3209</v>
      </c>
      <c r="H4500" s="160">
        <v>20.75</v>
      </c>
      <c r="I4500" s="161"/>
      <c r="L4500" s="157"/>
      <c r="M4500" s="162"/>
      <c r="T4500" s="163"/>
      <c r="AT4500" s="158" t="s">
        <v>193</v>
      </c>
      <c r="AU4500" s="158" t="s">
        <v>81</v>
      </c>
      <c r="AV4500" s="13" t="s">
        <v>189</v>
      </c>
      <c r="AW4500" s="13" t="s">
        <v>34</v>
      </c>
      <c r="AX4500" s="13" t="s">
        <v>79</v>
      </c>
      <c r="AY4500" s="158" t="s">
        <v>182</v>
      </c>
    </row>
    <row r="4501" spans="2:65" s="1" customFormat="1" ht="55.5" customHeight="1">
      <c r="B4501" s="131"/>
      <c r="C4501" s="132" t="s">
        <v>3416</v>
      </c>
      <c r="D4501" s="132" t="s">
        <v>184</v>
      </c>
      <c r="E4501" s="133" t="s">
        <v>3417</v>
      </c>
      <c r="F4501" s="134" t="s">
        <v>3418</v>
      </c>
      <c r="G4501" s="135" t="s">
        <v>292</v>
      </c>
      <c r="H4501" s="136">
        <v>70.566999999999993</v>
      </c>
      <c r="I4501" s="137"/>
      <c r="J4501" s="138">
        <f>ROUND(I4501*H4501,2)</f>
        <v>0</v>
      </c>
      <c r="K4501" s="134" t="s">
        <v>188</v>
      </c>
      <c r="L4501" s="32"/>
      <c r="M4501" s="139" t="s">
        <v>3</v>
      </c>
      <c r="N4501" s="140" t="s">
        <v>43</v>
      </c>
      <c r="P4501" s="141">
        <f>O4501*H4501</f>
        <v>0</v>
      </c>
      <c r="Q4501" s="141">
        <v>1.9000000000000001E-4</v>
      </c>
      <c r="R4501" s="141">
        <f>Q4501*H4501</f>
        <v>1.340773E-2</v>
      </c>
      <c r="S4501" s="141">
        <v>0</v>
      </c>
      <c r="T4501" s="142">
        <f>S4501*H4501</f>
        <v>0</v>
      </c>
      <c r="AR4501" s="143" t="s">
        <v>286</v>
      </c>
      <c r="AT4501" s="143" t="s">
        <v>184</v>
      </c>
      <c r="AU4501" s="143" t="s">
        <v>81</v>
      </c>
      <c r="AY4501" s="17" t="s">
        <v>182</v>
      </c>
      <c r="BE4501" s="144">
        <f>IF(N4501="základní",J4501,0)</f>
        <v>0</v>
      </c>
      <c r="BF4501" s="144">
        <f>IF(N4501="snížená",J4501,0)</f>
        <v>0</v>
      </c>
      <c r="BG4501" s="144">
        <f>IF(N4501="zákl. přenesená",J4501,0)</f>
        <v>0</v>
      </c>
      <c r="BH4501" s="144">
        <f>IF(N4501="sníž. přenesená",J4501,0)</f>
        <v>0</v>
      </c>
      <c r="BI4501" s="144">
        <f>IF(N4501="nulová",J4501,0)</f>
        <v>0</v>
      </c>
      <c r="BJ4501" s="17" t="s">
        <v>79</v>
      </c>
      <c r="BK4501" s="144">
        <f>ROUND(I4501*H4501,2)</f>
        <v>0</v>
      </c>
      <c r="BL4501" s="17" t="s">
        <v>286</v>
      </c>
      <c r="BM4501" s="143" t="s">
        <v>3419</v>
      </c>
    </row>
    <row r="4502" spans="2:65" s="1" customFormat="1">
      <c r="B4502" s="32"/>
      <c r="D4502" s="145" t="s">
        <v>191</v>
      </c>
      <c r="F4502" s="146" t="s">
        <v>3420</v>
      </c>
      <c r="I4502" s="147"/>
      <c r="L4502" s="32"/>
      <c r="M4502" s="148"/>
      <c r="T4502" s="52"/>
      <c r="AT4502" s="17" t="s">
        <v>191</v>
      </c>
      <c r="AU4502" s="17" t="s">
        <v>81</v>
      </c>
    </row>
    <row r="4503" spans="2:65" s="12" customFormat="1" ht="22.5">
      <c r="B4503" s="149"/>
      <c r="D4503" s="150" t="s">
        <v>193</v>
      </c>
      <c r="E4503" s="151" t="s">
        <v>3</v>
      </c>
      <c r="F4503" s="152" t="s">
        <v>3421</v>
      </c>
      <c r="H4503" s="153">
        <v>57.267000000000003</v>
      </c>
      <c r="I4503" s="154"/>
      <c r="L4503" s="149"/>
      <c r="M4503" s="155"/>
      <c r="T4503" s="156"/>
      <c r="AT4503" s="151" t="s">
        <v>193</v>
      </c>
      <c r="AU4503" s="151" t="s">
        <v>81</v>
      </c>
      <c r="AV4503" s="12" t="s">
        <v>81</v>
      </c>
      <c r="AW4503" s="12" t="s">
        <v>34</v>
      </c>
      <c r="AX4503" s="12" t="s">
        <v>72</v>
      </c>
      <c r="AY4503" s="151" t="s">
        <v>182</v>
      </c>
    </row>
    <row r="4504" spans="2:65" s="12" customFormat="1">
      <c r="B4504" s="149"/>
      <c r="D4504" s="150" t="s">
        <v>193</v>
      </c>
      <c r="E4504" s="151" t="s">
        <v>3</v>
      </c>
      <c r="F4504" s="152" t="s">
        <v>3422</v>
      </c>
      <c r="H4504" s="153">
        <v>13.3</v>
      </c>
      <c r="I4504" s="154"/>
      <c r="L4504" s="149"/>
      <c r="M4504" s="155"/>
      <c r="T4504" s="156"/>
      <c r="AT4504" s="151" t="s">
        <v>193</v>
      </c>
      <c r="AU4504" s="151" t="s">
        <v>81</v>
      </c>
      <c r="AV4504" s="12" t="s">
        <v>81</v>
      </c>
      <c r="AW4504" s="12" t="s">
        <v>34</v>
      </c>
      <c r="AX4504" s="12" t="s">
        <v>72</v>
      </c>
      <c r="AY4504" s="151" t="s">
        <v>182</v>
      </c>
    </row>
    <row r="4505" spans="2:65" s="13" customFormat="1">
      <c r="B4505" s="157"/>
      <c r="D4505" s="150" t="s">
        <v>193</v>
      </c>
      <c r="E4505" s="158" t="s">
        <v>3</v>
      </c>
      <c r="F4505" s="159" t="s">
        <v>3209</v>
      </c>
      <c r="H4505" s="160">
        <v>70.567000000000007</v>
      </c>
      <c r="I4505" s="161"/>
      <c r="L4505" s="157"/>
      <c r="M4505" s="162"/>
      <c r="T4505" s="163"/>
      <c r="AT4505" s="158" t="s">
        <v>193</v>
      </c>
      <c r="AU4505" s="158" t="s">
        <v>81</v>
      </c>
      <c r="AV4505" s="13" t="s">
        <v>189</v>
      </c>
      <c r="AW4505" s="13" t="s">
        <v>34</v>
      </c>
      <c r="AX4505" s="13" t="s">
        <v>79</v>
      </c>
      <c r="AY4505" s="158" t="s">
        <v>182</v>
      </c>
    </row>
    <row r="4506" spans="2:65" s="1" customFormat="1" ht="24.2" customHeight="1">
      <c r="B4506" s="131"/>
      <c r="C4506" s="164" t="s">
        <v>3423</v>
      </c>
      <c r="D4506" s="164" t="s">
        <v>281</v>
      </c>
      <c r="E4506" s="165" t="s">
        <v>3394</v>
      </c>
      <c r="F4506" s="166" t="s">
        <v>3395</v>
      </c>
      <c r="G4506" s="167" t="s">
        <v>292</v>
      </c>
      <c r="H4506" s="168">
        <v>74.094999999999999</v>
      </c>
      <c r="I4506" s="169"/>
      <c r="J4506" s="170">
        <f>ROUND(I4506*H4506,2)</f>
        <v>0</v>
      </c>
      <c r="K4506" s="166" t="s">
        <v>188</v>
      </c>
      <c r="L4506" s="171"/>
      <c r="M4506" s="172" t="s">
        <v>3</v>
      </c>
      <c r="N4506" s="173" t="s">
        <v>43</v>
      </c>
      <c r="P4506" s="141">
        <f>O4506*H4506</f>
        <v>0</v>
      </c>
      <c r="Q4506" s="141">
        <v>2.5000000000000001E-3</v>
      </c>
      <c r="R4506" s="141">
        <f>Q4506*H4506</f>
        <v>0.1852375</v>
      </c>
      <c r="S4506" s="141">
        <v>0</v>
      </c>
      <c r="T4506" s="142">
        <f>S4506*H4506</f>
        <v>0</v>
      </c>
      <c r="AR4506" s="143" t="s">
        <v>405</v>
      </c>
      <c r="AT4506" s="143" t="s">
        <v>281</v>
      </c>
      <c r="AU4506" s="143" t="s">
        <v>81</v>
      </c>
      <c r="AY4506" s="17" t="s">
        <v>182</v>
      </c>
      <c r="BE4506" s="144">
        <f>IF(N4506="základní",J4506,0)</f>
        <v>0</v>
      </c>
      <c r="BF4506" s="144">
        <f>IF(N4506="snížená",J4506,0)</f>
        <v>0</v>
      </c>
      <c r="BG4506" s="144">
        <f>IF(N4506="zákl. přenesená",J4506,0)</f>
        <v>0</v>
      </c>
      <c r="BH4506" s="144">
        <f>IF(N4506="sníž. přenesená",J4506,0)</f>
        <v>0</v>
      </c>
      <c r="BI4506" s="144">
        <f>IF(N4506="nulová",J4506,0)</f>
        <v>0</v>
      </c>
      <c r="BJ4506" s="17" t="s">
        <v>79</v>
      </c>
      <c r="BK4506" s="144">
        <f>ROUND(I4506*H4506,2)</f>
        <v>0</v>
      </c>
      <c r="BL4506" s="17" t="s">
        <v>286</v>
      </c>
      <c r="BM4506" s="143" t="s">
        <v>3424</v>
      </c>
    </row>
    <row r="4507" spans="2:65" s="12" customFormat="1">
      <c r="B4507" s="149"/>
      <c r="D4507" s="150" t="s">
        <v>193</v>
      </c>
      <c r="F4507" s="152" t="s">
        <v>3425</v>
      </c>
      <c r="H4507" s="153">
        <v>74.094999999999999</v>
      </c>
      <c r="I4507" s="154"/>
      <c r="L4507" s="149"/>
      <c r="M4507" s="155"/>
      <c r="T4507" s="156"/>
      <c r="AT4507" s="151" t="s">
        <v>193</v>
      </c>
      <c r="AU4507" s="151" t="s">
        <v>81</v>
      </c>
      <c r="AV4507" s="12" t="s">
        <v>81</v>
      </c>
      <c r="AW4507" s="12" t="s">
        <v>4</v>
      </c>
      <c r="AX4507" s="12" t="s">
        <v>79</v>
      </c>
      <c r="AY4507" s="151" t="s">
        <v>182</v>
      </c>
    </row>
    <row r="4508" spans="2:65" s="1" customFormat="1" ht="44.25" customHeight="1">
      <c r="B4508" s="131"/>
      <c r="C4508" s="132" t="s">
        <v>3426</v>
      </c>
      <c r="D4508" s="132" t="s">
        <v>184</v>
      </c>
      <c r="E4508" s="133" t="s">
        <v>3427</v>
      </c>
      <c r="F4508" s="134" t="s">
        <v>3428</v>
      </c>
      <c r="G4508" s="135" t="s">
        <v>292</v>
      </c>
      <c r="H4508" s="136">
        <v>1492.057</v>
      </c>
      <c r="I4508" s="137"/>
      <c r="J4508" s="138">
        <f>ROUND(I4508*H4508,2)</f>
        <v>0</v>
      </c>
      <c r="K4508" s="134" t="s">
        <v>188</v>
      </c>
      <c r="L4508" s="32"/>
      <c r="M4508" s="139" t="s">
        <v>3</v>
      </c>
      <c r="N4508" s="140" t="s">
        <v>43</v>
      </c>
      <c r="P4508" s="141">
        <f>O4508*H4508</f>
        <v>0</v>
      </c>
      <c r="Q4508" s="141">
        <v>0</v>
      </c>
      <c r="R4508" s="141">
        <f>Q4508*H4508</f>
        <v>0</v>
      </c>
      <c r="S4508" s="141">
        <v>0</v>
      </c>
      <c r="T4508" s="142">
        <f>S4508*H4508</f>
        <v>0</v>
      </c>
      <c r="AR4508" s="143" t="s">
        <v>286</v>
      </c>
      <c r="AT4508" s="143" t="s">
        <v>184</v>
      </c>
      <c r="AU4508" s="143" t="s">
        <v>81</v>
      </c>
      <c r="AY4508" s="17" t="s">
        <v>182</v>
      </c>
      <c r="BE4508" s="144">
        <f>IF(N4508="základní",J4508,0)</f>
        <v>0</v>
      </c>
      <c r="BF4508" s="144">
        <f>IF(N4508="snížená",J4508,0)</f>
        <v>0</v>
      </c>
      <c r="BG4508" s="144">
        <f>IF(N4508="zákl. přenesená",J4508,0)</f>
        <v>0</v>
      </c>
      <c r="BH4508" s="144">
        <f>IF(N4508="sníž. přenesená",J4508,0)</f>
        <v>0</v>
      </c>
      <c r="BI4508" s="144">
        <f>IF(N4508="nulová",J4508,0)</f>
        <v>0</v>
      </c>
      <c r="BJ4508" s="17" t="s">
        <v>79</v>
      </c>
      <c r="BK4508" s="144">
        <f>ROUND(I4508*H4508,2)</f>
        <v>0</v>
      </c>
      <c r="BL4508" s="17" t="s">
        <v>286</v>
      </c>
      <c r="BM4508" s="143" t="s">
        <v>3429</v>
      </c>
    </row>
    <row r="4509" spans="2:65" s="1" customFormat="1">
      <c r="B4509" s="32"/>
      <c r="D4509" s="145" t="s">
        <v>191</v>
      </c>
      <c r="F4509" s="146" t="s">
        <v>3430</v>
      </c>
      <c r="I4509" s="147"/>
      <c r="L4509" s="32"/>
      <c r="M4509" s="148"/>
      <c r="T4509" s="52"/>
      <c r="AT4509" s="17" t="s">
        <v>191</v>
      </c>
      <c r="AU4509" s="17" t="s">
        <v>81</v>
      </c>
    </row>
    <row r="4510" spans="2:65" s="12" customFormat="1">
      <c r="B4510" s="149"/>
      <c r="D4510" s="150" t="s">
        <v>193</v>
      </c>
      <c r="E4510" s="151" t="s">
        <v>3</v>
      </c>
      <c r="F4510" s="152" t="s">
        <v>3364</v>
      </c>
      <c r="H4510" s="153">
        <v>110.64</v>
      </c>
      <c r="I4510" s="154"/>
      <c r="L4510" s="149"/>
      <c r="M4510" s="155"/>
      <c r="T4510" s="156"/>
      <c r="AT4510" s="151" t="s">
        <v>193</v>
      </c>
      <c r="AU4510" s="151" t="s">
        <v>81</v>
      </c>
      <c r="AV4510" s="12" t="s">
        <v>81</v>
      </c>
      <c r="AW4510" s="12" t="s">
        <v>34</v>
      </c>
      <c r="AX4510" s="12" t="s">
        <v>72</v>
      </c>
      <c r="AY4510" s="151" t="s">
        <v>182</v>
      </c>
    </row>
    <row r="4511" spans="2:65" s="12" customFormat="1">
      <c r="B4511" s="149"/>
      <c r="D4511" s="150" t="s">
        <v>193</v>
      </c>
      <c r="E4511" s="151" t="s">
        <v>3</v>
      </c>
      <c r="F4511" s="152" t="s">
        <v>3339</v>
      </c>
      <c r="H4511" s="153">
        <v>2.0049999999999999</v>
      </c>
      <c r="I4511" s="154"/>
      <c r="L4511" s="149"/>
      <c r="M4511" s="155"/>
      <c r="T4511" s="156"/>
      <c r="AT4511" s="151" t="s">
        <v>193</v>
      </c>
      <c r="AU4511" s="151" t="s">
        <v>81</v>
      </c>
      <c r="AV4511" s="12" t="s">
        <v>81</v>
      </c>
      <c r="AW4511" s="12" t="s">
        <v>34</v>
      </c>
      <c r="AX4511" s="12" t="s">
        <v>72</v>
      </c>
      <c r="AY4511" s="151" t="s">
        <v>182</v>
      </c>
    </row>
    <row r="4512" spans="2:65" s="12" customFormat="1" ht="33.75">
      <c r="B4512" s="149"/>
      <c r="D4512" s="150" t="s">
        <v>193</v>
      </c>
      <c r="E4512" s="151" t="s">
        <v>3</v>
      </c>
      <c r="F4512" s="152" t="s">
        <v>3340</v>
      </c>
      <c r="H4512" s="153">
        <v>273.94</v>
      </c>
      <c r="I4512" s="154"/>
      <c r="L4512" s="149"/>
      <c r="M4512" s="155"/>
      <c r="T4512" s="156"/>
      <c r="AT4512" s="151" t="s">
        <v>193</v>
      </c>
      <c r="AU4512" s="151" t="s">
        <v>81</v>
      </c>
      <c r="AV4512" s="12" t="s">
        <v>81</v>
      </c>
      <c r="AW4512" s="12" t="s">
        <v>34</v>
      </c>
      <c r="AX4512" s="12" t="s">
        <v>72</v>
      </c>
      <c r="AY4512" s="151" t="s">
        <v>182</v>
      </c>
    </row>
    <row r="4513" spans="2:65" s="12" customFormat="1">
      <c r="B4513" s="149"/>
      <c r="D4513" s="150" t="s">
        <v>193</v>
      </c>
      <c r="E4513" s="151" t="s">
        <v>3</v>
      </c>
      <c r="F4513" s="152" t="s">
        <v>3341</v>
      </c>
      <c r="H4513" s="153">
        <v>22.952000000000002</v>
      </c>
      <c r="I4513" s="154"/>
      <c r="L4513" s="149"/>
      <c r="M4513" s="155"/>
      <c r="T4513" s="156"/>
      <c r="AT4513" s="151" t="s">
        <v>193</v>
      </c>
      <c r="AU4513" s="151" t="s">
        <v>81</v>
      </c>
      <c r="AV4513" s="12" t="s">
        <v>81</v>
      </c>
      <c r="AW4513" s="12" t="s">
        <v>34</v>
      </c>
      <c r="AX4513" s="12" t="s">
        <v>72</v>
      </c>
      <c r="AY4513" s="151" t="s">
        <v>182</v>
      </c>
    </row>
    <row r="4514" spans="2:65" s="14" customFormat="1">
      <c r="B4514" s="174"/>
      <c r="D4514" s="150" t="s">
        <v>193</v>
      </c>
      <c r="E4514" s="175" t="s">
        <v>3</v>
      </c>
      <c r="F4514" s="176" t="s">
        <v>590</v>
      </c>
      <c r="H4514" s="177">
        <v>409.53699999999998</v>
      </c>
      <c r="I4514" s="178"/>
      <c r="L4514" s="174"/>
      <c r="M4514" s="179"/>
      <c r="T4514" s="180"/>
      <c r="AT4514" s="175" t="s">
        <v>193</v>
      </c>
      <c r="AU4514" s="175" t="s">
        <v>81</v>
      </c>
      <c r="AV4514" s="14" t="s">
        <v>202</v>
      </c>
      <c r="AW4514" s="14" t="s">
        <v>34</v>
      </c>
      <c r="AX4514" s="14" t="s">
        <v>72</v>
      </c>
      <c r="AY4514" s="175" t="s">
        <v>182</v>
      </c>
    </row>
    <row r="4515" spans="2:65" s="12" customFormat="1">
      <c r="B4515" s="149"/>
      <c r="D4515" s="150" t="s">
        <v>193</v>
      </c>
      <c r="E4515" s="151" t="s">
        <v>3</v>
      </c>
      <c r="F4515" s="152" t="s">
        <v>3365</v>
      </c>
      <c r="H4515" s="153">
        <v>44.89</v>
      </c>
      <c r="I4515" s="154"/>
      <c r="L4515" s="149"/>
      <c r="M4515" s="155"/>
      <c r="T4515" s="156"/>
      <c r="AT4515" s="151" t="s">
        <v>193</v>
      </c>
      <c r="AU4515" s="151" t="s">
        <v>81</v>
      </c>
      <c r="AV4515" s="12" t="s">
        <v>81</v>
      </c>
      <c r="AW4515" s="12" t="s">
        <v>34</v>
      </c>
      <c r="AX4515" s="12" t="s">
        <v>72</v>
      </c>
      <c r="AY4515" s="151" t="s">
        <v>182</v>
      </c>
    </row>
    <row r="4516" spans="2:65" s="14" customFormat="1">
      <c r="B4516" s="174"/>
      <c r="D4516" s="150" t="s">
        <v>193</v>
      </c>
      <c r="E4516" s="175" t="s">
        <v>3</v>
      </c>
      <c r="F4516" s="176" t="s">
        <v>596</v>
      </c>
      <c r="H4516" s="177">
        <v>44.89</v>
      </c>
      <c r="I4516" s="178"/>
      <c r="L4516" s="174"/>
      <c r="M4516" s="179"/>
      <c r="T4516" s="180"/>
      <c r="AT4516" s="175" t="s">
        <v>193</v>
      </c>
      <c r="AU4516" s="175" t="s">
        <v>81</v>
      </c>
      <c r="AV4516" s="14" t="s">
        <v>202</v>
      </c>
      <c r="AW4516" s="14" t="s">
        <v>34</v>
      </c>
      <c r="AX4516" s="14" t="s">
        <v>72</v>
      </c>
      <c r="AY4516" s="175" t="s">
        <v>182</v>
      </c>
    </row>
    <row r="4517" spans="2:65" s="12" customFormat="1" ht="33.75">
      <c r="B4517" s="149"/>
      <c r="D4517" s="150" t="s">
        <v>193</v>
      </c>
      <c r="E4517" s="151" t="s">
        <v>3</v>
      </c>
      <c r="F4517" s="152" t="s">
        <v>3349</v>
      </c>
      <c r="H4517" s="153">
        <v>250.91</v>
      </c>
      <c r="I4517" s="154"/>
      <c r="L4517" s="149"/>
      <c r="M4517" s="155"/>
      <c r="T4517" s="156"/>
      <c r="AT4517" s="151" t="s">
        <v>193</v>
      </c>
      <c r="AU4517" s="151" t="s">
        <v>81</v>
      </c>
      <c r="AV4517" s="12" t="s">
        <v>81</v>
      </c>
      <c r="AW4517" s="12" t="s">
        <v>34</v>
      </c>
      <c r="AX4517" s="12" t="s">
        <v>72</v>
      </c>
      <c r="AY4517" s="151" t="s">
        <v>182</v>
      </c>
    </row>
    <row r="4518" spans="2:65" s="12" customFormat="1" ht="33.75">
      <c r="B4518" s="149"/>
      <c r="D4518" s="150" t="s">
        <v>193</v>
      </c>
      <c r="E4518" s="151" t="s">
        <v>3</v>
      </c>
      <c r="F4518" s="152" t="s">
        <v>3350</v>
      </c>
      <c r="H4518" s="153">
        <v>297.39</v>
      </c>
      <c r="I4518" s="154"/>
      <c r="L4518" s="149"/>
      <c r="M4518" s="155"/>
      <c r="T4518" s="156"/>
      <c r="AT4518" s="151" t="s">
        <v>193</v>
      </c>
      <c r="AU4518" s="151" t="s">
        <v>81</v>
      </c>
      <c r="AV4518" s="12" t="s">
        <v>81</v>
      </c>
      <c r="AW4518" s="12" t="s">
        <v>34</v>
      </c>
      <c r="AX4518" s="12" t="s">
        <v>72</v>
      </c>
      <c r="AY4518" s="151" t="s">
        <v>182</v>
      </c>
    </row>
    <row r="4519" spans="2:65" s="12" customFormat="1">
      <c r="B4519" s="149"/>
      <c r="D4519" s="150" t="s">
        <v>193</v>
      </c>
      <c r="E4519" s="151" t="s">
        <v>3</v>
      </c>
      <c r="F4519" s="152" t="s">
        <v>3351</v>
      </c>
      <c r="H4519" s="153">
        <v>94.9</v>
      </c>
      <c r="I4519" s="154"/>
      <c r="L4519" s="149"/>
      <c r="M4519" s="155"/>
      <c r="T4519" s="156"/>
      <c r="AT4519" s="151" t="s">
        <v>193</v>
      </c>
      <c r="AU4519" s="151" t="s">
        <v>81</v>
      </c>
      <c r="AV4519" s="12" t="s">
        <v>81</v>
      </c>
      <c r="AW4519" s="12" t="s">
        <v>34</v>
      </c>
      <c r="AX4519" s="12" t="s">
        <v>72</v>
      </c>
      <c r="AY4519" s="151" t="s">
        <v>182</v>
      </c>
    </row>
    <row r="4520" spans="2:65" s="12" customFormat="1" ht="33.75">
      <c r="B4520" s="149"/>
      <c r="D4520" s="150" t="s">
        <v>193</v>
      </c>
      <c r="E4520" s="151" t="s">
        <v>3</v>
      </c>
      <c r="F4520" s="152" t="s">
        <v>3352</v>
      </c>
      <c r="H4520" s="153">
        <v>268.35000000000002</v>
      </c>
      <c r="I4520" s="154"/>
      <c r="L4520" s="149"/>
      <c r="M4520" s="155"/>
      <c r="T4520" s="156"/>
      <c r="AT4520" s="151" t="s">
        <v>193</v>
      </c>
      <c r="AU4520" s="151" t="s">
        <v>81</v>
      </c>
      <c r="AV4520" s="12" t="s">
        <v>81</v>
      </c>
      <c r="AW4520" s="12" t="s">
        <v>34</v>
      </c>
      <c r="AX4520" s="12" t="s">
        <v>72</v>
      </c>
      <c r="AY4520" s="151" t="s">
        <v>182</v>
      </c>
    </row>
    <row r="4521" spans="2:65" s="12" customFormat="1" ht="22.5">
      <c r="B4521" s="149"/>
      <c r="D4521" s="150" t="s">
        <v>193</v>
      </c>
      <c r="E4521" s="151" t="s">
        <v>3</v>
      </c>
      <c r="F4521" s="152" t="s">
        <v>3353</v>
      </c>
      <c r="H4521" s="153">
        <v>126.08</v>
      </c>
      <c r="I4521" s="154"/>
      <c r="L4521" s="149"/>
      <c r="M4521" s="155"/>
      <c r="T4521" s="156"/>
      <c r="AT4521" s="151" t="s">
        <v>193</v>
      </c>
      <c r="AU4521" s="151" t="s">
        <v>81</v>
      </c>
      <c r="AV4521" s="12" t="s">
        <v>81</v>
      </c>
      <c r="AW4521" s="12" t="s">
        <v>34</v>
      </c>
      <c r="AX4521" s="12" t="s">
        <v>72</v>
      </c>
      <c r="AY4521" s="151" t="s">
        <v>182</v>
      </c>
    </row>
    <row r="4522" spans="2:65" s="14" customFormat="1">
      <c r="B4522" s="174"/>
      <c r="D4522" s="150" t="s">
        <v>193</v>
      </c>
      <c r="E4522" s="175" t="s">
        <v>3</v>
      </c>
      <c r="F4522" s="176" t="s">
        <v>350</v>
      </c>
      <c r="H4522" s="177">
        <v>1037.6299999999999</v>
      </c>
      <c r="I4522" s="178"/>
      <c r="L4522" s="174"/>
      <c r="M4522" s="179"/>
      <c r="T4522" s="180"/>
      <c r="AT4522" s="175" t="s">
        <v>193</v>
      </c>
      <c r="AU4522" s="175" t="s">
        <v>81</v>
      </c>
      <c r="AV4522" s="14" t="s">
        <v>202</v>
      </c>
      <c r="AW4522" s="14" t="s">
        <v>34</v>
      </c>
      <c r="AX4522" s="14" t="s">
        <v>72</v>
      </c>
      <c r="AY4522" s="175" t="s">
        <v>182</v>
      </c>
    </row>
    <row r="4523" spans="2:65" s="13" customFormat="1">
      <c r="B4523" s="157"/>
      <c r="D4523" s="150" t="s">
        <v>193</v>
      </c>
      <c r="E4523" s="158" t="s">
        <v>3</v>
      </c>
      <c r="F4523" s="159" t="s">
        <v>201</v>
      </c>
      <c r="H4523" s="160">
        <v>1492.0569999999998</v>
      </c>
      <c r="I4523" s="161"/>
      <c r="L4523" s="157"/>
      <c r="M4523" s="162"/>
      <c r="T4523" s="163"/>
      <c r="AT4523" s="158" t="s">
        <v>193</v>
      </c>
      <c r="AU4523" s="158" t="s">
        <v>81</v>
      </c>
      <c r="AV4523" s="13" t="s">
        <v>189</v>
      </c>
      <c r="AW4523" s="13" t="s">
        <v>34</v>
      </c>
      <c r="AX4523" s="13" t="s">
        <v>79</v>
      </c>
      <c r="AY4523" s="158" t="s">
        <v>182</v>
      </c>
    </row>
    <row r="4524" spans="2:65" s="1" customFormat="1" ht="16.5" customHeight="1">
      <c r="B4524" s="131"/>
      <c r="C4524" s="164" t="s">
        <v>3431</v>
      </c>
      <c r="D4524" s="164" t="s">
        <v>281</v>
      </c>
      <c r="E4524" s="165" t="s">
        <v>3432</v>
      </c>
      <c r="F4524" s="166" t="s">
        <v>3433</v>
      </c>
      <c r="G4524" s="167" t="s">
        <v>292</v>
      </c>
      <c r="H4524" s="168">
        <v>1738.992</v>
      </c>
      <c r="I4524" s="169"/>
      <c r="J4524" s="170">
        <f>ROUND(I4524*H4524,2)</f>
        <v>0</v>
      </c>
      <c r="K4524" s="166" t="s">
        <v>188</v>
      </c>
      <c r="L4524" s="171"/>
      <c r="M4524" s="172" t="s">
        <v>3</v>
      </c>
      <c r="N4524" s="173" t="s">
        <v>43</v>
      </c>
      <c r="P4524" s="141">
        <f>O4524*H4524</f>
        <v>0</v>
      </c>
      <c r="Q4524" s="141">
        <v>4.0000000000000002E-4</v>
      </c>
      <c r="R4524" s="141">
        <f>Q4524*H4524</f>
        <v>0.69559680000000002</v>
      </c>
      <c r="S4524" s="141">
        <v>0</v>
      </c>
      <c r="T4524" s="142">
        <f>S4524*H4524</f>
        <v>0</v>
      </c>
      <c r="AR4524" s="143" t="s">
        <v>405</v>
      </c>
      <c r="AT4524" s="143" t="s">
        <v>281</v>
      </c>
      <c r="AU4524" s="143" t="s">
        <v>81</v>
      </c>
      <c r="AY4524" s="17" t="s">
        <v>182</v>
      </c>
      <c r="BE4524" s="144">
        <f>IF(N4524="základní",J4524,0)</f>
        <v>0</v>
      </c>
      <c r="BF4524" s="144">
        <f>IF(N4524="snížená",J4524,0)</f>
        <v>0</v>
      </c>
      <c r="BG4524" s="144">
        <f>IF(N4524="zákl. přenesená",J4524,0)</f>
        <v>0</v>
      </c>
      <c r="BH4524" s="144">
        <f>IF(N4524="sníž. přenesená",J4524,0)</f>
        <v>0</v>
      </c>
      <c r="BI4524" s="144">
        <f>IF(N4524="nulová",J4524,0)</f>
        <v>0</v>
      </c>
      <c r="BJ4524" s="17" t="s">
        <v>79</v>
      </c>
      <c r="BK4524" s="144">
        <f>ROUND(I4524*H4524,2)</f>
        <v>0</v>
      </c>
      <c r="BL4524" s="17" t="s">
        <v>286</v>
      </c>
      <c r="BM4524" s="143" t="s">
        <v>3434</v>
      </c>
    </row>
    <row r="4525" spans="2:65" s="12" customFormat="1">
      <c r="B4525" s="149"/>
      <c r="D4525" s="150" t="s">
        <v>193</v>
      </c>
      <c r="F4525" s="152" t="s">
        <v>3435</v>
      </c>
      <c r="H4525" s="153">
        <v>1738.992</v>
      </c>
      <c r="I4525" s="154"/>
      <c r="L4525" s="149"/>
      <c r="M4525" s="155"/>
      <c r="T4525" s="156"/>
      <c r="AT4525" s="151" t="s">
        <v>193</v>
      </c>
      <c r="AU4525" s="151" t="s">
        <v>81</v>
      </c>
      <c r="AV4525" s="12" t="s">
        <v>81</v>
      </c>
      <c r="AW4525" s="12" t="s">
        <v>4</v>
      </c>
      <c r="AX4525" s="12" t="s">
        <v>79</v>
      </c>
      <c r="AY4525" s="151" t="s">
        <v>182</v>
      </c>
    </row>
    <row r="4526" spans="2:65" s="1" customFormat="1" ht="16.5" customHeight="1">
      <c r="B4526" s="131"/>
      <c r="C4526" s="132" t="s">
        <v>3436</v>
      </c>
      <c r="D4526" s="132" t="s">
        <v>184</v>
      </c>
      <c r="E4526" s="133" t="s">
        <v>3437</v>
      </c>
      <c r="F4526" s="134" t="s">
        <v>3438</v>
      </c>
      <c r="G4526" s="135" t="s">
        <v>300</v>
      </c>
      <c r="H4526" s="136">
        <v>21.65</v>
      </c>
      <c r="I4526" s="137"/>
      <c r="J4526" s="138">
        <f>ROUND(I4526*H4526,2)</f>
        <v>0</v>
      </c>
      <c r="K4526" s="134" t="s">
        <v>3</v>
      </c>
      <c r="L4526" s="32"/>
      <c r="M4526" s="139" t="s">
        <v>3</v>
      </c>
      <c r="N4526" s="140" t="s">
        <v>43</v>
      </c>
      <c r="P4526" s="141">
        <f>O4526*H4526</f>
        <v>0</v>
      </c>
      <c r="Q4526" s="141">
        <v>0</v>
      </c>
      <c r="R4526" s="141">
        <f>Q4526*H4526</f>
        <v>0</v>
      </c>
      <c r="S4526" s="141">
        <v>0</v>
      </c>
      <c r="T4526" s="142">
        <f>S4526*H4526</f>
        <v>0</v>
      </c>
      <c r="AR4526" s="143" t="s">
        <v>286</v>
      </c>
      <c r="AT4526" s="143" t="s">
        <v>184</v>
      </c>
      <c r="AU4526" s="143" t="s">
        <v>81</v>
      </c>
      <c r="AY4526" s="17" t="s">
        <v>182</v>
      </c>
      <c r="BE4526" s="144">
        <f>IF(N4526="základní",J4526,0)</f>
        <v>0</v>
      </c>
      <c r="BF4526" s="144">
        <f>IF(N4526="snížená",J4526,0)</f>
        <v>0</v>
      </c>
      <c r="BG4526" s="144">
        <f>IF(N4526="zákl. přenesená",J4526,0)</f>
        <v>0</v>
      </c>
      <c r="BH4526" s="144">
        <f>IF(N4526="sníž. přenesená",J4526,0)</f>
        <v>0</v>
      </c>
      <c r="BI4526" s="144">
        <f>IF(N4526="nulová",J4526,0)</f>
        <v>0</v>
      </c>
      <c r="BJ4526" s="17" t="s">
        <v>79</v>
      </c>
      <c r="BK4526" s="144">
        <f>ROUND(I4526*H4526,2)</f>
        <v>0</v>
      </c>
      <c r="BL4526" s="17" t="s">
        <v>286</v>
      </c>
      <c r="BM4526" s="143" t="s">
        <v>3439</v>
      </c>
    </row>
    <row r="4527" spans="2:65" s="12" customFormat="1">
      <c r="B4527" s="149"/>
      <c r="D4527" s="150" t="s">
        <v>193</v>
      </c>
      <c r="E4527" s="151" t="s">
        <v>3</v>
      </c>
      <c r="F4527" s="152" t="s">
        <v>3440</v>
      </c>
      <c r="H4527" s="153">
        <v>21.65</v>
      </c>
      <c r="I4527" s="154"/>
      <c r="L4527" s="149"/>
      <c r="M4527" s="155"/>
      <c r="T4527" s="156"/>
      <c r="AT4527" s="151" t="s">
        <v>193</v>
      </c>
      <c r="AU4527" s="151" t="s">
        <v>81</v>
      </c>
      <c r="AV4527" s="12" t="s">
        <v>81</v>
      </c>
      <c r="AW4527" s="12" t="s">
        <v>34</v>
      </c>
      <c r="AX4527" s="12" t="s">
        <v>79</v>
      </c>
      <c r="AY4527" s="151" t="s">
        <v>182</v>
      </c>
    </row>
    <row r="4528" spans="2:65" s="1" customFormat="1" ht="44.25" customHeight="1">
      <c r="B4528" s="131"/>
      <c r="C4528" s="132" t="s">
        <v>3441</v>
      </c>
      <c r="D4528" s="132" t="s">
        <v>184</v>
      </c>
      <c r="E4528" s="133" t="s">
        <v>3442</v>
      </c>
      <c r="F4528" s="134" t="s">
        <v>3443</v>
      </c>
      <c r="G4528" s="135" t="s">
        <v>292</v>
      </c>
      <c r="H4528" s="136">
        <v>2.04</v>
      </c>
      <c r="I4528" s="137"/>
      <c r="J4528" s="138">
        <f>ROUND(I4528*H4528,2)</f>
        <v>0</v>
      </c>
      <c r="K4528" s="134" t="s">
        <v>188</v>
      </c>
      <c r="L4528" s="32"/>
      <c r="M4528" s="139" t="s">
        <v>3</v>
      </c>
      <c r="N4528" s="140" t="s">
        <v>43</v>
      </c>
      <c r="P4528" s="141">
        <f>O4528*H4528</f>
        <v>0</v>
      </c>
      <c r="Q4528" s="141">
        <v>2.2000000000000001E-4</v>
      </c>
      <c r="R4528" s="141">
        <f>Q4528*H4528</f>
        <v>4.4880000000000001E-4</v>
      </c>
      <c r="S4528" s="141">
        <v>0</v>
      </c>
      <c r="T4528" s="142">
        <f>S4528*H4528</f>
        <v>0</v>
      </c>
      <c r="AR4528" s="143" t="s">
        <v>286</v>
      </c>
      <c r="AT4528" s="143" t="s">
        <v>184</v>
      </c>
      <c r="AU4528" s="143" t="s">
        <v>81</v>
      </c>
      <c r="AY4528" s="17" t="s">
        <v>182</v>
      </c>
      <c r="BE4528" s="144">
        <f>IF(N4528="základní",J4528,0)</f>
        <v>0</v>
      </c>
      <c r="BF4528" s="144">
        <f>IF(N4528="snížená",J4528,0)</f>
        <v>0</v>
      </c>
      <c r="BG4528" s="144">
        <f>IF(N4528="zákl. přenesená",J4528,0)</f>
        <v>0</v>
      </c>
      <c r="BH4528" s="144">
        <f>IF(N4528="sníž. přenesená",J4528,0)</f>
        <v>0</v>
      </c>
      <c r="BI4528" s="144">
        <f>IF(N4528="nulová",J4528,0)</f>
        <v>0</v>
      </c>
      <c r="BJ4528" s="17" t="s">
        <v>79</v>
      </c>
      <c r="BK4528" s="144">
        <f>ROUND(I4528*H4528,2)</f>
        <v>0</v>
      </c>
      <c r="BL4528" s="17" t="s">
        <v>286</v>
      </c>
      <c r="BM4528" s="143" t="s">
        <v>3444</v>
      </c>
    </row>
    <row r="4529" spans="2:65" s="1" customFormat="1">
      <c r="B4529" s="32"/>
      <c r="D4529" s="145" t="s">
        <v>191</v>
      </c>
      <c r="F4529" s="146" t="s">
        <v>3445</v>
      </c>
      <c r="I4529" s="147"/>
      <c r="L4529" s="32"/>
      <c r="M4529" s="148"/>
      <c r="T4529" s="52"/>
      <c r="AT4529" s="17" t="s">
        <v>191</v>
      </c>
      <c r="AU4529" s="17" t="s">
        <v>81</v>
      </c>
    </row>
    <row r="4530" spans="2:65" s="12" customFormat="1">
      <c r="B4530" s="149"/>
      <c r="D4530" s="150" t="s">
        <v>193</v>
      </c>
      <c r="E4530" s="151" t="s">
        <v>3</v>
      </c>
      <c r="F4530" s="152" t="s">
        <v>3446</v>
      </c>
      <c r="H4530" s="153">
        <v>2.04</v>
      </c>
      <c r="I4530" s="154"/>
      <c r="L4530" s="149"/>
      <c r="M4530" s="155"/>
      <c r="T4530" s="156"/>
      <c r="AT4530" s="151" t="s">
        <v>193</v>
      </c>
      <c r="AU4530" s="151" t="s">
        <v>81</v>
      </c>
      <c r="AV4530" s="12" t="s">
        <v>81</v>
      </c>
      <c r="AW4530" s="12" t="s">
        <v>34</v>
      </c>
      <c r="AX4530" s="12" t="s">
        <v>79</v>
      </c>
      <c r="AY4530" s="151" t="s">
        <v>182</v>
      </c>
    </row>
    <row r="4531" spans="2:65" s="1" customFormat="1" ht="24.2" customHeight="1">
      <c r="B4531" s="131"/>
      <c r="C4531" s="164" t="s">
        <v>3447</v>
      </c>
      <c r="D4531" s="164" t="s">
        <v>281</v>
      </c>
      <c r="E4531" s="165" t="s">
        <v>3448</v>
      </c>
      <c r="F4531" s="166" t="s">
        <v>3449</v>
      </c>
      <c r="G4531" s="167" t="s">
        <v>292</v>
      </c>
      <c r="H4531" s="168">
        <v>2.1419999999999999</v>
      </c>
      <c r="I4531" s="169"/>
      <c r="J4531" s="170">
        <f>ROUND(I4531*H4531,2)</f>
        <v>0</v>
      </c>
      <c r="K4531" s="166" t="s">
        <v>188</v>
      </c>
      <c r="L4531" s="171"/>
      <c r="M4531" s="172" t="s">
        <v>3</v>
      </c>
      <c r="N4531" s="173" t="s">
        <v>43</v>
      </c>
      <c r="P4531" s="141">
        <f>O4531*H4531</f>
        <v>0</v>
      </c>
      <c r="Q4531" s="141">
        <v>5.1999999999999998E-3</v>
      </c>
      <c r="R4531" s="141">
        <f>Q4531*H4531</f>
        <v>1.11384E-2</v>
      </c>
      <c r="S4531" s="141">
        <v>0</v>
      </c>
      <c r="T4531" s="142">
        <f>S4531*H4531</f>
        <v>0</v>
      </c>
      <c r="AR4531" s="143" t="s">
        <v>405</v>
      </c>
      <c r="AT4531" s="143" t="s">
        <v>281</v>
      </c>
      <c r="AU4531" s="143" t="s">
        <v>81</v>
      </c>
      <c r="AY4531" s="17" t="s">
        <v>182</v>
      </c>
      <c r="BE4531" s="144">
        <f>IF(N4531="základní",J4531,0)</f>
        <v>0</v>
      </c>
      <c r="BF4531" s="144">
        <f>IF(N4531="snížená",J4531,0)</f>
        <v>0</v>
      </c>
      <c r="BG4531" s="144">
        <f>IF(N4531="zákl. přenesená",J4531,0)</f>
        <v>0</v>
      </c>
      <c r="BH4531" s="144">
        <f>IF(N4531="sníž. přenesená",J4531,0)</f>
        <v>0</v>
      </c>
      <c r="BI4531" s="144">
        <f>IF(N4531="nulová",J4531,0)</f>
        <v>0</v>
      </c>
      <c r="BJ4531" s="17" t="s">
        <v>79</v>
      </c>
      <c r="BK4531" s="144">
        <f>ROUND(I4531*H4531,2)</f>
        <v>0</v>
      </c>
      <c r="BL4531" s="17" t="s">
        <v>286</v>
      </c>
      <c r="BM4531" s="143" t="s">
        <v>3450</v>
      </c>
    </row>
    <row r="4532" spans="2:65" s="12" customFormat="1">
      <c r="B4532" s="149"/>
      <c r="D4532" s="150" t="s">
        <v>193</v>
      </c>
      <c r="F4532" s="152" t="s">
        <v>3451</v>
      </c>
      <c r="H4532" s="153">
        <v>2.1419999999999999</v>
      </c>
      <c r="I4532" s="154"/>
      <c r="L4532" s="149"/>
      <c r="M4532" s="155"/>
      <c r="T4532" s="156"/>
      <c r="AT4532" s="151" t="s">
        <v>193</v>
      </c>
      <c r="AU4532" s="151" t="s">
        <v>81</v>
      </c>
      <c r="AV4532" s="12" t="s">
        <v>81</v>
      </c>
      <c r="AW4532" s="12" t="s">
        <v>4</v>
      </c>
      <c r="AX4532" s="12" t="s">
        <v>79</v>
      </c>
      <c r="AY4532" s="151" t="s">
        <v>182</v>
      </c>
    </row>
    <row r="4533" spans="2:65" s="1" customFormat="1" ht="49.15" customHeight="1">
      <c r="B4533" s="131"/>
      <c r="C4533" s="132" t="s">
        <v>3452</v>
      </c>
      <c r="D4533" s="132" t="s">
        <v>184</v>
      </c>
      <c r="E4533" s="133" t="s">
        <v>3453</v>
      </c>
      <c r="F4533" s="134" t="s">
        <v>3454</v>
      </c>
      <c r="G4533" s="135" t="s">
        <v>256</v>
      </c>
      <c r="H4533" s="136">
        <v>5.1260000000000003</v>
      </c>
      <c r="I4533" s="137"/>
      <c r="J4533" s="138">
        <f>ROUND(I4533*H4533,2)</f>
        <v>0</v>
      </c>
      <c r="K4533" s="134" t="s">
        <v>188</v>
      </c>
      <c r="L4533" s="32"/>
      <c r="M4533" s="139" t="s">
        <v>3</v>
      </c>
      <c r="N4533" s="140" t="s">
        <v>43</v>
      </c>
      <c r="P4533" s="141">
        <f>O4533*H4533</f>
        <v>0</v>
      </c>
      <c r="Q4533" s="141">
        <v>0</v>
      </c>
      <c r="R4533" s="141">
        <f>Q4533*H4533</f>
        <v>0</v>
      </c>
      <c r="S4533" s="141">
        <v>0</v>
      </c>
      <c r="T4533" s="142">
        <f>S4533*H4533</f>
        <v>0</v>
      </c>
      <c r="AR4533" s="143" t="s">
        <v>286</v>
      </c>
      <c r="AT4533" s="143" t="s">
        <v>184</v>
      </c>
      <c r="AU4533" s="143" t="s">
        <v>81</v>
      </c>
      <c r="AY4533" s="17" t="s">
        <v>182</v>
      </c>
      <c r="BE4533" s="144">
        <f>IF(N4533="základní",J4533,0)</f>
        <v>0</v>
      </c>
      <c r="BF4533" s="144">
        <f>IF(N4533="snížená",J4533,0)</f>
        <v>0</v>
      </c>
      <c r="BG4533" s="144">
        <f>IF(N4533="zákl. přenesená",J4533,0)</f>
        <v>0</v>
      </c>
      <c r="BH4533" s="144">
        <f>IF(N4533="sníž. přenesená",J4533,0)</f>
        <v>0</v>
      </c>
      <c r="BI4533" s="144">
        <f>IF(N4533="nulová",J4533,0)</f>
        <v>0</v>
      </c>
      <c r="BJ4533" s="17" t="s">
        <v>79</v>
      </c>
      <c r="BK4533" s="144">
        <f>ROUND(I4533*H4533,2)</f>
        <v>0</v>
      </c>
      <c r="BL4533" s="17" t="s">
        <v>286</v>
      </c>
      <c r="BM4533" s="143" t="s">
        <v>3455</v>
      </c>
    </row>
    <row r="4534" spans="2:65" s="1" customFormat="1">
      <c r="B4534" s="32"/>
      <c r="D4534" s="145" t="s">
        <v>191</v>
      </c>
      <c r="F4534" s="146" t="s">
        <v>3456</v>
      </c>
      <c r="I4534" s="147"/>
      <c r="L4534" s="32"/>
      <c r="M4534" s="148"/>
      <c r="T4534" s="52"/>
      <c r="AT4534" s="17" t="s">
        <v>191</v>
      </c>
      <c r="AU4534" s="17" t="s">
        <v>81</v>
      </c>
    </row>
    <row r="4535" spans="2:65" s="11" customFormat="1" ht="22.9" customHeight="1">
      <c r="B4535" s="119"/>
      <c r="D4535" s="120" t="s">
        <v>71</v>
      </c>
      <c r="E4535" s="129" t="s">
        <v>3457</v>
      </c>
      <c r="F4535" s="129" t="s">
        <v>3458</v>
      </c>
      <c r="I4535" s="122"/>
      <c r="J4535" s="130">
        <f>BK4535</f>
        <v>0</v>
      </c>
      <c r="L4535" s="119"/>
      <c r="M4535" s="124"/>
      <c r="P4535" s="125">
        <f>SUM(P4536:P4539)</f>
        <v>0</v>
      </c>
      <c r="R4535" s="125">
        <f>SUM(R4536:R4539)</f>
        <v>0</v>
      </c>
      <c r="T4535" s="126">
        <f>SUM(T4536:T4539)</f>
        <v>0</v>
      </c>
      <c r="AR4535" s="120" t="s">
        <v>81</v>
      </c>
      <c r="AT4535" s="127" t="s">
        <v>71</v>
      </c>
      <c r="AU4535" s="127" t="s">
        <v>79</v>
      </c>
      <c r="AY4535" s="120" t="s">
        <v>182</v>
      </c>
      <c r="BK4535" s="128">
        <f>SUM(BK4536:BK4539)</f>
        <v>0</v>
      </c>
    </row>
    <row r="4536" spans="2:65" s="1" customFormat="1" ht="24.2" customHeight="1">
      <c r="B4536" s="131"/>
      <c r="C4536" s="132" t="s">
        <v>3459</v>
      </c>
      <c r="D4536" s="132" t="s">
        <v>184</v>
      </c>
      <c r="E4536" s="133" t="s">
        <v>3460</v>
      </c>
      <c r="F4536" s="134" t="s">
        <v>3461</v>
      </c>
      <c r="G4536" s="135" t="s">
        <v>292</v>
      </c>
      <c r="H4536" s="136">
        <v>73.724999999999994</v>
      </c>
      <c r="I4536" s="137"/>
      <c r="J4536" s="138">
        <f>ROUND(I4536*H4536,2)</f>
        <v>0</v>
      </c>
      <c r="K4536" s="134" t="s">
        <v>3</v>
      </c>
      <c r="L4536" s="32"/>
      <c r="M4536" s="139" t="s">
        <v>3</v>
      </c>
      <c r="N4536" s="140" t="s">
        <v>43</v>
      </c>
      <c r="P4536" s="141">
        <f>O4536*H4536</f>
        <v>0</v>
      </c>
      <c r="Q4536" s="141">
        <v>0</v>
      </c>
      <c r="R4536" s="141">
        <f>Q4536*H4536</f>
        <v>0</v>
      </c>
      <c r="S4536" s="141">
        <v>0</v>
      </c>
      <c r="T4536" s="142">
        <f>S4536*H4536</f>
        <v>0</v>
      </c>
      <c r="AR4536" s="143" t="s">
        <v>286</v>
      </c>
      <c r="AT4536" s="143" t="s">
        <v>184</v>
      </c>
      <c r="AU4536" s="143" t="s">
        <v>81</v>
      </c>
      <c r="AY4536" s="17" t="s">
        <v>182</v>
      </c>
      <c r="BE4536" s="144">
        <f>IF(N4536="základní",J4536,0)</f>
        <v>0</v>
      </c>
      <c r="BF4536" s="144">
        <f>IF(N4536="snížená",J4536,0)</f>
        <v>0</v>
      </c>
      <c r="BG4536" s="144">
        <f>IF(N4536="zákl. přenesená",J4536,0)</f>
        <v>0</v>
      </c>
      <c r="BH4536" s="144">
        <f>IF(N4536="sníž. přenesená",J4536,0)</f>
        <v>0</v>
      </c>
      <c r="BI4536" s="144">
        <f>IF(N4536="nulová",J4536,0)</f>
        <v>0</v>
      </c>
      <c r="BJ4536" s="17" t="s">
        <v>79</v>
      </c>
      <c r="BK4536" s="144">
        <f>ROUND(I4536*H4536,2)</f>
        <v>0</v>
      </c>
      <c r="BL4536" s="17" t="s">
        <v>286</v>
      </c>
      <c r="BM4536" s="143" t="s">
        <v>3462</v>
      </c>
    </row>
    <row r="4537" spans="2:65" s="12" customFormat="1" ht="22.5">
      <c r="B4537" s="149"/>
      <c r="D4537" s="150" t="s">
        <v>193</v>
      </c>
      <c r="E4537" s="151" t="s">
        <v>3</v>
      </c>
      <c r="F4537" s="152" t="s">
        <v>3463</v>
      </c>
      <c r="H4537" s="153">
        <v>36.261000000000003</v>
      </c>
      <c r="I4537" s="154"/>
      <c r="L4537" s="149"/>
      <c r="M4537" s="155"/>
      <c r="T4537" s="156"/>
      <c r="AT4537" s="151" t="s">
        <v>193</v>
      </c>
      <c r="AU4537" s="151" t="s">
        <v>81</v>
      </c>
      <c r="AV4537" s="12" t="s">
        <v>81</v>
      </c>
      <c r="AW4537" s="12" t="s">
        <v>34</v>
      </c>
      <c r="AX4537" s="12" t="s">
        <v>72</v>
      </c>
      <c r="AY4537" s="151" t="s">
        <v>182</v>
      </c>
    </row>
    <row r="4538" spans="2:65" s="12" customFormat="1" ht="22.5">
      <c r="B4538" s="149"/>
      <c r="D4538" s="150" t="s">
        <v>193</v>
      </c>
      <c r="E4538" s="151" t="s">
        <v>3</v>
      </c>
      <c r="F4538" s="152" t="s">
        <v>3464</v>
      </c>
      <c r="H4538" s="153">
        <v>37.463999999999999</v>
      </c>
      <c r="I4538" s="154"/>
      <c r="L4538" s="149"/>
      <c r="M4538" s="155"/>
      <c r="T4538" s="156"/>
      <c r="AT4538" s="151" t="s">
        <v>193</v>
      </c>
      <c r="AU4538" s="151" t="s">
        <v>81</v>
      </c>
      <c r="AV4538" s="12" t="s">
        <v>81</v>
      </c>
      <c r="AW4538" s="12" t="s">
        <v>34</v>
      </c>
      <c r="AX4538" s="12" t="s">
        <v>72</v>
      </c>
      <c r="AY4538" s="151" t="s">
        <v>182</v>
      </c>
    </row>
    <row r="4539" spans="2:65" s="13" customFormat="1">
      <c r="B4539" s="157"/>
      <c r="D4539" s="150" t="s">
        <v>193</v>
      </c>
      <c r="E4539" s="158" t="s">
        <v>3</v>
      </c>
      <c r="F4539" s="159" t="s">
        <v>201</v>
      </c>
      <c r="H4539" s="160">
        <v>73.724999999999994</v>
      </c>
      <c r="I4539" s="161"/>
      <c r="L4539" s="157"/>
      <c r="M4539" s="162"/>
      <c r="T4539" s="163"/>
      <c r="AT4539" s="158" t="s">
        <v>193</v>
      </c>
      <c r="AU4539" s="158" t="s">
        <v>81</v>
      </c>
      <c r="AV4539" s="13" t="s">
        <v>189</v>
      </c>
      <c r="AW4539" s="13" t="s">
        <v>34</v>
      </c>
      <c r="AX4539" s="13" t="s">
        <v>79</v>
      </c>
      <c r="AY4539" s="158" t="s">
        <v>182</v>
      </c>
    </row>
    <row r="4540" spans="2:65" s="11" customFormat="1" ht="22.9" customHeight="1">
      <c r="B4540" s="119"/>
      <c r="D4540" s="120" t="s">
        <v>71</v>
      </c>
      <c r="E4540" s="129" t="s">
        <v>3465</v>
      </c>
      <c r="F4540" s="129" t="s">
        <v>3466</v>
      </c>
      <c r="I4540" s="122"/>
      <c r="J4540" s="130">
        <f>BK4540</f>
        <v>0</v>
      </c>
      <c r="L4540" s="119"/>
      <c r="M4540" s="124"/>
      <c r="P4540" s="125">
        <f>SUM(P4541:P4557)</f>
        <v>0</v>
      </c>
      <c r="R4540" s="125">
        <f>SUM(R4541:R4557)</f>
        <v>1.35E-2</v>
      </c>
      <c r="T4540" s="126">
        <f>SUM(T4541:T4557)</f>
        <v>0</v>
      </c>
      <c r="AR4540" s="120" t="s">
        <v>81</v>
      </c>
      <c r="AT4540" s="127" t="s">
        <v>71</v>
      </c>
      <c r="AU4540" s="127" t="s">
        <v>79</v>
      </c>
      <c r="AY4540" s="120" t="s">
        <v>182</v>
      </c>
      <c r="BK4540" s="128">
        <f>SUM(BK4541:BK4557)</f>
        <v>0</v>
      </c>
    </row>
    <row r="4541" spans="2:65" s="1" customFormat="1" ht="24.2" customHeight="1">
      <c r="B4541" s="131"/>
      <c r="C4541" s="132" t="s">
        <v>3467</v>
      </c>
      <c r="D4541" s="132" t="s">
        <v>184</v>
      </c>
      <c r="E4541" s="133" t="s">
        <v>3468</v>
      </c>
      <c r="F4541" s="134" t="s">
        <v>3469</v>
      </c>
      <c r="G4541" s="135" t="s">
        <v>3470</v>
      </c>
      <c r="H4541" s="136">
        <v>2</v>
      </c>
      <c r="I4541" s="137"/>
      <c r="J4541" s="138">
        <f>ROUND(I4541*H4541,2)</f>
        <v>0</v>
      </c>
      <c r="K4541" s="134" t="s">
        <v>188</v>
      </c>
      <c r="L4541" s="32"/>
      <c r="M4541" s="139" t="s">
        <v>3</v>
      </c>
      <c r="N4541" s="140" t="s">
        <v>43</v>
      </c>
      <c r="P4541" s="141">
        <f>O4541*H4541</f>
        <v>0</v>
      </c>
      <c r="Q4541" s="141">
        <v>3.0000000000000001E-3</v>
      </c>
      <c r="R4541" s="141">
        <f>Q4541*H4541</f>
        <v>6.0000000000000001E-3</v>
      </c>
      <c r="S4541" s="141">
        <v>0</v>
      </c>
      <c r="T4541" s="142">
        <f>S4541*H4541</f>
        <v>0</v>
      </c>
      <c r="AR4541" s="143" t="s">
        <v>286</v>
      </c>
      <c r="AT4541" s="143" t="s">
        <v>184</v>
      </c>
      <c r="AU4541" s="143" t="s">
        <v>81</v>
      </c>
      <c r="AY4541" s="17" t="s">
        <v>182</v>
      </c>
      <c r="BE4541" s="144">
        <f>IF(N4541="základní",J4541,0)</f>
        <v>0</v>
      </c>
      <c r="BF4541" s="144">
        <f>IF(N4541="snížená",J4541,0)</f>
        <v>0</v>
      </c>
      <c r="BG4541" s="144">
        <f>IF(N4541="zákl. přenesená",J4541,0)</f>
        <v>0</v>
      </c>
      <c r="BH4541" s="144">
        <f>IF(N4541="sníž. přenesená",J4541,0)</f>
        <v>0</v>
      </c>
      <c r="BI4541" s="144">
        <f>IF(N4541="nulová",J4541,0)</f>
        <v>0</v>
      </c>
      <c r="BJ4541" s="17" t="s">
        <v>79</v>
      </c>
      <c r="BK4541" s="144">
        <f>ROUND(I4541*H4541,2)</f>
        <v>0</v>
      </c>
      <c r="BL4541" s="17" t="s">
        <v>286</v>
      </c>
      <c r="BM4541" s="143" t="s">
        <v>3471</v>
      </c>
    </row>
    <row r="4542" spans="2:65" s="1" customFormat="1">
      <c r="B4542" s="32"/>
      <c r="D4542" s="145" t="s">
        <v>191</v>
      </c>
      <c r="F4542" s="146" t="s">
        <v>3472</v>
      </c>
      <c r="I4542" s="147"/>
      <c r="L4542" s="32"/>
      <c r="M4542" s="148"/>
      <c r="T4542" s="52"/>
      <c r="AT4542" s="17" t="s">
        <v>191</v>
      </c>
      <c r="AU4542" s="17" t="s">
        <v>81</v>
      </c>
    </row>
    <row r="4543" spans="2:65" s="12" customFormat="1">
      <c r="B4543" s="149"/>
      <c r="D4543" s="150" t="s">
        <v>193</v>
      </c>
      <c r="E4543" s="151" t="s">
        <v>3</v>
      </c>
      <c r="F4543" s="152" t="s">
        <v>3473</v>
      </c>
      <c r="H4543" s="153">
        <v>2</v>
      </c>
      <c r="I4543" s="154"/>
      <c r="L4543" s="149"/>
      <c r="M4543" s="155"/>
      <c r="T4543" s="156"/>
      <c r="AT4543" s="151" t="s">
        <v>193</v>
      </c>
      <c r="AU4543" s="151" t="s">
        <v>81</v>
      </c>
      <c r="AV4543" s="12" t="s">
        <v>81</v>
      </c>
      <c r="AW4543" s="12" t="s">
        <v>34</v>
      </c>
      <c r="AX4543" s="12" t="s">
        <v>79</v>
      </c>
      <c r="AY4543" s="151" t="s">
        <v>182</v>
      </c>
    </row>
    <row r="4544" spans="2:65" s="1" customFormat="1" ht="24.2" customHeight="1">
      <c r="B4544" s="131"/>
      <c r="C4544" s="132" t="s">
        <v>3474</v>
      </c>
      <c r="D4544" s="132" t="s">
        <v>184</v>
      </c>
      <c r="E4544" s="133" t="s">
        <v>3475</v>
      </c>
      <c r="F4544" s="134" t="s">
        <v>3476</v>
      </c>
      <c r="G4544" s="135" t="s">
        <v>3470</v>
      </c>
      <c r="H4544" s="136">
        <v>2</v>
      </c>
      <c r="I4544" s="137"/>
      <c r="J4544" s="138">
        <f>ROUND(I4544*H4544,2)</f>
        <v>0</v>
      </c>
      <c r="K4544" s="134" t="s">
        <v>188</v>
      </c>
      <c r="L4544" s="32"/>
      <c r="M4544" s="139" t="s">
        <v>3</v>
      </c>
      <c r="N4544" s="140" t="s">
        <v>43</v>
      </c>
      <c r="P4544" s="141">
        <f>O4544*H4544</f>
        <v>0</v>
      </c>
      <c r="Q4544" s="141">
        <v>1.2999999999999999E-3</v>
      </c>
      <c r="R4544" s="141">
        <f>Q4544*H4544</f>
        <v>2.5999999999999999E-3</v>
      </c>
      <c r="S4544" s="141">
        <v>0</v>
      </c>
      <c r="T4544" s="142">
        <f>S4544*H4544</f>
        <v>0</v>
      </c>
      <c r="AR4544" s="143" t="s">
        <v>286</v>
      </c>
      <c r="AT4544" s="143" t="s">
        <v>184</v>
      </c>
      <c r="AU4544" s="143" t="s">
        <v>81</v>
      </c>
      <c r="AY4544" s="17" t="s">
        <v>182</v>
      </c>
      <c r="BE4544" s="144">
        <f>IF(N4544="základní",J4544,0)</f>
        <v>0</v>
      </c>
      <c r="BF4544" s="144">
        <f>IF(N4544="snížená",J4544,0)</f>
        <v>0</v>
      </c>
      <c r="BG4544" s="144">
        <f>IF(N4544="zákl. přenesená",J4544,0)</f>
        <v>0</v>
      </c>
      <c r="BH4544" s="144">
        <f>IF(N4544="sníž. přenesená",J4544,0)</f>
        <v>0</v>
      </c>
      <c r="BI4544" s="144">
        <f>IF(N4544="nulová",J4544,0)</f>
        <v>0</v>
      </c>
      <c r="BJ4544" s="17" t="s">
        <v>79</v>
      </c>
      <c r="BK4544" s="144">
        <f>ROUND(I4544*H4544,2)</f>
        <v>0</v>
      </c>
      <c r="BL4544" s="17" t="s">
        <v>286</v>
      </c>
      <c r="BM4544" s="143" t="s">
        <v>3477</v>
      </c>
    </row>
    <row r="4545" spans="2:65" s="1" customFormat="1">
      <c r="B4545" s="32"/>
      <c r="D4545" s="145" t="s">
        <v>191</v>
      </c>
      <c r="F4545" s="146" t="s">
        <v>3478</v>
      </c>
      <c r="I4545" s="147"/>
      <c r="L4545" s="32"/>
      <c r="M4545" s="148"/>
      <c r="T4545" s="52"/>
      <c r="AT4545" s="17" t="s">
        <v>191</v>
      </c>
      <c r="AU4545" s="17" t="s">
        <v>81</v>
      </c>
    </row>
    <row r="4546" spans="2:65" s="12" customFormat="1">
      <c r="B4546" s="149"/>
      <c r="D4546" s="150" t="s">
        <v>193</v>
      </c>
      <c r="E4546" s="151" t="s">
        <v>3</v>
      </c>
      <c r="F4546" s="152" t="s">
        <v>674</v>
      </c>
      <c r="H4546" s="153">
        <v>2</v>
      </c>
      <c r="I4546" s="154"/>
      <c r="L4546" s="149"/>
      <c r="M4546" s="155"/>
      <c r="T4546" s="156"/>
      <c r="AT4546" s="151" t="s">
        <v>193</v>
      </c>
      <c r="AU4546" s="151" t="s">
        <v>81</v>
      </c>
      <c r="AV4546" s="12" t="s">
        <v>81</v>
      </c>
      <c r="AW4546" s="12" t="s">
        <v>34</v>
      </c>
      <c r="AX4546" s="12" t="s">
        <v>79</v>
      </c>
      <c r="AY4546" s="151" t="s">
        <v>182</v>
      </c>
    </row>
    <row r="4547" spans="2:65" s="1" customFormat="1" ht="24.2" customHeight="1">
      <c r="B4547" s="131"/>
      <c r="C4547" s="132" t="s">
        <v>3479</v>
      </c>
      <c r="D4547" s="132" t="s">
        <v>184</v>
      </c>
      <c r="E4547" s="133" t="s">
        <v>3480</v>
      </c>
      <c r="F4547" s="134" t="s">
        <v>3481</v>
      </c>
      <c r="G4547" s="135" t="s">
        <v>3470</v>
      </c>
      <c r="H4547" s="136">
        <v>2</v>
      </c>
      <c r="I4547" s="137"/>
      <c r="J4547" s="138">
        <f>ROUND(I4547*H4547,2)</f>
        <v>0</v>
      </c>
      <c r="K4547" s="134" t="s">
        <v>188</v>
      </c>
      <c r="L4547" s="32"/>
      <c r="M4547" s="139" t="s">
        <v>3</v>
      </c>
      <c r="N4547" s="140" t="s">
        <v>43</v>
      </c>
      <c r="P4547" s="141">
        <f>O4547*H4547</f>
        <v>0</v>
      </c>
      <c r="Q4547" s="141">
        <v>7.5000000000000002E-4</v>
      </c>
      <c r="R4547" s="141">
        <f>Q4547*H4547</f>
        <v>1.5E-3</v>
      </c>
      <c r="S4547" s="141">
        <v>0</v>
      </c>
      <c r="T4547" s="142">
        <f>S4547*H4547</f>
        <v>0</v>
      </c>
      <c r="AR4547" s="143" t="s">
        <v>286</v>
      </c>
      <c r="AT4547" s="143" t="s">
        <v>184</v>
      </c>
      <c r="AU4547" s="143" t="s">
        <v>81</v>
      </c>
      <c r="AY4547" s="17" t="s">
        <v>182</v>
      </c>
      <c r="BE4547" s="144">
        <f>IF(N4547="základní",J4547,0)</f>
        <v>0</v>
      </c>
      <c r="BF4547" s="144">
        <f>IF(N4547="snížená",J4547,0)</f>
        <v>0</v>
      </c>
      <c r="BG4547" s="144">
        <f>IF(N4547="zákl. přenesená",J4547,0)</f>
        <v>0</v>
      </c>
      <c r="BH4547" s="144">
        <f>IF(N4547="sníž. přenesená",J4547,0)</f>
        <v>0</v>
      </c>
      <c r="BI4547" s="144">
        <f>IF(N4547="nulová",J4547,0)</f>
        <v>0</v>
      </c>
      <c r="BJ4547" s="17" t="s">
        <v>79</v>
      </c>
      <c r="BK4547" s="144">
        <f>ROUND(I4547*H4547,2)</f>
        <v>0</v>
      </c>
      <c r="BL4547" s="17" t="s">
        <v>286</v>
      </c>
      <c r="BM4547" s="143" t="s">
        <v>3482</v>
      </c>
    </row>
    <row r="4548" spans="2:65" s="1" customFormat="1">
      <c r="B4548" s="32"/>
      <c r="D4548" s="145" t="s">
        <v>191</v>
      </c>
      <c r="F4548" s="146" t="s">
        <v>3483</v>
      </c>
      <c r="I4548" s="147"/>
      <c r="L4548" s="32"/>
      <c r="M4548" s="148"/>
      <c r="T4548" s="52"/>
      <c r="AT4548" s="17" t="s">
        <v>191</v>
      </c>
      <c r="AU4548" s="17" t="s">
        <v>81</v>
      </c>
    </row>
    <row r="4549" spans="2:65" s="12" customFormat="1">
      <c r="B4549" s="149"/>
      <c r="D4549" s="150" t="s">
        <v>193</v>
      </c>
      <c r="E4549" s="151" t="s">
        <v>3</v>
      </c>
      <c r="F4549" s="152" t="s">
        <v>674</v>
      </c>
      <c r="H4549" s="153">
        <v>2</v>
      </c>
      <c r="I4549" s="154"/>
      <c r="L4549" s="149"/>
      <c r="M4549" s="155"/>
      <c r="T4549" s="156"/>
      <c r="AT4549" s="151" t="s">
        <v>193</v>
      </c>
      <c r="AU4549" s="151" t="s">
        <v>81</v>
      </c>
      <c r="AV4549" s="12" t="s">
        <v>81</v>
      </c>
      <c r="AW4549" s="12" t="s">
        <v>34</v>
      </c>
      <c r="AX4549" s="12" t="s">
        <v>79</v>
      </c>
      <c r="AY4549" s="151" t="s">
        <v>182</v>
      </c>
    </row>
    <row r="4550" spans="2:65" s="1" customFormat="1" ht="24.2" customHeight="1">
      <c r="B4550" s="131"/>
      <c r="C4550" s="132" t="s">
        <v>3484</v>
      </c>
      <c r="D4550" s="132" t="s">
        <v>184</v>
      </c>
      <c r="E4550" s="133" t="s">
        <v>3485</v>
      </c>
      <c r="F4550" s="134" t="s">
        <v>3486</v>
      </c>
      <c r="G4550" s="135" t="s">
        <v>3470</v>
      </c>
      <c r="H4550" s="136">
        <v>2</v>
      </c>
      <c r="I4550" s="137"/>
      <c r="J4550" s="138">
        <f>ROUND(I4550*H4550,2)</f>
        <v>0</v>
      </c>
      <c r="K4550" s="134" t="s">
        <v>188</v>
      </c>
      <c r="L4550" s="32"/>
      <c r="M4550" s="139" t="s">
        <v>3</v>
      </c>
      <c r="N4550" s="140" t="s">
        <v>43</v>
      </c>
      <c r="P4550" s="141">
        <f>O4550*H4550</f>
        <v>0</v>
      </c>
      <c r="Q4550" s="141">
        <v>8.4999999999999995E-4</v>
      </c>
      <c r="R4550" s="141">
        <f>Q4550*H4550</f>
        <v>1.6999999999999999E-3</v>
      </c>
      <c r="S4550" s="141">
        <v>0</v>
      </c>
      <c r="T4550" s="142">
        <f>S4550*H4550</f>
        <v>0</v>
      </c>
      <c r="AR4550" s="143" t="s">
        <v>286</v>
      </c>
      <c r="AT4550" s="143" t="s">
        <v>184</v>
      </c>
      <c r="AU4550" s="143" t="s">
        <v>81</v>
      </c>
      <c r="AY4550" s="17" t="s">
        <v>182</v>
      </c>
      <c r="BE4550" s="144">
        <f>IF(N4550="základní",J4550,0)</f>
        <v>0</v>
      </c>
      <c r="BF4550" s="144">
        <f>IF(N4550="snížená",J4550,0)</f>
        <v>0</v>
      </c>
      <c r="BG4550" s="144">
        <f>IF(N4550="zákl. přenesená",J4550,0)</f>
        <v>0</v>
      </c>
      <c r="BH4550" s="144">
        <f>IF(N4550="sníž. přenesená",J4550,0)</f>
        <v>0</v>
      </c>
      <c r="BI4550" s="144">
        <f>IF(N4550="nulová",J4550,0)</f>
        <v>0</v>
      </c>
      <c r="BJ4550" s="17" t="s">
        <v>79</v>
      </c>
      <c r="BK4550" s="144">
        <f>ROUND(I4550*H4550,2)</f>
        <v>0</v>
      </c>
      <c r="BL4550" s="17" t="s">
        <v>286</v>
      </c>
      <c r="BM4550" s="143" t="s">
        <v>3487</v>
      </c>
    </row>
    <row r="4551" spans="2:65" s="1" customFormat="1">
      <c r="B4551" s="32"/>
      <c r="D4551" s="145" t="s">
        <v>191</v>
      </c>
      <c r="F4551" s="146" t="s">
        <v>3488</v>
      </c>
      <c r="I4551" s="147"/>
      <c r="L4551" s="32"/>
      <c r="M4551" s="148"/>
      <c r="T4551" s="52"/>
      <c r="AT4551" s="17" t="s">
        <v>191</v>
      </c>
      <c r="AU4551" s="17" t="s">
        <v>81</v>
      </c>
    </row>
    <row r="4552" spans="2:65" s="12" customFormat="1">
      <c r="B4552" s="149"/>
      <c r="D4552" s="150" t="s">
        <v>193</v>
      </c>
      <c r="E4552" s="151" t="s">
        <v>3</v>
      </c>
      <c r="F4552" s="152" t="s">
        <v>674</v>
      </c>
      <c r="H4552" s="153">
        <v>2</v>
      </c>
      <c r="I4552" s="154"/>
      <c r="L4552" s="149"/>
      <c r="M4552" s="155"/>
      <c r="T4552" s="156"/>
      <c r="AT4552" s="151" t="s">
        <v>193</v>
      </c>
      <c r="AU4552" s="151" t="s">
        <v>81</v>
      </c>
      <c r="AV4552" s="12" t="s">
        <v>81</v>
      </c>
      <c r="AW4552" s="12" t="s">
        <v>34</v>
      </c>
      <c r="AX4552" s="12" t="s">
        <v>79</v>
      </c>
      <c r="AY4552" s="151" t="s">
        <v>182</v>
      </c>
    </row>
    <row r="4553" spans="2:65" s="1" customFormat="1" ht="24.2" customHeight="1">
      <c r="B4553" s="131"/>
      <c r="C4553" s="132" t="s">
        <v>3489</v>
      </c>
      <c r="D4553" s="132" t="s">
        <v>184</v>
      </c>
      <c r="E4553" s="133" t="s">
        <v>3490</v>
      </c>
      <c r="F4553" s="134" t="s">
        <v>3491</v>
      </c>
      <c r="G4553" s="135" t="s">
        <v>3470</v>
      </c>
      <c r="H4553" s="136">
        <v>2</v>
      </c>
      <c r="I4553" s="137"/>
      <c r="J4553" s="138">
        <f>ROUND(I4553*H4553,2)</f>
        <v>0</v>
      </c>
      <c r="K4553" s="134" t="s">
        <v>188</v>
      </c>
      <c r="L4553" s="32"/>
      <c r="M4553" s="139" t="s">
        <v>3</v>
      </c>
      <c r="N4553" s="140" t="s">
        <v>43</v>
      </c>
      <c r="P4553" s="141">
        <f>O4553*H4553</f>
        <v>0</v>
      </c>
      <c r="Q4553" s="141">
        <v>8.4999999999999995E-4</v>
      </c>
      <c r="R4553" s="141">
        <f>Q4553*H4553</f>
        <v>1.6999999999999999E-3</v>
      </c>
      <c r="S4553" s="141">
        <v>0</v>
      </c>
      <c r="T4553" s="142">
        <f>S4553*H4553</f>
        <v>0</v>
      </c>
      <c r="AR4553" s="143" t="s">
        <v>286</v>
      </c>
      <c r="AT4553" s="143" t="s">
        <v>184</v>
      </c>
      <c r="AU4553" s="143" t="s">
        <v>81</v>
      </c>
      <c r="AY4553" s="17" t="s">
        <v>182</v>
      </c>
      <c r="BE4553" s="144">
        <f>IF(N4553="základní",J4553,0)</f>
        <v>0</v>
      </c>
      <c r="BF4553" s="144">
        <f>IF(N4553="snížená",J4553,0)</f>
        <v>0</v>
      </c>
      <c r="BG4553" s="144">
        <f>IF(N4553="zákl. přenesená",J4553,0)</f>
        <v>0</v>
      </c>
      <c r="BH4553" s="144">
        <f>IF(N4553="sníž. přenesená",J4553,0)</f>
        <v>0</v>
      </c>
      <c r="BI4553" s="144">
        <f>IF(N4553="nulová",J4553,0)</f>
        <v>0</v>
      </c>
      <c r="BJ4553" s="17" t="s">
        <v>79</v>
      </c>
      <c r="BK4553" s="144">
        <f>ROUND(I4553*H4553,2)</f>
        <v>0</v>
      </c>
      <c r="BL4553" s="17" t="s">
        <v>286</v>
      </c>
      <c r="BM4553" s="143" t="s">
        <v>3492</v>
      </c>
    </row>
    <row r="4554" spans="2:65" s="1" customFormat="1">
      <c r="B4554" s="32"/>
      <c r="D4554" s="145" t="s">
        <v>191</v>
      </c>
      <c r="F4554" s="146" t="s">
        <v>3493</v>
      </c>
      <c r="I4554" s="147"/>
      <c r="L4554" s="32"/>
      <c r="M4554" s="148"/>
      <c r="T4554" s="52"/>
      <c r="AT4554" s="17" t="s">
        <v>191</v>
      </c>
      <c r="AU4554" s="17" t="s">
        <v>81</v>
      </c>
    </row>
    <row r="4555" spans="2:65" s="12" customFormat="1">
      <c r="B4555" s="149"/>
      <c r="D4555" s="150" t="s">
        <v>193</v>
      </c>
      <c r="E4555" s="151" t="s">
        <v>3</v>
      </c>
      <c r="F4555" s="152" t="s">
        <v>674</v>
      </c>
      <c r="H4555" s="153">
        <v>2</v>
      </c>
      <c r="I4555" s="154"/>
      <c r="L4555" s="149"/>
      <c r="M4555" s="155"/>
      <c r="T4555" s="156"/>
      <c r="AT4555" s="151" t="s">
        <v>193</v>
      </c>
      <c r="AU4555" s="151" t="s">
        <v>81</v>
      </c>
      <c r="AV4555" s="12" t="s">
        <v>81</v>
      </c>
      <c r="AW4555" s="12" t="s">
        <v>34</v>
      </c>
      <c r="AX4555" s="12" t="s">
        <v>79</v>
      </c>
      <c r="AY4555" s="151" t="s">
        <v>182</v>
      </c>
    </row>
    <row r="4556" spans="2:65" s="1" customFormat="1" ht="49.15" customHeight="1">
      <c r="B4556" s="131"/>
      <c r="C4556" s="132" t="s">
        <v>3494</v>
      </c>
      <c r="D4556" s="132" t="s">
        <v>184</v>
      </c>
      <c r="E4556" s="133" t="s">
        <v>3495</v>
      </c>
      <c r="F4556" s="134" t="s">
        <v>3496</v>
      </c>
      <c r="G4556" s="135" t="s">
        <v>256</v>
      </c>
      <c r="H4556" s="136">
        <v>1.4E-2</v>
      </c>
      <c r="I4556" s="137"/>
      <c r="J4556" s="138">
        <f>ROUND(I4556*H4556,2)</f>
        <v>0</v>
      </c>
      <c r="K4556" s="134" t="s">
        <v>188</v>
      </c>
      <c r="L4556" s="32"/>
      <c r="M4556" s="139" t="s">
        <v>3</v>
      </c>
      <c r="N4556" s="140" t="s">
        <v>43</v>
      </c>
      <c r="P4556" s="141">
        <f>O4556*H4556</f>
        <v>0</v>
      </c>
      <c r="Q4556" s="141">
        <v>0</v>
      </c>
      <c r="R4556" s="141">
        <f>Q4556*H4556</f>
        <v>0</v>
      </c>
      <c r="S4556" s="141">
        <v>0</v>
      </c>
      <c r="T4556" s="142">
        <f>S4556*H4556</f>
        <v>0</v>
      </c>
      <c r="AR4556" s="143" t="s">
        <v>286</v>
      </c>
      <c r="AT4556" s="143" t="s">
        <v>184</v>
      </c>
      <c r="AU4556" s="143" t="s">
        <v>81</v>
      </c>
      <c r="AY4556" s="17" t="s">
        <v>182</v>
      </c>
      <c r="BE4556" s="144">
        <f>IF(N4556="základní",J4556,0)</f>
        <v>0</v>
      </c>
      <c r="BF4556" s="144">
        <f>IF(N4556="snížená",J4556,0)</f>
        <v>0</v>
      </c>
      <c r="BG4556" s="144">
        <f>IF(N4556="zákl. přenesená",J4556,0)</f>
        <v>0</v>
      </c>
      <c r="BH4556" s="144">
        <f>IF(N4556="sníž. přenesená",J4556,0)</f>
        <v>0</v>
      </c>
      <c r="BI4556" s="144">
        <f>IF(N4556="nulová",J4556,0)</f>
        <v>0</v>
      </c>
      <c r="BJ4556" s="17" t="s">
        <v>79</v>
      </c>
      <c r="BK4556" s="144">
        <f>ROUND(I4556*H4556,2)</f>
        <v>0</v>
      </c>
      <c r="BL4556" s="17" t="s">
        <v>286</v>
      </c>
      <c r="BM4556" s="143" t="s">
        <v>3497</v>
      </c>
    </row>
    <row r="4557" spans="2:65" s="1" customFormat="1">
      <c r="B4557" s="32"/>
      <c r="D4557" s="145" t="s">
        <v>191</v>
      </c>
      <c r="F4557" s="146" t="s">
        <v>3498</v>
      </c>
      <c r="I4557" s="147"/>
      <c r="L4557" s="32"/>
      <c r="M4557" s="148"/>
      <c r="T4557" s="52"/>
      <c r="AT4557" s="17" t="s">
        <v>191</v>
      </c>
      <c r="AU4557" s="17" t="s">
        <v>81</v>
      </c>
    </row>
    <row r="4558" spans="2:65" s="11" customFormat="1" ht="22.9" customHeight="1">
      <c r="B4558" s="119"/>
      <c r="D4558" s="120" t="s">
        <v>71</v>
      </c>
      <c r="E4558" s="129" t="s">
        <v>3499</v>
      </c>
      <c r="F4558" s="129" t="s">
        <v>3500</v>
      </c>
      <c r="I4558" s="122"/>
      <c r="J4558" s="130">
        <f>BK4558</f>
        <v>0</v>
      </c>
      <c r="L4558" s="119"/>
      <c r="M4558" s="124"/>
      <c r="P4558" s="125">
        <f>SUM(P4559:P4585)</f>
        <v>0</v>
      </c>
      <c r="R4558" s="125">
        <f>SUM(R4559:R4585)</f>
        <v>1.4800000000000001E-2</v>
      </c>
      <c r="T4558" s="126">
        <f>SUM(T4559:T4585)</f>
        <v>0</v>
      </c>
      <c r="AR4558" s="120" t="s">
        <v>81</v>
      </c>
      <c r="AT4558" s="127" t="s">
        <v>71</v>
      </c>
      <c r="AU4558" s="127" t="s">
        <v>79</v>
      </c>
      <c r="AY4558" s="120" t="s">
        <v>182</v>
      </c>
      <c r="BK4558" s="128">
        <f>SUM(BK4559:BK4585)</f>
        <v>0</v>
      </c>
    </row>
    <row r="4559" spans="2:65" s="1" customFormat="1" ht="44.25" customHeight="1">
      <c r="B4559" s="131"/>
      <c r="C4559" s="132" t="s">
        <v>3501</v>
      </c>
      <c r="D4559" s="132" t="s">
        <v>184</v>
      </c>
      <c r="E4559" s="133" t="s">
        <v>3502</v>
      </c>
      <c r="F4559" s="134" t="s">
        <v>3503</v>
      </c>
      <c r="G4559" s="135" t="s">
        <v>300</v>
      </c>
      <c r="H4559" s="136">
        <v>123</v>
      </c>
      <c r="I4559" s="137"/>
      <c r="J4559" s="138">
        <f>ROUND(I4559*H4559,2)</f>
        <v>0</v>
      </c>
      <c r="K4559" s="134" t="s">
        <v>3</v>
      </c>
      <c r="L4559" s="32"/>
      <c r="M4559" s="139" t="s">
        <v>3</v>
      </c>
      <c r="N4559" s="140" t="s">
        <v>43</v>
      </c>
      <c r="P4559" s="141">
        <f>O4559*H4559</f>
        <v>0</v>
      </c>
      <c r="Q4559" s="141">
        <v>0</v>
      </c>
      <c r="R4559" s="141">
        <f>Q4559*H4559</f>
        <v>0</v>
      </c>
      <c r="S4559" s="141">
        <v>0</v>
      </c>
      <c r="T4559" s="142">
        <f>S4559*H4559</f>
        <v>0</v>
      </c>
      <c r="AR4559" s="143" t="s">
        <v>286</v>
      </c>
      <c r="AT4559" s="143" t="s">
        <v>184</v>
      </c>
      <c r="AU4559" s="143" t="s">
        <v>81</v>
      </c>
      <c r="AY4559" s="17" t="s">
        <v>182</v>
      </c>
      <c r="BE4559" s="144">
        <f>IF(N4559="základní",J4559,0)</f>
        <v>0</v>
      </c>
      <c r="BF4559" s="144">
        <f>IF(N4559="snížená",J4559,0)</f>
        <v>0</v>
      </c>
      <c r="BG4559" s="144">
        <f>IF(N4559="zákl. přenesená",J4559,0)</f>
        <v>0</v>
      </c>
      <c r="BH4559" s="144">
        <f>IF(N4559="sníž. přenesená",J4559,0)</f>
        <v>0</v>
      </c>
      <c r="BI4559" s="144">
        <f>IF(N4559="nulová",J4559,0)</f>
        <v>0</v>
      </c>
      <c r="BJ4559" s="17" t="s">
        <v>79</v>
      </c>
      <c r="BK4559" s="144">
        <f>ROUND(I4559*H4559,2)</f>
        <v>0</v>
      </c>
      <c r="BL4559" s="17" t="s">
        <v>286</v>
      </c>
      <c r="BM4559" s="143" t="s">
        <v>3504</v>
      </c>
    </row>
    <row r="4560" spans="2:65" s="12" customFormat="1">
      <c r="B4560" s="149"/>
      <c r="D4560" s="150" t="s">
        <v>193</v>
      </c>
      <c r="E4560" s="151" t="s">
        <v>3</v>
      </c>
      <c r="F4560" s="152" t="s">
        <v>3505</v>
      </c>
      <c r="H4560" s="153">
        <v>9.8000000000000007</v>
      </c>
      <c r="I4560" s="154"/>
      <c r="L4560" s="149"/>
      <c r="M4560" s="155"/>
      <c r="T4560" s="156"/>
      <c r="AT4560" s="151" t="s">
        <v>193</v>
      </c>
      <c r="AU4560" s="151" t="s">
        <v>81</v>
      </c>
      <c r="AV4560" s="12" t="s">
        <v>81</v>
      </c>
      <c r="AW4560" s="12" t="s">
        <v>34</v>
      </c>
      <c r="AX4560" s="12" t="s">
        <v>72</v>
      </c>
      <c r="AY4560" s="151" t="s">
        <v>182</v>
      </c>
    </row>
    <row r="4561" spans="2:65" s="12" customFormat="1">
      <c r="B4561" s="149"/>
      <c r="D4561" s="150" t="s">
        <v>193</v>
      </c>
      <c r="E4561" s="151" t="s">
        <v>3</v>
      </c>
      <c r="F4561" s="152" t="s">
        <v>3506</v>
      </c>
      <c r="H4561" s="153">
        <v>28.2</v>
      </c>
      <c r="I4561" s="154"/>
      <c r="L4561" s="149"/>
      <c r="M4561" s="155"/>
      <c r="T4561" s="156"/>
      <c r="AT4561" s="151" t="s">
        <v>193</v>
      </c>
      <c r="AU4561" s="151" t="s">
        <v>81</v>
      </c>
      <c r="AV4561" s="12" t="s">
        <v>81</v>
      </c>
      <c r="AW4561" s="12" t="s">
        <v>34</v>
      </c>
      <c r="AX4561" s="12" t="s">
        <v>72</v>
      </c>
      <c r="AY4561" s="151" t="s">
        <v>182</v>
      </c>
    </row>
    <row r="4562" spans="2:65" s="12" customFormat="1">
      <c r="B4562" s="149"/>
      <c r="D4562" s="150" t="s">
        <v>193</v>
      </c>
      <c r="E4562" s="151" t="s">
        <v>3</v>
      </c>
      <c r="F4562" s="152" t="s">
        <v>3507</v>
      </c>
      <c r="H4562" s="153">
        <v>42.5</v>
      </c>
      <c r="I4562" s="154"/>
      <c r="L4562" s="149"/>
      <c r="M4562" s="155"/>
      <c r="T4562" s="156"/>
      <c r="AT4562" s="151" t="s">
        <v>193</v>
      </c>
      <c r="AU4562" s="151" t="s">
        <v>81</v>
      </c>
      <c r="AV4562" s="12" t="s">
        <v>81</v>
      </c>
      <c r="AW4562" s="12" t="s">
        <v>34</v>
      </c>
      <c r="AX4562" s="12" t="s">
        <v>72</v>
      </c>
      <c r="AY4562" s="151" t="s">
        <v>182</v>
      </c>
    </row>
    <row r="4563" spans="2:65" s="12" customFormat="1">
      <c r="B4563" s="149"/>
      <c r="D4563" s="150" t="s">
        <v>193</v>
      </c>
      <c r="E4563" s="151" t="s">
        <v>3</v>
      </c>
      <c r="F4563" s="152" t="s">
        <v>3508</v>
      </c>
      <c r="H4563" s="153">
        <v>42.5</v>
      </c>
      <c r="I4563" s="154"/>
      <c r="L4563" s="149"/>
      <c r="M4563" s="155"/>
      <c r="T4563" s="156"/>
      <c r="AT4563" s="151" t="s">
        <v>193</v>
      </c>
      <c r="AU4563" s="151" t="s">
        <v>81</v>
      </c>
      <c r="AV4563" s="12" t="s">
        <v>81</v>
      </c>
      <c r="AW4563" s="12" t="s">
        <v>34</v>
      </c>
      <c r="AX4563" s="12" t="s">
        <v>72</v>
      </c>
      <c r="AY4563" s="151" t="s">
        <v>182</v>
      </c>
    </row>
    <row r="4564" spans="2:65" s="13" customFormat="1">
      <c r="B4564" s="157"/>
      <c r="D4564" s="150" t="s">
        <v>193</v>
      </c>
      <c r="E4564" s="158" t="s">
        <v>3</v>
      </c>
      <c r="F4564" s="159" t="s">
        <v>201</v>
      </c>
      <c r="H4564" s="160">
        <v>123</v>
      </c>
      <c r="I4564" s="161"/>
      <c r="L4564" s="157"/>
      <c r="M4564" s="162"/>
      <c r="T4564" s="163"/>
      <c r="AT4564" s="158" t="s">
        <v>193</v>
      </c>
      <c r="AU4564" s="158" t="s">
        <v>81</v>
      </c>
      <c r="AV4564" s="13" t="s">
        <v>189</v>
      </c>
      <c r="AW4564" s="13" t="s">
        <v>34</v>
      </c>
      <c r="AX4564" s="13" t="s">
        <v>79</v>
      </c>
      <c r="AY4564" s="158" t="s">
        <v>182</v>
      </c>
    </row>
    <row r="4565" spans="2:65" s="1" customFormat="1" ht="33" customHeight="1">
      <c r="B4565" s="131"/>
      <c r="C4565" s="132" t="s">
        <v>3509</v>
      </c>
      <c r="D4565" s="132" t="s">
        <v>184</v>
      </c>
      <c r="E4565" s="133" t="s">
        <v>3510</v>
      </c>
      <c r="F4565" s="134" t="s">
        <v>3511</v>
      </c>
      <c r="G4565" s="135" t="s">
        <v>543</v>
      </c>
      <c r="H4565" s="136">
        <v>10</v>
      </c>
      <c r="I4565" s="137"/>
      <c r="J4565" s="138">
        <f>ROUND(I4565*H4565,2)</f>
        <v>0</v>
      </c>
      <c r="K4565" s="134" t="s">
        <v>188</v>
      </c>
      <c r="L4565" s="32"/>
      <c r="M4565" s="139" t="s">
        <v>3</v>
      </c>
      <c r="N4565" s="140" t="s">
        <v>43</v>
      </c>
      <c r="P4565" s="141">
        <f>O4565*H4565</f>
        <v>0</v>
      </c>
      <c r="Q4565" s="141">
        <v>1.0000000000000001E-5</v>
      </c>
      <c r="R4565" s="141">
        <f>Q4565*H4565</f>
        <v>1E-4</v>
      </c>
      <c r="S4565" s="141">
        <v>0</v>
      </c>
      <c r="T4565" s="142">
        <f>S4565*H4565</f>
        <v>0</v>
      </c>
      <c r="AR4565" s="143" t="s">
        <v>286</v>
      </c>
      <c r="AT4565" s="143" t="s">
        <v>184</v>
      </c>
      <c r="AU4565" s="143" t="s">
        <v>81</v>
      </c>
      <c r="AY4565" s="17" t="s">
        <v>182</v>
      </c>
      <c r="BE4565" s="144">
        <f>IF(N4565="základní",J4565,0)</f>
        <v>0</v>
      </c>
      <c r="BF4565" s="144">
        <f>IF(N4565="snížená",J4565,0)</f>
        <v>0</v>
      </c>
      <c r="BG4565" s="144">
        <f>IF(N4565="zákl. přenesená",J4565,0)</f>
        <v>0</v>
      </c>
      <c r="BH4565" s="144">
        <f>IF(N4565="sníž. přenesená",J4565,0)</f>
        <v>0</v>
      </c>
      <c r="BI4565" s="144">
        <f>IF(N4565="nulová",J4565,0)</f>
        <v>0</v>
      </c>
      <c r="BJ4565" s="17" t="s">
        <v>79</v>
      </c>
      <c r="BK4565" s="144">
        <f>ROUND(I4565*H4565,2)</f>
        <v>0</v>
      </c>
      <c r="BL4565" s="17" t="s">
        <v>286</v>
      </c>
      <c r="BM4565" s="143" t="s">
        <v>3512</v>
      </c>
    </row>
    <row r="4566" spans="2:65" s="1" customFormat="1">
      <c r="B4566" s="32"/>
      <c r="D4566" s="145" t="s">
        <v>191</v>
      </c>
      <c r="F4566" s="146" t="s">
        <v>3513</v>
      </c>
      <c r="I4566" s="147"/>
      <c r="L4566" s="32"/>
      <c r="M4566" s="148"/>
      <c r="T4566" s="52"/>
      <c r="AT4566" s="17" t="s">
        <v>191</v>
      </c>
      <c r="AU4566" s="17" t="s">
        <v>81</v>
      </c>
    </row>
    <row r="4567" spans="2:65" s="12" customFormat="1">
      <c r="B4567" s="149"/>
      <c r="D4567" s="150" t="s">
        <v>193</v>
      </c>
      <c r="E4567" s="151" t="s">
        <v>3</v>
      </c>
      <c r="F4567" s="152" t="s">
        <v>1051</v>
      </c>
      <c r="H4567" s="153">
        <v>10</v>
      </c>
      <c r="I4567" s="154"/>
      <c r="L4567" s="149"/>
      <c r="M4567" s="155"/>
      <c r="T4567" s="156"/>
      <c r="AT4567" s="151" t="s">
        <v>193</v>
      </c>
      <c r="AU4567" s="151" t="s">
        <v>81</v>
      </c>
      <c r="AV4567" s="12" t="s">
        <v>81</v>
      </c>
      <c r="AW4567" s="12" t="s">
        <v>34</v>
      </c>
      <c r="AX4567" s="12" t="s">
        <v>79</v>
      </c>
      <c r="AY4567" s="151" t="s">
        <v>182</v>
      </c>
    </row>
    <row r="4568" spans="2:65" s="1" customFormat="1" ht="37.9" customHeight="1">
      <c r="B4568" s="131"/>
      <c r="C4568" s="132" t="s">
        <v>3514</v>
      </c>
      <c r="D4568" s="132" t="s">
        <v>184</v>
      </c>
      <c r="E4568" s="133" t="s">
        <v>3515</v>
      </c>
      <c r="F4568" s="134" t="s">
        <v>3516</v>
      </c>
      <c r="G4568" s="135" t="s">
        <v>543</v>
      </c>
      <c r="H4568" s="136">
        <v>70</v>
      </c>
      <c r="I4568" s="137"/>
      <c r="J4568" s="138">
        <f>ROUND(I4568*H4568,2)</f>
        <v>0</v>
      </c>
      <c r="K4568" s="134" t="s">
        <v>188</v>
      </c>
      <c r="L4568" s="32"/>
      <c r="M4568" s="139" t="s">
        <v>3</v>
      </c>
      <c r="N4568" s="140" t="s">
        <v>43</v>
      </c>
      <c r="P4568" s="141">
        <f>O4568*H4568</f>
        <v>0</v>
      </c>
      <c r="Q4568" s="141">
        <v>2.1000000000000001E-4</v>
      </c>
      <c r="R4568" s="141">
        <f>Q4568*H4568</f>
        <v>1.4700000000000001E-2</v>
      </c>
      <c r="S4568" s="141">
        <v>0</v>
      </c>
      <c r="T4568" s="142">
        <f>S4568*H4568</f>
        <v>0</v>
      </c>
      <c r="AR4568" s="143" t="s">
        <v>286</v>
      </c>
      <c r="AT4568" s="143" t="s">
        <v>184</v>
      </c>
      <c r="AU4568" s="143" t="s">
        <v>81</v>
      </c>
      <c r="AY4568" s="17" t="s">
        <v>182</v>
      </c>
      <c r="BE4568" s="144">
        <f>IF(N4568="základní",J4568,0)</f>
        <v>0</v>
      </c>
      <c r="BF4568" s="144">
        <f>IF(N4568="snížená",J4568,0)</f>
        <v>0</v>
      </c>
      <c r="BG4568" s="144">
        <f>IF(N4568="zákl. přenesená",J4568,0)</f>
        <v>0</v>
      </c>
      <c r="BH4568" s="144">
        <f>IF(N4568="sníž. přenesená",J4568,0)</f>
        <v>0</v>
      </c>
      <c r="BI4568" s="144">
        <f>IF(N4568="nulová",J4568,0)</f>
        <v>0</v>
      </c>
      <c r="BJ4568" s="17" t="s">
        <v>79</v>
      </c>
      <c r="BK4568" s="144">
        <f>ROUND(I4568*H4568,2)</f>
        <v>0</v>
      </c>
      <c r="BL4568" s="17" t="s">
        <v>286</v>
      </c>
      <c r="BM4568" s="143" t="s">
        <v>3517</v>
      </c>
    </row>
    <row r="4569" spans="2:65" s="1" customFormat="1">
      <c r="B4569" s="32"/>
      <c r="D4569" s="145" t="s">
        <v>191</v>
      </c>
      <c r="F4569" s="146" t="s">
        <v>3518</v>
      </c>
      <c r="I4569" s="147"/>
      <c r="L4569" s="32"/>
      <c r="M4569" s="148"/>
      <c r="T4569" s="52"/>
      <c r="AT4569" s="17" t="s">
        <v>191</v>
      </c>
      <c r="AU4569" s="17" t="s">
        <v>81</v>
      </c>
    </row>
    <row r="4570" spans="2:65" s="1" customFormat="1" ht="33" customHeight="1">
      <c r="B4570" s="131"/>
      <c r="C4570" s="132" t="s">
        <v>3519</v>
      </c>
      <c r="D4570" s="132" t="s">
        <v>184</v>
      </c>
      <c r="E4570" s="133" t="s">
        <v>3520</v>
      </c>
      <c r="F4570" s="134" t="s">
        <v>3521</v>
      </c>
      <c r="G4570" s="135" t="s">
        <v>292</v>
      </c>
      <c r="H4570" s="136">
        <v>16.899999999999999</v>
      </c>
      <c r="I4570" s="137"/>
      <c r="J4570" s="138">
        <f>ROUND(I4570*H4570,2)</f>
        <v>0</v>
      </c>
      <c r="K4570" s="134" t="s">
        <v>3</v>
      </c>
      <c r="L4570" s="32"/>
      <c r="M4570" s="139" t="s">
        <v>3</v>
      </c>
      <c r="N4570" s="140" t="s">
        <v>43</v>
      </c>
      <c r="P4570" s="141">
        <f>O4570*H4570</f>
        <v>0</v>
      </c>
      <c r="Q4570" s="141">
        <v>0</v>
      </c>
      <c r="R4570" s="141">
        <f>Q4570*H4570</f>
        <v>0</v>
      </c>
      <c r="S4570" s="141">
        <v>0</v>
      </c>
      <c r="T4570" s="142">
        <f>S4570*H4570</f>
        <v>0</v>
      </c>
      <c r="AR4570" s="143" t="s">
        <v>286</v>
      </c>
      <c r="AT4570" s="143" t="s">
        <v>184</v>
      </c>
      <c r="AU4570" s="143" t="s">
        <v>81</v>
      </c>
      <c r="AY4570" s="17" t="s">
        <v>182</v>
      </c>
      <c r="BE4570" s="144">
        <f>IF(N4570="základní",J4570,0)</f>
        <v>0</v>
      </c>
      <c r="BF4570" s="144">
        <f>IF(N4570="snížená",J4570,0)</f>
        <v>0</v>
      </c>
      <c r="BG4570" s="144">
        <f>IF(N4570="zákl. přenesená",J4570,0)</f>
        <v>0</v>
      </c>
      <c r="BH4570" s="144">
        <f>IF(N4570="sníž. přenesená",J4570,0)</f>
        <v>0</v>
      </c>
      <c r="BI4570" s="144">
        <f>IF(N4570="nulová",J4570,0)</f>
        <v>0</v>
      </c>
      <c r="BJ4570" s="17" t="s">
        <v>79</v>
      </c>
      <c r="BK4570" s="144">
        <f>ROUND(I4570*H4570,2)</f>
        <v>0</v>
      </c>
      <c r="BL4570" s="17" t="s">
        <v>286</v>
      </c>
      <c r="BM4570" s="143" t="s">
        <v>3522</v>
      </c>
    </row>
    <row r="4571" spans="2:65" s="12" customFormat="1">
      <c r="B4571" s="149"/>
      <c r="D4571" s="150" t="s">
        <v>193</v>
      </c>
      <c r="E4571" s="151" t="s">
        <v>3</v>
      </c>
      <c r="F4571" s="152" t="s">
        <v>3523</v>
      </c>
      <c r="H4571" s="153">
        <v>16.899999999999999</v>
      </c>
      <c r="I4571" s="154"/>
      <c r="L4571" s="149"/>
      <c r="M4571" s="155"/>
      <c r="T4571" s="156"/>
      <c r="AT4571" s="151" t="s">
        <v>193</v>
      </c>
      <c r="AU4571" s="151" t="s">
        <v>81</v>
      </c>
      <c r="AV4571" s="12" t="s">
        <v>81</v>
      </c>
      <c r="AW4571" s="12" t="s">
        <v>34</v>
      </c>
      <c r="AX4571" s="12" t="s">
        <v>79</v>
      </c>
      <c r="AY4571" s="151" t="s">
        <v>182</v>
      </c>
    </row>
    <row r="4572" spans="2:65" s="1" customFormat="1" ht="37.9" customHeight="1">
      <c r="B4572" s="131"/>
      <c r="C4572" s="132" t="s">
        <v>3524</v>
      </c>
      <c r="D4572" s="132" t="s">
        <v>184</v>
      </c>
      <c r="E4572" s="133" t="s">
        <v>3525</v>
      </c>
      <c r="F4572" s="134" t="s">
        <v>3526</v>
      </c>
      <c r="G4572" s="135" t="s">
        <v>292</v>
      </c>
      <c r="H4572" s="136">
        <v>65.650000000000006</v>
      </c>
      <c r="I4572" s="137"/>
      <c r="J4572" s="138">
        <f>ROUND(I4572*H4572,2)</f>
        <v>0</v>
      </c>
      <c r="K4572" s="134" t="s">
        <v>3</v>
      </c>
      <c r="L4572" s="32"/>
      <c r="M4572" s="139" t="s">
        <v>3</v>
      </c>
      <c r="N4572" s="140" t="s">
        <v>43</v>
      </c>
      <c r="P4572" s="141">
        <f>O4572*H4572</f>
        <v>0</v>
      </c>
      <c r="Q4572" s="141">
        <v>0</v>
      </c>
      <c r="R4572" s="141">
        <f>Q4572*H4572</f>
        <v>0</v>
      </c>
      <c r="S4572" s="141">
        <v>0</v>
      </c>
      <c r="T4572" s="142">
        <f>S4572*H4572</f>
        <v>0</v>
      </c>
      <c r="AR4572" s="143" t="s">
        <v>286</v>
      </c>
      <c r="AT4572" s="143" t="s">
        <v>184</v>
      </c>
      <c r="AU4572" s="143" t="s">
        <v>81</v>
      </c>
      <c r="AY4572" s="17" t="s">
        <v>182</v>
      </c>
      <c r="BE4572" s="144">
        <f>IF(N4572="základní",J4572,0)</f>
        <v>0</v>
      </c>
      <c r="BF4572" s="144">
        <f>IF(N4572="snížená",J4572,0)</f>
        <v>0</v>
      </c>
      <c r="BG4572" s="144">
        <f>IF(N4572="zákl. přenesená",J4572,0)</f>
        <v>0</v>
      </c>
      <c r="BH4572" s="144">
        <f>IF(N4572="sníž. přenesená",J4572,0)</f>
        <v>0</v>
      </c>
      <c r="BI4572" s="144">
        <f>IF(N4572="nulová",J4572,0)</f>
        <v>0</v>
      </c>
      <c r="BJ4572" s="17" t="s">
        <v>79</v>
      </c>
      <c r="BK4572" s="144">
        <f>ROUND(I4572*H4572,2)</f>
        <v>0</v>
      </c>
      <c r="BL4572" s="17" t="s">
        <v>286</v>
      </c>
      <c r="BM4572" s="143" t="s">
        <v>3527</v>
      </c>
    </row>
    <row r="4573" spans="2:65" s="12" customFormat="1">
      <c r="B4573" s="149"/>
      <c r="D4573" s="150" t="s">
        <v>193</v>
      </c>
      <c r="E4573" s="151" t="s">
        <v>3</v>
      </c>
      <c r="F4573" s="152" t="s">
        <v>3528</v>
      </c>
      <c r="H4573" s="153">
        <v>65.650000000000006</v>
      </c>
      <c r="I4573" s="154"/>
      <c r="L4573" s="149"/>
      <c r="M4573" s="155"/>
      <c r="T4573" s="156"/>
      <c r="AT4573" s="151" t="s">
        <v>193</v>
      </c>
      <c r="AU4573" s="151" t="s">
        <v>81</v>
      </c>
      <c r="AV4573" s="12" t="s">
        <v>81</v>
      </c>
      <c r="AW4573" s="12" t="s">
        <v>34</v>
      </c>
      <c r="AX4573" s="12" t="s">
        <v>79</v>
      </c>
      <c r="AY4573" s="151" t="s">
        <v>182</v>
      </c>
    </row>
    <row r="4574" spans="2:65" s="1" customFormat="1" ht="16.5" customHeight="1">
      <c r="B4574" s="131"/>
      <c r="C4574" s="132" t="s">
        <v>3529</v>
      </c>
      <c r="D4574" s="132" t="s">
        <v>184</v>
      </c>
      <c r="E4574" s="133" t="s">
        <v>3530</v>
      </c>
      <c r="F4574" s="134" t="s">
        <v>3531</v>
      </c>
      <c r="G4574" s="135" t="s">
        <v>300</v>
      </c>
      <c r="H4574" s="136">
        <v>54</v>
      </c>
      <c r="I4574" s="137"/>
      <c r="J4574" s="138">
        <f>ROUND(I4574*H4574,2)</f>
        <v>0</v>
      </c>
      <c r="K4574" s="134" t="s">
        <v>3</v>
      </c>
      <c r="L4574" s="32"/>
      <c r="M4574" s="139" t="s">
        <v>3</v>
      </c>
      <c r="N4574" s="140" t="s">
        <v>43</v>
      </c>
      <c r="P4574" s="141">
        <f>O4574*H4574</f>
        <v>0</v>
      </c>
      <c r="Q4574" s="141">
        <v>0</v>
      </c>
      <c r="R4574" s="141">
        <f>Q4574*H4574</f>
        <v>0</v>
      </c>
      <c r="S4574" s="141">
        <v>0</v>
      </c>
      <c r="T4574" s="142">
        <f>S4574*H4574</f>
        <v>0</v>
      </c>
      <c r="AR4574" s="143" t="s">
        <v>286</v>
      </c>
      <c r="AT4574" s="143" t="s">
        <v>184</v>
      </c>
      <c r="AU4574" s="143" t="s">
        <v>81</v>
      </c>
      <c r="AY4574" s="17" t="s">
        <v>182</v>
      </c>
      <c r="BE4574" s="144">
        <f>IF(N4574="základní",J4574,0)</f>
        <v>0</v>
      </c>
      <c r="BF4574" s="144">
        <f>IF(N4574="snížená",J4574,0)</f>
        <v>0</v>
      </c>
      <c r="BG4574" s="144">
        <f>IF(N4574="zákl. přenesená",J4574,0)</f>
        <v>0</v>
      </c>
      <c r="BH4574" s="144">
        <f>IF(N4574="sníž. přenesená",J4574,0)</f>
        <v>0</v>
      </c>
      <c r="BI4574" s="144">
        <f>IF(N4574="nulová",J4574,0)</f>
        <v>0</v>
      </c>
      <c r="BJ4574" s="17" t="s">
        <v>79</v>
      </c>
      <c r="BK4574" s="144">
        <f>ROUND(I4574*H4574,2)</f>
        <v>0</v>
      </c>
      <c r="BL4574" s="17" t="s">
        <v>286</v>
      </c>
      <c r="BM4574" s="143" t="s">
        <v>3532</v>
      </c>
    </row>
    <row r="4575" spans="2:65" s="12" customFormat="1">
      <c r="B4575" s="149"/>
      <c r="D4575" s="150" t="s">
        <v>193</v>
      </c>
      <c r="E4575" s="151" t="s">
        <v>3</v>
      </c>
      <c r="F4575" s="152" t="s">
        <v>3533</v>
      </c>
      <c r="H4575" s="153">
        <v>8.4</v>
      </c>
      <c r="I4575" s="154"/>
      <c r="L4575" s="149"/>
      <c r="M4575" s="155"/>
      <c r="T4575" s="156"/>
      <c r="AT4575" s="151" t="s">
        <v>193</v>
      </c>
      <c r="AU4575" s="151" t="s">
        <v>81</v>
      </c>
      <c r="AV4575" s="12" t="s">
        <v>81</v>
      </c>
      <c r="AW4575" s="12" t="s">
        <v>34</v>
      </c>
      <c r="AX4575" s="12" t="s">
        <v>72</v>
      </c>
      <c r="AY4575" s="151" t="s">
        <v>182</v>
      </c>
    </row>
    <row r="4576" spans="2:65" s="12" customFormat="1">
      <c r="B4576" s="149"/>
      <c r="D4576" s="150" t="s">
        <v>193</v>
      </c>
      <c r="E4576" s="151" t="s">
        <v>3</v>
      </c>
      <c r="F4576" s="152" t="s">
        <v>3534</v>
      </c>
      <c r="H4576" s="153">
        <v>12</v>
      </c>
      <c r="I4576" s="154"/>
      <c r="L4576" s="149"/>
      <c r="M4576" s="155"/>
      <c r="T4576" s="156"/>
      <c r="AT4576" s="151" t="s">
        <v>193</v>
      </c>
      <c r="AU4576" s="151" t="s">
        <v>81</v>
      </c>
      <c r="AV4576" s="12" t="s">
        <v>81</v>
      </c>
      <c r="AW4576" s="12" t="s">
        <v>34</v>
      </c>
      <c r="AX4576" s="12" t="s">
        <v>72</v>
      </c>
      <c r="AY4576" s="151" t="s">
        <v>182</v>
      </c>
    </row>
    <row r="4577" spans="2:65" s="12" customFormat="1">
      <c r="B4577" s="149"/>
      <c r="D4577" s="150" t="s">
        <v>193</v>
      </c>
      <c r="E4577" s="151" t="s">
        <v>3</v>
      </c>
      <c r="F4577" s="152" t="s">
        <v>2878</v>
      </c>
      <c r="H4577" s="153">
        <v>16</v>
      </c>
      <c r="I4577" s="154"/>
      <c r="L4577" s="149"/>
      <c r="M4577" s="155"/>
      <c r="T4577" s="156"/>
      <c r="AT4577" s="151" t="s">
        <v>193</v>
      </c>
      <c r="AU4577" s="151" t="s">
        <v>81</v>
      </c>
      <c r="AV4577" s="12" t="s">
        <v>81</v>
      </c>
      <c r="AW4577" s="12" t="s">
        <v>34</v>
      </c>
      <c r="AX4577" s="12" t="s">
        <v>72</v>
      </c>
      <c r="AY4577" s="151" t="s">
        <v>182</v>
      </c>
    </row>
    <row r="4578" spans="2:65" s="12" customFormat="1">
      <c r="B4578" s="149"/>
      <c r="D4578" s="150" t="s">
        <v>193</v>
      </c>
      <c r="E4578" s="151" t="s">
        <v>3</v>
      </c>
      <c r="F4578" s="152" t="s">
        <v>3535</v>
      </c>
      <c r="H4578" s="153">
        <v>14</v>
      </c>
      <c r="I4578" s="154"/>
      <c r="L4578" s="149"/>
      <c r="M4578" s="155"/>
      <c r="T4578" s="156"/>
      <c r="AT4578" s="151" t="s">
        <v>193</v>
      </c>
      <c r="AU4578" s="151" t="s">
        <v>81</v>
      </c>
      <c r="AV4578" s="12" t="s">
        <v>81</v>
      </c>
      <c r="AW4578" s="12" t="s">
        <v>34</v>
      </c>
      <c r="AX4578" s="12" t="s">
        <v>72</v>
      </c>
      <c r="AY4578" s="151" t="s">
        <v>182</v>
      </c>
    </row>
    <row r="4579" spans="2:65" s="12" customFormat="1">
      <c r="B4579" s="149"/>
      <c r="D4579" s="150" t="s">
        <v>193</v>
      </c>
      <c r="E4579" s="151" t="s">
        <v>3</v>
      </c>
      <c r="F4579" s="152" t="s">
        <v>3536</v>
      </c>
      <c r="H4579" s="153">
        <v>3.6</v>
      </c>
      <c r="I4579" s="154"/>
      <c r="L4579" s="149"/>
      <c r="M4579" s="155"/>
      <c r="T4579" s="156"/>
      <c r="AT4579" s="151" t="s">
        <v>193</v>
      </c>
      <c r="AU4579" s="151" t="s">
        <v>81</v>
      </c>
      <c r="AV4579" s="12" t="s">
        <v>81</v>
      </c>
      <c r="AW4579" s="12" t="s">
        <v>34</v>
      </c>
      <c r="AX4579" s="12" t="s">
        <v>72</v>
      </c>
      <c r="AY4579" s="151" t="s">
        <v>182</v>
      </c>
    </row>
    <row r="4580" spans="2:65" s="13" customFormat="1">
      <c r="B4580" s="157"/>
      <c r="D4580" s="150" t="s">
        <v>193</v>
      </c>
      <c r="E4580" s="158" t="s">
        <v>3</v>
      </c>
      <c r="F4580" s="159" t="s">
        <v>201</v>
      </c>
      <c r="H4580" s="160">
        <v>54</v>
      </c>
      <c r="I4580" s="161"/>
      <c r="L4580" s="157"/>
      <c r="M4580" s="162"/>
      <c r="T4580" s="163"/>
      <c r="AT4580" s="158" t="s">
        <v>193</v>
      </c>
      <c r="AU4580" s="158" t="s">
        <v>81</v>
      </c>
      <c r="AV4580" s="13" t="s">
        <v>189</v>
      </c>
      <c r="AW4580" s="13" t="s">
        <v>34</v>
      </c>
      <c r="AX4580" s="13" t="s">
        <v>79</v>
      </c>
      <c r="AY4580" s="158" t="s">
        <v>182</v>
      </c>
    </row>
    <row r="4581" spans="2:65" s="1" customFormat="1" ht="37.9" customHeight="1">
      <c r="B4581" s="131"/>
      <c r="C4581" s="132" t="s">
        <v>3537</v>
      </c>
      <c r="D4581" s="132" t="s">
        <v>184</v>
      </c>
      <c r="E4581" s="133" t="s">
        <v>3538</v>
      </c>
      <c r="F4581" s="134" t="s">
        <v>3539</v>
      </c>
      <c r="G4581" s="135" t="s">
        <v>292</v>
      </c>
      <c r="H4581" s="136">
        <v>57.084000000000003</v>
      </c>
      <c r="I4581" s="137"/>
      <c r="J4581" s="138">
        <f>ROUND(I4581*H4581,2)</f>
        <v>0</v>
      </c>
      <c r="K4581" s="134" t="s">
        <v>3</v>
      </c>
      <c r="L4581" s="32"/>
      <c r="M4581" s="139" t="s">
        <v>3</v>
      </c>
      <c r="N4581" s="140" t="s">
        <v>43</v>
      </c>
      <c r="P4581" s="141">
        <f>O4581*H4581</f>
        <v>0</v>
      </c>
      <c r="Q4581" s="141">
        <v>0</v>
      </c>
      <c r="R4581" s="141">
        <f>Q4581*H4581</f>
        <v>0</v>
      </c>
      <c r="S4581" s="141">
        <v>0</v>
      </c>
      <c r="T4581" s="142">
        <f>S4581*H4581</f>
        <v>0</v>
      </c>
      <c r="AR4581" s="143" t="s">
        <v>286</v>
      </c>
      <c r="AT4581" s="143" t="s">
        <v>184</v>
      </c>
      <c r="AU4581" s="143" t="s">
        <v>81</v>
      </c>
      <c r="AY4581" s="17" t="s">
        <v>182</v>
      </c>
      <c r="BE4581" s="144">
        <f>IF(N4581="základní",J4581,0)</f>
        <v>0</v>
      </c>
      <c r="BF4581" s="144">
        <f>IF(N4581="snížená",J4581,0)</f>
        <v>0</v>
      </c>
      <c r="BG4581" s="144">
        <f>IF(N4581="zákl. přenesená",J4581,0)</f>
        <v>0</v>
      </c>
      <c r="BH4581" s="144">
        <f>IF(N4581="sníž. přenesená",J4581,0)</f>
        <v>0</v>
      </c>
      <c r="BI4581" s="144">
        <f>IF(N4581="nulová",J4581,0)</f>
        <v>0</v>
      </c>
      <c r="BJ4581" s="17" t="s">
        <v>79</v>
      </c>
      <c r="BK4581" s="144">
        <f>ROUND(I4581*H4581,2)</f>
        <v>0</v>
      </c>
      <c r="BL4581" s="17" t="s">
        <v>286</v>
      </c>
      <c r="BM4581" s="143" t="s">
        <v>3540</v>
      </c>
    </row>
    <row r="4582" spans="2:65" s="12" customFormat="1">
      <c r="B4582" s="149"/>
      <c r="D4582" s="150" t="s">
        <v>193</v>
      </c>
      <c r="E4582" s="151" t="s">
        <v>3</v>
      </c>
      <c r="F4582" s="152" t="s">
        <v>3541</v>
      </c>
      <c r="H4582" s="153">
        <v>11.316000000000001</v>
      </c>
      <c r="I4582" s="154"/>
      <c r="L4582" s="149"/>
      <c r="M4582" s="155"/>
      <c r="T4582" s="156"/>
      <c r="AT4582" s="151" t="s">
        <v>193</v>
      </c>
      <c r="AU4582" s="151" t="s">
        <v>81</v>
      </c>
      <c r="AV4582" s="12" t="s">
        <v>81</v>
      </c>
      <c r="AW4582" s="12" t="s">
        <v>34</v>
      </c>
      <c r="AX4582" s="12" t="s">
        <v>72</v>
      </c>
      <c r="AY4582" s="151" t="s">
        <v>182</v>
      </c>
    </row>
    <row r="4583" spans="2:65" s="12" customFormat="1">
      <c r="B4583" s="149"/>
      <c r="D4583" s="150" t="s">
        <v>193</v>
      </c>
      <c r="E4583" s="151" t="s">
        <v>3</v>
      </c>
      <c r="F4583" s="152" t="s">
        <v>3542</v>
      </c>
      <c r="H4583" s="153">
        <v>22.884</v>
      </c>
      <c r="I4583" s="154"/>
      <c r="L4583" s="149"/>
      <c r="M4583" s="155"/>
      <c r="T4583" s="156"/>
      <c r="AT4583" s="151" t="s">
        <v>193</v>
      </c>
      <c r="AU4583" s="151" t="s">
        <v>81</v>
      </c>
      <c r="AV4583" s="12" t="s">
        <v>81</v>
      </c>
      <c r="AW4583" s="12" t="s">
        <v>34</v>
      </c>
      <c r="AX4583" s="12" t="s">
        <v>72</v>
      </c>
      <c r="AY4583" s="151" t="s">
        <v>182</v>
      </c>
    </row>
    <row r="4584" spans="2:65" s="12" customFormat="1">
      <c r="B4584" s="149"/>
      <c r="D4584" s="150" t="s">
        <v>193</v>
      </c>
      <c r="E4584" s="151" t="s">
        <v>3</v>
      </c>
      <c r="F4584" s="152" t="s">
        <v>3543</v>
      </c>
      <c r="H4584" s="153">
        <v>22.884</v>
      </c>
      <c r="I4584" s="154"/>
      <c r="L4584" s="149"/>
      <c r="M4584" s="155"/>
      <c r="T4584" s="156"/>
      <c r="AT4584" s="151" t="s">
        <v>193</v>
      </c>
      <c r="AU4584" s="151" t="s">
        <v>81</v>
      </c>
      <c r="AV4584" s="12" t="s">
        <v>81</v>
      </c>
      <c r="AW4584" s="12" t="s">
        <v>34</v>
      </c>
      <c r="AX4584" s="12" t="s">
        <v>72</v>
      </c>
      <c r="AY4584" s="151" t="s">
        <v>182</v>
      </c>
    </row>
    <row r="4585" spans="2:65" s="13" customFormat="1">
      <c r="B4585" s="157"/>
      <c r="D4585" s="150" t="s">
        <v>193</v>
      </c>
      <c r="E4585" s="158" t="s">
        <v>3</v>
      </c>
      <c r="F4585" s="159" t="s">
        <v>201</v>
      </c>
      <c r="H4585" s="160">
        <v>57.084000000000003</v>
      </c>
      <c r="I4585" s="161"/>
      <c r="L4585" s="157"/>
      <c r="M4585" s="162"/>
      <c r="T4585" s="163"/>
      <c r="AT4585" s="158" t="s">
        <v>193</v>
      </c>
      <c r="AU4585" s="158" t="s">
        <v>81</v>
      </c>
      <c r="AV4585" s="13" t="s">
        <v>189</v>
      </c>
      <c r="AW4585" s="13" t="s">
        <v>34</v>
      </c>
      <c r="AX4585" s="13" t="s">
        <v>79</v>
      </c>
      <c r="AY4585" s="158" t="s">
        <v>182</v>
      </c>
    </row>
    <row r="4586" spans="2:65" s="11" customFormat="1" ht="22.9" customHeight="1">
      <c r="B4586" s="119"/>
      <c r="D4586" s="120" t="s">
        <v>71</v>
      </c>
      <c r="E4586" s="129" t="s">
        <v>3544</v>
      </c>
      <c r="F4586" s="129" t="s">
        <v>3545</v>
      </c>
      <c r="I4586" s="122"/>
      <c r="J4586" s="130">
        <f>BK4586</f>
        <v>0</v>
      </c>
      <c r="L4586" s="119"/>
      <c r="M4586" s="124"/>
      <c r="P4586" s="125">
        <f>SUM(P4587:P4631)</f>
        <v>0</v>
      </c>
      <c r="R4586" s="125">
        <f>SUM(R4587:R4631)</f>
        <v>4.9797527300000004</v>
      </c>
      <c r="T4586" s="126">
        <f>SUM(T4587:T4631)</f>
        <v>5.7856000000000005</v>
      </c>
      <c r="AR4586" s="120" t="s">
        <v>81</v>
      </c>
      <c r="AT4586" s="127" t="s">
        <v>71</v>
      </c>
      <c r="AU4586" s="127" t="s">
        <v>79</v>
      </c>
      <c r="AY4586" s="120" t="s">
        <v>182</v>
      </c>
      <c r="BK4586" s="128">
        <f>SUM(BK4587:BK4631)</f>
        <v>0</v>
      </c>
    </row>
    <row r="4587" spans="2:65" s="1" customFormat="1" ht="16.5" customHeight="1">
      <c r="B4587" s="131"/>
      <c r="C4587" s="132" t="s">
        <v>3546</v>
      </c>
      <c r="D4587" s="132" t="s">
        <v>184</v>
      </c>
      <c r="E4587" s="133" t="s">
        <v>3547</v>
      </c>
      <c r="F4587" s="134" t="s">
        <v>3548</v>
      </c>
      <c r="G4587" s="135" t="s">
        <v>187</v>
      </c>
      <c r="H4587" s="136">
        <v>0.25</v>
      </c>
      <c r="I4587" s="137"/>
      <c r="J4587" s="138">
        <f>ROUND(I4587*H4587,2)</f>
        <v>0</v>
      </c>
      <c r="K4587" s="134" t="s">
        <v>3</v>
      </c>
      <c r="L4587" s="32"/>
      <c r="M4587" s="139" t="s">
        <v>3</v>
      </c>
      <c r="N4587" s="140" t="s">
        <v>43</v>
      </c>
      <c r="P4587" s="141">
        <f>O4587*H4587</f>
        <v>0</v>
      </c>
      <c r="Q4587" s="141">
        <v>0</v>
      </c>
      <c r="R4587" s="141">
        <f>Q4587*H4587</f>
        <v>0</v>
      </c>
      <c r="S4587" s="141">
        <v>0</v>
      </c>
      <c r="T4587" s="142">
        <f>S4587*H4587</f>
        <v>0</v>
      </c>
      <c r="AR4587" s="143" t="s">
        <v>286</v>
      </c>
      <c r="AT4587" s="143" t="s">
        <v>184</v>
      </c>
      <c r="AU4587" s="143" t="s">
        <v>81</v>
      </c>
      <c r="AY4587" s="17" t="s">
        <v>182</v>
      </c>
      <c r="BE4587" s="144">
        <f>IF(N4587="základní",J4587,0)</f>
        <v>0</v>
      </c>
      <c r="BF4587" s="144">
        <f>IF(N4587="snížená",J4587,0)</f>
        <v>0</v>
      </c>
      <c r="BG4587" s="144">
        <f>IF(N4587="zákl. přenesená",J4587,0)</f>
        <v>0</v>
      </c>
      <c r="BH4587" s="144">
        <f>IF(N4587="sníž. přenesená",J4587,0)</f>
        <v>0</v>
      </c>
      <c r="BI4587" s="144">
        <f>IF(N4587="nulová",J4587,0)</f>
        <v>0</v>
      </c>
      <c r="BJ4587" s="17" t="s">
        <v>79</v>
      </c>
      <c r="BK4587" s="144">
        <f>ROUND(I4587*H4587,2)</f>
        <v>0</v>
      </c>
      <c r="BL4587" s="17" t="s">
        <v>286</v>
      </c>
      <c r="BM4587" s="143" t="s">
        <v>3549</v>
      </c>
    </row>
    <row r="4588" spans="2:65" s="12" customFormat="1">
      <c r="B4588" s="149"/>
      <c r="D4588" s="150" t="s">
        <v>193</v>
      </c>
      <c r="E4588" s="151" t="s">
        <v>3</v>
      </c>
      <c r="F4588" s="152" t="s">
        <v>3550</v>
      </c>
      <c r="H4588" s="153">
        <v>0.25</v>
      </c>
      <c r="I4588" s="154"/>
      <c r="L4588" s="149"/>
      <c r="M4588" s="155"/>
      <c r="T4588" s="156"/>
      <c r="AT4588" s="151" t="s">
        <v>193</v>
      </c>
      <c r="AU4588" s="151" t="s">
        <v>81</v>
      </c>
      <c r="AV4588" s="12" t="s">
        <v>81</v>
      </c>
      <c r="AW4588" s="12" t="s">
        <v>34</v>
      </c>
      <c r="AX4588" s="12" t="s">
        <v>79</v>
      </c>
      <c r="AY4588" s="151" t="s">
        <v>182</v>
      </c>
    </row>
    <row r="4589" spans="2:65" s="1" customFormat="1" ht="37.9" customHeight="1">
      <c r="B4589" s="131"/>
      <c r="C4589" s="132" t="s">
        <v>3551</v>
      </c>
      <c r="D4589" s="132" t="s">
        <v>184</v>
      </c>
      <c r="E4589" s="133" t="s">
        <v>3552</v>
      </c>
      <c r="F4589" s="134" t="s">
        <v>3553</v>
      </c>
      <c r="G4589" s="135" t="s">
        <v>187</v>
      </c>
      <c r="H4589" s="136">
        <v>0.371</v>
      </c>
      <c r="I4589" s="137"/>
      <c r="J4589" s="138">
        <f>ROUND(I4589*H4589,2)</f>
        <v>0</v>
      </c>
      <c r="K4589" s="134" t="s">
        <v>188</v>
      </c>
      <c r="L4589" s="32"/>
      <c r="M4589" s="139" t="s">
        <v>3</v>
      </c>
      <c r="N4589" s="140" t="s">
        <v>43</v>
      </c>
      <c r="P4589" s="141">
        <f>O4589*H4589</f>
        <v>0</v>
      </c>
      <c r="Q4589" s="141">
        <v>1.89E-3</v>
      </c>
      <c r="R4589" s="141">
        <f>Q4589*H4589</f>
        <v>7.0118999999999997E-4</v>
      </c>
      <c r="S4589" s="141">
        <v>0</v>
      </c>
      <c r="T4589" s="142">
        <f>S4589*H4589</f>
        <v>0</v>
      </c>
      <c r="AR4589" s="143" t="s">
        <v>286</v>
      </c>
      <c r="AT4589" s="143" t="s">
        <v>184</v>
      </c>
      <c r="AU4589" s="143" t="s">
        <v>81</v>
      </c>
      <c r="AY4589" s="17" t="s">
        <v>182</v>
      </c>
      <c r="BE4589" s="144">
        <f>IF(N4589="základní",J4589,0)</f>
        <v>0</v>
      </c>
      <c r="BF4589" s="144">
        <f>IF(N4589="snížená",J4589,0)</f>
        <v>0</v>
      </c>
      <c r="BG4589" s="144">
        <f>IF(N4589="zákl. přenesená",J4589,0)</f>
        <v>0</v>
      </c>
      <c r="BH4589" s="144">
        <f>IF(N4589="sníž. přenesená",J4589,0)</f>
        <v>0</v>
      </c>
      <c r="BI4589" s="144">
        <f>IF(N4589="nulová",J4589,0)</f>
        <v>0</v>
      </c>
      <c r="BJ4589" s="17" t="s">
        <v>79</v>
      </c>
      <c r="BK4589" s="144">
        <f>ROUND(I4589*H4589,2)</f>
        <v>0</v>
      </c>
      <c r="BL4589" s="17" t="s">
        <v>286</v>
      </c>
      <c r="BM4589" s="143" t="s">
        <v>3554</v>
      </c>
    </row>
    <row r="4590" spans="2:65" s="1" customFormat="1">
      <c r="B4590" s="32"/>
      <c r="D4590" s="145" t="s">
        <v>191</v>
      </c>
      <c r="F4590" s="146" t="s">
        <v>3555</v>
      </c>
      <c r="I4590" s="147"/>
      <c r="L4590" s="32"/>
      <c r="M4590" s="148"/>
      <c r="T4590" s="52"/>
      <c r="AT4590" s="17" t="s">
        <v>191</v>
      </c>
      <c r="AU4590" s="17" t="s">
        <v>81</v>
      </c>
    </row>
    <row r="4591" spans="2:65" s="12" customFormat="1">
      <c r="B4591" s="149"/>
      <c r="D4591" s="150" t="s">
        <v>193</v>
      </c>
      <c r="E4591" s="151" t="s">
        <v>3</v>
      </c>
      <c r="F4591" s="152" t="s">
        <v>3556</v>
      </c>
      <c r="H4591" s="153">
        <v>0.371</v>
      </c>
      <c r="I4591" s="154"/>
      <c r="L4591" s="149"/>
      <c r="M4591" s="155"/>
      <c r="T4591" s="156"/>
      <c r="AT4591" s="151" t="s">
        <v>193</v>
      </c>
      <c r="AU4591" s="151" t="s">
        <v>81</v>
      </c>
      <c r="AV4591" s="12" t="s">
        <v>81</v>
      </c>
      <c r="AW4591" s="12" t="s">
        <v>34</v>
      </c>
      <c r="AX4591" s="12" t="s">
        <v>79</v>
      </c>
      <c r="AY4591" s="151" t="s">
        <v>182</v>
      </c>
    </row>
    <row r="4592" spans="2:65" s="1" customFormat="1" ht="21.75" customHeight="1">
      <c r="B4592" s="131"/>
      <c r="C4592" s="132" t="s">
        <v>3557</v>
      </c>
      <c r="D4592" s="132" t="s">
        <v>184</v>
      </c>
      <c r="E4592" s="133" t="s">
        <v>3558</v>
      </c>
      <c r="F4592" s="134" t="s">
        <v>3559</v>
      </c>
      <c r="G4592" s="135" t="s">
        <v>292</v>
      </c>
      <c r="H4592" s="136">
        <v>115.712</v>
      </c>
      <c r="I4592" s="137"/>
      <c r="J4592" s="138">
        <f>ROUND(I4592*H4592,2)</f>
        <v>0</v>
      </c>
      <c r="K4592" s="134" t="s">
        <v>188</v>
      </c>
      <c r="L4592" s="32"/>
      <c r="M4592" s="139" t="s">
        <v>3</v>
      </c>
      <c r="N4592" s="140" t="s">
        <v>43</v>
      </c>
      <c r="P4592" s="141">
        <f>O4592*H4592</f>
        <v>0</v>
      </c>
      <c r="Q4592" s="141">
        <v>0</v>
      </c>
      <c r="R4592" s="141">
        <f>Q4592*H4592</f>
        <v>0</v>
      </c>
      <c r="S4592" s="141">
        <v>2.1999999999999999E-2</v>
      </c>
      <c r="T4592" s="142">
        <f>S4592*H4592</f>
        <v>2.5456639999999999</v>
      </c>
      <c r="AR4592" s="143" t="s">
        <v>286</v>
      </c>
      <c r="AT4592" s="143" t="s">
        <v>184</v>
      </c>
      <c r="AU4592" s="143" t="s">
        <v>81</v>
      </c>
      <c r="AY4592" s="17" t="s">
        <v>182</v>
      </c>
      <c r="BE4592" s="144">
        <f>IF(N4592="základní",J4592,0)</f>
        <v>0</v>
      </c>
      <c r="BF4592" s="144">
        <f>IF(N4592="snížená",J4592,0)</f>
        <v>0</v>
      </c>
      <c r="BG4592" s="144">
        <f>IF(N4592="zákl. přenesená",J4592,0)</f>
        <v>0</v>
      </c>
      <c r="BH4592" s="144">
        <f>IF(N4592="sníž. přenesená",J4592,0)</f>
        <v>0</v>
      </c>
      <c r="BI4592" s="144">
        <f>IF(N4592="nulová",J4592,0)</f>
        <v>0</v>
      </c>
      <c r="BJ4592" s="17" t="s">
        <v>79</v>
      </c>
      <c r="BK4592" s="144">
        <f>ROUND(I4592*H4592,2)</f>
        <v>0</v>
      </c>
      <c r="BL4592" s="17" t="s">
        <v>286</v>
      </c>
      <c r="BM4592" s="143" t="s">
        <v>3560</v>
      </c>
    </row>
    <row r="4593" spans="2:65" s="1" customFormat="1">
      <c r="B4593" s="32"/>
      <c r="D4593" s="145" t="s">
        <v>191</v>
      </c>
      <c r="F4593" s="146" t="s">
        <v>3561</v>
      </c>
      <c r="I4593" s="147"/>
      <c r="L4593" s="32"/>
      <c r="M4593" s="148"/>
      <c r="T4593" s="52"/>
      <c r="AT4593" s="17" t="s">
        <v>191</v>
      </c>
      <c r="AU4593" s="17" t="s">
        <v>81</v>
      </c>
    </row>
    <row r="4594" spans="2:65" s="12" customFormat="1" ht="22.5">
      <c r="B4594" s="149"/>
      <c r="D4594" s="150" t="s">
        <v>193</v>
      </c>
      <c r="E4594" s="151" t="s">
        <v>3</v>
      </c>
      <c r="F4594" s="152" t="s">
        <v>3562</v>
      </c>
      <c r="H4594" s="153">
        <v>115.712</v>
      </c>
      <c r="I4594" s="154"/>
      <c r="L4594" s="149"/>
      <c r="M4594" s="155"/>
      <c r="T4594" s="156"/>
      <c r="AT4594" s="151" t="s">
        <v>193</v>
      </c>
      <c r="AU4594" s="151" t="s">
        <v>81</v>
      </c>
      <c r="AV4594" s="12" t="s">
        <v>81</v>
      </c>
      <c r="AW4594" s="12" t="s">
        <v>34</v>
      </c>
      <c r="AX4594" s="12" t="s">
        <v>79</v>
      </c>
      <c r="AY4594" s="151" t="s">
        <v>182</v>
      </c>
    </row>
    <row r="4595" spans="2:65" s="1" customFormat="1" ht="24.2" customHeight="1">
      <c r="B4595" s="131"/>
      <c r="C4595" s="132" t="s">
        <v>3563</v>
      </c>
      <c r="D4595" s="132" t="s">
        <v>184</v>
      </c>
      <c r="E4595" s="133" t="s">
        <v>3564</v>
      </c>
      <c r="F4595" s="134" t="s">
        <v>3565</v>
      </c>
      <c r="G4595" s="135" t="s">
        <v>292</v>
      </c>
      <c r="H4595" s="136">
        <v>231.42400000000001</v>
      </c>
      <c r="I4595" s="137"/>
      <c r="J4595" s="138">
        <f>ROUND(I4595*H4595,2)</f>
        <v>0</v>
      </c>
      <c r="K4595" s="134" t="s">
        <v>188</v>
      </c>
      <c r="L4595" s="32"/>
      <c r="M4595" s="139" t="s">
        <v>3</v>
      </c>
      <c r="N4595" s="140" t="s">
        <v>43</v>
      </c>
      <c r="P4595" s="141">
        <f>O4595*H4595</f>
        <v>0</v>
      </c>
      <c r="Q4595" s="141">
        <v>0</v>
      </c>
      <c r="R4595" s="141">
        <f>Q4595*H4595</f>
        <v>0</v>
      </c>
      <c r="S4595" s="141">
        <v>1.4E-2</v>
      </c>
      <c r="T4595" s="142">
        <f>S4595*H4595</f>
        <v>3.2399360000000001</v>
      </c>
      <c r="AR4595" s="143" t="s">
        <v>286</v>
      </c>
      <c r="AT4595" s="143" t="s">
        <v>184</v>
      </c>
      <c r="AU4595" s="143" t="s">
        <v>81</v>
      </c>
      <c r="AY4595" s="17" t="s">
        <v>182</v>
      </c>
      <c r="BE4595" s="144">
        <f>IF(N4595="základní",J4595,0)</f>
        <v>0</v>
      </c>
      <c r="BF4595" s="144">
        <f>IF(N4595="snížená",J4595,0)</f>
        <v>0</v>
      </c>
      <c r="BG4595" s="144">
        <f>IF(N4595="zákl. přenesená",J4595,0)</f>
        <v>0</v>
      </c>
      <c r="BH4595" s="144">
        <f>IF(N4595="sníž. přenesená",J4595,0)</f>
        <v>0</v>
      </c>
      <c r="BI4595" s="144">
        <f>IF(N4595="nulová",J4595,0)</f>
        <v>0</v>
      </c>
      <c r="BJ4595" s="17" t="s">
        <v>79</v>
      </c>
      <c r="BK4595" s="144">
        <f>ROUND(I4595*H4595,2)</f>
        <v>0</v>
      </c>
      <c r="BL4595" s="17" t="s">
        <v>286</v>
      </c>
      <c r="BM4595" s="143" t="s">
        <v>3566</v>
      </c>
    </row>
    <row r="4596" spans="2:65" s="1" customFormat="1">
      <c r="B4596" s="32"/>
      <c r="D4596" s="145" t="s">
        <v>191</v>
      </c>
      <c r="F4596" s="146" t="s">
        <v>3567</v>
      </c>
      <c r="I4596" s="147"/>
      <c r="L4596" s="32"/>
      <c r="M4596" s="148"/>
      <c r="T4596" s="52"/>
      <c r="AT4596" s="17" t="s">
        <v>191</v>
      </c>
      <c r="AU4596" s="17" t="s">
        <v>81</v>
      </c>
    </row>
    <row r="4597" spans="2:65" s="12" customFormat="1" ht="22.5">
      <c r="B4597" s="149"/>
      <c r="D4597" s="150" t="s">
        <v>193</v>
      </c>
      <c r="E4597" s="151" t="s">
        <v>3</v>
      </c>
      <c r="F4597" s="152" t="s">
        <v>3568</v>
      </c>
      <c r="H4597" s="153">
        <v>231.42400000000001</v>
      </c>
      <c r="I4597" s="154"/>
      <c r="L4597" s="149"/>
      <c r="M4597" s="155"/>
      <c r="T4597" s="156"/>
      <c r="AT4597" s="151" t="s">
        <v>193</v>
      </c>
      <c r="AU4597" s="151" t="s">
        <v>81</v>
      </c>
      <c r="AV4597" s="12" t="s">
        <v>81</v>
      </c>
      <c r="AW4597" s="12" t="s">
        <v>34</v>
      </c>
      <c r="AX4597" s="12" t="s">
        <v>79</v>
      </c>
      <c r="AY4597" s="151" t="s">
        <v>182</v>
      </c>
    </row>
    <row r="4598" spans="2:65" s="1" customFormat="1" ht="44.25" customHeight="1">
      <c r="B4598" s="131"/>
      <c r="C4598" s="132" t="s">
        <v>3569</v>
      </c>
      <c r="D4598" s="132" t="s">
        <v>184</v>
      </c>
      <c r="E4598" s="133" t="s">
        <v>3570</v>
      </c>
      <c r="F4598" s="134" t="s">
        <v>3571</v>
      </c>
      <c r="G4598" s="135" t="s">
        <v>300</v>
      </c>
      <c r="H4598" s="136">
        <v>28.14</v>
      </c>
      <c r="I4598" s="137"/>
      <c r="J4598" s="138">
        <f>ROUND(I4598*H4598,2)</f>
        <v>0</v>
      </c>
      <c r="K4598" s="134" t="s">
        <v>188</v>
      </c>
      <c r="L4598" s="32"/>
      <c r="M4598" s="139" t="s">
        <v>3</v>
      </c>
      <c r="N4598" s="140" t="s">
        <v>43</v>
      </c>
      <c r="P4598" s="141">
        <f>O4598*H4598</f>
        <v>0</v>
      </c>
      <c r="Q4598" s="141">
        <v>0</v>
      </c>
      <c r="R4598" s="141">
        <f>Q4598*H4598</f>
        <v>0</v>
      </c>
      <c r="S4598" s="141">
        <v>0</v>
      </c>
      <c r="T4598" s="142">
        <f>S4598*H4598</f>
        <v>0</v>
      </c>
      <c r="AR4598" s="143" t="s">
        <v>286</v>
      </c>
      <c r="AT4598" s="143" t="s">
        <v>184</v>
      </c>
      <c r="AU4598" s="143" t="s">
        <v>81</v>
      </c>
      <c r="AY4598" s="17" t="s">
        <v>182</v>
      </c>
      <c r="BE4598" s="144">
        <f>IF(N4598="základní",J4598,0)</f>
        <v>0</v>
      </c>
      <c r="BF4598" s="144">
        <f>IF(N4598="snížená",J4598,0)</f>
        <v>0</v>
      </c>
      <c r="BG4598" s="144">
        <f>IF(N4598="zákl. přenesená",J4598,0)</f>
        <v>0</v>
      </c>
      <c r="BH4598" s="144">
        <f>IF(N4598="sníž. přenesená",J4598,0)</f>
        <v>0</v>
      </c>
      <c r="BI4598" s="144">
        <f>IF(N4598="nulová",J4598,0)</f>
        <v>0</v>
      </c>
      <c r="BJ4598" s="17" t="s">
        <v>79</v>
      </c>
      <c r="BK4598" s="144">
        <f>ROUND(I4598*H4598,2)</f>
        <v>0</v>
      </c>
      <c r="BL4598" s="17" t="s">
        <v>286</v>
      </c>
      <c r="BM4598" s="143" t="s">
        <v>3572</v>
      </c>
    </row>
    <row r="4599" spans="2:65" s="1" customFormat="1">
      <c r="B4599" s="32"/>
      <c r="D4599" s="145" t="s">
        <v>191</v>
      </c>
      <c r="F4599" s="146" t="s">
        <v>3573</v>
      </c>
      <c r="I4599" s="147"/>
      <c r="L4599" s="32"/>
      <c r="M4599" s="148"/>
      <c r="T4599" s="52"/>
      <c r="AT4599" s="17" t="s">
        <v>191</v>
      </c>
      <c r="AU4599" s="17" t="s">
        <v>81</v>
      </c>
    </row>
    <row r="4600" spans="2:65" s="12" customFormat="1">
      <c r="B4600" s="149"/>
      <c r="D4600" s="150" t="s">
        <v>193</v>
      </c>
      <c r="E4600" s="151" t="s">
        <v>3</v>
      </c>
      <c r="F4600" s="152" t="s">
        <v>3574</v>
      </c>
      <c r="H4600" s="153">
        <v>28.14</v>
      </c>
      <c r="I4600" s="154"/>
      <c r="L4600" s="149"/>
      <c r="M4600" s="155"/>
      <c r="T4600" s="156"/>
      <c r="AT4600" s="151" t="s">
        <v>193</v>
      </c>
      <c r="AU4600" s="151" t="s">
        <v>81</v>
      </c>
      <c r="AV4600" s="12" t="s">
        <v>81</v>
      </c>
      <c r="AW4600" s="12" t="s">
        <v>34</v>
      </c>
      <c r="AX4600" s="12" t="s">
        <v>79</v>
      </c>
      <c r="AY4600" s="151" t="s">
        <v>182</v>
      </c>
    </row>
    <row r="4601" spans="2:65" s="1" customFormat="1" ht="21.75" customHeight="1">
      <c r="B4601" s="131"/>
      <c r="C4601" s="164" t="s">
        <v>3575</v>
      </c>
      <c r="D4601" s="164" t="s">
        <v>281</v>
      </c>
      <c r="E4601" s="165" t="s">
        <v>3576</v>
      </c>
      <c r="F4601" s="166" t="s">
        <v>3577</v>
      </c>
      <c r="G4601" s="167" t="s">
        <v>187</v>
      </c>
      <c r="H4601" s="168">
        <v>0.371</v>
      </c>
      <c r="I4601" s="169"/>
      <c r="J4601" s="170">
        <f>ROUND(I4601*H4601,2)</f>
        <v>0</v>
      </c>
      <c r="K4601" s="166" t="s">
        <v>188</v>
      </c>
      <c r="L4601" s="171"/>
      <c r="M4601" s="172" t="s">
        <v>3</v>
      </c>
      <c r="N4601" s="173" t="s">
        <v>43</v>
      </c>
      <c r="P4601" s="141">
        <f>O4601*H4601</f>
        <v>0</v>
      </c>
      <c r="Q4601" s="141">
        <v>0.55000000000000004</v>
      </c>
      <c r="R4601" s="141">
        <f>Q4601*H4601</f>
        <v>0.20405000000000001</v>
      </c>
      <c r="S4601" s="141">
        <v>0</v>
      </c>
      <c r="T4601" s="142">
        <f>S4601*H4601</f>
        <v>0</v>
      </c>
      <c r="AR4601" s="143" t="s">
        <v>405</v>
      </c>
      <c r="AT4601" s="143" t="s">
        <v>281</v>
      </c>
      <c r="AU4601" s="143" t="s">
        <v>81</v>
      </c>
      <c r="AY4601" s="17" t="s">
        <v>182</v>
      </c>
      <c r="BE4601" s="144">
        <f>IF(N4601="základní",J4601,0)</f>
        <v>0</v>
      </c>
      <c r="BF4601" s="144">
        <f>IF(N4601="snížená",J4601,0)</f>
        <v>0</v>
      </c>
      <c r="BG4601" s="144">
        <f>IF(N4601="zákl. přenesená",J4601,0)</f>
        <v>0</v>
      </c>
      <c r="BH4601" s="144">
        <f>IF(N4601="sníž. přenesená",J4601,0)</f>
        <v>0</v>
      </c>
      <c r="BI4601" s="144">
        <f>IF(N4601="nulová",J4601,0)</f>
        <v>0</v>
      </c>
      <c r="BJ4601" s="17" t="s">
        <v>79</v>
      </c>
      <c r="BK4601" s="144">
        <f>ROUND(I4601*H4601,2)</f>
        <v>0</v>
      </c>
      <c r="BL4601" s="17" t="s">
        <v>286</v>
      </c>
      <c r="BM4601" s="143" t="s">
        <v>3578</v>
      </c>
    </row>
    <row r="4602" spans="2:65" s="12" customFormat="1">
      <c r="B4602" s="149"/>
      <c r="D4602" s="150" t="s">
        <v>193</v>
      </c>
      <c r="E4602" s="151" t="s">
        <v>3</v>
      </c>
      <c r="F4602" s="152" t="s">
        <v>3556</v>
      </c>
      <c r="H4602" s="153">
        <v>0.371</v>
      </c>
      <c r="I4602" s="154"/>
      <c r="L4602" s="149"/>
      <c r="M4602" s="155"/>
      <c r="T4602" s="156"/>
      <c r="AT4602" s="151" t="s">
        <v>193</v>
      </c>
      <c r="AU4602" s="151" t="s">
        <v>81</v>
      </c>
      <c r="AV4602" s="12" t="s">
        <v>81</v>
      </c>
      <c r="AW4602" s="12" t="s">
        <v>34</v>
      </c>
      <c r="AX4602" s="12" t="s">
        <v>79</v>
      </c>
      <c r="AY4602" s="151" t="s">
        <v>182</v>
      </c>
    </row>
    <row r="4603" spans="2:65" s="1" customFormat="1" ht="49.15" customHeight="1">
      <c r="B4603" s="131"/>
      <c r="C4603" s="132" t="s">
        <v>3579</v>
      </c>
      <c r="D4603" s="132" t="s">
        <v>184</v>
      </c>
      <c r="E4603" s="133" t="s">
        <v>3580</v>
      </c>
      <c r="F4603" s="134" t="s">
        <v>3581</v>
      </c>
      <c r="G4603" s="135" t="s">
        <v>292</v>
      </c>
      <c r="H4603" s="136">
        <v>29.504000000000001</v>
      </c>
      <c r="I4603" s="137"/>
      <c r="J4603" s="138">
        <f>ROUND(I4603*H4603,2)</f>
        <v>0</v>
      </c>
      <c r="K4603" s="134" t="s">
        <v>188</v>
      </c>
      <c r="L4603" s="32"/>
      <c r="M4603" s="139" t="s">
        <v>3</v>
      </c>
      <c r="N4603" s="140" t="s">
        <v>43</v>
      </c>
      <c r="P4603" s="141">
        <f>O4603*H4603</f>
        <v>0</v>
      </c>
      <c r="Q4603" s="141">
        <v>1.396E-2</v>
      </c>
      <c r="R4603" s="141">
        <f>Q4603*H4603</f>
        <v>0.41187584000000005</v>
      </c>
      <c r="S4603" s="141">
        <v>0</v>
      </c>
      <c r="T4603" s="142">
        <f>S4603*H4603</f>
        <v>0</v>
      </c>
      <c r="AR4603" s="143" t="s">
        <v>286</v>
      </c>
      <c r="AT4603" s="143" t="s">
        <v>184</v>
      </c>
      <c r="AU4603" s="143" t="s">
        <v>81</v>
      </c>
      <c r="AY4603" s="17" t="s">
        <v>182</v>
      </c>
      <c r="BE4603" s="144">
        <f>IF(N4603="základní",J4603,0)</f>
        <v>0</v>
      </c>
      <c r="BF4603" s="144">
        <f>IF(N4603="snížená",J4603,0)</f>
        <v>0</v>
      </c>
      <c r="BG4603" s="144">
        <f>IF(N4603="zákl. přenesená",J4603,0)</f>
        <v>0</v>
      </c>
      <c r="BH4603" s="144">
        <f>IF(N4603="sníž. přenesená",J4603,0)</f>
        <v>0</v>
      </c>
      <c r="BI4603" s="144">
        <f>IF(N4603="nulová",J4603,0)</f>
        <v>0</v>
      </c>
      <c r="BJ4603" s="17" t="s">
        <v>79</v>
      </c>
      <c r="BK4603" s="144">
        <f>ROUND(I4603*H4603,2)</f>
        <v>0</v>
      </c>
      <c r="BL4603" s="17" t="s">
        <v>286</v>
      </c>
      <c r="BM4603" s="143" t="s">
        <v>3582</v>
      </c>
    </row>
    <row r="4604" spans="2:65" s="1" customFormat="1">
      <c r="B4604" s="32"/>
      <c r="D4604" s="145" t="s">
        <v>191</v>
      </c>
      <c r="F4604" s="146" t="s">
        <v>3583</v>
      </c>
      <c r="I4604" s="147"/>
      <c r="L4604" s="32"/>
      <c r="M4604" s="148"/>
      <c r="T4604" s="52"/>
      <c r="AT4604" s="17" t="s">
        <v>191</v>
      </c>
      <c r="AU4604" s="17" t="s">
        <v>81</v>
      </c>
    </row>
    <row r="4605" spans="2:65" s="12" customFormat="1" ht="22.5">
      <c r="B4605" s="149"/>
      <c r="D4605" s="150" t="s">
        <v>193</v>
      </c>
      <c r="E4605" s="151" t="s">
        <v>3</v>
      </c>
      <c r="F4605" s="152" t="s">
        <v>3584</v>
      </c>
      <c r="H4605" s="153">
        <v>29.504000000000001</v>
      </c>
      <c r="I4605" s="154"/>
      <c r="L4605" s="149"/>
      <c r="M4605" s="155"/>
      <c r="T4605" s="156"/>
      <c r="AT4605" s="151" t="s">
        <v>193</v>
      </c>
      <c r="AU4605" s="151" t="s">
        <v>81</v>
      </c>
      <c r="AV4605" s="12" t="s">
        <v>81</v>
      </c>
      <c r="AW4605" s="12" t="s">
        <v>34</v>
      </c>
      <c r="AX4605" s="12" t="s">
        <v>79</v>
      </c>
      <c r="AY4605" s="151" t="s">
        <v>182</v>
      </c>
    </row>
    <row r="4606" spans="2:65" s="1" customFormat="1" ht="37.9" customHeight="1">
      <c r="B4606" s="131"/>
      <c r="C4606" s="132" t="s">
        <v>3585</v>
      </c>
      <c r="D4606" s="132" t="s">
        <v>184</v>
      </c>
      <c r="E4606" s="133" t="s">
        <v>3586</v>
      </c>
      <c r="F4606" s="134" t="s">
        <v>3587</v>
      </c>
      <c r="G4606" s="135" t="s">
        <v>187</v>
      </c>
      <c r="H4606" s="136">
        <v>1.02</v>
      </c>
      <c r="I4606" s="137"/>
      <c r="J4606" s="138">
        <f>ROUND(I4606*H4606,2)</f>
        <v>0</v>
      </c>
      <c r="K4606" s="134" t="s">
        <v>188</v>
      </c>
      <c r="L4606" s="32"/>
      <c r="M4606" s="139" t="s">
        <v>3</v>
      </c>
      <c r="N4606" s="140" t="s">
        <v>43</v>
      </c>
      <c r="P4606" s="141">
        <f>O4606*H4606</f>
        <v>0</v>
      </c>
      <c r="Q4606" s="141">
        <v>2.3369999999999998E-2</v>
      </c>
      <c r="R4606" s="141">
        <f>Q4606*H4606</f>
        <v>2.3837399999999998E-2</v>
      </c>
      <c r="S4606" s="141">
        <v>0</v>
      </c>
      <c r="T4606" s="142">
        <f>S4606*H4606</f>
        <v>0</v>
      </c>
      <c r="AR4606" s="143" t="s">
        <v>286</v>
      </c>
      <c r="AT4606" s="143" t="s">
        <v>184</v>
      </c>
      <c r="AU4606" s="143" t="s">
        <v>81</v>
      </c>
      <c r="AY4606" s="17" t="s">
        <v>182</v>
      </c>
      <c r="BE4606" s="144">
        <f>IF(N4606="základní",J4606,0)</f>
        <v>0</v>
      </c>
      <c r="BF4606" s="144">
        <f>IF(N4606="snížená",J4606,0)</f>
        <v>0</v>
      </c>
      <c r="BG4606" s="144">
        <f>IF(N4606="zákl. přenesená",J4606,0)</f>
        <v>0</v>
      </c>
      <c r="BH4606" s="144">
        <f>IF(N4606="sníž. přenesená",J4606,0)</f>
        <v>0</v>
      </c>
      <c r="BI4606" s="144">
        <f>IF(N4606="nulová",J4606,0)</f>
        <v>0</v>
      </c>
      <c r="BJ4606" s="17" t="s">
        <v>79</v>
      </c>
      <c r="BK4606" s="144">
        <f>ROUND(I4606*H4606,2)</f>
        <v>0</v>
      </c>
      <c r="BL4606" s="17" t="s">
        <v>286</v>
      </c>
      <c r="BM4606" s="143" t="s">
        <v>3588</v>
      </c>
    </row>
    <row r="4607" spans="2:65" s="1" customFormat="1">
      <c r="B4607" s="32"/>
      <c r="D4607" s="145" t="s">
        <v>191</v>
      </c>
      <c r="F4607" s="146" t="s">
        <v>3589</v>
      </c>
      <c r="I4607" s="147"/>
      <c r="L4607" s="32"/>
      <c r="M4607" s="148"/>
      <c r="T4607" s="52"/>
      <c r="AT4607" s="17" t="s">
        <v>191</v>
      </c>
      <c r="AU4607" s="17" t="s">
        <v>81</v>
      </c>
    </row>
    <row r="4608" spans="2:65" s="12" customFormat="1">
      <c r="B4608" s="149"/>
      <c r="D4608" s="150" t="s">
        <v>193</v>
      </c>
      <c r="E4608" s="151" t="s">
        <v>3</v>
      </c>
      <c r="F4608" s="152" t="s">
        <v>3590</v>
      </c>
      <c r="H4608" s="153">
        <v>0.64900000000000002</v>
      </c>
      <c r="I4608" s="154"/>
      <c r="L4608" s="149"/>
      <c r="M4608" s="155"/>
      <c r="T4608" s="156"/>
      <c r="AT4608" s="151" t="s">
        <v>193</v>
      </c>
      <c r="AU4608" s="151" t="s">
        <v>81</v>
      </c>
      <c r="AV4608" s="12" t="s">
        <v>81</v>
      </c>
      <c r="AW4608" s="12" t="s">
        <v>34</v>
      </c>
      <c r="AX4608" s="12" t="s">
        <v>72</v>
      </c>
      <c r="AY4608" s="151" t="s">
        <v>182</v>
      </c>
    </row>
    <row r="4609" spans="2:65" s="12" customFormat="1">
      <c r="B4609" s="149"/>
      <c r="D4609" s="150" t="s">
        <v>193</v>
      </c>
      <c r="E4609" s="151" t="s">
        <v>3</v>
      </c>
      <c r="F4609" s="152" t="s">
        <v>3556</v>
      </c>
      <c r="H4609" s="153">
        <v>0.371</v>
      </c>
      <c r="I4609" s="154"/>
      <c r="L4609" s="149"/>
      <c r="M4609" s="155"/>
      <c r="T4609" s="156"/>
      <c r="AT4609" s="151" t="s">
        <v>193</v>
      </c>
      <c r="AU4609" s="151" t="s">
        <v>81</v>
      </c>
      <c r="AV4609" s="12" t="s">
        <v>81</v>
      </c>
      <c r="AW4609" s="12" t="s">
        <v>34</v>
      </c>
      <c r="AX4609" s="12" t="s">
        <v>72</v>
      </c>
      <c r="AY4609" s="151" t="s">
        <v>182</v>
      </c>
    </row>
    <row r="4610" spans="2:65" s="13" customFormat="1">
      <c r="B4610" s="157"/>
      <c r="D4610" s="150" t="s">
        <v>193</v>
      </c>
      <c r="E4610" s="158" t="s">
        <v>3</v>
      </c>
      <c r="F4610" s="159" t="s">
        <v>201</v>
      </c>
      <c r="H4610" s="160">
        <v>1.02</v>
      </c>
      <c r="I4610" s="161"/>
      <c r="L4610" s="157"/>
      <c r="M4610" s="162"/>
      <c r="T4610" s="163"/>
      <c r="AT4610" s="158" t="s">
        <v>193</v>
      </c>
      <c r="AU4610" s="158" t="s">
        <v>81</v>
      </c>
      <c r="AV4610" s="13" t="s">
        <v>189</v>
      </c>
      <c r="AW4610" s="13" t="s">
        <v>34</v>
      </c>
      <c r="AX4610" s="13" t="s">
        <v>79</v>
      </c>
      <c r="AY4610" s="158" t="s">
        <v>182</v>
      </c>
    </row>
    <row r="4611" spans="2:65" s="1" customFormat="1" ht="37.9" customHeight="1">
      <c r="B4611" s="131"/>
      <c r="C4611" s="132" t="s">
        <v>3591</v>
      </c>
      <c r="D4611" s="132" t="s">
        <v>184</v>
      </c>
      <c r="E4611" s="133" t="s">
        <v>3592</v>
      </c>
      <c r="F4611" s="134" t="s">
        <v>3593</v>
      </c>
      <c r="G4611" s="135" t="s">
        <v>292</v>
      </c>
      <c r="H4611" s="136">
        <v>90.05</v>
      </c>
      <c r="I4611" s="137"/>
      <c r="J4611" s="138">
        <f>ROUND(I4611*H4611,2)</f>
        <v>0</v>
      </c>
      <c r="K4611" s="134" t="s">
        <v>188</v>
      </c>
      <c r="L4611" s="32"/>
      <c r="M4611" s="139" t="s">
        <v>3</v>
      </c>
      <c r="N4611" s="140" t="s">
        <v>43</v>
      </c>
      <c r="P4611" s="141">
        <f>O4611*H4611</f>
        <v>0</v>
      </c>
      <c r="Q4611" s="141">
        <v>3.0769999999999999E-2</v>
      </c>
      <c r="R4611" s="141">
        <f>Q4611*H4611</f>
        <v>2.7708385</v>
      </c>
      <c r="S4611" s="141">
        <v>0</v>
      </c>
      <c r="T4611" s="142">
        <f>S4611*H4611</f>
        <v>0</v>
      </c>
      <c r="AR4611" s="143" t="s">
        <v>286</v>
      </c>
      <c r="AT4611" s="143" t="s">
        <v>184</v>
      </c>
      <c r="AU4611" s="143" t="s">
        <v>81</v>
      </c>
      <c r="AY4611" s="17" t="s">
        <v>182</v>
      </c>
      <c r="BE4611" s="144">
        <f>IF(N4611="základní",J4611,0)</f>
        <v>0</v>
      </c>
      <c r="BF4611" s="144">
        <f>IF(N4611="snížená",J4611,0)</f>
        <v>0</v>
      </c>
      <c r="BG4611" s="144">
        <f>IF(N4611="zákl. přenesená",J4611,0)</f>
        <v>0</v>
      </c>
      <c r="BH4611" s="144">
        <f>IF(N4611="sníž. přenesená",J4611,0)</f>
        <v>0</v>
      </c>
      <c r="BI4611" s="144">
        <f>IF(N4611="nulová",J4611,0)</f>
        <v>0</v>
      </c>
      <c r="BJ4611" s="17" t="s">
        <v>79</v>
      </c>
      <c r="BK4611" s="144">
        <f>ROUND(I4611*H4611,2)</f>
        <v>0</v>
      </c>
      <c r="BL4611" s="17" t="s">
        <v>286</v>
      </c>
      <c r="BM4611" s="143" t="s">
        <v>3594</v>
      </c>
    </row>
    <row r="4612" spans="2:65" s="1" customFormat="1">
      <c r="B4612" s="32"/>
      <c r="D4612" s="145" t="s">
        <v>191</v>
      </c>
      <c r="F4612" s="146" t="s">
        <v>3595</v>
      </c>
      <c r="I4612" s="147"/>
      <c r="L4612" s="32"/>
      <c r="M4612" s="148"/>
      <c r="T4612" s="52"/>
      <c r="AT4612" s="17" t="s">
        <v>191</v>
      </c>
      <c r="AU4612" s="17" t="s">
        <v>81</v>
      </c>
    </row>
    <row r="4613" spans="2:65" s="12" customFormat="1" ht="22.5">
      <c r="B4613" s="149"/>
      <c r="D4613" s="150" t="s">
        <v>193</v>
      </c>
      <c r="E4613" s="151" t="s">
        <v>3</v>
      </c>
      <c r="F4613" s="152" t="s">
        <v>3596</v>
      </c>
      <c r="H4613" s="153">
        <v>90.05</v>
      </c>
      <c r="I4613" s="154"/>
      <c r="L4613" s="149"/>
      <c r="M4613" s="155"/>
      <c r="T4613" s="156"/>
      <c r="AT4613" s="151" t="s">
        <v>193</v>
      </c>
      <c r="AU4613" s="151" t="s">
        <v>81</v>
      </c>
      <c r="AV4613" s="12" t="s">
        <v>81</v>
      </c>
      <c r="AW4613" s="12" t="s">
        <v>34</v>
      </c>
      <c r="AX4613" s="12" t="s">
        <v>79</v>
      </c>
      <c r="AY4613" s="151" t="s">
        <v>182</v>
      </c>
    </row>
    <row r="4614" spans="2:65" s="1" customFormat="1" ht="37.9" customHeight="1">
      <c r="B4614" s="131"/>
      <c r="C4614" s="132" t="s">
        <v>3597</v>
      </c>
      <c r="D4614" s="132" t="s">
        <v>184</v>
      </c>
      <c r="E4614" s="133" t="s">
        <v>3598</v>
      </c>
      <c r="F4614" s="134" t="s">
        <v>3599</v>
      </c>
      <c r="G4614" s="135" t="s">
        <v>292</v>
      </c>
      <c r="H4614" s="136">
        <v>185.05</v>
      </c>
      <c r="I4614" s="137"/>
      <c r="J4614" s="138">
        <f>ROUND(I4614*H4614,2)</f>
        <v>0</v>
      </c>
      <c r="K4614" s="134" t="s">
        <v>188</v>
      </c>
      <c r="L4614" s="32"/>
      <c r="M4614" s="139" t="s">
        <v>3</v>
      </c>
      <c r="N4614" s="140" t="s">
        <v>43</v>
      </c>
      <c r="P4614" s="141">
        <f>O4614*H4614</f>
        <v>0</v>
      </c>
      <c r="Q4614" s="141">
        <v>3.0000000000000001E-5</v>
      </c>
      <c r="R4614" s="141">
        <f>Q4614*H4614</f>
        <v>5.5515000000000009E-3</v>
      </c>
      <c r="S4614" s="141">
        <v>0</v>
      </c>
      <c r="T4614" s="142">
        <f>S4614*H4614</f>
        <v>0</v>
      </c>
      <c r="AR4614" s="143" t="s">
        <v>286</v>
      </c>
      <c r="AT4614" s="143" t="s">
        <v>184</v>
      </c>
      <c r="AU4614" s="143" t="s">
        <v>81</v>
      </c>
      <c r="AY4614" s="17" t="s">
        <v>182</v>
      </c>
      <c r="BE4614" s="144">
        <f>IF(N4614="základní",J4614,0)</f>
        <v>0</v>
      </c>
      <c r="BF4614" s="144">
        <f>IF(N4614="snížená",J4614,0)</f>
        <v>0</v>
      </c>
      <c r="BG4614" s="144">
        <f>IF(N4614="zákl. přenesená",J4614,0)</f>
        <v>0</v>
      </c>
      <c r="BH4614" s="144">
        <f>IF(N4614="sníž. přenesená",J4614,0)</f>
        <v>0</v>
      </c>
      <c r="BI4614" s="144">
        <f>IF(N4614="nulová",J4614,0)</f>
        <v>0</v>
      </c>
      <c r="BJ4614" s="17" t="s">
        <v>79</v>
      </c>
      <c r="BK4614" s="144">
        <f>ROUND(I4614*H4614,2)</f>
        <v>0</v>
      </c>
      <c r="BL4614" s="17" t="s">
        <v>286</v>
      </c>
      <c r="BM4614" s="143" t="s">
        <v>3600</v>
      </c>
    </row>
    <row r="4615" spans="2:65" s="1" customFormat="1">
      <c r="B4615" s="32"/>
      <c r="D4615" s="145" t="s">
        <v>191</v>
      </c>
      <c r="F4615" s="146" t="s">
        <v>3601</v>
      </c>
      <c r="I4615" s="147"/>
      <c r="L4615" s="32"/>
      <c r="M4615" s="148"/>
      <c r="T4615" s="52"/>
      <c r="AT4615" s="17" t="s">
        <v>191</v>
      </c>
      <c r="AU4615" s="17" t="s">
        <v>81</v>
      </c>
    </row>
    <row r="4616" spans="2:65" s="12" customFormat="1">
      <c r="B4616" s="149"/>
      <c r="D4616" s="150" t="s">
        <v>193</v>
      </c>
      <c r="E4616" s="151" t="s">
        <v>3</v>
      </c>
      <c r="F4616" s="152" t="s">
        <v>2273</v>
      </c>
      <c r="H4616" s="153">
        <v>20.47</v>
      </c>
      <c r="I4616" s="154"/>
      <c r="L4616" s="149"/>
      <c r="M4616" s="155"/>
      <c r="T4616" s="156"/>
      <c r="AT4616" s="151" t="s">
        <v>193</v>
      </c>
      <c r="AU4616" s="151" t="s">
        <v>81</v>
      </c>
      <c r="AV4616" s="12" t="s">
        <v>81</v>
      </c>
      <c r="AW4616" s="12" t="s">
        <v>34</v>
      </c>
      <c r="AX4616" s="12" t="s">
        <v>72</v>
      </c>
      <c r="AY4616" s="151" t="s">
        <v>182</v>
      </c>
    </row>
    <row r="4617" spans="2:65" s="12" customFormat="1">
      <c r="B4617" s="149"/>
      <c r="D4617" s="150" t="s">
        <v>193</v>
      </c>
      <c r="E4617" s="151" t="s">
        <v>3</v>
      </c>
      <c r="F4617" s="152" t="s">
        <v>2274</v>
      </c>
      <c r="H4617" s="153">
        <v>82.29</v>
      </c>
      <c r="I4617" s="154"/>
      <c r="L4617" s="149"/>
      <c r="M4617" s="155"/>
      <c r="T4617" s="156"/>
      <c r="AT4617" s="151" t="s">
        <v>193</v>
      </c>
      <c r="AU4617" s="151" t="s">
        <v>81</v>
      </c>
      <c r="AV4617" s="12" t="s">
        <v>81</v>
      </c>
      <c r="AW4617" s="12" t="s">
        <v>34</v>
      </c>
      <c r="AX4617" s="12" t="s">
        <v>72</v>
      </c>
      <c r="AY4617" s="151" t="s">
        <v>182</v>
      </c>
    </row>
    <row r="4618" spans="2:65" s="12" customFormat="1">
      <c r="B4618" s="149"/>
      <c r="D4618" s="150" t="s">
        <v>193</v>
      </c>
      <c r="E4618" s="151" t="s">
        <v>3</v>
      </c>
      <c r="F4618" s="152" t="s">
        <v>2275</v>
      </c>
      <c r="H4618" s="153">
        <v>82.29</v>
      </c>
      <c r="I4618" s="154"/>
      <c r="L4618" s="149"/>
      <c r="M4618" s="155"/>
      <c r="T4618" s="156"/>
      <c r="AT4618" s="151" t="s">
        <v>193</v>
      </c>
      <c r="AU4618" s="151" t="s">
        <v>81</v>
      </c>
      <c r="AV4618" s="12" t="s">
        <v>81</v>
      </c>
      <c r="AW4618" s="12" t="s">
        <v>34</v>
      </c>
      <c r="AX4618" s="12" t="s">
        <v>72</v>
      </c>
      <c r="AY4618" s="151" t="s">
        <v>182</v>
      </c>
    </row>
    <row r="4619" spans="2:65" s="13" customFormat="1">
      <c r="B4619" s="157"/>
      <c r="D4619" s="150" t="s">
        <v>193</v>
      </c>
      <c r="E4619" s="158" t="s">
        <v>3</v>
      </c>
      <c r="F4619" s="159" t="s">
        <v>201</v>
      </c>
      <c r="H4619" s="160">
        <v>185.05</v>
      </c>
      <c r="I4619" s="161"/>
      <c r="L4619" s="157"/>
      <c r="M4619" s="162"/>
      <c r="T4619" s="163"/>
      <c r="AT4619" s="158" t="s">
        <v>193</v>
      </c>
      <c r="AU4619" s="158" t="s">
        <v>81</v>
      </c>
      <c r="AV4619" s="13" t="s">
        <v>189</v>
      </c>
      <c r="AW4619" s="13" t="s">
        <v>34</v>
      </c>
      <c r="AX4619" s="13" t="s">
        <v>79</v>
      </c>
      <c r="AY4619" s="158" t="s">
        <v>182</v>
      </c>
    </row>
    <row r="4620" spans="2:65" s="1" customFormat="1" ht="37.9" customHeight="1">
      <c r="B4620" s="131"/>
      <c r="C4620" s="164" t="s">
        <v>3602</v>
      </c>
      <c r="D4620" s="164" t="s">
        <v>281</v>
      </c>
      <c r="E4620" s="165" t="s">
        <v>3603</v>
      </c>
      <c r="F4620" s="166" t="s">
        <v>3604</v>
      </c>
      <c r="G4620" s="167" t="s">
        <v>292</v>
      </c>
      <c r="H4620" s="168">
        <v>199.85400000000001</v>
      </c>
      <c r="I4620" s="169"/>
      <c r="J4620" s="170">
        <f>ROUND(I4620*H4620,2)</f>
        <v>0</v>
      </c>
      <c r="K4620" s="166" t="s">
        <v>3</v>
      </c>
      <c r="L4620" s="171"/>
      <c r="M4620" s="172" t="s">
        <v>3</v>
      </c>
      <c r="N4620" s="173" t="s">
        <v>43</v>
      </c>
      <c r="P4620" s="141">
        <f>O4620*H4620</f>
        <v>0</v>
      </c>
      <c r="Q4620" s="141">
        <v>0</v>
      </c>
      <c r="R4620" s="141">
        <f>Q4620*H4620</f>
        <v>0</v>
      </c>
      <c r="S4620" s="141">
        <v>0</v>
      </c>
      <c r="T4620" s="142">
        <f>S4620*H4620</f>
        <v>0</v>
      </c>
      <c r="AR4620" s="143" t="s">
        <v>405</v>
      </c>
      <c r="AT4620" s="143" t="s">
        <v>281</v>
      </c>
      <c r="AU4620" s="143" t="s">
        <v>81</v>
      </c>
      <c r="AY4620" s="17" t="s">
        <v>182</v>
      </c>
      <c r="BE4620" s="144">
        <f>IF(N4620="základní",J4620,0)</f>
        <v>0</v>
      </c>
      <c r="BF4620" s="144">
        <f>IF(N4620="snížená",J4620,0)</f>
        <v>0</v>
      </c>
      <c r="BG4620" s="144">
        <f>IF(N4620="zákl. přenesená",J4620,0)</f>
        <v>0</v>
      </c>
      <c r="BH4620" s="144">
        <f>IF(N4620="sníž. přenesená",J4620,0)</f>
        <v>0</v>
      </c>
      <c r="BI4620" s="144">
        <f>IF(N4620="nulová",J4620,0)</f>
        <v>0</v>
      </c>
      <c r="BJ4620" s="17" t="s">
        <v>79</v>
      </c>
      <c r="BK4620" s="144">
        <f>ROUND(I4620*H4620,2)</f>
        <v>0</v>
      </c>
      <c r="BL4620" s="17" t="s">
        <v>286</v>
      </c>
      <c r="BM4620" s="143" t="s">
        <v>3605</v>
      </c>
    </row>
    <row r="4621" spans="2:65" s="12" customFormat="1">
      <c r="B4621" s="149"/>
      <c r="D4621" s="150" t="s">
        <v>193</v>
      </c>
      <c r="F4621" s="152" t="s">
        <v>3606</v>
      </c>
      <c r="H4621" s="153">
        <v>199.85400000000001</v>
      </c>
      <c r="I4621" s="154"/>
      <c r="L4621" s="149"/>
      <c r="M4621" s="155"/>
      <c r="T4621" s="156"/>
      <c r="AT4621" s="151" t="s">
        <v>193</v>
      </c>
      <c r="AU4621" s="151" t="s">
        <v>81</v>
      </c>
      <c r="AV4621" s="12" t="s">
        <v>81</v>
      </c>
      <c r="AW4621" s="12" t="s">
        <v>4</v>
      </c>
      <c r="AX4621" s="12" t="s">
        <v>79</v>
      </c>
      <c r="AY4621" s="151" t="s">
        <v>182</v>
      </c>
    </row>
    <row r="4622" spans="2:65" s="1" customFormat="1" ht="37.9" customHeight="1">
      <c r="B4622" s="131"/>
      <c r="C4622" s="132" t="s">
        <v>3607</v>
      </c>
      <c r="D4622" s="132" t="s">
        <v>184</v>
      </c>
      <c r="E4622" s="133" t="s">
        <v>3598</v>
      </c>
      <c r="F4622" s="134" t="s">
        <v>3599</v>
      </c>
      <c r="G4622" s="135" t="s">
        <v>292</v>
      </c>
      <c r="H4622" s="136">
        <v>90.05</v>
      </c>
      <c r="I4622" s="137"/>
      <c r="J4622" s="138">
        <f>ROUND(I4622*H4622,2)</f>
        <v>0</v>
      </c>
      <c r="K4622" s="134" t="s">
        <v>188</v>
      </c>
      <c r="L4622" s="32"/>
      <c r="M4622" s="139" t="s">
        <v>3</v>
      </c>
      <c r="N4622" s="140" t="s">
        <v>43</v>
      </c>
      <c r="P4622" s="141">
        <f>O4622*H4622</f>
        <v>0</v>
      </c>
      <c r="Q4622" s="141">
        <v>3.0000000000000001E-5</v>
      </c>
      <c r="R4622" s="141">
        <f>Q4622*H4622</f>
        <v>2.7014999999999999E-3</v>
      </c>
      <c r="S4622" s="141">
        <v>0</v>
      </c>
      <c r="T4622" s="142">
        <f>S4622*H4622</f>
        <v>0</v>
      </c>
      <c r="AR4622" s="143" t="s">
        <v>286</v>
      </c>
      <c r="AT4622" s="143" t="s">
        <v>184</v>
      </c>
      <c r="AU4622" s="143" t="s">
        <v>81</v>
      </c>
      <c r="AY4622" s="17" t="s">
        <v>182</v>
      </c>
      <c r="BE4622" s="144">
        <f>IF(N4622="základní",J4622,0)</f>
        <v>0</v>
      </c>
      <c r="BF4622" s="144">
        <f>IF(N4622="snížená",J4622,0)</f>
        <v>0</v>
      </c>
      <c r="BG4622" s="144">
        <f>IF(N4622="zákl. přenesená",J4622,0)</f>
        <v>0</v>
      </c>
      <c r="BH4622" s="144">
        <f>IF(N4622="sníž. přenesená",J4622,0)</f>
        <v>0</v>
      </c>
      <c r="BI4622" s="144">
        <f>IF(N4622="nulová",J4622,0)</f>
        <v>0</v>
      </c>
      <c r="BJ4622" s="17" t="s">
        <v>79</v>
      </c>
      <c r="BK4622" s="144">
        <f>ROUND(I4622*H4622,2)</f>
        <v>0</v>
      </c>
      <c r="BL4622" s="17" t="s">
        <v>286</v>
      </c>
      <c r="BM4622" s="143" t="s">
        <v>3608</v>
      </c>
    </row>
    <row r="4623" spans="2:65" s="1" customFormat="1">
      <c r="B4623" s="32"/>
      <c r="D4623" s="145" t="s">
        <v>191</v>
      </c>
      <c r="F4623" s="146" t="s">
        <v>3601</v>
      </c>
      <c r="I4623" s="147"/>
      <c r="L4623" s="32"/>
      <c r="M4623" s="148"/>
      <c r="T4623" s="52"/>
      <c r="AT4623" s="17" t="s">
        <v>191</v>
      </c>
      <c r="AU4623" s="17" t="s">
        <v>81</v>
      </c>
    </row>
    <row r="4624" spans="2:65" s="12" customFormat="1" ht="22.5">
      <c r="B4624" s="149"/>
      <c r="D4624" s="150" t="s">
        <v>193</v>
      </c>
      <c r="E4624" s="151" t="s">
        <v>3</v>
      </c>
      <c r="F4624" s="152" t="s">
        <v>3596</v>
      </c>
      <c r="H4624" s="153">
        <v>90.05</v>
      </c>
      <c r="I4624" s="154"/>
      <c r="L4624" s="149"/>
      <c r="M4624" s="155"/>
      <c r="T4624" s="156"/>
      <c r="AT4624" s="151" t="s">
        <v>193</v>
      </c>
      <c r="AU4624" s="151" t="s">
        <v>81</v>
      </c>
      <c r="AV4624" s="12" t="s">
        <v>81</v>
      </c>
      <c r="AW4624" s="12" t="s">
        <v>34</v>
      </c>
      <c r="AX4624" s="12" t="s">
        <v>79</v>
      </c>
      <c r="AY4624" s="151" t="s">
        <v>182</v>
      </c>
    </row>
    <row r="4625" spans="2:65" s="1" customFormat="1" ht="24.2" customHeight="1">
      <c r="B4625" s="131"/>
      <c r="C4625" s="164" t="s">
        <v>3609</v>
      </c>
      <c r="D4625" s="164" t="s">
        <v>281</v>
      </c>
      <c r="E4625" s="165" t="s">
        <v>3610</v>
      </c>
      <c r="F4625" s="166" t="s">
        <v>3611</v>
      </c>
      <c r="G4625" s="167" t="s">
        <v>292</v>
      </c>
      <c r="H4625" s="168">
        <v>97.254000000000005</v>
      </c>
      <c r="I4625" s="169"/>
      <c r="J4625" s="170">
        <f>ROUND(I4625*H4625,2)</f>
        <v>0</v>
      </c>
      <c r="K4625" s="166" t="s">
        <v>188</v>
      </c>
      <c r="L4625" s="171"/>
      <c r="M4625" s="172" t="s">
        <v>3</v>
      </c>
      <c r="N4625" s="173" t="s">
        <v>43</v>
      </c>
      <c r="P4625" s="141">
        <f>O4625*H4625</f>
        <v>0</v>
      </c>
      <c r="Q4625" s="141">
        <v>1.52E-2</v>
      </c>
      <c r="R4625" s="141">
        <f>Q4625*H4625</f>
        <v>1.4782608000000002</v>
      </c>
      <c r="S4625" s="141">
        <v>0</v>
      </c>
      <c r="T4625" s="142">
        <f>S4625*H4625</f>
        <v>0</v>
      </c>
      <c r="AR4625" s="143" t="s">
        <v>405</v>
      </c>
      <c r="AT4625" s="143" t="s">
        <v>281</v>
      </c>
      <c r="AU4625" s="143" t="s">
        <v>81</v>
      </c>
      <c r="AY4625" s="17" t="s">
        <v>182</v>
      </c>
      <c r="BE4625" s="144">
        <f>IF(N4625="základní",J4625,0)</f>
        <v>0</v>
      </c>
      <c r="BF4625" s="144">
        <f>IF(N4625="snížená",J4625,0)</f>
        <v>0</v>
      </c>
      <c r="BG4625" s="144">
        <f>IF(N4625="zákl. přenesená",J4625,0)</f>
        <v>0</v>
      </c>
      <c r="BH4625" s="144">
        <f>IF(N4625="sníž. přenesená",J4625,0)</f>
        <v>0</v>
      </c>
      <c r="BI4625" s="144">
        <f>IF(N4625="nulová",J4625,0)</f>
        <v>0</v>
      </c>
      <c r="BJ4625" s="17" t="s">
        <v>79</v>
      </c>
      <c r="BK4625" s="144">
        <f>ROUND(I4625*H4625,2)</f>
        <v>0</v>
      </c>
      <c r="BL4625" s="17" t="s">
        <v>286</v>
      </c>
      <c r="BM4625" s="143" t="s">
        <v>3612</v>
      </c>
    </row>
    <row r="4626" spans="2:65" s="12" customFormat="1">
      <c r="B4626" s="149"/>
      <c r="D4626" s="150" t="s">
        <v>193</v>
      </c>
      <c r="F4626" s="152" t="s">
        <v>3613</v>
      </c>
      <c r="H4626" s="153">
        <v>97.254000000000005</v>
      </c>
      <c r="I4626" s="154"/>
      <c r="L4626" s="149"/>
      <c r="M4626" s="155"/>
      <c r="T4626" s="156"/>
      <c r="AT4626" s="151" t="s">
        <v>193</v>
      </c>
      <c r="AU4626" s="151" t="s">
        <v>81</v>
      </c>
      <c r="AV4626" s="12" t="s">
        <v>81</v>
      </c>
      <c r="AW4626" s="12" t="s">
        <v>4</v>
      </c>
      <c r="AX4626" s="12" t="s">
        <v>79</v>
      </c>
      <c r="AY4626" s="151" t="s">
        <v>182</v>
      </c>
    </row>
    <row r="4627" spans="2:65" s="1" customFormat="1" ht="24.2" customHeight="1">
      <c r="B4627" s="131"/>
      <c r="C4627" s="132" t="s">
        <v>3614</v>
      </c>
      <c r="D4627" s="132" t="s">
        <v>184</v>
      </c>
      <c r="E4627" s="133" t="s">
        <v>3615</v>
      </c>
      <c r="F4627" s="134" t="s">
        <v>3616</v>
      </c>
      <c r="G4627" s="135" t="s">
        <v>292</v>
      </c>
      <c r="H4627" s="136">
        <v>455.2</v>
      </c>
      <c r="I4627" s="137"/>
      <c r="J4627" s="138">
        <f>ROUND(I4627*H4627,2)</f>
        <v>0</v>
      </c>
      <c r="K4627" s="134" t="s">
        <v>188</v>
      </c>
      <c r="L4627" s="32"/>
      <c r="M4627" s="139" t="s">
        <v>3</v>
      </c>
      <c r="N4627" s="140" t="s">
        <v>43</v>
      </c>
      <c r="P4627" s="141">
        <f>O4627*H4627</f>
        <v>0</v>
      </c>
      <c r="Q4627" s="141">
        <v>1.8000000000000001E-4</v>
      </c>
      <c r="R4627" s="141">
        <f>Q4627*H4627</f>
        <v>8.1936000000000009E-2</v>
      </c>
      <c r="S4627" s="141">
        <v>0</v>
      </c>
      <c r="T4627" s="142">
        <f>S4627*H4627</f>
        <v>0</v>
      </c>
      <c r="AR4627" s="143" t="s">
        <v>286</v>
      </c>
      <c r="AT4627" s="143" t="s">
        <v>184</v>
      </c>
      <c r="AU4627" s="143" t="s">
        <v>81</v>
      </c>
      <c r="AY4627" s="17" t="s">
        <v>182</v>
      </c>
      <c r="BE4627" s="144">
        <f>IF(N4627="základní",J4627,0)</f>
        <v>0</v>
      </c>
      <c r="BF4627" s="144">
        <f>IF(N4627="snížená",J4627,0)</f>
        <v>0</v>
      </c>
      <c r="BG4627" s="144">
        <f>IF(N4627="zákl. přenesená",J4627,0)</f>
        <v>0</v>
      </c>
      <c r="BH4627" s="144">
        <f>IF(N4627="sníž. přenesená",J4627,0)</f>
        <v>0</v>
      </c>
      <c r="BI4627" s="144">
        <f>IF(N4627="nulová",J4627,0)</f>
        <v>0</v>
      </c>
      <c r="BJ4627" s="17" t="s">
        <v>79</v>
      </c>
      <c r="BK4627" s="144">
        <f>ROUND(I4627*H4627,2)</f>
        <v>0</v>
      </c>
      <c r="BL4627" s="17" t="s">
        <v>286</v>
      </c>
      <c r="BM4627" s="143" t="s">
        <v>3617</v>
      </c>
    </row>
    <row r="4628" spans="2:65" s="1" customFormat="1">
      <c r="B4628" s="32"/>
      <c r="D4628" s="145" t="s">
        <v>191</v>
      </c>
      <c r="F4628" s="146" t="s">
        <v>3618</v>
      </c>
      <c r="I4628" s="147"/>
      <c r="L4628" s="32"/>
      <c r="M4628" s="148"/>
      <c r="T4628" s="52"/>
      <c r="AT4628" s="17" t="s">
        <v>191</v>
      </c>
      <c r="AU4628" s="17" t="s">
        <v>81</v>
      </c>
    </row>
    <row r="4629" spans="2:65" s="12" customFormat="1">
      <c r="B4629" s="149"/>
      <c r="D4629" s="150" t="s">
        <v>193</v>
      </c>
      <c r="E4629" s="151" t="s">
        <v>3</v>
      </c>
      <c r="F4629" s="152" t="s">
        <v>3619</v>
      </c>
      <c r="H4629" s="153">
        <v>455.2</v>
      </c>
      <c r="I4629" s="154"/>
      <c r="L4629" s="149"/>
      <c r="M4629" s="155"/>
      <c r="T4629" s="156"/>
      <c r="AT4629" s="151" t="s">
        <v>193</v>
      </c>
      <c r="AU4629" s="151" t="s">
        <v>81</v>
      </c>
      <c r="AV4629" s="12" t="s">
        <v>81</v>
      </c>
      <c r="AW4629" s="12" t="s">
        <v>34</v>
      </c>
      <c r="AX4629" s="12" t="s">
        <v>79</v>
      </c>
      <c r="AY4629" s="151" t="s">
        <v>182</v>
      </c>
    </row>
    <row r="4630" spans="2:65" s="1" customFormat="1" ht="49.15" customHeight="1">
      <c r="B4630" s="131"/>
      <c r="C4630" s="132" t="s">
        <v>3620</v>
      </c>
      <c r="D4630" s="132" t="s">
        <v>184</v>
      </c>
      <c r="E4630" s="133" t="s">
        <v>3621</v>
      </c>
      <c r="F4630" s="134" t="s">
        <v>3622</v>
      </c>
      <c r="G4630" s="135" t="s">
        <v>256</v>
      </c>
      <c r="H4630" s="136">
        <v>4.9800000000000004</v>
      </c>
      <c r="I4630" s="137"/>
      <c r="J4630" s="138">
        <f>ROUND(I4630*H4630,2)</f>
        <v>0</v>
      </c>
      <c r="K4630" s="134" t="s">
        <v>188</v>
      </c>
      <c r="L4630" s="32"/>
      <c r="M4630" s="139" t="s">
        <v>3</v>
      </c>
      <c r="N4630" s="140" t="s">
        <v>43</v>
      </c>
      <c r="P4630" s="141">
        <f>O4630*H4630</f>
        <v>0</v>
      </c>
      <c r="Q4630" s="141">
        <v>0</v>
      </c>
      <c r="R4630" s="141">
        <f>Q4630*H4630</f>
        <v>0</v>
      </c>
      <c r="S4630" s="141">
        <v>0</v>
      </c>
      <c r="T4630" s="142">
        <f>S4630*H4630</f>
        <v>0</v>
      </c>
      <c r="AR4630" s="143" t="s">
        <v>286</v>
      </c>
      <c r="AT4630" s="143" t="s">
        <v>184</v>
      </c>
      <c r="AU4630" s="143" t="s">
        <v>81</v>
      </c>
      <c r="AY4630" s="17" t="s">
        <v>182</v>
      </c>
      <c r="BE4630" s="144">
        <f>IF(N4630="základní",J4630,0)</f>
        <v>0</v>
      </c>
      <c r="BF4630" s="144">
        <f>IF(N4630="snížená",J4630,0)</f>
        <v>0</v>
      </c>
      <c r="BG4630" s="144">
        <f>IF(N4630="zákl. přenesená",J4630,0)</f>
        <v>0</v>
      </c>
      <c r="BH4630" s="144">
        <f>IF(N4630="sníž. přenesená",J4630,0)</f>
        <v>0</v>
      </c>
      <c r="BI4630" s="144">
        <f>IF(N4630="nulová",J4630,0)</f>
        <v>0</v>
      </c>
      <c r="BJ4630" s="17" t="s">
        <v>79</v>
      </c>
      <c r="BK4630" s="144">
        <f>ROUND(I4630*H4630,2)</f>
        <v>0</v>
      </c>
      <c r="BL4630" s="17" t="s">
        <v>286</v>
      </c>
      <c r="BM4630" s="143" t="s">
        <v>3623</v>
      </c>
    </row>
    <row r="4631" spans="2:65" s="1" customFormat="1">
      <c r="B4631" s="32"/>
      <c r="D4631" s="145" t="s">
        <v>191</v>
      </c>
      <c r="F4631" s="146" t="s">
        <v>3624</v>
      </c>
      <c r="I4631" s="147"/>
      <c r="L4631" s="32"/>
      <c r="M4631" s="148"/>
      <c r="T4631" s="52"/>
      <c r="AT4631" s="17" t="s">
        <v>191</v>
      </c>
      <c r="AU4631" s="17" t="s">
        <v>81</v>
      </c>
    </row>
    <row r="4632" spans="2:65" s="11" customFormat="1" ht="22.9" customHeight="1">
      <c r="B4632" s="119"/>
      <c r="D4632" s="120" t="s">
        <v>71</v>
      </c>
      <c r="E4632" s="129" t="s">
        <v>3625</v>
      </c>
      <c r="F4632" s="129" t="s">
        <v>3626</v>
      </c>
      <c r="I4632" s="122"/>
      <c r="J4632" s="130">
        <f>BK4632</f>
        <v>0</v>
      </c>
      <c r="L4632" s="119"/>
      <c r="M4632" s="124"/>
      <c r="P4632" s="125">
        <f>SUM(P4633:P4790)</f>
        <v>0</v>
      </c>
      <c r="R4632" s="125">
        <f>SUM(R4633:R4790)</f>
        <v>15.607562580000005</v>
      </c>
      <c r="T4632" s="126">
        <f>SUM(T4633:T4790)</f>
        <v>1.7703089999999999</v>
      </c>
      <c r="AR4632" s="120" t="s">
        <v>81</v>
      </c>
      <c r="AT4632" s="127" t="s">
        <v>71</v>
      </c>
      <c r="AU4632" s="127" t="s">
        <v>79</v>
      </c>
      <c r="AY4632" s="120" t="s">
        <v>182</v>
      </c>
      <c r="BK4632" s="128">
        <f>SUM(BK4633:BK4790)</f>
        <v>0</v>
      </c>
    </row>
    <row r="4633" spans="2:65" s="1" customFormat="1" ht="55.5" customHeight="1">
      <c r="B4633" s="131"/>
      <c r="C4633" s="132" t="s">
        <v>3627</v>
      </c>
      <c r="D4633" s="132" t="s">
        <v>184</v>
      </c>
      <c r="E4633" s="133" t="s">
        <v>3628</v>
      </c>
      <c r="F4633" s="134" t="s">
        <v>3629</v>
      </c>
      <c r="G4633" s="135" t="s">
        <v>292</v>
      </c>
      <c r="H4633" s="136">
        <v>1.125</v>
      </c>
      <c r="I4633" s="137"/>
      <c r="J4633" s="138">
        <f>ROUND(I4633*H4633,2)</f>
        <v>0</v>
      </c>
      <c r="K4633" s="134" t="s">
        <v>188</v>
      </c>
      <c r="L4633" s="32"/>
      <c r="M4633" s="139" t="s">
        <v>3</v>
      </c>
      <c r="N4633" s="140" t="s">
        <v>43</v>
      </c>
      <c r="P4633" s="141">
        <f>O4633*H4633</f>
        <v>0</v>
      </c>
      <c r="Q4633" s="141">
        <v>2.8660000000000001E-2</v>
      </c>
      <c r="R4633" s="141">
        <f>Q4633*H4633</f>
        <v>3.22425E-2</v>
      </c>
      <c r="S4633" s="141">
        <v>0</v>
      </c>
      <c r="T4633" s="142">
        <f>S4633*H4633</f>
        <v>0</v>
      </c>
      <c r="AR4633" s="143" t="s">
        <v>286</v>
      </c>
      <c r="AT4633" s="143" t="s">
        <v>184</v>
      </c>
      <c r="AU4633" s="143" t="s">
        <v>81</v>
      </c>
      <c r="AY4633" s="17" t="s">
        <v>182</v>
      </c>
      <c r="BE4633" s="144">
        <f>IF(N4633="základní",J4633,0)</f>
        <v>0</v>
      </c>
      <c r="BF4633" s="144">
        <f>IF(N4633="snížená",J4633,0)</f>
        <v>0</v>
      </c>
      <c r="BG4633" s="144">
        <f>IF(N4633="zákl. přenesená",J4633,0)</f>
        <v>0</v>
      </c>
      <c r="BH4633" s="144">
        <f>IF(N4633="sníž. přenesená",J4633,0)</f>
        <v>0</v>
      </c>
      <c r="BI4633" s="144">
        <f>IF(N4633="nulová",J4633,0)</f>
        <v>0</v>
      </c>
      <c r="BJ4633" s="17" t="s">
        <v>79</v>
      </c>
      <c r="BK4633" s="144">
        <f>ROUND(I4633*H4633,2)</f>
        <v>0</v>
      </c>
      <c r="BL4633" s="17" t="s">
        <v>286</v>
      </c>
      <c r="BM4633" s="143" t="s">
        <v>3630</v>
      </c>
    </row>
    <row r="4634" spans="2:65" s="1" customFormat="1">
      <c r="B4634" s="32"/>
      <c r="D4634" s="145" t="s">
        <v>191</v>
      </c>
      <c r="F4634" s="146" t="s">
        <v>3631</v>
      </c>
      <c r="I4634" s="147"/>
      <c r="L4634" s="32"/>
      <c r="M4634" s="148"/>
      <c r="T4634" s="52"/>
      <c r="AT4634" s="17" t="s">
        <v>191</v>
      </c>
      <c r="AU4634" s="17" t="s">
        <v>81</v>
      </c>
    </row>
    <row r="4635" spans="2:65" s="12" customFormat="1">
      <c r="B4635" s="149"/>
      <c r="D4635" s="150" t="s">
        <v>193</v>
      </c>
      <c r="E4635" s="151" t="s">
        <v>3</v>
      </c>
      <c r="F4635" s="152" t="s">
        <v>3632</v>
      </c>
      <c r="H4635" s="153">
        <v>1.125</v>
      </c>
      <c r="I4635" s="154"/>
      <c r="L4635" s="149"/>
      <c r="M4635" s="155"/>
      <c r="T4635" s="156"/>
      <c r="AT4635" s="151" t="s">
        <v>193</v>
      </c>
      <c r="AU4635" s="151" t="s">
        <v>81</v>
      </c>
      <c r="AV4635" s="12" t="s">
        <v>81</v>
      </c>
      <c r="AW4635" s="12" t="s">
        <v>34</v>
      </c>
      <c r="AX4635" s="12" t="s">
        <v>79</v>
      </c>
      <c r="AY4635" s="151" t="s">
        <v>182</v>
      </c>
    </row>
    <row r="4636" spans="2:65" s="1" customFormat="1" ht="44.25" customHeight="1">
      <c r="B4636" s="131"/>
      <c r="C4636" s="132" t="s">
        <v>3633</v>
      </c>
      <c r="D4636" s="132" t="s">
        <v>184</v>
      </c>
      <c r="E4636" s="133" t="s">
        <v>3634</v>
      </c>
      <c r="F4636" s="134" t="s">
        <v>3635</v>
      </c>
      <c r="G4636" s="135" t="s">
        <v>292</v>
      </c>
      <c r="H4636" s="136">
        <v>19.620999999999999</v>
      </c>
      <c r="I4636" s="137"/>
      <c r="J4636" s="138">
        <f>ROUND(I4636*H4636,2)</f>
        <v>0</v>
      </c>
      <c r="K4636" s="134" t="s">
        <v>188</v>
      </c>
      <c r="L4636" s="32"/>
      <c r="M4636" s="139" t="s">
        <v>3</v>
      </c>
      <c r="N4636" s="140" t="s">
        <v>43</v>
      </c>
      <c r="P4636" s="141">
        <f>O4636*H4636</f>
        <v>0</v>
      </c>
      <c r="Q4636" s="141">
        <v>2.0000000000000001E-4</v>
      </c>
      <c r="R4636" s="141">
        <f>Q4636*H4636</f>
        <v>3.9242000000000001E-3</v>
      </c>
      <c r="S4636" s="141">
        <v>0</v>
      </c>
      <c r="T4636" s="142">
        <f>S4636*H4636</f>
        <v>0</v>
      </c>
      <c r="AR4636" s="143" t="s">
        <v>286</v>
      </c>
      <c r="AT4636" s="143" t="s">
        <v>184</v>
      </c>
      <c r="AU4636" s="143" t="s">
        <v>81</v>
      </c>
      <c r="AY4636" s="17" t="s">
        <v>182</v>
      </c>
      <c r="BE4636" s="144">
        <f>IF(N4636="základní",J4636,0)</f>
        <v>0</v>
      </c>
      <c r="BF4636" s="144">
        <f>IF(N4636="snížená",J4636,0)</f>
        <v>0</v>
      </c>
      <c r="BG4636" s="144">
        <f>IF(N4636="zákl. přenesená",J4636,0)</f>
        <v>0</v>
      </c>
      <c r="BH4636" s="144">
        <f>IF(N4636="sníž. přenesená",J4636,0)</f>
        <v>0</v>
      </c>
      <c r="BI4636" s="144">
        <f>IF(N4636="nulová",J4636,0)</f>
        <v>0</v>
      </c>
      <c r="BJ4636" s="17" t="s">
        <v>79</v>
      </c>
      <c r="BK4636" s="144">
        <f>ROUND(I4636*H4636,2)</f>
        <v>0</v>
      </c>
      <c r="BL4636" s="17" t="s">
        <v>286</v>
      </c>
      <c r="BM4636" s="143" t="s">
        <v>3636</v>
      </c>
    </row>
    <row r="4637" spans="2:65" s="1" customFormat="1">
      <c r="B4637" s="32"/>
      <c r="D4637" s="145" t="s">
        <v>191</v>
      </c>
      <c r="F4637" s="146" t="s">
        <v>3637</v>
      </c>
      <c r="I4637" s="147"/>
      <c r="L4637" s="32"/>
      <c r="M4637" s="148"/>
      <c r="T4637" s="52"/>
      <c r="AT4637" s="17" t="s">
        <v>191</v>
      </c>
      <c r="AU4637" s="17" t="s">
        <v>81</v>
      </c>
    </row>
    <row r="4638" spans="2:65" s="12" customFormat="1">
      <c r="B4638" s="149"/>
      <c r="D4638" s="150" t="s">
        <v>193</v>
      </c>
      <c r="E4638" s="151" t="s">
        <v>3</v>
      </c>
      <c r="F4638" s="152" t="s">
        <v>3638</v>
      </c>
      <c r="H4638" s="153">
        <v>18.495999999999999</v>
      </c>
      <c r="I4638" s="154"/>
      <c r="L4638" s="149"/>
      <c r="M4638" s="155"/>
      <c r="T4638" s="156"/>
      <c r="AT4638" s="151" t="s">
        <v>193</v>
      </c>
      <c r="AU4638" s="151" t="s">
        <v>81</v>
      </c>
      <c r="AV4638" s="12" t="s">
        <v>81</v>
      </c>
      <c r="AW4638" s="12" t="s">
        <v>34</v>
      </c>
      <c r="AX4638" s="12" t="s">
        <v>72</v>
      </c>
      <c r="AY4638" s="151" t="s">
        <v>182</v>
      </c>
    </row>
    <row r="4639" spans="2:65" s="12" customFormat="1">
      <c r="B4639" s="149"/>
      <c r="D4639" s="150" t="s">
        <v>193</v>
      </c>
      <c r="E4639" s="151" t="s">
        <v>3</v>
      </c>
      <c r="F4639" s="152" t="s">
        <v>3632</v>
      </c>
      <c r="H4639" s="153">
        <v>1.125</v>
      </c>
      <c r="I4639" s="154"/>
      <c r="L4639" s="149"/>
      <c r="M4639" s="155"/>
      <c r="T4639" s="156"/>
      <c r="AT4639" s="151" t="s">
        <v>193</v>
      </c>
      <c r="AU4639" s="151" t="s">
        <v>81</v>
      </c>
      <c r="AV4639" s="12" t="s">
        <v>81</v>
      </c>
      <c r="AW4639" s="12" t="s">
        <v>34</v>
      </c>
      <c r="AX4639" s="12" t="s">
        <v>72</v>
      </c>
      <c r="AY4639" s="151" t="s">
        <v>182</v>
      </c>
    </row>
    <row r="4640" spans="2:65" s="13" customFormat="1">
      <c r="B4640" s="157"/>
      <c r="D4640" s="150" t="s">
        <v>193</v>
      </c>
      <c r="E4640" s="158" t="s">
        <v>3</v>
      </c>
      <c r="F4640" s="159" t="s">
        <v>201</v>
      </c>
      <c r="H4640" s="160">
        <v>19.620999999999999</v>
      </c>
      <c r="I4640" s="161"/>
      <c r="L4640" s="157"/>
      <c r="M4640" s="162"/>
      <c r="T4640" s="163"/>
      <c r="AT4640" s="158" t="s">
        <v>193</v>
      </c>
      <c r="AU4640" s="158" t="s">
        <v>81</v>
      </c>
      <c r="AV4640" s="13" t="s">
        <v>189</v>
      </c>
      <c r="AW4640" s="13" t="s">
        <v>34</v>
      </c>
      <c r="AX4640" s="13" t="s">
        <v>79</v>
      </c>
      <c r="AY4640" s="158" t="s">
        <v>182</v>
      </c>
    </row>
    <row r="4641" spans="2:65" s="1" customFormat="1" ht="44.25" customHeight="1">
      <c r="B4641" s="131"/>
      <c r="C4641" s="132" t="s">
        <v>3639</v>
      </c>
      <c r="D4641" s="132" t="s">
        <v>184</v>
      </c>
      <c r="E4641" s="133" t="s">
        <v>3640</v>
      </c>
      <c r="F4641" s="134" t="s">
        <v>3641</v>
      </c>
      <c r="G4641" s="135" t="s">
        <v>292</v>
      </c>
      <c r="H4641" s="136">
        <v>10.5</v>
      </c>
      <c r="I4641" s="137"/>
      <c r="J4641" s="138">
        <f>ROUND(I4641*H4641,2)</f>
        <v>0</v>
      </c>
      <c r="K4641" s="134" t="s">
        <v>188</v>
      </c>
      <c r="L4641" s="32"/>
      <c r="M4641" s="139" t="s">
        <v>3</v>
      </c>
      <c r="N4641" s="140" t="s">
        <v>43</v>
      </c>
      <c r="P4641" s="141">
        <f>O4641*H4641</f>
        <v>0</v>
      </c>
      <c r="Q4641" s="141">
        <v>1E-4</v>
      </c>
      <c r="R4641" s="141">
        <f>Q4641*H4641</f>
        <v>1.0500000000000002E-3</v>
      </c>
      <c r="S4641" s="141">
        <v>0</v>
      </c>
      <c r="T4641" s="142">
        <f>S4641*H4641</f>
        <v>0</v>
      </c>
      <c r="AR4641" s="143" t="s">
        <v>286</v>
      </c>
      <c r="AT4641" s="143" t="s">
        <v>184</v>
      </c>
      <c r="AU4641" s="143" t="s">
        <v>81</v>
      </c>
      <c r="AY4641" s="17" t="s">
        <v>182</v>
      </c>
      <c r="BE4641" s="144">
        <f>IF(N4641="základní",J4641,0)</f>
        <v>0</v>
      </c>
      <c r="BF4641" s="144">
        <f>IF(N4641="snížená",J4641,0)</f>
        <v>0</v>
      </c>
      <c r="BG4641" s="144">
        <f>IF(N4641="zákl. přenesená",J4641,0)</f>
        <v>0</v>
      </c>
      <c r="BH4641" s="144">
        <f>IF(N4641="sníž. přenesená",J4641,0)</f>
        <v>0</v>
      </c>
      <c r="BI4641" s="144">
        <f>IF(N4641="nulová",J4641,0)</f>
        <v>0</v>
      </c>
      <c r="BJ4641" s="17" t="s">
        <v>79</v>
      </c>
      <c r="BK4641" s="144">
        <f>ROUND(I4641*H4641,2)</f>
        <v>0</v>
      </c>
      <c r="BL4641" s="17" t="s">
        <v>286</v>
      </c>
      <c r="BM4641" s="143" t="s">
        <v>3642</v>
      </c>
    </row>
    <row r="4642" spans="2:65" s="1" customFormat="1">
      <c r="B4642" s="32"/>
      <c r="D4642" s="145" t="s">
        <v>191</v>
      </c>
      <c r="F4642" s="146" t="s">
        <v>3643</v>
      </c>
      <c r="I4642" s="147"/>
      <c r="L4642" s="32"/>
      <c r="M4642" s="148"/>
      <c r="T4642" s="52"/>
      <c r="AT4642" s="17" t="s">
        <v>191</v>
      </c>
      <c r="AU4642" s="17" t="s">
        <v>81</v>
      </c>
    </row>
    <row r="4643" spans="2:65" s="12" customFormat="1">
      <c r="B4643" s="149"/>
      <c r="D4643" s="150" t="s">
        <v>193</v>
      </c>
      <c r="E4643" s="151" t="s">
        <v>3</v>
      </c>
      <c r="F4643" s="152" t="s">
        <v>3644</v>
      </c>
      <c r="H4643" s="153">
        <v>6.75</v>
      </c>
      <c r="I4643" s="154"/>
      <c r="L4643" s="149"/>
      <c r="M4643" s="155"/>
      <c r="T4643" s="156"/>
      <c r="AT4643" s="151" t="s">
        <v>193</v>
      </c>
      <c r="AU4643" s="151" t="s">
        <v>81</v>
      </c>
      <c r="AV4643" s="12" t="s">
        <v>81</v>
      </c>
      <c r="AW4643" s="12" t="s">
        <v>34</v>
      </c>
      <c r="AX4643" s="12" t="s">
        <v>72</v>
      </c>
      <c r="AY4643" s="151" t="s">
        <v>182</v>
      </c>
    </row>
    <row r="4644" spans="2:65" s="12" customFormat="1">
      <c r="B4644" s="149"/>
      <c r="D4644" s="150" t="s">
        <v>193</v>
      </c>
      <c r="E4644" s="151" t="s">
        <v>3</v>
      </c>
      <c r="F4644" s="152" t="s">
        <v>3645</v>
      </c>
      <c r="H4644" s="153">
        <v>3.75</v>
      </c>
      <c r="I4644" s="154"/>
      <c r="L4644" s="149"/>
      <c r="M4644" s="155"/>
      <c r="T4644" s="156"/>
      <c r="AT4644" s="151" t="s">
        <v>193</v>
      </c>
      <c r="AU4644" s="151" t="s">
        <v>81</v>
      </c>
      <c r="AV4644" s="12" t="s">
        <v>81</v>
      </c>
      <c r="AW4644" s="12" t="s">
        <v>34</v>
      </c>
      <c r="AX4644" s="12" t="s">
        <v>72</v>
      </c>
      <c r="AY4644" s="151" t="s">
        <v>182</v>
      </c>
    </row>
    <row r="4645" spans="2:65" s="14" customFormat="1">
      <c r="B4645" s="174"/>
      <c r="D4645" s="150" t="s">
        <v>193</v>
      </c>
      <c r="E4645" s="175" t="s">
        <v>3</v>
      </c>
      <c r="F4645" s="176" t="s">
        <v>610</v>
      </c>
      <c r="H4645" s="177">
        <v>10.5</v>
      </c>
      <c r="I4645" s="178"/>
      <c r="L4645" s="174"/>
      <c r="M4645" s="179"/>
      <c r="T4645" s="180"/>
      <c r="AT4645" s="175" t="s">
        <v>193</v>
      </c>
      <c r="AU4645" s="175" t="s">
        <v>81</v>
      </c>
      <c r="AV4645" s="14" t="s">
        <v>202</v>
      </c>
      <c r="AW4645" s="14" t="s">
        <v>34</v>
      </c>
      <c r="AX4645" s="14" t="s">
        <v>72</v>
      </c>
      <c r="AY4645" s="175" t="s">
        <v>182</v>
      </c>
    </row>
    <row r="4646" spans="2:65" s="13" customFormat="1">
      <c r="B4646" s="157"/>
      <c r="D4646" s="150" t="s">
        <v>193</v>
      </c>
      <c r="E4646" s="158" t="s">
        <v>3</v>
      </c>
      <c r="F4646" s="159" t="s">
        <v>201</v>
      </c>
      <c r="H4646" s="160">
        <v>10.5</v>
      </c>
      <c r="I4646" s="161"/>
      <c r="L4646" s="157"/>
      <c r="M4646" s="162"/>
      <c r="T4646" s="163"/>
      <c r="AT4646" s="158" t="s">
        <v>193</v>
      </c>
      <c r="AU4646" s="158" t="s">
        <v>81</v>
      </c>
      <c r="AV4646" s="13" t="s">
        <v>189</v>
      </c>
      <c r="AW4646" s="13" t="s">
        <v>34</v>
      </c>
      <c r="AX4646" s="13" t="s">
        <v>79</v>
      </c>
      <c r="AY4646" s="158" t="s">
        <v>182</v>
      </c>
    </row>
    <row r="4647" spans="2:65" s="1" customFormat="1" ht="55.5" customHeight="1">
      <c r="B4647" s="131"/>
      <c r="C4647" s="132" t="s">
        <v>3646</v>
      </c>
      <c r="D4647" s="132" t="s">
        <v>184</v>
      </c>
      <c r="E4647" s="133" t="s">
        <v>3647</v>
      </c>
      <c r="F4647" s="134" t="s">
        <v>3648</v>
      </c>
      <c r="G4647" s="135" t="s">
        <v>292</v>
      </c>
      <c r="H4647" s="136">
        <v>10.5</v>
      </c>
      <c r="I4647" s="137"/>
      <c r="J4647" s="138">
        <f>ROUND(I4647*H4647,2)</f>
        <v>0</v>
      </c>
      <c r="K4647" s="134" t="s">
        <v>188</v>
      </c>
      <c r="L4647" s="32"/>
      <c r="M4647" s="139" t="s">
        <v>3</v>
      </c>
      <c r="N4647" s="140" t="s">
        <v>43</v>
      </c>
      <c r="P4647" s="141">
        <f>O4647*H4647</f>
        <v>0</v>
      </c>
      <c r="Q4647" s="141">
        <v>1.932E-2</v>
      </c>
      <c r="R4647" s="141">
        <f>Q4647*H4647</f>
        <v>0.20286000000000001</v>
      </c>
      <c r="S4647" s="141">
        <v>0</v>
      </c>
      <c r="T4647" s="142">
        <f>S4647*H4647</f>
        <v>0</v>
      </c>
      <c r="AR4647" s="143" t="s">
        <v>286</v>
      </c>
      <c r="AT4647" s="143" t="s">
        <v>184</v>
      </c>
      <c r="AU4647" s="143" t="s">
        <v>81</v>
      </c>
      <c r="AY4647" s="17" t="s">
        <v>182</v>
      </c>
      <c r="BE4647" s="144">
        <f>IF(N4647="základní",J4647,0)</f>
        <v>0</v>
      </c>
      <c r="BF4647" s="144">
        <f>IF(N4647="snížená",J4647,0)</f>
        <v>0</v>
      </c>
      <c r="BG4647" s="144">
        <f>IF(N4647="zákl. přenesená",J4647,0)</f>
        <v>0</v>
      </c>
      <c r="BH4647" s="144">
        <f>IF(N4647="sníž. přenesená",J4647,0)</f>
        <v>0</v>
      </c>
      <c r="BI4647" s="144">
        <f>IF(N4647="nulová",J4647,0)</f>
        <v>0</v>
      </c>
      <c r="BJ4647" s="17" t="s">
        <v>79</v>
      </c>
      <c r="BK4647" s="144">
        <f>ROUND(I4647*H4647,2)</f>
        <v>0</v>
      </c>
      <c r="BL4647" s="17" t="s">
        <v>286</v>
      </c>
      <c r="BM4647" s="143" t="s">
        <v>3649</v>
      </c>
    </row>
    <row r="4648" spans="2:65" s="1" customFormat="1">
      <c r="B4648" s="32"/>
      <c r="D4648" s="145" t="s">
        <v>191</v>
      </c>
      <c r="F4648" s="146" t="s">
        <v>3650</v>
      </c>
      <c r="I4648" s="147"/>
      <c r="L4648" s="32"/>
      <c r="M4648" s="148"/>
      <c r="T4648" s="52"/>
      <c r="AT4648" s="17" t="s">
        <v>191</v>
      </c>
      <c r="AU4648" s="17" t="s">
        <v>81</v>
      </c>
    </row>
    <row r="4649" spans="2:65" s="12" customFormat="1">
      <c r="B4649" s="149"/>
      <c r="D4649" s="150" t="s">
        <v>193</v>
      </c>
      <c r="E4649" s="151" t="s">
        <v>3</v>
      </c>
      <c r="F4649" s="152" t="s">
        <v>3644</v>
      </c>
      <c r="H4649" s="153">
        <v>6.75</v>
      </c>
      <c r="I4649" s="154"/>
      <c r="L4649" s="149"/>
      <c r="M4649" s="155"/>
      <c r="T4649" s="156"/>
      <c r="AT4649" s="151" t="s">
        <v>193</v>
      </c>
      <c r="AU4649" s="151" t="s">
        <v>81</v>
      </c>
      <c r="AV4649" s="12" t="s">
        <v>81</v>
      </c>
      <c r="AW4649" s="12" t="s">
        <v>34</v>
      </c>
      <c r="AX4649" s="12" t="s">
        <v>72</v>
      </c>
      <c r="AY4649" s="151" t="s">
        <v>182</v>
      </c>
    </row>
    <row r="4650" spans="2:65" s="12" customFormat="1">
      <c r="B4650" s="149"/>
      <c r="D4650" s="150" t="s">
        <v>193</v>
      </c>
      <c r="E4650" s="151" t="s">
        <v>3</v>
      </c>
      <c r="F4650" s="152" t="s">
        <v>3645</v>
      </c>
      <c r="H4650" s="153">
        <v>3.75</v>
      </c>
      <c r="I4650" s="154"/>
      <c r="L4650" s="149"/>
      <c r="M4650" s="155"/>
      <c r="T4650" s="156"/>
      <c r="AT4650" s="151" t="s">
        <v>193</v>
      </c>
      <c r="AU4650" s="151" t="s">
        <v>81</v>
      </c>
      <c r="AV4650" s="12" t="s">
        <v>81</v>
      </c>
      <c r="AW4650" s="12" t="s">
        <v>34</v>
      </c>
      <c r="AX4650" s="12" t="s">
        <v>72</v>
      </c>
      <c r="AY4650" s="151" t="s">
        <v>182</v>
      </c>
    </row>
    <row r="4651" spans="2:65" s="14" customFormat="1">
      <c r="B4651" s="174"/>
      <c r="D4651" s="150" t="s">
        <v>193</v>
      </c>
      <c r="E4651" s="175" t="s">
        <v>3</v>
      </c>
      <c r="F4651" s="176" t="s">
        <v>610</v>
      </c>
      <c r="H4651" s="177">
        <v>10.5</v>
      </c>
      <c r="I4651" s="178"/>
      <c r="L4651" s="174"/>
      <c r="M4651" s="179"/>
      <c r="T4651" s="180"/>
      <c r="AT4651" s="175" t="s">
        <v>193</v>
      </c>
      <c r="AU4651" s="175" t="s">
        <v>81</v>
      </c>
      <c r="AV4651" s="14" t="s">
        <v>202</v>
      </c>
      <c r="AW4651" s="14" t="s">
        <v>34</v>
      </c>
      <c r="AX4651" s="14" t="s">
        <v>72</v>
      </c>
      <c r="AY4651" s="175" t="s">
        <v>182</v>
      </c>
    </row>
    <row r="4652" spans="2:65" s="13" customFormat="1">
      <c r="B4652" s="157"/>
      <c r="D4652" s="150" t="s">
        <v>193</v>
      </c>
      <c r="E4652" s="158" t="s">
        <v>3</v>
      </c>
      <c r="F4652" s="159" t="s">
        <v>201</v>
      </c>
      <c r="H4652" s="160">
        <v>10.5</v>
      </c>
      <c r="I4652" s="161"/>
      <c r="L4652" s="157"/>
      <c r="M4652" s="162"/>
      <c r="T4652" s="163"/>
      <c r="AT4652" s="158" t="s">
        <v>193</v>
      </c>
      <c r="AU4652" s="158" t="s">
        <v>81</v>
      </c>
      <c r="AV4652" s="13" t="s">
        <v>189</v>
      </c>
      <c r="AW4652" s="13" t="s">
        <v>34</v>
      </c>
      <c r="AX4652" s="13" t="s">
        <v>79</v>
      </c>
      <c r="AY4652" s="158" t="s">
        <v>182</v>
      </c>
    </row>
    <row r="4653" spans="2:65" s="1" customFormat="1" ht="49.15" customHeight="1">
      <c r="B4653" s="131"/>
      <c r="C4653" s="132" t="s">
        <v>3651</v>
      </c>
      <c r="D4653" s="132" t="s">
        <v>184</v>
      </c>
      <c r="E4653" s="133" t="s">
        <v>3652</v>
      </c>
      <c r="F4653" s="134" t="s">
        <v>3653</v>
      </c>
      <c r="G4653" s="135" t="s">
        <v>292</v>
      </c>
      <c r="H4653" s="136">
        <v>327.61</v>
      </c>
      <c r="I4653" s="137"/>
      <c r="J4653" s="138">
        <f>ROUND(I4653*H4653,2)</f>
        <v>0</v>
      </c>
      <c r="K4653" s="134" t="s">
        <v>188</v>
      </c>
      <c r="L4653" s="32"/>
      <c r="M4653" s="139" t="s">
        <v>3</v>
      </c>
      <c r="N4653" s="140" t="s">
        <v>43</v>
      </c>
      <c r="P4653" s="141">
        <f>O4653*H4653</f>
        <v>0</v>
      </c>
      <c r="Q4653" s="141">
        <v>1.6910000000000001E-2</v>
      </c>
      <c r="R4653" s="141">
        <f>Q4653*H4653</f>
        <v>5.5398851000000011</v>
      </c>
      <c r="S4653" s="141">
        <v>0</v>
      </c>
      <c r="T4653" s="142">
        <f>S4653*H4653</f>
        <v>0</v>
      </c>
      <c r="AR4653" s="143" t="s">
        <v>286</v>
      </c>
      <c r="AT4653" s="143" t="s">
        <v>184</v>
      </c>
      <c r="AU4653" s="143" t="s">
        <v>81</v>
      </c>
      <c r="AY4653" s="17" t="s">
        <v>182</v>
      </c>
      <c r="BE4653" s="144">
        <f>IF(N4653="základní",J4653,0)</f>
        <v>0</v>
      </c>
      <c r="BF4653" s="144">
        <f>IF(N4653="snížená",J4653,0)</f>
        <v>0</v>
      </c>
      <c r="BG4653" s="144">
        <f>IF(N4653="zákl. přenesená",J4653,0)</f>
        <v>0</v>
      </c>
      <c r="BH4653" s="144">
        <f>IF(N4653="sníž. přenesená",J4653,0)</f>
        <v>0</v>
      </c>
      <c r="BI4653" s="144">
        <f>IF(N4653="nulová",J4653,0)</f>
        <v>0</v>
      </c>
      <c r="BJ4653" s="17" t="s">
        <v>79</v>
      </c>
      <c r="BK4653" s="144">
        <f>ROUND(I4653*H4653,2)</f>
        <v>0</v>
      </c>
      <c r="BL4653" s="17" t="s">
        <v>286</v>
      </c>
      <c r="BM4653" s="143" t="s">
        <v>3654</v>
      </c>
    </row>
    <row r="4654" spans="2:65" s="1" customFormat="1">
      <c r="B4654" s="32"/>
      <c r="D4654" s="145" t="s">
        <v>191</v>
      </c>
      <c r="F4654" s="146" t="s">
        <v>3655</v>
      </c>
      <c r="I4654" s="147"/>
      <c r="L4654" s="32"/>
      <c r="M4654" s="148"/>
      <c r="T4654" s="52"/>
      <c r="AT4654" s="17" t="s">
        <v>191</v>
      </c>
      <c r="AU4654" s="17" t="s">
        <v>81</v>
      </c>
    </row>
    <row r="4655" spans="2:65" s="12" customFormat="1" ht="33.75">
      <c r="B4655" s="149"/>
      <c r="D4655" s="150" t="s">
        <v>193</v>
      </c>
      <c r="E4655" s="151" t="s">
        <v>3</v>
      </c>
      <c r="F4655" s="152" t="s">
        <v>3656</v>
      </c>
      <c r="H4655" s="153">
        <v>255.5</v>
      </c>
      <c r="I4655" s="154"/>
      <c r="L4655" s="149"/>
      <c r="M4655" s="155"/>
      <c r="T4655" s="156"/>
      <c r="AT4655" s="151" t="s">
        <v>193</v>
      </c>
      <c r="AU4655" s="151" t="s">
        <v>81</v>
      </c>
      <c r="AV4655" s="12" t="s">
        <v>81</v>
      </c>
      <c r="AW4655" s="12" t="s">
        <v>34</v>
      </c>
      <c r="AX4655" s="12" t="s">
        <v>72</v>
      </c>
      <c r="AY4655" s="151" t="s">
        <v>182</v>
      </c>
    </row>
    <row r="4656" spans="2:65" s="12" customFormat="1">
      <c r="B4656" s="149"/>
      <c r="D4656" s="150" t="s">
        <v>193</v>
      </c>
      <c r="E4656" s="151" t="s">
        <v>3</v>
      </c>
      <c r="F4656" s="152" t="s">
        <v>3657</v>
      </c>
      <c r="H4656" s="153">
        <v>72.11</v>
      </c>
      <c r="I4656" s="154"/>
      <c r="L4656" s="149"/>
      <c r="M4656" s="155"/>
      <c r="T4656" s="156"/>
      <c r="AT4656" s="151" t="s">
        <v>193</v>
      </c>
      <c r="AU4656" s="151" t="s">
        <v>81</v>
      </c>
      <c r="AV4656" s="12" t="s">
        <v>81</v>
      </c>
      <c r="AW4656" s="12" t="s">
        <v>34</v>
      </c>
      <c r="AX4656" s="12" t="s">
        <v>72</v>
      </c>
      <c r="AY4656" s="151" t="s">
        <v>182</v>
      </c>
    </row>
    <row r="4657" spans="2:65" s="13" customFormat="1">
      <c r="B4657" s="157"/>
      <c r="D4657" s="150" t="s">
        <v>193</v>
      </c>
      <c r="E4657" s="158" t="s">
        <v>3</v>
      </c>
      <c r="F4657" s="159" t="s">
        <v>201</v>
      </c>
      <c r="H4657" s="160">
        <v>327.61</v>
      </c>
      <c r="I4657" s="161"/>
      <c r="L4657" s="157"/>
      <c r="M4657" s="162"/>
      <c r="T4657" s="163"/>
      <c r="AT4657" s="158" t="s">
        <v>193</v>
      </c>
      <c r="AU4657" s="158" t="s">
        <v>81</v>
      </c>
      <c r="AV4657" s="13" t="s">
        <v>189</v>
      </c>
      <c r="AW4657" s="13" t="s">
        <v>34</v>
      </c>
      <c r="AX4657" s="13" t="s">
        <v>79</v>
      </c>
      <c r="AY4657" s="158" t="s">
        <v>182</v>
      </c>
    </row>
    <row r="4658" spans="2:65" s="1" customFormat="1" ht="49.15" customHeight="1">
      <c r="B4658" s="131"/>
      <c r="C4658" s="132" t="s">
        <v>3658</v>
      </c>
      <c r="D4658" s="132" t="s">
        <v>184</v>
      </c>
      <c r="E4658" s="133" t="s">
        <v>3659</v>
      </c>
      <c r="F4658" s="134" t="s">
        <v>3660</v>
      </c>
      <c r="G4658" s="135" t="s">
        <v>292</v>
      </c>
      <c r="H4658" s="136">
        <v>81.569999999999993</v>
      </c>
      <c r="I4658" s="137"/>
      <c r="J4658" s="138">
        <f>ROUND(I4658*H4658,2)</f>
        <v>0</v>
      </c>
      <c r="K4658" s="134" t="s">
        <v>188</v>
      </c>
      <c r="L4658" s="32"/>
      <c r="M4658" s="139" t="s">
        <v>3</v>
      </c>
      <c r="N4658" s="140" t="s">
        <v>43</v>
      </c>
      <c r="P4658" s="141">
        <f>O4658*H4658</f>
        <v>0</v>
      </c>
      <c r="Q4658" s="141">
        <v>1.259E-2</v>
      </c>
      <c r="R4658" s="141">
        <f>Q4658*H4658</f>
        <v>1.0269663</v>
      </c>
      <c r="S4658" s="141">
        <v>0</v>
      </c>
      <c r="T4658" s="142">
        <f>S4658*H4658</f>
        <v>0</v>
      </c>
      <c r="AR4658" s="143" t="s">
        <v>286</v>
      </c>
      <c r="AT4658" s="143" t="s">
        <v>184</v>
      </c>
      <c r="AU4658" s="143" t="s">
        <v>81</v>
      </c>
      <c r="AY4658" s="17" t="s">
        <v>182</v>
      </c>
      <c r="BE4658" s="144">
        <f>IF(N4658="základní",J4658,0)</f>
        <v>0</v>
      </c>
      <c r="BF4658" s="144">
        <f>IF(N4658="snížená",J4658,0)</f>
        <v>0</v>
      </c>
      <c r="BG4658" s="144">
        <f>IF(N4658="zákl. přenesená",J4658,0)</f>
        <v>0</v>
      </c>
      <c r="BH4658" s="144">
        <f>IF(N4658="sníž. přenesená",J4658,0)</f>
        <v>0</v>
      </c>
      <c r="BI4658" s="144">
        <f>IF(N4658="nulová",J4658,0)</f>
        <v>0</v>
      </c>
      <c r="BJ4658" s="17" t="s">
        <v>79</v>
      </c>
      <c r="BK4658" s="144">
        <f>ROUND(I4658*H4658,2)</f>
        <v>0</v>
      </c>
      <c r="BL4658" s="17" t="s">
        <v>286</v>
      </c>
      <c r="BM4658" s="143" t="s">
        <v>3661</v>
      </c>
    </row>
    <row r="4659" spans="2:65" s="1" customFormat="1">
      <c r="B4659" s="32"/>
      <c r="D4659" s="145" t="s">
        <v>191</v>
      </c>
      <c r="F4659" s="146" t="s">
        <v>3662</v>
      </c>
      <c r="I4659" s="147"/>
      <c r="L4659" s="32"/>
      <c r="M4659" s="148"/>
      <c r="T4659" s="52"/>
      <c r="AT4659" s="17" t="s">
        <v>191</v>
      </c>
      <c r="AU4659" s="17" t="s">
        <v>81</v>
      </c>
    </row>
    <row r="4660" spans="2:65" s="12" customFormat="1" ht="22.5">
      <c r="B4660" s="149"/>
      <c r="D4660" s="150" t="s">
        <v>193</v>
      </c>
      <c r="E4660" s="151" t="s">
        <v>3</v>
      </c>
      <c r="F4660" s="152" t="s">
        <v>3663</v>
      </c>
      <c r="H4660" s="153">
        <v>40.784999999999997</v>
      </c>
      <c r="I4660" s="154"/>
      <c r="L4660" s="149"/>
      <c r="M4660" s="155"/>
      <c r="T4660" s="156"/>
      <c r="AT4660" s="151" t="s">
        <v>193</v>
      </c>
      <c r="AU4660" s="151" t="s">
        <v>81</v>
      </c>
      <c r="AV4660" s="12" t="s">
        <v>81</v>
      </c>
      <c r="AW4660" s="12" t="s">
        <v>34</v>
      </c>
      <c r="AX4660" s="12" t="s">
        <v>72</v>
      </c>
      <c r="AY4660" s="151" t="s">
        <v>182</v>
      </c>
    </row>
    <row r="4661" spans="2:65" s="12" customFormat="1" ht="22.5">
      <c r="B4661" s="149"/>
      <c r="D4661" s="150" t="s">
        <v>193</v>
      </c>
      <c r="E4661" s="151" t="s">
        <v>3</v>
      </c>
      <c r="F4661" s="152" t="s">
        <v>3664</v>
      </c>
      <c r="H4661" s="153">
        <v>40.784999999999997</v>
      </c>
      <c r="I4661" s="154"/>
      <c r="L4661" s="149"/>
      <c r="M4661" s="155"/>
      <c r="T4661" s="156"/>
      <c r="AT4661" s="151" t="s">
        <v>193</v>
      </c>
      <c r="AU4661" s="151" t="s">
        <v>81</v>
      </c>
      <c r="AV4661" s="12" t="s">
        <v>81</v>
      </c>
      <c r="AW4661" s="12" t="s">
        <v>34</v>
      </c>
      <c r="AX4661" s="12" t="s">
        <v>72</v>
      </c>
      <c r="AY4661" s="151" t="s">
        <v>182</v>
      </c>
    </row>
    <row r="4662" spans="2:65" s="13" customFormat="1">
      <c r="B4662" s="157"/>
      <c r="D4662" s="150" t="s">
        <v>193</v>
      </c>
      <c r="E4662" s="158" t="s">
        <v>3</v>
      </c>
      <c r="F4662" s="159" t="s">
        <v>201</v>
      </c>
      <c r="H4662" s="160">
        <v>81.569999999999993</v>
      </c>
      <c r="I4662" s="161"/>
      <c r="L4662" s="157"/>
      <c r="M4662" s="162"/>
      <c r="T4662" s="163"/>
      <c r="AT4662" s="158" t="s">
        <v>193</v>
      </c>
      <c r="AU4662" s="158" t="s">
        <v>81</v>
      </c>
      <c r="AV4662" s="13" t="s">
        <v>189</v>
      </c>
      <c r="AW4662" s="13" t="s">
        <v>34</v>
      </c>
      <c r="AX4662" s="13" t="s">
        <v>79</v>
      </c>
      <c r="AY4662" s="158" t="s">
        <v>182</v>
      </c>
    </row>
    <row r="4663" spans="2:65" s="1" customFormat="1" ht="62.65" customHeight="1">
      <c r="B4663" s="131"/>
      <c r="C4663" s="132" t="s">
        <v>3665</v>
      </c>
      <c r="D4663" s="132" t="s">
        <v>184</v>
      </c>
      <c r="E4663" s="133" t="s">
        <v>3666</v>
      </c>
      <c r="F4663" s="134" t="s">
        <v>3667</v>
      </c>
      <c r="G4663" s="135" t="s">
        <v>292</v>
      </c>
      <c r="H4663" s="136">
        <v>91.44</v>
      </c>
      <c r="I4663" s="137"/>
      <c r="J4663" s="138">
        <f>ROUND(I4663*H4663,2)</f>
        <v>0</v>
      </c>
      <c r="K4663" s="134" t="s">
        <v>188</v>
      </c>
      <c r="L4663" s="32"/>
      <c r="M4663" s="139" t="s">
        <v>3</v>
      </c>
      <c r="N4663" s="140" t="s">
        <v>43</v>
      </c>
      <c r="P4663" s="141">
        <f>O4663*H4663</f>
        <v>0</v>
      </c>
      <c r="Q4663" s="141">
        <v>1.537E-2</v>
      </c>
      <c r="R4663" s="141">
        <f>Q4663*H4663</f>
        <v>1.4054328</v>
      </c>
      <c r="S4663" s="141">
        <v>0</v>
      </c>
      <c r="T4663" s="142">
        <f>S4663*H4663</f>
        <v>0</v>
      </c>
      <c r="AR4663" s="143" t="s">
        <v>286</v>
      </c>
      <c r="AT4663" s="143" t="s">
        <v>184</v>
      </c>
      <c r="AU4663" s="143" t="s">
        <v>81</v>
      </c>
      <c r="AY4663" s="17" t="s">
        <v>182</v>
      </c>
      <c r="BE4663" s="144">
        <f>IF(N4663="základní",J4663,0)</f>
        <v>0</v>
      </c>
      <c r="BF4663" s="144">
        <f>IF(N4663="snížená",J4663,0)</f>
        <v>0</v>
      </c>
      <c r="BG4663" s="144">
        <f>IF(N4663="zákl. přenesená",J4663,0)</f>
        <v>0</v>
      </c>
      <c r="BH4663" s="144">
        <f>IF(N4663="sníž. přenesená",J4663,0)</f>
        <v>0</v>
      </c>
      <c r="BI4663" s="144">
        <f>IF(N4663="nulová",J4663,0)</f>
        <v>0</v>
      </c>
      <c r="BJ4663" s="17" t="s">
        <v>79</v>
      </c>
      <c r="BK4663" s="144">
        <f>ROUND(I4663*H4663,2)</f>
        <v>0</v>
      </c>
      <c r="BL4663" s="17" t="s">
        <v>286</v>
      </c>
      <c r="BM4663" s="143" t="s">
        <v>3668</v>
      </c>
    </row>
    <row r="4664" spans="2:65" s="1" customFormat="1">
      <c r="B4664" s="32"/>
      <c r="D4664" s="145" t="s">
        <v>191</v>
      </c>
      <c r="F4664" s="146" t="s">
        <v>3669</v>
      </c>
      <c r="I4664" s="147"/>
      <c r="L4664" s="32"/>
      <c r="M4664" s="148"/>
      <c r="T4664" s="52"/>
      <c r="AT4664" s="17" t="s">
        <v>191</v>
      </c>
      <c r="AU4664" s="17" t="s">
        <v>81</v>
      </c>
    </row>
    <row r="4665" spans="2:65" s="12" customFormat="1">
      <c r="B4665" s="149"/>
      <c r="D4665" s="150" t="s">
        <v>193</v>
      </c>
      <c r="E4665" s="151" t="s">
        <v>3</v>
      </c>
      <c r="F4665" s="152" t="s">
        <v>3670</v>
      </c>
      <c r="H4665" s="153">
        <v>34.020000000000003</v>
      </c>
      <c r="I4665" s="154"/>
      <c r="L4665" s="149"/>
      <c r="M4665" s="155"/>
      <c r="T4665" s="156"/>
      <c r="AT4665" s="151" t="s">
        <v>193</v>
      </c>
      <c r="AU4665" s="151" t="s">
        <v>81</v>
      </c>
      <c r="AV4665" s="12" t="s">
        <v>81</v>
      </c>
      <c r="AW4665" s="12" t="s">
        <v>34</v>
      </c>
      <c r="AX4665" s="12" t="s">
        <v>72</v>
      </c>
      <c r="AY4665" s="151" t="s">
        <v>182</v>
      </c>
    </row>
    <row r="4666" spans="2:65" s="12" customFormat="1">
      <c r="B4666" s="149"/>
      <c r="D4666" s="150" t="s">
        <v>193</v>
      </c>
      <c r="E4666" s="151" t="s">
        <v>3</v>
      </c>
      <c r="F4666" s="152" t="s">
        <v>3671</v>
      </c>
      <c r="H4666" s="153">
        <v>28.71</v>
      </c>
      <c r="I4666" s="154"/>
      <c r="L4666" s="149"/>
      <c r="M4666" s="155"/>
      <c r="T4666" s="156"/>
      <c r="AT4666" s="151" t="s">
        <v>193</v>
      </c>
      <c r="AU4666" s="151" t="s">
        <v>81</v>
      </c>
      <c r="AV4666" s="12" t="s">
        <v>81</v>
      </c>
      <c r="AW4666" s="12" t="s">
        <v>34</v>
      </c>
      <c r="AX4666" s="12" t="s">
        <v>72</v>
      </c>
      <c r="AY4666" s="151" t="s">
        <v>182</v>
      </c>
    </row>
    <row r="4667" spans="2:65" s="12" customFormat="1">
      <c r="B4667" s="149"/>
      <c r="D4667" s="150" t="s">
        <v>193</v>
      </c>
      <c r="E4667" s="151" t="s">
        <v>3</v>
      </c>
      <c r="F4667" s="152" t="s">
        <v>3672</v>
      </c>
      <c r="H4667" s="153">
        <v>28.71</v>
      </c>
      <c r="I4667" s="154"/>
      <c r="L4667" s="149"/>
      <c r="M4667" s="155"/>
      <c r="T4667" s="156"/>
      <c r="AT4667" s="151" t="s">
        <v>193</v>
      </c>
      <c r="AU4667" s="151" t="s">
        <v>81</v>
      </c>
      <c r="AV4667" s="12" t="s">
        <v>81</v>
      </c>
      <c r="AW4667" s="12" t="s">
        <v>34</v>
      </c>
      <c r="AX4667" s="12" t="s">
        <v>72</v>
      </c>
      <c r="AY4667" s="151" t="s">
        <v>182</v>
      </c>
    </row>
    <row r="4668" spans="2:65" s="13" customFormat="1">
      <c r="B4668" s="157"/>
      <c r="D4668" s="150" t="s">
        <v>193</v>
      </c>
      <c r="E4668" s="158" t="s">
        <v>3</v>
      </c>
      <c r="F4668" s="159" t="s">
        <v>201</v>
      </c>
      <c r="H4668" s="160">
        <v>91.44</v>
      </c>
      <c r="I4668" s="161"/>
      <c r="L4668" s="157"/>
      <c r="M4668" s="162"/>
      <c r="T4668" s="163"/>
      <c r="AT4668" s="158" t="s">
        <v>193</v>
      </c>
      <c r="AU4668" s="158" t="s">
        <v>81</v>
      </c>
      <c r="AV4668" s="13" t="s">
        <v>189</v>
      </c>
      <c r="AW4668" s="13" t="s">
        <v>34</v>
      </c>
      <c r="AX4668" s="13" t="s">
        <v>79</v>
      </c>
      <c r="AY4668" s="158" t="s">
        <v>182</v>
      </c>
    </row>
    <row r="4669" spans="2:65" s="1" customFormat="1" ht="37.9" customHeight="1">
      <c r="B4669" s="131"/>
      <c r="C4669" s="132" t="s">
        <v>3673</v>
      </c>
      <c r="D4669" s="132" t="s">
        <v>184</v>
      </c>
      <c r="E4669" s="133" t="s">
        <v>3674</v>
      </c>
      <c r="F4669" s="134" t="s">
        <v>3675</v>
      </c>
      <c r="G4669" s="135" t="s">
        <v>292</v>
      </c>
      <c r="H4669" s="136">
        <v>684.90700000000004</v>
      </c>
      <c r="I4669" s="137"/>
      <c r="J4669" s="138">
        <f>ROUND(I4669*H4669,2)</f>
        <v>0</v>
      </c>
      <c r="K4669" s="134" t="s">
        <v>188</v>
      </c>
      <c r="L4669" s="32"/>
      <c r="M4669" s="139" t="s">
        <v>3</v>
      </c>
      <c r="N4669" s="140" t="s">
        <v>43</v>
      </c>
      <c r="P4669" s="141">
        <f>O4669*H4669</f>
        <v>0</v>
      </c>
      <c r="Q4669" s="141">
        <v>1E-4</v>
      </c>
      <c r="R4669" s="141">
        <f>Q4669*H4669</f>
        <v>6.8490700000000002E-2</v>
      </c>
      <c r="S4669" s="141">
        <v>0</v>
      </c>
      <c r="T4669" s="142">
        <f>S4669*H4669</f>
        <v>0</v>
      </c>
      <c r="AR4669" s="143" t="s">
        <v>286</v>
      </c>
      <c r="AT4669" s="143" t="s">
        <v>184</v>
      </c>
      <c r="AU4669" s="143" t="s">
        <v>81</v>
      </c>
      <c r="AY4669" s="17" t="s">
        <v>182</v>
      </c>
      <c r="BE4669" s="144">
        <f>IF(N4669="základní",J4669,0)</f>
        <v>0</v>
      </c>
      <c r="BF4669" s="144">
        <f>IF(N4669="snížená",J4669,0)</f>
        <v>0</v>
      </c>
      <c r="BG4669" s="144">
        <f>IF(N4669="zákl. přenesená",J4669,0)</f>
        <v>0</v>
      </c>
      <c r="BH4669" s="144">
        <f>IF(N4669="sníž. přenesená",J4669,0)</f>
        <v>0</v>
      </c>
      <c r="BI4669" s="144">
        <f>IF(N4669="nulová",J4669,0)</f>
        <v>0</v>
      </c>
      <c r="BJ4669" s="17" t="s">
        <v>79</v>
      </c>
      <c r="BK4669" s="144">
        <f>ROUND(I4669*H4669,2)</f>
        <v>0</v>
      </c>
      <c r="BL4669" s="17" t="s">
        <v>286</v>
      </c>
      <c r="BM4669" s="143" t="s">
        <v>3676</v>
      </c>
    </row>
    <row r="4670" spans="2:65" s="1" customFormat="1">
      <c r="B4670" s="32"/>
      <c r="D4670" s="145" t="s">
        <v>191</v>
      </c>
      <c r="F4670" s="146" t="s">
        <v>3677</v>
      </c>
      <c r="I4670" s="147"/>
      <c r="L4670" s="32"/>
      <c r="M4670" s="148"/>
      <c r="T4670" s="52"/>
      <c r="AT4670" s="17" t="s">
        <v>191</v>
      </c>
      <c r="AU4670" s="17" t="s">
        <v>81</v>
      </c>
    </row>
    <row r="4671" spans="2:65" s="12" customFormat="1" ht="22.5">
      <c r="B4671" s="149"/>
      <c r="D4671" s="150" t="s">
        <v>193</v>
      </c>
      <c r="E4671" s="151" t="s">
        <v>3</v>
      </c>
      <c r="F4671" s="152" t="s">
        <v>3678</v>
      </c>
      <c r="H4671" s="153">
        <v>684.90700000000004</v>
      </c>
      <c r="I4671" s="154"/>
      <c r="L4671" s="149"/>
      <c r="M4671" s="155"/>
      <c r="T4671" s="156"/>
      <c r="AT4671" s="151" t="s">
        <v>193</v>
      </c>
      <c r="AU4671" s="151" t="s">
        <v>81</v>
      </c>
      <c r="AV4671" s="12" t="s">
        <v>81</v>
      </c>
      <c r="AW4671" s="12" t="s">
        <v>34</v>
      </c>
      <c r="AX4671" s="12" t="s">
        <v>79</v>
      </c>
      <c r="AY4671" s="151" t="s">
        <v>182</v>
      </c>
    </row>
    <row r="4672" spans="2:65" s="1" customFormat="1" ht="44.25" customHeight="1">
      <c r="B4672" s="131"/>
      <c r="C4672" s="132" t="s">
        <v>3679</v>
      </c>
      <c r="D4672" s="132" t="s">
        <v>184</v>
      </c>
      <c r="E4672" s="133" t="s">
        <v>3680</v>
      </c>
      <c r="F4672" s="134" t="s">
        <v>3681</v>
      </c>
      <c r="G4672" s="135" t="s">
        <v>300</v>
      </c>
      <c r="H4672" s="136">
        <v>12.21</v>
      </c>
      <c r="I4672" s="137"/>
      <c r="J4672" s="138">
        <f>ROUND(I4672*H4672,2)</f>
        <v>0</v>
      </c>
      <c r="K4672" s="134" t="s">
        <v>188</v>
      </c>
      <c r="L4672" s="32"/>
      <c r="M4672" s="139" t="s">
        <v>3</v>
      </c>
      <c r="N4672" s="140" t="s">
        <v>43</v>
      </c>
      <c r="P4672" s="141">
        <f>O4672*H4672</f>
        <v>0</v>
      </c>
      <c r="Q4672" s="141">
        <v>6.6299999999999996E-3</v>
      </c>
      <c r="R4672" s="141">
        <f>Q4672*H4672</f>
        <v>8.0952300000000005E-2</v>
      </c>
      <c r="S4672" s="141">
        <v>0</v>
      </c>
      <c r="T4672" s="142">
        <f>S4672*H4672</f>
        <v>0</v>
      </c>
      <c r="AR4672" s="143" t="s">
        <v>286</v>
      </c>
      <c r="AT4672" s="143" t="s">
        <v>184</v>
      </c>
      <c r="AU4672" s="143" t="s">
        <v>81</v>
      </c>
      <c r="AY4672" s="17" t="s">
        <v>182</v>
      </c>
      <c r="BE4672" s="144">
        <f>IF(N4672="základní",J4672,0)</f>
        <v>0</v>
      </c>
      <c r="BF4672" s="144">
        <f>IF(N4672="snížená",J4672,0)</f>
        <v>0</v>
      </c>
      <c r="BG4672" s="144">
        <f>IF(N4672="zákl. přenesená",J4672,0)</f>
        <v>0</v>
      </c>
      <c r="BH4672" s="144">
        <f>IF(N4672="sníž. přenesená",J4672,0)</f>
        <v>0</v>
      </c>
      <c r="BI4672" s="144">
        <f>IF(N4672="nulová",J4672,0)</f>
        <v>0</v>
      </c>
      <c r="BJ4672" s="17" t="s">
        <v>79</v>
      </c>
      <c r="BK4672" s="144">
        <f>ROUND(I4672*H4672,2)</f>
        <v>0</v>
      </c>
      <c r="BL4672" s="17" t="s">
        <v>286</v>
      </c>
      <c r="BM4672" s="143" t="s">
        <v>3682</v>
      </c>
    </row>
    <row r="4673" spans="2:65" s="1" customFormat="1">
      <c r="B4673" s="32"/>
      <c r="D4673" s="145" t="s">
        <v>191</v>
      </c>
      <c r="F4673" s="146" t="s">
        <v>3683</v>
      </c>
      <c r="I4673" s="147"/>
      <c r="L4673" s="32"/>
      <c r="M4673" s="148"/>
      <c r="T4673" s="52"/>
      <c r="AT4673" s="17" t="s">
        <v>191</v>
      </c>
      <c r="AU4673" s="17" t="s">
        <v>81</v>
      </c>
    </row>
    <row r="4674" spans="2:65" s="12" customFormat="1">
      <c r="B4674" s="149"/>
      <c r="D4674" s="150" t="s">
        <v>193</v>
      </c>
      <c r="E4674" s="151" t="s">
        <v>3</v>
      </c>
      <c r="F4674" s="152" t="s">
        <v>3684</v>
      </c>
      <c r="H4674" s="153">
        <v>3</v>
      </c>
      <c r="I4674" s="154"/>
      <c r="L4674" s="149"/>
      <c r="M4674" s="155"/>
      <c r="T4674" s="156"/>
      <c r="AT4674" s="151" t="s">
        <v>193</v>
      </c>
      <c r="AU4674" s="151" t="s">
        <v>81</v>
      </c>
      <c r="AV4674" s="12" t="s">
        <v>81</v>
      </c>
      <c r="AW4674" s="12" t="s">
        <v>34</v>
      </c>
      <c r="AX4674" s="12" t="s">
        <v>72</v>
      </c>
      <c r="AY4674" s="151" t="s">
        <v>182</v>
      </c>
    </row>
    <row r="4675" spans="2:65" s="12" customFormat="1">
      <c r="B4675" s="149"/>
      <c r="D4675" s="150" t="s">
        <v>193</v>
      </c>
      <c r="E4675" s="151" t="s">
        <v>3</v>
      </c>
      <c r="F4675" s="152" t="s">
        <v>3685</v>
      </c>
      <c r="H4675" s="153">
        <v>4.6050000000000004</v>
      </c>
      <c r="I4675" s="154"/>
      <c r="L4675" s="149"/>
      <c r="M4675" s="155"/>
      <c r="T4675" s="156"/>
      <c r="AT4675" s="151" t="s">
        <v>193</v>
      </c>
      <c r="AU4675" s="151" t="s">
        <v>81</v>
      </c>
      <c r="AV4675" s="12" t="s">
        <v>81</v>
      </c>
      <c r="AW4675" s="12" t="s">
        <v>34</v>
      </c>
      <c r="AX4675" s="12" t="s">
        <v>72</v>
      </c>
      <c r="AY4675" s="151" t="s">
        <v>182</v>
      </c>
    </row>
    <row r="4676" spans="2:65" s="12" customFormat="1">
      <c r="B4676" s="149"/>
      <c r="D4676" s="150" t="s">
        <v>193</v>
      </c>
      <c r="E4676" s="151" t="s">
        <v>3</v>
      </c>
      <c r="F4676" s="152" t="s">
        <v>3686</v>
      </c>
      <c r="H4676" s="153">
        <v>4.6050000000000004</v>
      </c>
      <c r="I4676" s="154"/>
      <c r="L4676" s="149"/>
      <c r="M4676" s="155"/>
      <c r="T4676" s="156"/>
      <c r="AT4676" s="151" t="s">
        <v>193</v>
      </c>
      <c r="AU4676" s="151" t="s">
        <v>81</v>
      </c>
      <c r="AV4676" s="12" t="s">
        <v>81</v>
      </c>
      <c r="AW4676" s="12" t="s">
        <v>34</v>
      </c>
      <c r="AX4676" s="12" t="s">
        <v>72</v>
      </c>
      <c r="AY4676" s="151" t="s">
        <v>182</v>
      </c>
    </row>
    <row r="4677" spans="2:65" s="13" customFormat="1">
      <c r="B4677" s="157"/>
      <c r="D4677" s="150" t="s">
        <v>193</v>
      </c>
      <c r="E4677" s="158" t="s">
        <v>3</v>
      </c>
      <c r="F4677" s="159" t="s">
        <v>201</v>
      </c>
      <c r="H4677" s="160">
        <v>12.21</v>
      </c>
      <c r="I4677" s="161"/>
      <c r="L4677" s="157"/>
      <c r="M4677" s="162"/>
      <c r="T4677" s="163"/>
      <c r="AT4677" s="158" t="s">
        <v>193</v>
      </c>
      <c r="AU4677" s="158" t="s">
        <v>81</v>
      </c>
      <c r="AV4677" s="13" t="s">
        <v>189</v>
      </c>
      <c r="AW4677" s="13" t="s">
        <v>34</v>
      </c>
      <c r="AX4677" s="13" t="s">
        <v>79</v>
      </c>
      <c r="AY4677" s="158" t="s">
        <v>182</v>
      </c>
    </row>
    <row r="4678" spans="2:65" s="1" customFormat="1" ht="44.25" customHeight="1">
      <c r="B4678" s="131"/>
      <c r="C4678" s="132" t="s">
        <v>3687</v>
      </c>
      <c r="D4678" s="132" t="s">
        <v>184</v>
      </c>
      <c r="E4678" s="133" t="s">
        <v>3688</v>
      </c>
      <c r="F4678" s="134" t="s">
        <v>3689</v>
      </c>
      <c r="G4678" s="135" t="s">
        <v>292</v>
      </c>
      <c r="H4678" s="136">
        <v>255.5</v>
      </c>
      <c r="I4678" s="137"/>
      <c r="J4678" s="138">
        <f>ROUND(I4678*H4678,2)</f>
        <v>0</v>
      </c>
      <c r="K4678" s="134" t="s">
        <v>188</v>
      </c>
      <c r="L4678" s="32"/>
      <c r="M4678" s="139" t="s">
        <v>3</v>
      </c>
      <c r="N4678" s="140" t="s">
        <v>43</v>
      </c>
      <c r="P4678" s="141">
        <f>O4678*H4678</f>
        <v>0</v>
      </c>
      <c r="Q4678" s="141">
        <v>0</v>
      </c>
      <c r="R4678" s="141">
        <f>Q4678*H4678</f>
        <v>0</v>
      </c>
      <c r="S4678" s="141">
        <v>0</v>
      </c>
      <c r="T4678" s="142">
        <f>S4678*H4678</f>
        <v>0</v>
      </c>
      <c r="AR4678" s="143" t="s">
        <v>286</v>
      </c>
      <c r="AT4678" s="143" t="s">
        <v>184</v>
      </c>
      <c r="AU4678" s="143" t="s">
        <v>81</v>
      </c>
      <c r="AY4678" s="17" t="s">
        <v>182</v>
      </c>
      <c r="BE4678" s="144">
        <f>IF(N4678="základní",J4678,0)</f>
        <v>0</v>
      </c>
      <c r="BF4678" s="144">
        <f>IF(N4678="snížená",J4678,0)</f>
        <v>0</v>
      </c>
      <c r="BG4678" s="144">
        <f>IF(N4678="zákl. přenesená",J4678,0)</f>
        <v>0</v>
      </c>
      <c r="BH4678" s="144">
        <f>IF(N4678="sníž. přenesená",J4678,0)</f>
        <v>0</v>
      </c>
      <c r="BI4678" s="144">
        <f>IF(N4678="nulová",J4678,0)</f>
        <v>0</v>
      </c>
      <c r="BJ4678" s="17" t="s">
        <v>79</v>
      </c>
      <c r="BK4678" s="144">
        <f>ROUND(I4678*H4678,2)</f>
        <v>0</v>
      </c>
      <c r="BL4678" s="17" t="s">
        <v>286</v>
      </c>
      <c r="BM4678" s="143" t="s">
        <v>3690</v>
      </c>
    </row>
    <row r="4679" spans="2:65" s="1" customFormat="1">
      <c r="B4679" s="32"/>
      <c r="D4679" s="145" t="s">
        <v>191</v>
      </c>
      <c r="F4679" s="146" t="s">
        <v>3691</v>
      </c>
      <c r="I4679" s="147"/>
      <c r="L4679" s="32"/>
      <c r="M4679" s="148"/>
      <c r="T4679" s="52"/>
      <c r="AT4679" s="17" t="s">
        <v>191</v>
      </c>
      <c r="AU4679" s="17" t="s">
        <v>81</v>
      </c>
    </row>
    <row r="4680" spans="2:65" s="12" customFormat="1" ht="33.75">
      <c r="B4680" s="149"/>
      <c r="D4680" s="150" t="s">
        <v>193</v>
      </c>
      <c r="E4680" s="151" t="s">
        <v>3</v>
      </c>
      <c r="F4680" s="152" t="s">
        <v>3656</v>
      </c>
      <c r="H4680" s="153">
        <v>255.5</v>
      </c>
      <c r="I4680" s="154"/>
      <c r="L4680" s="149"/>
      <c r="M4680" s="155"/>
      <c r="T4680" s="156"/>
      <c r="AT4680" s="151" t="s">
        <v>193</v>
      </c>
      <c r="AU4680" s="151" t="s">
        <v>81</v>
      </c>
      <c r="AV4680" s="12" t="s">
        <v>81</v>
      </c>
      <c r="AW4680" s="12" t="s">
        <v>34</v>
      </c>
      <c r="AX4680" s="12" t="s">
        <v>79</v>
      </c>
      <c r="AY4680" s="151" t="s">
        <v>182</v>
      </c>
    </row>
    <row r="4681" spans="2:65" s="1" customFormat="1" ht="24.2" customHeight="1">
      <c r="B4681" s="131"/>
      <c r="C4681" s="164" t="s">
        <v>3692</v>
      </c>
      <c r="D4681" s="164" t="s">
        <v>281</v>
      </c>
      <c r="E4681" s="165" t="s">
        <v>3693</v>
      </c>
      <c r="F4681" s="166" t="s">
        <v>3694</v>
      </c>
      <c r="G4681" s="167" t="s">
        <v>292</v>
      </c>
      <c r="H4681" s="168">
        <v>287.05399999999997</v>
      </c>
      <c r="I4681" s="169"/>
      <c r="J4681" s="170">
        <f>ROUND(I4681*H4681,2)</f>
        <v>0</v>
      </c>
      <c r="K4681" s="166" t="s">
        <v>188</v>
      </c>
      <c r="L4681" s="171"/>
      <c r="M4681" s="172" t="s">
        <v>3</v>
      </c>
      <c r="N4681" s="173" t="s">
        <v>43</v>
      </c>
      <c r="P4681" s="141">
        <f>O4681*H4681</f>
        <v>0</v>
      </c>
      <c r="Q4681" s="141">
        <v>1.3999999999999999E-4</v>
      </c>
      <c r="R4681" s="141">
        <f>Q4681*H4681</f>
        <v>4.018755999999999E-2</v>
      </c>
      <c r="S4681" s="141">
        <v>0</v>
      </c>
      <c r="T4681" s="142">
        <f>S4681*H4681</f>
        <v>0</v>
      </c>
      <c r="AR4681" s="143" t="s">
        <v>405</v>
      </c>
      <c r="AT4681" s="143" t="s">
        <v>281</v>
      </c>
      <c r="AU4681" s="143" t="s">
        <v>81</v>
      </c>
      <c r="AY4681" s="17" t="s">
        <v>182</v>
      </c>
      <c r="BE4681" s="144">
        <f>IF(N4681="základní",J4681,0)</f>
        <v>0</v>
      </c>
      <c r="BF4681" s="144">
        <f>IF(N4681="snížená",J4681,0)</f>
        <v>0</v>
      </c>
      <c r="BG4681" s="144">
        <f>IF(N4681="zákl. přenesená",J4681,0)</f>
        <v>0</v>
      </c>
      <c r="BH4681" s="144">
        <f>IF(N4681="sníž. přenesená",J4681,0)</f>
        <v>0</v>
      </c>
      <c r="BI4681" s="144">
        <f>IF(N4681="nulová",J4681,0)</f>
        <v>0</v>
      </c>
      <c r="BJ4681" s="17" t="s">
        <v>79</v>
      </c>
      <c r="BK4681" s="144">
        <f>ROUND(I4681*H4681,2)</f>
        <v>0</v>
      </c>
      <c r="BL4681" s="17" t="s">
        <v>286</v>
      </c>
      <c r="BM4681" s="143" t="s">
        <v>3695</v>
      </c>
    </row>
    <row r="4682" spans="2:65" s="12" customFormat="1">
      <c r="B4682" s="149"/>
      <c r="D4682" s="150" t="s">
        <v>193</v>
      </c>
      <c r="F4682" s="152" t="s">
        <v>3696</v>
      </c>
      <c r="H4682" s="153">
        <v>287.05399999999997</v>
      </c>
      <c r="I4682" s="154"/>
      <c r="L4682" s="149"/>
      <c r="M4682" s="155"/>
      <c r="T4682" s="156"/>
      <c r="AT4682" s="151" t="s">
        <v>193</v>
      </c>
      <c r="AU4682" s="151" t="s">
        <v>81</v>
      </c>
      <c r="AV4682" s="12" t="s">
        <v>81</v>
      </c>
      <c r="AW4682" s="12" t="s">
        <v>4</v>
      </c>
      <c r="AX4682" s="12" t="s">
        <v>79</v>
      </c>
      <c r="AY4682" s="151" t="s">
        <v>182</v>
      </c>
    </row>
    <row r="4683" spans="2:65" s="1" customFormat="1" ht="24.2" customHeight="1">
      <c r="B4683" s="131"/>
      <c r="C4683" s="164" t="s">
        <v>3697</v>
      </c>
      <c r="D4683" s="164" t="s">
        <v>281</v>
      </c>
      <c r="E4683" s="165" t="s">
        <v>3698</v>
      </c>
      <c r="F4683" s="166" t="s">
        <v>3699</v>
      </c>
      <c r="G4683" s="167" t="s">
        <v>300</v>
      </c>
      <c r="H4683" s="168">
        <v>281.05</v>
      </c>
      <c r="I4683" s="169"/>
      <c r="J4683" s="170">
        <f>ROUND(I4683*H4683,2)</f>
        <v>0</v>
      </c>
      <c r="K4683" s="166" t="s">
        <v>188</v>
      </c>
      <c r="L4683" s="171"/>
      <c r="M4683" s="172" t="s">
        <v>3</v>
      </c>
      <c r="N4683" s="173" t="s">
        <v>43</v>
      </c>
      <c r="P4683" s="141">
        <f>O4683*H4683</f>
        <v>0</v>
      </c>
      <c r="Q4683" s="141">
        <v>2.0000000000000002E-5</v>
      </c>
      <c r="R4683" s="141">
        <f>Q4683*H4683</f>
        <v>5.621000000000001E-3</v>
      </c>
      <c r="S4683" s="141">
        <v>0</v>
      </c>
      <c r="T4683" s="142">
        <f>S4683*H4683</f>
        <v>0</v>
      </c>
      <c r="AR4683" s="143" t="s">
        <v>405</v>
      </c>
      <c r="AT4683" s="143" t="s">
        <v>281</v>
      </c>
      <c r="AU4683" s="143" t="s">
        <v>81</v>
      </c>
      <c r="AY4683" s="17" t="s">
        <v>182</v>
      </c>
      <c r="BE4683" s="144">
        <f>IF(N4683="základní",J4683,0)</f>
        <v>0</v>
      </c>
      <c r="BF4683" s="144">
        <f>IF(N4683="snížená",J4683,0)</f>
        <v>0</v>
      </c>
      <c r="BG4683" s="144">
        <f>IF(N4683="zákl. přenesená",J4683,0)</f>
        <v>0</v>
      </c>
      <c r="BH4683" s="144">
        <f>IF(N4683="sníž. přenesená",J4683,0)</f>
        <v>0</v>
      </c>
      <c r="BI4683" s="144">
        <f>IF(N4683="nulová",J4683,0)</f>
        <v>0</v>
      </c>
      <c r="BJ4683" s="17" t="s">
        <v>79</v>
      </c>
      <c r="BK4683" s="144">
        <f>ROUND(I4683*H4683,2)</f>
        <v>0</v>
      </c>
      <c r="BL4683" s="17" t="s">
        <v>286</v>
      </c>
      <c r="BM4683" s="143" t="s">
        <v>3700</v>
      </c>
    </row>
    <row r="4684" spans="2:65" s="12" customFormat="1">
      <c r="B4684" s="149"/>
      <c r="D4684" s="150" t="s">
        <v>193</v>
      </c>
      <c r="F4684" s="152" t="s">
        <v>3701</v>
      </c>
      <c r="H4684" s="153">
        <v>281.05</v>
      </c>
      <c r="I4684" s="154"/>
      <c r="L4684" s="149"/>
      <c r="M4684" s="155"/>
      <c r="T4684" s="156"/>
      <c r="AT4684" s="151" t="s">
        <v>193</v>
      </c>
      <c r="AU4684" s="151" t="s">
        <v>81</v>
      </c>
      <c r="AV4684" s="12" t="s">
        <v>81</v>
      </c>
      <c r="AW4684" s="12" t="s">
        <v>4</v>
      </c>
      <c r="AX4684" s="12" t="s">
        <v>79</v>
      </c>
      <c r="AY4684" s="151" t="s">
        <v>182</v>
      </c>
    </row>
    <row r="4685" spans="2:65" s="1" customFormat="1" ht="24.2" customHeight="1">
      <c r="B4685" s="131"/>
      <c r="C4685" s="164" t="s">
        <v>3702</v>
      </c>
      <c r="D4685" s="164" t="s">
        <v>281</v>
      </c>
      <c r="E4685" s="165" t="s">
        <v>3703</v>
      </c>
      <c r="F4685" s="166" t="s">
        <v>3704</v>
      </c>
      <c r="G4685" s="167" t="s">
        <v>300</v>
      </c>
      <c r="H4685" s="168">
        <v>511</v>
      </c>
      <c r="I4685" s="169"/>
      <c r="J4685" s="170">
        <f>ROUND(I4685*H4685,2)</f>
        <v>0</v>
      </c>
      <c r="K4685" s="166" t="s">
        <v>188</v>
      </c>
      <c r="L4685" s="171"/>
      <c r="M4685" s="172" t="s">
        <v>3</v>
      </c>
      <c r="N4685" s="173" t="s">
        <v>43</v>
      </c>
      <c r="P4685" s="141">
        <f>O4685*H4685</f>
        <v>0</v>
      </c>
      <c r="Q4685" s="141">
        <v>2.0000000000000002E-5</v>
      </c>
      <c r="R4685" s="141">
        <f>Q4685*H4685</f>
        <v>1.0220000000000002E-2</v>
      </c>
      <c r="S4685" s="141">
        <v>0</v>
      </c>
      <c r="T4685" s="142">
        <f>S4685*H4685</f>
        <v>0</v>
      </c>
      <c r="AR4685" s="143" t="s">
        <v>405</v>
      </c>
      <c r="AT4685" s="143" t="s">
        <v>281</v>
      </c>
      <c r="AU4685" s="143" t="s">
        <v>81</v>
      </c>
      <c r="AY4685" s="17" t="s">
        <v>182</v>
      </c>
      <c r="BE4685" s="144">
        <f>IF(N4685="základní",J4685,0)</f>
        <v>0</v>
      </c>
      <c r="BF4685" s="144">
        <f>IF(N4685="snížená",J4685,0)</f>
        <v>0</v>
      </c>
      <c r="BG4685" s="144">
        <f>IF(N4685="zákl. přenesená",J4685,0)</f>
        <v>0</v>
      </c>
      <c r="BH4685" s="144">
        <f>IF(N4685="sníž. přenesená",J4685,0)</f>
        <v>0</v>
      </c>
      <c r="BI4685" s="144">
        <f>IF(N4685="nulová",J4685,0)</f>
        <v>0</v>
      </c>
      <c r="BJ4685" s="17" t="s">
        <v>79</v>
      </c>
      <c r="BK4685" s="144">
        <f>ROUND(I4685*H4685,2)</f>
        <v>0</v>
      </c>
      <c r="BL4685" s="17" t="s">
        <v>286</v>
      </c>
      <c r="BM4685" s="143" t="s">
        <v>3705</v>
      </c>
    </row>
    <row r="4686" spans="2:65" s="12" customFormat="1">
      <c r="B4686" s="149"/>
      <c r="D4686" s="150" t="s">
        <v>193</v>
      </c>
      <c r="F4686" s="152" t="s">
        <v>3706</v>
      </c>
      <c r="H4686" s="153">
        <v>511</v>
      </c>
      <c r="I4686" s="154"/>
      <c r="L4686" s="149"/>
      <c r="M4686" s="155"/>
      <c r="T4686" s="156"/>
      <c r="AT4686" s="151" t="s">
        <v>193</v>
      </c>
      <c r="AU4686" s="151" t="s">
        <v>81</v>
      </c>
      <c r="AV4686" s="12" t="s">
        <v>81</v>
      </c>
      <c r="AW4686" s="12" t="s">
        <v>4</v>
      </c>
      <c r="AX4686" s="12" t="s">
        <v>79</v>
      </c>
      <c r="AY4686" s="151" t="s">
        <v>182</v>
      </c>
    </row>
    <row r="4687" spans="2:65" s="1" customFormat="1" ht="33" customHeight="1">
      <c r="B4687" s="131"/>
      <c r="C4687" s="164" t="s">
        <v>3707</v>
      </c>
      <c r="D4687" s="164" t="s">
        <v>281</v>
      </c>
      <c r="E4687" s="165" t="s">
        <v>3708</v>
      </c>
      <c r="F4687" s="166" t="s">
        <v>3709</v>
      </c>
      <c r="G4687" s="167" t="s">
        <v>300</v>
      </c>
      <c r="H4687" s="168">
        <v>281.05</v>
      </c>
      <c r="I4687" s="169"/>
      <c r="J4687" s="170">
        <f>ROUND(I4687*H4687,2)</f>
        <v>0</v>
      </c>
      <c r="K4687" s="166" t="s">
        <v>188</v>
      </c>
      <c r="L4687" s="171"/>
      <c r="M4687" s="172" t="s">
        <v>3</v>
      </c>
      <c r="N4687" s="173" t="s">
        <v>43</v>
      </c>
      <c r="P4687" s="141">
        <f>O4687*H4687</f>
        <v>0</v>
      </c>
      <c r="Q4687" s="141">
        <v>5.0000000000000002E-5</v>
      </c>
      <c r="R4687" s="141">
        <f>Q4687*H4687</f>
        <v>1.4052500000000001E-2</v>
      </c>
      <c r="S4687" s="141">
        <v>0</v>
      </c>
      <c r="T4687" s="142">
        <f>S4687*H4687</f>
        <v>0</v>
      </c>
      <c r="AR4687" s="143" t="s">
        <v>405</v>
      </c>
      <c r="AT4687" s="143" t="s">
        <v>281</v>
      </c>
      <c r="AU4687" s="143" t="s">
        <v>81</v>
      </c>
      <c r="AY4687" s="17" t="s">
        <v>182</v>
      </c>
      <c r="BE4687" s="144">
        <f>IF(N4687="základní",J4687,0)</f>
        <v>0</v>
      </c>
      <c r="BF4687" s="144">
        <f>IF(N4687="snížená",J4687,0)</f>
        <v>0</v>
      </c>
      <c r="BG4687" s="144">
        <f>IF(N4687="zákl. přenesená",J4687,0)</f>
        <v>0</v>
      </c>
      <c r="BH4687" s="144">
        <f>IF(N4687="sníž. přenesená",J4687,0)</f>
        <v>0</v>
      </c>
      <c r="BI4687" s="144">
        <f>IF(N4687="nulová",J4687,0)</f>
        <v>0</v>
      </c>
      <c r="BJ4687" s="17" t="s">
        <v>79</v>
      </c>
      <c r="BK4687" s="144">
        <f>ROUND(I4687*H4687,2)</f>
        <v>0</v>
      </c>
      <c r="BL4687" s="17" t="s">
        <v>286</v>
      </c>
      <c r="BM4687" s="143" t="s">
        <v>3710</v>
      </c>
    </row>
    <row r="4688" spans="2:65" s="12" customFormat="1">
      <c r="B4688" s="149"/>
      <c r="D4688" s="150" t="s">
        <v>193</v>
      </c>
      <c r="F4688" s="152" t="s">
        <v>3701</v>
      </c>
      <c r="H4688" s="153">
        <v>281.05</v>
      </c>
      <c r="I4688" s="154"/>
      <c r="L4688" s="149"/>
      <c r="M4688" s="155"/>
      <c r="T4688" s="156"/>
      <c r="AT4688" s="151" t="s">
        <v>193</v>
      </c>
      <c r="AU4688" s="151" t="s">
        <v>81</v>
      </c>
      <c r="AV4688" s="12" t="s">
        <v>81</v>
      </c>
      <c r="AW4688" s="12" t="s">
        <v>4</v>
      </c>
      <c r="AX4688" s="12" t="s">
        <v>79</v>
      </c>
      <c r="AY4688" s="151" t="s">
        <v>182</v>
      </c>
    </row>
    <row r="4689" spans="2:65" s="1" customFormat="1" ht="44.25" customHeight="1">
      <c r="B4689" s="131"/>
      <c r="C4689" s="132" t="s">
        <v>3711</v>
      </c>
      <c r="D4689" s="132" t="s">
        <v>184</v>
      </c>
      <c r="E4689" s="133" t="s">
        <v>3712</v>
      </c>
      <c r="F4689" s="134" t="s">
        <v>3713</v>
      </c>
      <c r="G4689" s="135" t="s">
        <v>292</v>
      </c>
      <c r="H4689" s="136">
        <v>255.5</v>
      </c>
      <c r="I4689" s="137"/>
      <c r="J4689" s="138">
        <f>ROUND(I4689*H4689,2)</f>
        <v>0</v>
      </c>
      <c r="K4689" s="134" t="s">
        <v>188</v>
      </c>
      <c r="L4689" s="32"/>
      <c r="M4689" s="139" t="s">
        <v>3</v>
      </c>
      <c r="N4689" s="140" t="s">
        <v>43</v>
      </c>
      <c r="P4689" s="141">
        <f>O4689*H4689</f>
        <v>0</v>
      </c>
      <c r="Q4689" s="141">
        <v>0</v>
      </c>
      <c r="R4689" s="141">
        <f>Q4689*H4689</f>
        <v>0</v>
      </c>
      <c r="S4689" s="141">
        <v>0</v>
      </c>
      <c r="T4689" s="142">
        <f>S4689*H4689</f>
        <v>0</v>
      </c>
      <c r="AR4689" s="143" t="s">
        <v>286</v>
      </c>
      <c r="AT4689" s="143" t="s">
        <v>184</v>
      </c>
      <c r="AU4689" s="143" t="s">
        <v>81</v>
      </c>
      <c r="AY4689" s="17" t="s">
        <v>182</v>
      </c>
      <c r="BE4689" s="144">
        <f>IF(N4689="základní",J4689,0)</f>
        <v>0</v>
      </c>
      <c r="BF4689" s="144">
        <f>IF(N4689="snížená",J4689,0)</f>
        <v>0</v>
      </c>
      <c r="BG4689" s="144">
        <f>IF(N4689="zákl. přenesená",J4689,0)</f>
        <v>0</v>
      </c>
      <c r="BH4689" s="144">
        <f>IF(N4689="sníž. přenesená",J4689,0)</f>
        <v>0</v>
      </c>
      <c r="BI4689" s="144">
        <f>IF(N4689="nulová",J4689,0)</f>
        <v>0</v>
      </c>
      <c r="BJ4689" s="17" t="s">
        <v>79</v>
      </c>
      <c r="BK4689" s="144">
        <f>ROUND(I4689*H4689,2)</f>
        <v>0</v>
      </c>
      <c r="BL4689" s="17" t="s">
        <v>286</v>
      </c>
      <c r="BM4689" s="143" t="s">
        <v>3714</v>
      </c>
    </row>
    <row r="4690" spans="2:65" s="1" customFormat="1">
      <c r="B4690" s="32"/>
      <c r="D4690" s="145" t="s">
        <v>191</v>
      </c>
      <c r="F4690" s="146" t="s">
        <v>3715</v>
      </c>
      <c r="I4690" s="147"/>
      <c r="L4690" s="32"/>
      <c r="M4690" s="148"/>
      <c r="T4690" s="52"/>
      <c r="AT4690" s="17" t="s">
        <v>191</v>
      </c>
      <c r="AU4690" s="17" t="s">
        <v>81</v>
      </c>
    </row>
    <row r="4691" spans="2:65" s="12" customFormat="1" ht="33.75">
      <c r="B4691" s="149"/>
      <c r="D4691" s="150" t="s">
        <v>193</v>
      </c>
      <c r="E4691" s="151" t="s">
        <v>3</v>
      </c>
      <c r="F4691" s="152" t="s">
        <v>3656</v>
      </c>
      <c r="H4691" s="153">
        <v>255.5</v>
      </c>
      <c r="I4691" s="154"/>
      <c r="L4691" s="149"/>
      <c r="M4691" s="155"/>
      <c r="T4691" s="156"/>
      <c r="AT4691" s="151" t="s">
        <v>193</v>
      </c>
      <c r="AU4691" s="151" t="s">
        <v>81</v>
      </c>
      <c r="AV4691" s="12" t="s">
        <v>81</v>
      </c>
      <c r="AW4691" s="12" t="s">
        <v>34</v>
      </c>
      <c r="AX4691" s="12" t="s">
        <v>79</v>
      </c>
      <c r="AY4691" s="151" t="s">
        <v>182</v>
      </c>
    </row>
    <row r="4692" spans="2:65" s="1" customFormat="1" ht="24.2" customHeight="1">
      <c r="B4692" s="131"/>
      <c r="C4692" s="164" t="s">
        <v>3716</v>
      </c>
      <c r="D4692" s="164" t="s">
        <v>281</v>
      </c>
      <c r="E4692" s="165" t="s">
        <v>3717</v>
      </c>
      <c r="F4692" s="166" t="s">
        <v>3718</v>
      </c>
      <c r="G4692" s="167" t="s">
        <v>292</v>
      </c>
      <c r="H4692" s="168">
        <v>260.61</v>
      </c>
      <c r="I4692" s="169"/>
      <c r="J4692" s="170">
        <f>ROUND(I4692*H4692,2)</f>
        <v>0</v>
      </c>
      <c r="K4692" s="166" t="s">
        <v>188</v>
      </c>
      <c r="L4692" s="171"/>
      <c r="M4692" s="172" t="s">
        <v>3</v>
      </c>
      <c r="N4692" s="173" t="s">
        <v>43</v>
      </c>
      <c r="P4692" s="141">
        <f>O4692*H4692</f>
        <v>0</v>
      </c>
      <c r="Q4692" s="141">
        <v>4.7999999999999996E-3</v>
      </c>
      <c r="R4692" s="141">
        <f>Q4692*H4692</f>
        <v>1.250928</v>
      </c>
      <c r="S4692" s="141">
        <v>0</v>
      </c>
      <c r="T4692" s="142">
        <f>S4692*H4692</f>
        <v>0</v>
      </c>
      <c r="AR4692" s="143" t="s">
        <v>405</v>
      </c>
      <c r="AT4692" s="143" t="s">
        <v>281</v>
      </c>
      <c r="AU4692" s="143" t="s">
        <v>81</v>
      </c>
      <c r="AY4692" s="17" t="s">
        <v>182</v>
      </c>
      <c r="BE4692" s="144">
        <f>IF(N4692="základní",J4692,0)</f>
        <v>0</v>
      </c>
      <c r="BF4692" s="144">
        <f>IF(N4692="snížená",J4692,0)</f>
        <v>0</v>
      </c>
      <c r="BG4692" s="144">
        <f>IF(N4692="zákl. přenesená",J4692,0)</f>
        <v>0</v>
      </c>
      <c r="BH4692" s="144">
        <f>IF(N4692="sníž. přenesená",J4692,0)</f>
        <v>0</v>
      </c>
      <c r="BI4692" s="144">
        <f>IF(N4692="nulová",J4692,0)</f>
        <v>0</v>
      </c>
      <c r="BJ4692" s="17" t="s">
        <v>79</v>
      </c>
      <c r="BK4692" s="144">
        <f>ROUND(I4692*H4692,2)</f>
        <v>0</v>
      </c>
      <c r="BL4692" s="17" t="s">
        <v>286</v>
      </c>
      <c r="BM4692" s="143" t="s">
        <v>3719</v>
      </c>
    </row>
    <row r="4693" spans="2:65" s="12" customFormat="1">
      <c r="B4693" s="149"/>
      <c r="D4693" s="150" t="s">
        <v>193</v>
      </c>
      <c r="F4693" s="152" t="s">
        <v>3720</v>
      </c>
      <c r="H4693" s="153">
        <v>260.61</v>
      </c>
      <c r="I4693" s="154"/>
      <c r="L4693" s="149"/>
      <c r="M4693" s="155"/>
      <c r="T4693" s="156"/>
      <c r="AT4693" s="151" t="s">
        <v>193</v>
      </c>
      <c r="AU4693" s="151" t="s">
        <v>81</v>
      </c>
      <c r="AV4693" s="12" t="s">
        <v>81</v>
      </c>
      <c r="AW4693" s="12" t="s">
        <v>4</v>
      </c>
      <c r="AX4693" s="12" t="s">
        <v>79</v>
      </c>
      <c r="AY4693" s="151" t="s">
        <v>182</v>
      </c>
    </row>
    <row r="4694" spans="2:65" s="1" customFormat="1" ht="24.2" customHeight="1">
      <c r="B4694" s="131"/>
      <c r="C4694" s="132" t="s">
        <v>3721</v>
      </c>
      <c r="D4694" s="132" t="s">
        <v>184</v>
      </c>
      <c r="E4694" s="133" t="s">
        <v>3722</v>
      </c>
      <c r="F4694" s="134" t="s">
        <v>3723</v>
      </c>
      <c r="G4694" s="135" t="s">
        <v>543</v>
      </c>
      <c r="H4694" s="136">
        <v>39</v>
      </c>
      <c r="I4694" s="137"/>
      <c r="J4694" s="138">
        <f>ROUND(I4694*H4694,2)</f>
        <v>0</v>
      </c>
      <c r="K4694" s="134" t="s">
        <v>3</v>
      </c>
      <c r="L4694" s="32"/>
      <c r="M4694" s="139" t="s">
        <v>3</v>
      </c>
      <c r="N4694" s="140" t="s">
        <v>43</v>
      </c>
      <c r="P4694" s="141">
        <f>O4694*H4694</f>
        <v>0</v>
      </c>
      <c r="Q4694" s="141">
        <v>0</v>
      </c>
      <c r="R4694" s="141">
        <f>Q4694*H4694</f>
        <v>0</v>
      </c>
      <c r="S4694" s="141">
        <v>0</v>
      </c>
      <c r="T4694" s="142">
        <f>S4694*H4694</f>
        <v>0</v>
      </c>
      <c r="AR4694" s="143" t="s">
        <v>286</v>
      </c>
      <c r="AT4694" s="143" t="s">
        <v>184</v>
      </c>
      <c r="AU4694" s="143" t="s">
        <v>81</v>
      </c>
      <c r="AY4694" s="17" t="s">
        <v>182</v>
      </c>
      <c r="BE4694" s="144">
        <f>IF(N4694="základní",J4694,0)</f>
        <v>0</v>
      </c>
      <c r="BF4694" s="144">
        <f>IF(N4694="snížená",J4694,0)</f>
        <v>0</v>
      </c>
      <c r="BG4694" s="144">
        <f>IF(N4694="zákl. přenesená",J4694,0)</f>
        <v>0</v>
      </c>
      <c r="BH4694" s="144">
        <f>IF(N4694="sníž. přenesená",J4694,0)</f>
        <v>0</v>
      </c>
      <c r="BI4694" s="144">
        <f>IF(N4694="nulová",J4694,0)</f>
        <v>0</v>
      </c>
      <c r="BJ4694" s="17" t="s">
        <v>79</v>
      </c>
      <c r="BK4694" s="144">
        <f>ROUND(I4694*H4694,2)</f>
        <v>0</v>
      </c>
      <c r="BL4694" s="17" t="s">
        <v>286</v>
      </c>
      <c r="BM4694" s="143" t="s">
        <v>3724</v>
      </c>
    </row>
    <row r="4695" spans="2:65" s="12" customFormat="1">
      <c r="B4695" s="149"/>
      <c r="D4695" s="150" t="s">
        <v>193</v>
      </c>
      <c r="E4695" s="151" t="s">
        <v>3</v>
      </c>
      <c r="F4695" s="152" t="s">
        <v>3725</v>
      </c>
      <c r="H4695" s="153">
        <v>13</v>
      </c>
      <c r="I4695" s="154"/>
      <c r="L4695" s="149"/>
      <c r="M4695" s="155"/>
      <c r="T4695" s="156"/>
      <c r="AT4695" s="151" t="s">
        <v>193</v>
      </c>
      <c r="AU4695" s="151" t="s">
        <v>81</v>
      </c>
      <c r="AV4695" s="12" t="s">
        <v>81</v>
      </c>
      <c r="AW4695" s="12" t="s">
        <v>34</v>
      </c>
      <c r="AX4695" s="12" t="s">
        <v>72</v>
      </c>
      <c r="AY4695" s="151" t="s">
        <v>182</v>
      </c>
    </row>
    <row r="4696" spans="2:65" s="12" customFormat="1">
      <c r="B4696" s="149"/>
      <c r="D4696" s="150" t="s">
        <v>193</v>
      </c>
      <c r="E4696" s="151" t="s">
        <v>3</v>
      </c>
      <c r="F4696" s="152" t="s">
        <v>3726</v>
      </c>
      <c r="H4696" s="153">
        <v>13</v>
      </c>
      <c r="I4696" s="154"/>
      <c r="L4696" s="149"/>
      <c r="M4696" s="155"/>
      <c r="T4696" s="156"/>
      <c r="AT4696" s="151" t="s">
        <v>193</v>
      </c>
      <c r="AU4696" s="151" t="s">
        <v>81</v>
      </c>
      <c r="AV4696" s="12" t="s">
        <v>81</v>
      </c>
      <c r="AW4696" s="12" t="s">
        <v>34</v>
      </c>
      <c r="AX4696" s="12" t="s">
        <v>72</v>
      </c>
      <c r="AY4696" s="151" t="s">
        <v>182</v>
      </c>
    </row>
    <row r="4697" spans="2:65" s="12" customFormat="1">
      <c r="B4697" s="149"/>
      <c r="D4697" s="150" t="s">
        <v>193</v>
      </c>
      <c r="E4697" s="151" t="s">
        <v>3</v>
      </c>
      <c r="F4697" s="152" t="s">
        <v>3727</v>
      </c>
      <c r="H4697" s="153">
        <v>13</v>
      </c>
      <c r="I4697" s="154"/>
      <c r="L4697" s="149"/>
      <c r="M4697" s="155"/>
      <c r="T4697" s="156"/>
      <c r="AT4697" s="151" t="s">
        <v>193</v>
      </c>
      <c r="AU4697" s="151" t="s">
        <v>81</v>
      </c>
      <c r="AV4697" s="12" t="s">
        <v>81</v>
      </c>
      <c r="AW4697" s="12" t="s">
        <v>34</v>
      </c>
      <c r="AX4697" s="12" t="s">
        <v>72</v>
      </c>
      <c r="AY4697" s="151" t="s">
        <v>182</v>
      </c>
    </row>
    <row r="4698" spans="2:65" s="13" customFormat="1">
      <c r="B4698" s="157"/>
      <c r="D4698" s="150" t="s">
        <v>193</v>
      </c>
      <c r="E4698" s="158" t="s">
        <v>3</v>
      </c>
      <c r="F4698" s="159" t="s">
        <v>201</v>
      </c>
      <c r="H4698" s="160">
        <v>39</v>
      </c>
      <c r="I4698" s="161"/>
      <c r="L4698" s="157"/>
      <c r="M4698" s="162"/>
      <c r="T4698" s="163"/>
      <c r="AT4698" s="158" t="s">
        <v>193</v>
      </c>
      <c r="AU4698" s="158" t="s">
        <v>81</v>
      </c>
      <c r="AV4698" s="13" t="s">
        <v>189</v>
      </c>
      <c r="AW4698" s="13" t="s">
        <v>34</v>
      </c>
      <c r="AX4698" s="13" t="s">
        <v>79</v>
      </c>
      <c r="AY4698" s="158" t="s">
        <v>182</v>
      </c>
    </row>
    <row r="4699" spans="2:65" s="1" customFormat="1" ht="49.15" customHeight="1">
      <c r="B4699" s="131"/>
      <c r="C4699" s="132" t="s">
        <v>3728</v>
      </c>
      <c r="D4699" s="132" t="s">
        <v>184</v>
      </c>
      <c r="E4699" s="133" t="s">
        <v>3729</v>
      </c>
      <c r="F4699" s="134" t="s">
        <v>3730</v>
      </c>
      <c r="G4699" s="135" t="s">
        <v>292</v>
      </c>
      <c r="H4699" s="136">
        <v>78.900000000000006</v>
      </c>
      <c r="I4699" s="137"/>
      <c r="J4699" s="138">
        <f>ROUND(I4699*H4699,2)</f>
        <v>0</v>
      </c>
      <c r="K4699" s="134" t="s">
        <v>188</v>
      </c>
      <c r="L4699" s="32"/>
      <c r="M4699" s="139" t="s">
        <v>3</v>
      </c>
      <c r="N4699" s="140" t="s">
        <v>43</v>
      </c>
      <c r="P4699" s="141">
        <f>O4699*H4699</f>
        <v>0</v>
      </c>
      <c r="Q4699" s="141">
        <v>0</v>
      </c>
      <c r="R4699" s="141">
        <f>Q4699*H4699</f>
        <v>0</v>
      </c>
      <c r="S4699" s="141">
        <v>1.721E-2</v>
      </c>
      <c r="T4699" s="142">
        <f>S4699*H4699</f>
        <v>1.357869</v>
      </c>
      <c r="AR4699" s="143" t="s">
        <v>286</v>
      </c>
      <c r="AT4699" s="143" t="s">
        <v>184</v>
      </c>
      <c r="AU4699" s="143" t="s">
        <v>81</v>
      </c>
      <c r="AY4699" s="17" t="s">
        <v>182</v>
      </c>
      <c r="BE4699" s="144">
        <f>IF(N4699="základní",J4699,0)</f>
        <v>0</v>
      </c>
      <c r="BF4699" s="144">
        <f>IF(N4699="snížená",J4699,0)</f>
        <v>0</v>
      </c>
      <c r="BG4699" s="144">
        <f>IF(N4699="zákl. přenesená",J4699,0)</f>
        <v>0</v>
      </c>
      <c r="BH4699" s="144">
        <f>IF(N4699="sníž. přenesená",J4699,0)</f>
        <v>0</v>
      </c>
      <c r="BI4699" s="144">
        <f>IF(N4699="nulová",J4699,0)</f>
        <v>0</v>
      </c>
      <c r="BJ4699" s="17" t="s">
        <v>79</v>
      </c>
      <c r="BK4699" s="144">
        <f>ROUND(I4699*H4699,2)</f>
        <v>0</v>
      </c>
      <c r="BL4699" s="17" t="s">
        <v>286</v>
      </c>
      <c r="BM4699" s="143" t="s">
        <v>3731</v>
      </c>
    </row>
    <row r="4700" spans="2:65" s="1" customFormat="1">
      <c r="B4700" s="32"/>
      <c r="D4700" s="145" t="s">
        <v>191</v>
      </c>
      <c r="F4700" s="146" t="s">
        <v>3732</v>
      </c>
      <c r="I4700" s="147"/>
      <c r="L4700" s="32"/>
      <c r="M4700" s="148"/>
      <c r="T4700" s="52"/>
      <c r="AT4700" s="17" t="s">
        <v>191</v>
      </c>
      <c r="AU4700" s="17" t="s">
        <v>81</v>
      </c>
    </row>
    <row r="4701" spans="2:65" s="12" customFormat="1">
      <c r="B4701" s="149"/>
      <c r="D4701" s="150" t="s">
        <v>193</v>
      </c>
      <c r="E4701" s="151" t="s">
        <v>3</v>
      </c>
      <c r="F4701" s="152" t="s">
        <v>3733</v>
      </c>
      <c r="H4701" s="153">
        <v>4.4000000000000004</v>
      </c>
      <c r="I4701" s="154"/>
      <c r="L4701" s="149"/>
      <c r="M4701" s="155"/>
      <c r="T4701" s="156"/>
      <c r="AT4701" s="151" t="s">
        <v>193</v>
      </c>
      <c r="AU4701" s="151" t="s">
        <v>81</v>
      </c>
      <c r="AV4701" s="12" t="s">
        <v>81</v>
      </c>
      <c r="AW4701" s="12" t="s">
        <v>34</v>
      </c>
      <c r="AX4701" s="12" t="s">
        <v>72</v>
      </c>
      <c r="AY4701" s="151" t="s">
        <v>182</v>
      </c>
    </row>
    <row r="4702" spans="2:65" s="12" customFormat="1">
      <c r="B4702" s="149"/>
      <c r="D4702" s="150" t="s">
        <v>193</v>
      </c>
      <c r="E4702" s="151" t="s">
        <v>3</v>
      </c>
      <c r="F4702" s="152" t="s">
        <v>3734</v>
      </c>
      <c r="H4702" s="153">
        <v>27</v>
      </c>
      <c r="I4702" s="154"/>
      <c r="L4702" s="149"/>
      <c r="M4702" s="155"/>
      <c r="T4702" s="156"/>
      <c r="AT4702" s="151" t="s">
        <v>193</v>
      </c>
      <c r="AU4702" s="151" t="s">
        <v>81</v>
      </c>
      <c r="AV4702" s="12" t="s">
        <v>81</v>
      </c>
      <c r="AW4702" s="12" t="s">
        <v>34</v>
      </c>
      <c r="AX4702" s="12" t="s">
        <v>72</v>
      </c>
      <c r="AY4702" s="151" t="s">
        <v>182</v>
      </c>
    </row>
    <row r="4703" spans="2:65" s="12" customFormat="1">
      <c r="B4703" s="149"/>
      <c r="D4703" s="150" t="s">
        <v>193</v>
      </c>
      <c r="E4703" s="151" t="s">
        <v>3</v>
      </c>
      <c r="F4703" s="152" t="s">
        <v>3735</v>
      </c>
      <c r="H4703" s="153">
        <v>47.5</v>
      </c>
      <c r="I4703" s="154"/>
      <c r="L4703" s="149"/>
      <c r="M4703" s="155"/>
      <c r="T4703" s="156"/>
      <c r="AT4703" s="151" t="s">
        <v>193</v>
      </c>
      <c r="AU4703" s="151" t="s">
        <v>81</v>
      </c>
      <c r="AV4703" s="12" t="s">
        <v>81</v>
      </c>
      <c r="AW4703" s="12" t="s">
        <v>34</v>
      </c>
      <c r="AX4703" s="12" t="s">
        <v>72</v>
      </c>
      <c r="AY4703" s="151" t="s">
        <v>182</v>
      </c>
    </row>
    <row r="4704" spans="2:65" s="13" customFormat="1">
      <c r="B4704" s="157"/>
      <c r="D4704" s="150" t="s">
        <v>193</v>
      </c>
      <c r="E4704" s="158" t="s">
        <v>3</v>
      </c>
      <c r="F4704" s="159" t="s">
        <v>201</v>
      </c>
      <c r="H4704" s="160">
        <v>78.900000000000006</v>
      </c>
      <c r="I4704" s="161"/>
      <c r="L4704" s="157"/>
      <c r="M4704" s="162"/>
      <c r="T4704" s="163"/>
      <c r="AT4704" s="158" t="s">
        <v>193</v>
      </c>
      <c r="AU4704" s="158" t="s">
        <v>81</v>
      </c>
      <c r="AV4704" s="13" t="s">
        <v>189</v>
      </c>
      <c r="AW4704" s="13" t="s">
        <v>34</v>
      </c>
      <c r="AX4704" s="13" t="s">
        <v>79</v>
      </c>
      <c r="AY4704" s="158" t="s">
        <v>182</v>
      </c>
    </row>
    <row r="4705" spans="2:65" s="1" customFormat="1" ht="16.5" customHeight="1">
      <c r="B4705" s="131"/>
      <c r="C4705" s="132" t="s">
        <v>3736</v>
      </c>
      <c r="D4705" s="132" t="s">
        <v>184</v>
      </c>
      <c r="E4705" s="133" t="s">
        <v>3737</v>
      </c>
      <c r="F4705" s="134" t="s">
        <v>3738</v>
      </c>
      <c r="G4705" s="135" t="s">
        <v>292</v>
      </c>
      <c r="H4705" s="136">
        <v>27</v>
      </c>
      <c r="I4705" s="137"/>
      <c r="J4705" s="138">
        <f>ROUND(I4705*H4705,2)</f>
        <v>0</v>
      </c>
      <c r="K4705" s="134" t="s">
        <v>3</v>
      </c>
      <c r="L4705" s="32"/>
      <c r="M4705" s="139" t="s">
        <v>3</v>
      </c>
      <c r="N4705" s="140" t="s">
        <v>43</v>
      </c>
      <c r="P4705" s="141">
        <f>O4705*H4705</f>
        <v>0</v>
      </c>
      <c r="Q4705" s="141">
        <v>0</v>
      </c>
      <c r="R4705" s="141">
        <f>Q4705*H4705</f>
        <v>0</v>
      </c>
      <c r="S4705" s="141">
        <v>0</v>
      </c>
      <c r="T4705" s="142">
        <f>S4705*H4705</f>
        <v>0</v>
      </c>
      <c r="AR4705" s="143" t="s">
        <v>286</v>
      </c>
      <c r="AT4705" s="143" t="s">
        <v>184</v>
      </c>
      <c r="AU4705" s="143" t="s">
        <v>81</v>
      </c>
      <c r="AY4705" s="17" t="s">
        <v>182</v>
      </c>
      <c r="BE4705" s="144">
        <f>IF(N4705="základní",J4705,0)</f>
        <v>0</v>
      </c>
      <c r="BF4705" s="144">
        <f>IF(N4705="snížená",J4705,0)</f>
        <v>0</v>
      </c>
      <c r="BG4705" s="144">
        <f>IF(N4705="zákl. přenesená",J4705,0)</f>
        <v>0</v>
      </c>
      <c r="BH4705" s="144">
        <f>IF(N4705="sníž. přenesená",J4705,0)</f>
        <v>0</v>
      </c>
      <c r="BI4705" s="144">
        <f>IF(N4705="nulová",J4705,0)</f>
        <v>0</v>
      </c>
      <c r="BJ4705" s="17" t="s">
        <v>79</v>
      </c>
      <c r="BK4705" s="144">
        <f>ROUND(I4705*H4705,2)</f>
        <v>0</v>
      </c>
      <c r="BL4705" s="17" t="s">
        <v>286</v>
      </c>
      <c r="BM4705" s="143" t="s">
        <v>3739</v>
      </c>
    </row>
    <row r="4706" spans="2:65" s="12" customFormat="1">
      <c r="B4706" s="149"/>
      <c r="D4706" s="150" t="s">
        <v>193</v>
      </c>
      <c r="E4706" s="151" t="s">
        <v>3</v>
      </c>
      <c r="F4706" s="152" t="s">
        <v>3734</v>
      </c>
      <c r="H4706" s="153">
        <v>27</v>
      </c>
      <c r="I4706" s="154"/>
      <c r="L4706" s="149"/>
      <c r="M4706" s="155"/>
      <c r="T4706" s="156"/>
      <c r="AT4706" s="151" t="s">
        <v>193</v>
      </c>
      <c r="AU4706" s="151" t="s">
        <v>81</v>
      </c>
      <c r="AV4706" s="12" t="s">
        <v>81</v>
      </c>
      <c r="AW4706" s="12" t="s">
        <v>34</v>
      </c>
      <c r="AX4706" s="12" t="s">
        <v>79</v>
      </c>
      <c r="AY4706" s="151" t="s">
        <v>182</v>
      </c>
    </row>
    <row r="4707" spans="2:65" s="1" customFormat="1" ht="21.75" customHeight="1">
      <c r="B4707" s="131"/>
      <c r="C4707" s="132" t="s">
        <v>3740</v>
      </c>
      <c r="D4707" s="132" t="s">
        <v>184</v>
      </c>
      <c r="E4707" s="133" t="s">
        <v>3741</v>
      </c>
      <c r="F4707" s="134" t="s">
        <v>3742</v>
      </c>
      <c r="G4707" s="135" t="s">
        <v>292</v>
      </c>
      <c r="H4707" s="136">
        <v>47.5</v>
      </c>
      <c r="I4707" s="137"/>
      <c r="J4707" s="138">
        <f>ROUND(I4707*H4707,2)</f>
        <v>0</v>
      </c>
      <c r="K4707" s="134" t="s">
        <v>3</v>
      </c>
      <c r="L4707" s="32"/>
      <c r="M4707" s="139" t="s">
        <v>3</v>
      </c>
      <c r="N4707" s="140" t="s">
        <v>43</v>
      </c>
      <c r="P4707" s="141">
        <f>O4707*H4707</f>
        <v>0</v>
      </c>
      <c r="Q4707" s="141">
        <v>0</v>
      </c>
      <c r="R4707" s="141">
        <f>Q4707*H4707</f>
        <v>0</v>
      </c>
      <c r="S4707" s="141">
        <v>0</v>
      </c>
      <c r="T4707" s="142">
        <f>S4707*H4707</f>
        <v>0</v>
      </c>
      <c r="AR4707" s="143" t="s">
        <v>286</v>
      </c>
      <c r="AT4707" s="143" t="s">
        <v>184</v>
      </c>
      <c r="AU4707" s="143" t="s">
        <v>81</v>
      </c>
      <c r="AY4707" s="17" t="s">
        <v>182</v>
      </c>
      <c r="BE4707" s="144">
        <f>IF(N4707="základní",J4707,0)</f>
        <v>0</v>
      </c>
      <c r="BF4707" s="144">
        <f>IF(N4707="snížená",J4707,0)</f>
        <v>0</v>
      </c>
      <c r="BG4707" s="144">
        <f>IF(N4707="zákl. přenesená",J4707,0)</f>
        <v>0</v>
      </c>
      <c r="BH4707" s="144">
        <f>IF(N4707="sníž. přenesená",J4707,0)</f>
        <v>0</v>
      </c>
      <c r="BI4707" s="144">
        <f>IF(N4707="nulová",J4707,0)</f>
        <v>0</v>
      </c>
      <c r="BJ4707" s="17" t="s">
        <v>79</v>
      </c>
      <c r="BK4707" s="144">
        <f>ROUND(I4707*H4707,2)</f>
        <v>0</v>
      </c>
      <c r="BL4707" s="17" t="s">
        <v>286</v>
      </c>
      <c r="BM4707" s="143" t="s">
        <v>3743</v>
      </c>
    </row>
    <row r="4708" spans="2:65" s="12" customFormat="1">
      <c r="B4708" s="149"/>
      <c r="D4708" s="150" t="s">
        <v>193</v>
      </c>
      <c r="E4708" s="151" t="s">
        <v>3</v>
      </c>
      <c r="F4708" s="152" t="s">
        <v>3735</v>
      </c>
      <c r="H4708" s="153">
        <v>47.5</v>
      </c>
      <c r="I4708" s="154"/>
      <c r="L4708" s="149"/>
      <c r="M4708" s="155"/>
      <c r="T4708" s="156"/>
      <c r="AT4708" s="151" t="s">
        <v>193</v>
      </c>
      <c r="AU4708" s="151" t="s">
        <v>81</v>
      </c>
      <c r="AV4708" s="12" t="s">
        <v>81</v>
      </c>
      <c r="AW4708" s="12" t="s">
        <v>34</v>
      </c>
      <c r="AX4708" s="12" t="s">
        <v>72</v>
      </c>
      <c r="AY4708" s="151" t="s">
        <v>182</v>
      </c>
    </row>
    <row r="4709" spans="2:65" s="13" customFormat="1">
      <c r="B4709" s="157"/>
      <c r="D4709" s="150" t="s">
        <v>193</v>
      </c>
      <c r="E4709" s="158" t="s">
        <v>3</v>
      </c>
      <c r="F4709" s="159" t="s">
        <v>201</v>
      </c>
      <c r="H4709" s="160">
        <v>47.5</v>
      </c>
      <c r="I4709" s="161"/>
      <c r="L4709" s="157"/>
      <c r="M4709" s="162"/>
      <c r="T4709" s="163"/>
      <c r="AT4709" s="158" t="s">
        <v>193</v>
      </c>
      <c r="AU4709" s="158" t="s">
        <v>81</v>
      </c>
      <c r="AV4709" s="13" t="s">
        <v>189</v>
      </c>
      <c r="AW4709" s="13" t="s">
        <v>34</v>
      </c>
      <c r="AX4709" s="13" t="s">
        <v>79</v>
      </c>
      <c r="AY4709" s="158" t="s">
        <v>182</v>
      </c>
    </row>
    <row r="4710" spans="2:65" s="1" customFormat="1" ht="49.15" customHeight="1">
      <c r="B4710" s="131"/>
      <c r="C4710" s="132" t="s">
        <v>3744</v>
      </c>
      <c r="D4710" s="132" t="s">
        <v>184</v>
      </c>
      <c r="E4710" s="133" t="s">
        <v>3745</v>
      </c>
      <c r="F4710" s="134" t="s">
        <v>3746</v>
      </c>
      <c r="G4710" s="135" t="s">
        <v>300</v>
      </c>
      <c r="H4710" s="136">
        <v>97.35</v>
      </c>
      <c r="I4710" s="137"/>
      <c r="J4710" s="138">
        <f>ROUND(I4710*H4710,2)</f>
        <v>0</v>
      </c>
      <c r="K4710" s="134" t="s">
        <v>188</v>
      </c>
      <c r="L4710" s="32"/>
      <c r="M4710" s="139" t="s">
        <v>3</v>
      </c>
      <c r="N4710" s="140" t="s">
        <v>43</v>
      </c>
      <c r="P4710" s="141">
        <f>O4710*H4710</f>
        <v>0</v>
      </c>
      <c r="Q4710" s="141">
        <v>3.5130000000000002E-2</v>
      </c>
      <c r="R4710" s="141">
        <f>Q4710*H4710</f>
        <v>3.4199055</v>
      </c>
      <c r="S4710" s="141">
        <v>0</v>
      </c>
      <c r="T4710" s="142">
        <f>S4710*H4710</f>
        <v>0</v>
      </c>
      <c r="AR4710" s="143" t="s">
        <v>286</v>
      </c>
      <c r="AT4710" s="143" t="s">
        <v>184</v>
      </c>
      <c r="AU4710" s="143" t="s">
        <v>81</v>
      </c>
      <c r="AY4710" s="17" t="s">
        <v>182</v>
      </c>
      <c r="BE4710" s="144">
        <f>IF(N4710="základní",J4710,0)</f>
        <v>0</v>
      </c>
      <c r="BF4710" s="144">
        <f>IF(N4710="snížená",J4710,0)</f>
        <v>0</v>
      </c>
      <c r="BG4710" s="144">
        <f>IF(N4710="zákl. přenesená",J4710,0)</f>
        <v>0</v>
      </c>
      <c r="BH4710" s="144">
        <f>IF(N4710="sníž. přenesená",J4710,0)</f>
        <v>0</v>
      </c>
      <c r="BI4710" s="144">
        <f>IF(N4710="nulová",J4710,0)</f>
        <v>0</v>
      </c>
      <c r="BJ4710" s="17" t="s">
        <v>79</v>
      </c>
      <c r="BK4710" s="144">
        <f>ROUND(I4710*H4710,2)</f>
        <v>0</v>
      </c>
      <c r="BL4710" s="17" t="s">
        <v>286</v>
      </c>
      <c r="BM4710" s="143" t="s">
        <v>3747</v>
      </c>
    </row>
    <row r="4711" spans="2:65" s="1" customFormat="1">
      <c r="B4711" s="32"/>
      <c r="D4711" s="145" t="s">
        <v>191</v>
      </c>
      <c r="F4711" s="146" t="s">
        <v>3748</v>
      </c>
      <c r="I4711" s="147"/>
      <c r="L4711" s="32"/>
      <c r="M4711" s="148"/>
      <c r="T4711" s="52"/>
      <c r="AT4711" s="17" t="s">
        <v>191</v>
      </c>
      <c r="AU4711" s="17" t="s">
        <v>81</v>
      </c>
    </row>
    <row r="4712" spans="2:65" s="12" customFormat="1">
      <c r="B4712" s="149"/>
      <c r="D4712" s="150" t="s">
        <v>193</v>
      </c>
      <c r="E4712" s="151" t="s">
        <v>3</v>
      </c>
      <c r="F4712" s="152" t="s">
        <v>3749</v>
      </c>
      <c r="H4712" s="153">
        <v>39.299999999999997</v>
      </c>
      <c r="I4712" s="154"/>
      <c r="L4712" s="149"/>
      <c r="M4712" s="155"/>
      <c r="T4712" s="156"/>
      <c r="AT4712" s="151" t="s">
        <v>193</v>
      </c>
      <c r="AU4712" s="151" t="s">
        <v>81</v>
      </c>
      <c r="AV4712" s="12" t="s">
        <v>81</v>
      </c>
      <c r="AW4712" s="12" t="s">
        <v>34</v>
      </c>
      <c r="AX4712" s="12" t="s">
        <v>72</v>
      </c>
      <c r="AY4712" s="151" t="s">
        <v>182</v>
      </c>
    </row>
    <row r="4713" spans="2:65" s="12" customFormat="1">
      <c r="B4713" s="149"/>
      <c r="D4713" s="150" t="s">
        <v>193</v>
      </c>
      <c r="E4713" s="151" t="s">
        <v>3</v>
      </c>
      <c r="F4713" s="152" t="s">
        <v>3750</v>
      </c>
      <c r="H4713" s="153">
        <v>29.25</v>
      </c>
      <c r="I4713" s="154"/>
      <c r="L4713" s="149"/>
      <c r="M4713" s="155"/>
      <c r="T4713" s="156"/>
      <c r="AT4713" s="151" t="s">
        <v>193</v>
      </c>
      <c r="AU4713" s="151" t="s">
        <v>81</v>
      </c>
      <c r="AV4713" s="12" t="s">
        <v>81</v>
      </c>
      <c r="AW4713" s="12" t="s">
        <v>34</v>
      </c>
      <c r="AX4713" s="12" t="s">
        <v>72</v>
      </c>
      <c r="AY4713" s="151" t="s">
        <v>182</v>
      </c>
    </row>
    <row r="4714" spans="2:65" s="12" customFormat="1">
      <c r="B4714" s="149"/>
      <c r="D4714" s="150" t="s">
        <v>193</v>
      </c>
      <c r="E4714" s="151" t="s">
        <v>3</v>
      </c>
      <c r="F4714" s="152" t="s">
        <v>3751</v>
      </c>
      <c r="H4714" s="153">
        <v>28.8</v>
      </c>
      <c r="I4714" s="154"/>
      <c r="L4714" s="149"/>
      <c r="M4714" s="155"/>
      <c r="T4714" s="156"/>
      <c r="AT4714" s="151" t="s">
        <v>193</v>
      </c>
      <c r="AU4714" s="151" t="s">
        <v>81</v>
      </c>
      <c r="AV4714" s="12" t="s">
        <v>81</v>
      </c>
      <c r="AW4714" s="12" t="s">
        <v>34</v>
      </c>
      <c r="AX4714" s="12" t="s">
        <v>72</v>
      </c>
      <c r="AY4714" s="151" t="s">
        <v>182</v>
      </c>
    </row>
    <row r="4715" spans="2:65" s="13" customFormat="1">
      <c r="B4715" s="157"/>
      <c r="D4715" s="150" t="s">
        <v>193</v>
      </c>
      <c r="E4715" s="158" t="s">
        <v>3</v>
      </c>
      <c r="F4715" s="159" t="s">
        <v>201</v>
      </c>
      <c r="H4715" s="160">
        <v>97.35</v>
      </c>
      <c r="I4715" s="161"/>
      <c r="L4715" s="157"/>
      <c r="M4715" s="162"/>
      <c r="T4715" s="163"/>
      <c r="AT4715" s="158" t="s">
        <v>193</v>
      </c>
      <c r="AU4715" s="158" t="s">
        <v>81</v>
      </c>
      <c r="AV4715" s="13" t="s">
        <v>189</v>
      </c>
      <c r="AW4715" s="13" t="s">
        <v>34</v>
      </c>
      <c r="AX4715" s="13" t="s">
        <v>79</v>
      </c>
      <c r="AY4715" s="158" t="s">
        <v>182</v>
      </c>
    </row>
    <row r="4716" spans="2:65" s="1" customFormat="1" ht="49.15" customHeight="1">
      <c r="B4716" s="131"/>
      <c r="C4716" s="132" t="s">
        <v>3752</v>
      </c>
      <c r="D4716" s="132" t="s">
        <v>184</v>
      </c>
      <c r="E4716" s="133" t="s">
        <v>3753</v>
      </c>
      <c r="F4716" s="134" t="s">
        <v>3754</v>
      </c>
      <c r="G4716" s="135" t="s">
        <v>292</v>
      </c>
      <c r="H4716" s="136">
        <v>120.828</v>
      </c>
      <c r="I4716" s="137"/>
      <c r="J4716" s="138">
        <f>ROUND(I4716*H4716,2)</f>
        <v>0</v>
      </c>
      <c r="K4716" s="134" t="s">
        <v>188</v>
      </c>
      <c r="L4716" s="32"/>
      <c r="M4716" s="139" t="s">
        <v>3</v>
      </c>
      <c r="N4716" s="140" t="s">
        <v>43</v>
      </c>
      <c r="P4716" s="141">
        <f>O4716*H4716</f>
        <v>0</v>
      </c>
      <c r="Q4716" s="141">
        <v>1.729E-2</v>
      </c>
      <c r="R4716" s="141">
        <f>Q4716*H4716</f>
        <v>2.0891161199999999</v>
      </c>
      <c r="S4716" s="141">
        <v>0</v>
      </c>
      <c r="T4716" s="142">
        <f>S4716*H4716</f>
        <v>0</v>
      </c>
      <c r="AR4716" s="143" t="s">
        <v>286</v>
      </c>
      <c r="AT4716" s="143" t="s">
        <v>184</v>
      </c>
      <c r="AU4716" s="143" t="s">
        <v>81</v>
      </c>
      <c r="AY4716" s="17" t="s">
        <v>182</v>
      </c>
      <c r="BE4716" s="144">
        <f>IF(N4716="základní",J4716,0)</f>
        <v>0</v>
      </c>
      <c r="BF4716" s="144">
        <f>IF(N4716="snížená",J4716,0)</f>
        <v>0</v>
      </c>
      <c r="BG4716" s="144">
        <f>IF(N4716="zákl. přenesená",J4716,0)</f>
        <v>0</v>
      </c>
      <c r="BH4716" s="144">
        <f>IF(N4716="sníž. přenesená",J4716,0)</f>
        <v>0</v>
      </c>
      <c r="BI4716" s="144">
        <f>IF(N4716="nulová",J4716,0)</f>
        <v>0</v>
      </c>
      <c r="BJ4716" s="17" t="s">
        <v>79</v>
      </c>
      <c r="BK4716" s="144">
        <f>ROUND(I4716*H4716,2)</f>
        <v>0</v>
      </c>
      <c r="BL4716" s="17" t="s">
        <v>286</v>
      </c>
      <c r="BM4716" s="143" t="s">
        <v>3755</v>
      </c>
    </row>
    <row r="4717" spans="2:65" s="1" customFormat="1">
      <c r="B4717" s="32"/>
      <c r="D4717" s="145" t="s">
        <v>191</v>
      </c>
      <c r="F4717" s="146" t="s">
        <v>3756</v>
      </c>
      <c r="I4717" s="147"/>
      <c r="L4717" s="32"/>
      <c r="M4717" s="148"/>
      <c r="T4717" s="52"/>
      <c r="AT4717" s="17" t="s">
        <v>191</v>
      </c>
      <c r="AU4717" s="17" t="s">
        <v>81</v>
      </c>
    </row>
    <row r="4718" spans="2:65" s="12" customFormat="1">
      <c r="B4718" s="149"/>
      <c r="D4718" s="150" t="s">
        <v>193</v>
      </c>
      <c r="E4718" s="151" t="s">
        <v>3</v>
      </c>
      <c r="F4718" s="152" t="s">
        <v>3757</v>
      </c>
      <c r="H4718" s="153">
        <v>23.952000000000002</v>
      </c>
      <c r="I4718" s="154"/>
      <c r="L4718" s="149"/>
      <c r="M4718" s="155"/>
      <c r="T4718" s="156"/>
      <c r="AT4718" s="151" t="s">
        <v>193</v>
      </c>
      <c r="AU4718" s="151" t="s">
        <v>81</v>
      </c>
      <c r="AV4718" s="12" t="s">
        <v>81</v>
      </c>
      <c r="AW4718" s="12" t="s">
        <v>34</v>
      </c>
      <c r="AX4718" s="12" t="s">
        <v>72</v>
      </c>
      <c r="AY4718" s="151" t="s">
        <v>182</v>
      </c>
    </row>
    <row r="4719" spans="2:65" s="12" customFormat="1" ht="22.5">
      <c r="B4719" s="149"/>
      <c r="D4719" s="150" t="s">
        <v>193</v>
      </c>
      <c r="E4719" s="151" t="s">
        <v>3</v>
      </c>
      <c r="F4719" s="152" t="s">
        <v>3758</v>
      </c>
      <c r="H4719" s="153">
        <v>48.438000000000002</v>
      </c>
      <c r="I4719" s="154"/>
      <c r="L4719" s="149"/>
      <c r="M4719" s="155"/>
      <c r="T4719" s="156"/>
      <c r="AT4719" s="151" t="s">
        <v>193</v>
      </c>
      <c r="AU4719" s="151" t="s">
        <v>81</v>
      </c>
      <c r="AV4719" s="12" t="s">
        <v>81</v>
      </c>
      <c r="AW4719" s="12" t="s">
        <v>34</v>
      </c>
      <c r="AX4719" s="12" t="s">
        <v>72</v>
      </c>
      <c r="AY4719" s="151" t="s">
        <v>182</v>
      </c>
    </row>
    <row r="4720" spans="2:65" s="12" customFormat="1" ht="22.5">
      <c r="B4720" s="149"/>
      <c r="D4720" s="150" t="s">
        <v>193</v>
      </c>
      <c r="E4720" s="151" t="s">
        <v>3</v>
      </c>
      <c r="F4720" s="152" t="s">
        <v>3759</v>
      </c>
      <c r="H4720" s="153">
        <v>48.438000000000002</v>
      </c>
      <c r="I4720" s="154"/>
      <c r="L4720" s="149"/>
      <c r="M4720" s="155"/>
      <c r="T4720" s="156"/>
      <c r="AT4720" s="151" t="s">
        <v>193</v>
      </c>
      <c r="AU4720" s="151" t="s">
        <v>81</v>
      </c>
      <c r="AV4720" s="12" t="s">
        <v>81</v>
      </c>
      <c r="AW4720" s="12" t="s">
        <v>34</v>
      </c>
      <c r="AX4720" s="12" t="s">
        <v>72</v>
      </c>
      <c r="AY4720" s="151" t="s">
        <v>182</v>
      </c>
    </row>
    <row r="4721" spans="2:65" s="13" customFormat="1">
      <c r="B4721" s="157"/>
      <c r="D4721" s="150" t="s">
        <v>193</v>
      </c>
      <c r="E4721" s="158" t="s">
        <v>3</v>
      </c>
      <c r="F4721" s="159" t="s">
        <v>201</v>
      </c>
      <c r="H4721" s="160">
        <v>120.828</v>
      </c>
      <c r="I4721" s="161"/>
      <c r="L4721" s="157"/>
      <c r="M4721" s="162"/>
      <c r="T4721" s="163"/>
      <c r="AT4721" s="158" t="s">
        <v>193</v>
      </c>
      <c r="AU4721" s="158" t="s">
        <v>81</v>
      </c>
      <c r="AV4721" s="13" t="s">
        <v>189</v>
      </c>
      <c r="AW4721" s="13" t="s">
        <v>34</v>
      </c>
      <c r="AX4721" s="13" t="s">
        <v>79</v>
      </c>
      <c r="AY4721" s="158" t="s">
        <v>182</v>
      </c>
    </row>
    <row r="4722" spans="2:65" s="1" customFormat="1" ht="37.9" customHeight="1">
      <c r="B4722" s="131"/>
      <c r="C4722" s="132" t="s">
        <v>3760</v>
      </c>
      <c r="D4722" s="132" t="s">
        <v>184</v>
      </c>
      <c r="E4722" s="133" t="s">
        <v>3761</v>
      </c>
      <c r="F4722" s="134" t="s">
        <v>3762</v>
      </c>
      <c r="G4722" s="135" t="s">
        <v>543</v>
      </c>
      <c r="H4722" s="136">
        <v>4</v>
      </c>
      <c r="I4722" s="137"/>
      <c r="J4722" s="138">
        <f>ROUND(I4722*H4722,2)</f>
        <v>0</v>
      </c>
      <c r="K4722" s="134" t="s">
        <v>188</v>
      </c>
      <c r="L4722" s="32"/>
      <c r="M4722" s="139" t="s">
        <v>3</v>
      </c>
      <c r="N4722" s="140" t="s">
        <v>43</v>
      </c>
      <c r="P4722" s="141">
        <f>O4722*H4722</f>
        <v>0</v>
      </c>
      <c r="Q4722" s="141">
        <v>1.4999999999999999E-4</v>
      </c>
      <c r="R4722" s="141">
        <f>Q4722*H4722</f>
        <v>5.9999999999999995E-4</v>
      </c>
      <c r="S4722" s="141">
        <v>0</v>
      </c>
      <c r="T4722" s="142">
        <f>S4722*H4722</f>
        <v>0</v>
      </c>
      <c r="AR4722" s="143" t="s">
        <v>286</v>
      </c>
      <c r="AT4722" s="143" t="s">
        <v>184</v>
      </c>
      <c r="AU4722" s="143" t="s">
        <v>81</v>
      </c>
      <c r="AY4722" s="17" t="s">
        <v>182</v>
      </c>
      <c r="BE4722" s="144">
        <f>IF(N4722="základní",J4722,0)</f>
        <v>0</v>
      </c>
      <c r="BF4722" s="144">
        <f>IF(N4722="snížená",J4722,0)</f>
        <v>0</v>
      </c>
      <c r="BG4722" s="144">
        <f>IF(N4722="zákl. přenesená",J4722,0)</f>
        <v>0</v>
      </c>
      <c r="BH4722" s="144">
        <f>IF(N4722="sníž. přenesená",J4722,0)</f>
        <v>0</v>
      </c>
      <c r="BI4722" s="144">
        <f>IF(N4722="nulová",J4722,0)</f>
        <v>0</v>
      </c>
      <c r="BJ4722" s="17" t="s">
        <v>79</v>
      </c>
      <c r="BK4722" s="144">
        <f>ROUND(I4722*H4722,2)</f>
        <v>0</v>
      </c>
      <c r="BL4722" s="17" t="s">
        <v>286</v>
      </c>
      <c r="BM4722" s="143" t="s">
        <v>3763</v>
      </c>
    </row>
    <row r="4723" spans="2:65" s="1" customFormat="1">
      <c r="B4723" s="32"/>
      <c r="D4723" s="145" t="s">
        <v>191</v>
      </c>
      <c r="F4723" s="146" t="s">
        <v>3764</v>
      </c>
      <c r="I4723" s="147"/>
      <c r="L4723" s="32"/>
      <c r="M4723" s="148"/>
      <c r="T4723" s="52"/>
      <c r="AT4723" s="17" t="s">
        <v>191</v>
      </c>
      <c r="AU4723" s="17" t="s">
        <v>81</v>
      </c>
    </row>
    <row r="4724" spans="2:65" s="12" customFormat="1">
      <c r="B4724" s="149"/>
      <c r="D4724" s="150" t="s">
        <v>193</v>
      </c>
      <c r="E4724" s="151" t="s">
        <v>3</v>
      </c>
      <c r="F4724" s="152" t="s">
        <v>651</v>
      </c>
      <c r="H4724" s="153">
        <v>4</v>
      </c>
      <c r="I4724" s="154"/>
      <c r="L4724" s="149"/>
      <c r="M4724" s="155"/>
      <c r="T4724" s="156"/>
      <c r="AT4724" s="151" t="s">
        <v>193</v>
      </c>
      <c r="AU4724" s="151" t="s">
        <v>81</v>
      </c>
      <c r="AV4724" s="12" t="s">
        <v>81</v>
      </c>
      <c r="AW4724" s="12" t="s">
        <v>34</v>
      </c>
      <c r="AX4724" s="12" t="s">
        <v>79</v>
      </c>
      <c r="AY4724" s="151" t="s">
        <v>182</v>
      </c>
    </row>
    <row r="4725" spans="2:65" s="1" customFormat="1" ht="16.5" customHeight="1">
      <c r="B4725" s="131"/>
      <c r="C4725" s="164" t="s">
        <v>3765</v>
      </c>
      <c r="D4725" s="164" t="s">
        <v>281</v>
      </c>
      <c r="E4725" s="165" t="s">
        <v>3766</v>
      </c>
      <c r="F4725" s="166" t="s">
        <v>3767</v>
      </c>
      <c r="G4725" s="167" t="s">
        <v>543</v>
      </c>
      <c r="H4725" s="168">
        <v>4</v>
      </c>
      <c r="I4725" s="169"/>
      <c r="J4725" s="170">
        <f>ROUND(I4725*H4725,2)</f>
        <v>0</v>
      </c>
      <c r="K4725" s="166" t="s">
        <v>3</v>
      </c>
      <c r="L4725" s="171"/>
      <c r="M4725" s="172" t="s">
        <v>3</v>
      </c>
      <c r="N4725" s="173" t="s">
        <v>43</v>
      </c>
      <c r="P4725" s="141">
        <f>O4725*H4725</f>
        <v>0</v>
      </c>
      <c r="Q4725" s="141">
        <v>0</v>
      </c>
      <c r="R4725" s="141">
        <f>Q4725*H4725</f>
        <v>0</v>
      </c>
      <c r="S4725" s="141">
        <v>0</v>
      </c>
      <c r="T4725" s="142">
        <f>S4725*H4725</f>
        <v>0</v>
      </c>
      <c r="AR4725" s="143" t="s">
        <v>405</v>
      </c>
      <c r="AT4725" s="143" t="s">
        <v>281</v>
      </c>
      <c r="AU4725" s="143" t="s">
        <v>81</v>
      </c>
      <c r="AY4725" s="17" t="s">
        <v>182</v>
      </c>
      <c r="BE4725" s="144">
        <f>IF(N4725="základní",J4725,0)</f>
        <v>0</v>
      </c>
      <c r="BF4725" s="144">
        <f>IF(N4725="snížená",J4725,0)</f>
        <v>0</v>
      </c>
      <c r="BG4725" s="144">
        <f>IF(N4725="zákl. přenesená",J4725,0)</f>
        <v>0</v>
      </c>
      <c r="BH4725" s="144">
        <f>IF(N4725="sníž. přenesená",J4725,0)</f>
        <v>0</v>
      </c>
      <c r="BI4725" s="144">
        <f>IF(N4725="nulová",J4725,0)</f>
        <v>0</v>
      </c>
      <c r="BJ4725" s="17" t="s">
        <v>79</v>
      </c>
      <c r="BK4725" s="144">
        <f>ROUND(I4725*H4725,2)</f>
        <v>0</v>
      </c>
      <c r="BL4725" s="17" t="s">
        <v>286</v>
      </c>
      <c r="BM4725" s="143" t="s">
        <v>3768</v>
      </c>
    </row>
    <row r="4726" spans="2:65" s="1" customFormat="1" ht="37.9" customHeight="1">
      <c r="B4726" s="131"/>
      <c r="C4726" s="132" t="s">
        <v>3769</v>
      </c>
      <c r="D4726" s="132" t="s">
        <v>184</v>
      </c>
      <c r="E4726" s="133" t="s">
        <v>3770</v>
      </c>
      <c r="F4726" s="134" t="s">
        <v>3771</v>
      </c>
      <c r="G4726" s="135" t="s">
        <v>543</v>
      </c>
      <c r="H4726" s="136">
        <v>6</v>
      </c>
      <c r="I4726" s="137"/>
      <c r="J4726" s="138">
        <f>ROUND(I4726*H4726,2)</f>
        <v>0</v>
      </c>
      <c r="K4726" s="134" t="s">
        <v>188</v>
      </c>
      <c r="L4726" s="32"/>
      <c r="M4726" s="139" t="s">
        <v>3</v>
      </c>
      <c r="N4726" s="140" t="s">
        <v>43</v>
      </c>
      <c r="P4726" s="141">
        <f>O4726*H4726</f>
        <v>0</v>
      </c>
      <c r="Q4726" s="141">
        <v>8.8000000000000003E-4</v>
      </c>
      <c r="R4726" s="141">
        <f>Q4726*H4726</f>
        <v>5.28E-3</v>
      </c>
      <c r="S4726" s="141">
        <v>0</v>
      </c>
      <c r="T4726" s="142">
        <f>S4726*H4726</f>
        <v>0</v>
      </c>
      <c r="AR4726" s="143" t="s">
        <v>286</v>
      </c>
      <c r="AT4726" s="143" t="s">
        <v>184</v>
      </c>
      <c r="AU4726" s="143" t="s">
        <v>81</v>
      </c>
      <c r="AY4726" s="17" t="s">
        <v>182</v>
      </c>
      <c r="BE4726" s="144">
        <f>IF(N4726="základní",J4726,0)</f>
        <v>0</v>
      </c>
      <c r="BF4726" s="144">
        <f>IF(N4726="snížená",J4726,0)</f>
        <v>0</v>
      </c>
      <c r="BG4726" s="144">
        <f>IF(N4726="zákl. přenesená",J4726,0)</f>
        <v>0</v>
      </c>
      <c r="BH4726" s="144">
        <f>IF(N4726="sníž. přenesená",J4726,0)</f>
        <v>0</v>
      </c>
      <c r="BI4726" s="144">
        <f>IF(N4726="nulová",J4726,0)</f>
        <v>0</v>
      </c>
      <c r="BJ4726" s="17" t="s">
        <v>79</v>
      </c>
      <c r="BK4726" s="144">
        <f>ROUND(I4726*H4726,2)</f>
        <v>0</v>
      </c>
      <c r="BL4726" s="17" t="s">
        <v>286</v>
      </c>
      <c r="BM4726" s="143" t="s">
        <v>3772</v>
      </c>
    </row>
    <row r="4727" spans="2:65" s="1" customFormat="1">
      <c r="B4727" s="32"/>
      <c r="D4727" s="145" t="s">
        <v>191</v>
      </c>
      <c r="F4727" s="146" t="s">
        <v>3773</v>
      </c>
      <c r="I4727" s="147"/>
      <c r="L4727" s="32"/>
      <c r="M4727" s="148"/>
      <c r="T4727" s="52"/>
      <c r="AT4727" s="17" t="s">
        <v>191</v>
      </c>
      <c r="AU4727" s="17" t="s">
        <v>81</v>
      </c>
    </row>
    <row r="4728" spans="2:65" s="12" customFormat="1">
      <c r="B4728" s="149"/>
      <c r="D4728" s="150" t="s">
        <v>193</v>
      </c>
      <c r="E4728" s="151" t="s">
        <v>3</v>
      </c>
      <c r="F4728" s="152" t="s">
        <v>1059</v>
      </c>
      <c r="H4728" s="153">
        <v>6</v>
      </c>
      <c r="I4728" s="154"/>
      <c r="L4728" s="149"/>
      <c r="M4728" s="155"/>
      <c r="T4728" s="156"/>
      <c r="AT4728" s="151" t="s">
        <v>193</v>
      </c>
      <c r="AU4728" s="151" t="s">
        <v>81</v>
      </c>
      <c r="AV4728" s="12" t="s">
        <v>81</v>
      </c>
      <c r="AW4728" s="12" t="s">
        <v>34</v>
      </c>
      <c r="AX4728" s="12" t="s">
        <v>79</v>
      </c>
      <c r="AY4728" s="151" t="s">
        <v>182</v>
      </c>
    </row>
    <row r="4729" spans="2:65" s="1" customFormat="1" ht="24.2" customHeight="1">
      <c r="B4729" s="131"/>
      <c r="C4729" s="164" t="s">
        <v>3774</v>
      </c>
      <c r="D4729" s="164" t="s">
        <v>281</v>
      </c>
      <c r="E4729" s="165" t="s">
        <v>3775</v>
      </c>
      <c r="F4729" s="166" t="s">
        <v>3776</v>
      </c>
      <c r="G4729" s="167" t="s">
        <v>543</v>
      </c>
      <c r="H4729" s="168">
        <v>6</v>
      </c>
      <c r="I4729" s="169"/>
      <c r="J4729" s="170">
        <f>ROUND(I4729*H4729,2)</f>
        <v>0</v>
      </c>
      <c r="K4729" s="166" t="s">
        <v>188</v>
      </c>
      <c r="L4729" s="171"/>
      <c r="M4729" s="172" t="s">
        <v>3</v>
      </c>
      <c r="N4729" s="173" t="s">
        <v>43</v>
      </c>
      <c r="P4729" s="141">
        <f>O4729*H4729</f>
        <v>0</v>
      </c>
      <c r="Q4729" s="141">
        <v>1.18E-2</v>
      </c>
      <c r="R4729" s="141">
        <f>Q4729*H4729</f>
        <v>7.0800000000000002E-2</v>
      </c>
      <c r="S4729" s="141">
        <v>0</v>
      </c>
      <c r="T4729" s="142">
        <f>S4729*H4729</f>
        <v>0</v>
      </c>
      <c r="AR4729" s="143" t="s">
        <v>405</v>
      </c>
      <c r="AT4729" s="143" t="s">
        <v>281</v>
      </c>
      <c r="AU4729" s="143" t="s">
        <v>81</v>
      </c>
      <c r="AY4729" s="17" t="s">
        <v>182</v>
      </c>
      <c r="BE4729" s="144">
        <f>IF(N4729="základní",J4729,0)</f>
        <v>0</v>
      </c>
      <c r="BF4729" s="144">
        <f>IF(N4729="snížená",J4729,0)</f>
        <v>0</v>
      </c>
      <c r="BG4729" s="144">
        <f>IF(N4729="zákl. přenesená",J4729,0)</f>
        <v>0</v>
      </c>
      <c r="BH4729" s="144">
        <f>IF(N4729="sníž. přenesená",J4729,0)</f>
        <v>0</v>
      </c>
      <c r="BI4729" s="144">
        <f>IF(N4729="nulová",J4729,0)</f>
        <v>0</v>
      </c>
      <c r="BJ4729" s="17" t="s">
        <v>79</v>
      </c>
      <c r="BK4729" s="144">
        <f>ROUND(I4729*H4729,2)</f>
        <v>0</v>
      </c>
      <c r="BL4729" s="17" t="s">
        <v>286</v>
      </c>
      <c r="BM4729" s="143" t="s">
        <v>3777</v>
      </c>
    </row>
    <row r="4730" spans="2:65" s="1" customFormat="1" ht="37.9" customHeight="1">
      <c r="B4730" s="131"/>
      <c r="C4730" s="132" t="s">
        <v>3778</v>
      </c>
      <c r="D4730" s="132" t="s">
        <v>184</v>
      </c>
      <c r="E4730" s="133" t="s">
        <v>3779</v>
      </c>
      <c r="F4730" s="134" t="s">
        <v>3780</v>
      </c>
      <c r="G4730" s="135" t="s">
        <v>543</v>
      </c>
      <c r="H4730" s="136">
        <v>2</v>
      </c>
      <c r="I4730" s="137"/>
      <c r="J4730" s="138">
        <f>ROUND(I4730*H4730,2)</f>
        <v>0</v>
      </c>
      <c r="K4730" s="134" t="s">
        <v>188</v>
      </c>
      <c r="L4730" s="32"/>
      <c r="M4730" s="139" t="s">
        <v>3</v>
      </c>
      <c r="N4730" s="140" t="s">
        <v>43</v>
      </c>
      <c r="P4730" s="141">
        <f>O4730*H4730</f>
        <v>0</v>
      </c>
      <c r="Q4730" s="141">
        <v>1.1900000000000001E-3</v>
      </c>
      <c r="R4730" s="141">
        <f>Q4730*H4730</f>
        <v>2.3800000000000002E-3</v>
      </c>
      <c r="S4730" s="141">
        <v>0</v>
      </c>
      <c r="T4730" s="142">
        <f>S4730*H4730</f>
        <v>0</v>
      </c>
      <c r="AR4730" s="143" t="s">
        <v>286</v>
      </c>
      <c r="AT4730" s="143" t="s">
        <v>184</v>
      </c>
      <c r="AU4730" s="143" t="s">
        <v>81</v>
      </c>
      <c r="AY4730" s="17" t="s">
        <v>182</v>
      </c>
      <c r="BE4730" s="144">
        <f>IF(N4730="základní",J4730,0)</f>
        <v>0</v>
      </c>
      <c r="BF4730" s="144">
        <f>IF(N4730="snížená",J4730,0)</f>
        <v>0</v>
      </c>
      <c r="BG4730" s="144">
        <f>IF(N4730="zákl. přenesená",J4730,0)</f>
        <v>0</v>
      </c>
      <c r="BH4730" s="144">
        <f>IF(N4730="sníž. přenesená",J4730,0)</f>
        <v>0</v>
      </c>
      <c r="BI4730" s="144">
        <f>IF(N4730="nulová",J4730,0)</f>
        <v>0</v>
      </c>
      <c r="BJ4730" s="17" t="s">
        <v>79</v>
      </c>
      <c r="BK4730" s="144">
        <f>ROUND(I4730*H4730,2)</f>
        <v>0</v>
      </c>
      <c r="BL4730" s="17" t="s">
        <v>286</v>
      </c>
      <c r="BM4730" s="143" t="s">
        <v>3781</v>
      </c>
    </row>
    <row r="4731" spans="2:65" s="1" customFormat="1">
      <c r="B4731" s="32"/>
      <c r="D4731" s="145" t="s">
        <v>191</v>
      </c>
      <c r="F4731" s="146" t="s">
        <v>3782</v>
      </c>
      <c r="I4731" s="147"/>
      <c r="L4731" s="32"/>
      <c r="M4731" s="148"/>
      <c r="T4731" s="52"/>
      <c r="AT4731" s="17" t="s">
        <v>191</v>
      </c>
      <c r="AU4731" s="17" t="s">
        <v>81</v>
      </c>
    </row>
    <row r="4732" spans="2:65" s="12" customFormat="1">
      <c r="B4732" s="149"/>
      <c r="D4732" s="150" t="s">
        <v>193</v>
      </c>
      <c r="E4732" s="151" t="s">
        <v>3</v>
      </c>
      <c r="F4732" s="152" t="s">
        <v>3783</v>
      </c>
      <c r="H4732" s="153">
        <v>2</v>
      </c>
      <c r="I4732" s="154"/>
      <c r="L4732" s="149"/>
      <c r="M4732" s="155"/>
      <c r="T4732" s="156"/>
      <c r="AT4732" s="151" t="s">
        <v>193</v>
      </c>
      <c r="AU4732" s="151" t="s">
        <v>81</v>
      </c>
      <c r="AV4732" s="12" t="s">
        <v>81</v>
      </c>
      <c r="AW4732" s="12" t="s">
        <v>34</v>
      </c>
      <c r="AX4732" s="12" t="s">
        <v>79</v>
      </c>
      <c r="AY4732" s="151" t="s">
        <v>182</v>
      </c>
    </row>
    <row r="4733" spans="2:65" s="1" customFormat="1" ht="24.2" customHeight="1">
      <c r="B4733" s="131"/>
      <c r="C4733" s="164" t="s">
        <v>3784</v>
      </c>
      <c r="D4733" s="164" t="s">
        <v>281</v>
      </c>
      <c r="E4733" s="165" t="s">
        <v>3785</v>
      </c>
      <c r="F4733" s="166" t="s">
        <v>3786</v>
      </c>
      <c r="G4733" s="167" t="s">
        <v>543</v>
      </c>
      <c r="H4733" s="168">
        <v>2</v>
      </c>
      <c r="I4733" s="169"/>
      <c r="J4733" s="170">
        <f>ROUND(I4733*H4733,2)</f>
        <v>0</v>
      </c>
      <c r="K4733" s="166" t="s">
        <v>188</v>
      </c>
      <c r="L4733" s="171"/>
      <c r="M4733" s="172" t="s">
        <v>3</v>
      </c>
      <c r="N4733" s="173" t="s">
        <v>43</v>
      </c>
      <c r="P4733" s="141">
        <f>O4733*H4733</f>
        <v>0</v>
      </c>
      <c r="Q4733" s="141">
        <v>1.3599999999999999E-2</v>
      </c>
      <c r="R4733" s="141">
        <f>Q4733*H4733</f>
        <v>2.7199999999999998E-2</v>
      </c>
      <c r="S4733" s="141">
        <v>0</v>
      </c>
      <c r="T4733" s="142">
        <f>S4733*H4733</f>
        <v>0</v>
      </c>
      <c r="AR4733" s="143" t="s">
        <v>405</v>
      </c>
      <c r="AT4733" s="143" t="s">
        <v>281</v>
      </c>
      <c r="AU4733" s="143" t="s">
        <v>81</v>
      </c>
      <c r="AY4733" s="17" t="s">
        <v>182</v>
      </c>
      <c r="BE4733" s="144">
        <f>IF(N4733="základní",J4733,0)</f>
        <v>0</v>
      </c>
      <c r="BF4733" s="144">
        <f>IF(N4733="snížená",J4733,0)</f>
        <v>0</v>
      </c>
      <c r="BG4733" s="144">
        <f>IF(N4733="zákl. přenesená",J4733,0)</f>
        <v>0</v>
      </c>
      <c r="BH4733" s="144">
        <f>IF(N4733="sníž. přenesená",J4733,0)</f>
        <v>0</v>
      </c>
      <c r="BI4733" s="144">
        <f>IF(N4733="nulová",J4733,0)</f>
        <v>0</v>
      </c>
      <c r="BJ4733" s="17" t="s">
        <v>79</v>
      </c>
      <c r="BK4733" s="144">
        <f>ROUND(I4733*H4733,2)</f>
        <v>0</v>
      </c>
      <c r="BL4733" s="17" t="s">
        <v>286</v>
      </c>
      <c r="BM4733" s="143" t="s">
        <v>3787</v>
      </c>
    </row>
    <row r="4734" spans="2:65" s="1" customFormat="1" ht="37.9" customHeight="1">
      <c r="B4734" s="131"/>
      <c r="C4734" s="132" t="s">
        <v>3788</v>
      </c>
      <c r="D4734" s="132" t="s">
        <v>184</v>
      </c>
      <c r="E4734" s="133" t="s">
        <v>3789</v>
      </c>
      <c r="F4734" s="134" t="s">
        <v>3790</v>
      </c>
      <c r="G4734" s="135" t="s">
        <v>543</v>
      </c>
      <c r="H4734" s="136">
        <v>12</v>
      </c>
      <c r="I4734" s="137"/>
      <c r="J4734" s="138">
        <f>ROUND(I4734*H4734,2)</f>
        <v>0</v>
      </c>
      <c r="K4734" s="134" t="s">
        <v>188</v>
      </c>
      <c r="L4734" s="32"/>
      <c r="M4734" s="139" t="s">
        <v>3</v>
      </c>
      <c r="N4734" s="140" t="s">
        <v>43</v>
      </c>
      <c r="P4734" s="141">
        <f>O4734*H4734</f>
        <v>0</v>
      </c>
      <c r="Q4734" s="141">
        <v>4.4000000000000002E-4</v>
      </c>
      <c r="R4734" s="141">
        <f>Q4734*H4734</f>
        <v>5.28E-3</v>
      </c>
      <c r="S4734" s="141">
        <v>0</v>
      </c>
      <c r="T4734" s="142">
        <f>S4734*H4734</f>
        <v>0</v>
      </c>
      <c r="AR4734" s="143" t="s">
        <v>286</v>
      </c>
      <c r="AT4734" s="143" t="s">
        <v>184</v>
      </c>
      <c r="AU4734" s="143" t="s">
        <v>81</v>
      </c>
      <c r="AY4734" s="17" t="s">
        <v>182</v>
      </c>
      <c r="BE4734" s="144">
        <f>IF(N4734="základní",J4734,0)</f>
        <v>0</v>
      </c>
      <c r="BF4734" s="144">
        <f>IF(N4734="snížená",J4734,0)</f>
        <v>0</v>
      </c>
      <c r="BG4734" s="144">
        <f>IF(N4734="zákl. přenesená",J4734,0)</f>
        <v>0</v>
      </c>
      <c r="BH4734" s="144">
        <f>IF(N4734="sníž. přenesená",J4734,0)</f>
        <v>0</v>
      </c>
      <c r="BI4734" s="144">
        <f>IF(N4734="nulová",J4734,0)</f>
        <v>0</v>
      </c>
      <c r="BJ4734" s="17" t="s">
        <v>79</v>
      </c>
      <c r="BK4734" s="144">
        <f>ROUND(I4734*H4734,2)</f>
        <v>0</v>
      </c>
      <c r="BL4734" s="17" t="s">
        <v>286</v>
      </c>
      <c r="BM4734" s="143" t="s">
        <v>3791</v>
      </c>
    </row>
    <row r="4735" spans="2:65" s="1" customFormat="1">
      <c r="B4735" s="32"/>
      <c r="D4735" s="145" t="s">
        <v>191</v>
      </c>
      <c r="F4735" s="146" t="s">
        <v>3792</v>
      </c>
      <c r="I4735" s="147"/>
      <c r="L4735" s="32"/>
      <c r="M4735" s="148"/>
      <c r="T4735" s="52"/>
      <c r="AT4735" s="17" t="s">
        <v>191</v>
      </c>
      <c r="AU4735" s="17" t="s">
        <v>81</v>
      </c>
    </row>
    <row r="4736" spans="2:65" s="12" customFormat="1">
      <c r="B4736" s="149"/>
      <c r="D4736" s="150" t="s">
        <v>193</v>
      </c>
      <c r="E4736" s="151" t="s">
        <v>3</v>
      </c>
      <c r="F4736" s="152" t="s">
        <v>3793</v>
      </c>
      <c r="H4736" s="153">
        <v>12</v>
      </c>
      <c r="I4736" s="154"/>
      <c r="L4736" s="149"/>
      <c r="M4736" s="155"/>
      <c r="T4736" s="156"/>
      <c r="AT4736" s="151" t="s">
        <v>193</v>
      </c>
      <c r="AU4736" s="151" t="s">
        <v>81</v>
      </c>
      <c r="AV4736" s="12" t="s">
        <v>81</v>
      </c>
      <c r="AW4736" s="12" t="s">
        <v>34</v>
      </c>
      <c r="AX4736" s="12" t="s">
        <v>79</v>
      </c>
      <c r="AY4736" s="151" t="s">
        <v>182</v>
      </c>
    </row>
    <row r="4737" spans="2:65" s="1" customFormat="1" ht="24.2" customHeight="1">
      <c r="B4737" s="131"/>
      <c r="C4737" s="164" t="s">
        <v>3794</v>
      </c>
      <c r="D4737" s="164" t="s">
        <v>281</v>
      </c>
      <c r="E4737" s="165" t="s">
        <v>3795</v>
      </c>
      <c r="F4737" s="166" t="s">
        <v>3796</v>
      </c>
      <c r="G4737" s="167" t="s">
        <v>543</v>
      </c>
      <c r="H4737" s="168">
        <v>12</v>
      </c>
      <c r="I4737" s="169"/>
      <c r="J4737" s="170">
        <f>ROUND(I4737*H4737,2)</f>
        <v>0</v>
      </c>
      <c r="K4737" s="166" t="s">
        <v>188</v>
      </c>
      <c r="L4737" s="171"/>
      <c r="M4737" s="172" t="s">
        <v>3</v>
      </c>
      <c r="N4737" s="173" t="s">
        <v>43</v>
      </c>
      <c r="P4737" s="141">
        <f>O4737*H4737</f>
        <v>0</v>
      </c>
      <c r="Q4737" s="141">
        <v>6.1999999999999998E-3</v>
      </c>
      <c r="R4737" s="141">
        <f>Q4737*H4737</f>
        <v>7.4399999999999994E-2</v>
      </c>
      <c r="S4737" s="141">
        <v>0</v>
      </c>
      <c r="T4737" s="142">
        <f>S4737*H4737</f>
        <v>0</v>
      </c>
      <c r="AR4737" s="143" t="s">
        <v>405</v>
      </c>
      <c r="AT4737" s="143" t="s">
        <v>281</v>
      </c>
      <c r="AU4737" s="143" t="s">
        <v>81</v>
      </c>
      <c r="AY4737" s="17" t="s">
        <v>182</v>
      </c>
      <c r="BE4737" s="144">
        <f>IF(N4737="základní",J4737,0)</f>
        <v>0</v>
      </c>
      <c r="BF4737" s="144">
        <f>IF(N4737="snížená",J4737,0)</f>
        <v>0</v>
      </c>
      <c r="BG4737" s="144">
        <f>IF(N4737="zákl. přenesená",J4737,0)</f>
        <v>0</v>
      </c>
      <c r="BH4737" s="144">
        <f>IF(N4737="sníž. přenesená",J4737,0)</f>
        <v>0</v>
      </c>
      <c r="BI4737" s="144">
        <f>IF(N4737="nulová",J4737,0)</f>
        <v>0</v>
      </c>
      <c r="BJ4737" s="17" t="s">
        <v>79</v>
      </c>
      <c r="BK4737" s="144">
        <f>ROUND(I4737*H4737,2)</f>
        <v>0</v>
      </c>
      <c r="BL4737" s="17" t="s">
        <v>286</v>
      </c>
      <c r="BM4737" s="143" t="s">
        <v>3797</v>
      </c>
    </row>
    <row r="4738" spans="2:65" s="1" customFormat="1" ht="37.9" customHeight="1">
      <c r="B4738" s="131"/>
      <c r="C4738" s="132" t="s">
        <v>3798</v>
      </c>
      <c r="D4738" s="132" t="s">
        <v>184</v>
      </c>
      <c r="E4738" s="133" t="s">
        <v>3799</v>
      </c>
      <c r="F4738" s="134" t="s">
        <v>3800</v>
      </c>
      <c r="G4738" s="135" t="s">
        <v>292</v>
      </c>
      <c r="H4738" s="136">
        <v>196.4</v>
      </c>
      <c r="I4738" s="137"/>
      <c r="J4738" s="138">
        <f>ROUND(I4738*H4738,2)</f>
        <v>0</v>
      </c>
      <c r="K4738" s="134" t="s">
        <v>188</v>
      </c>
      <c r="L4738" s="32"/>
      <c r="M4738" s="139" t="s">
        <v>3</v>
      </c>
      <c r="N4738" s="140" t="s">
        <v>43</v>
      </c>
      <c r="P4738" s="141">
        <f>O4738*H4738</f>
        <v>0</v>
      </c>
      <c r="Q4738" s="141">
        <v>1.17E-3</v>
      </c>
      <c r="R4738" s="141">
        <f>Q4738*H4738</f>
        <v>0.22978800000000002</v>
      </c>
      <c r="S4738" s="141">
        <v>0</v>
      </c>
      <c r="T4738" s="142">
        <f>S4738*H4738</f>
        <v>0</v>
      </c>
      <c r="AR4738" s="143" t="s">
        <v>286</v>
      </c>
      <c r="AT4738" s="143" t="s">
        <v>184</v>
      </c>
      <c r="AU4738" s="143" t="s">
        <v>81</v>
      </c>
      <c r="AY4738" s="17" t="s">
        <v>182</v>
      </c>
      <c r="BE4738" s="144">
        <f>IF(N4738="základní",J4738,0)</f>
        <v>0</v>
      </c>
      <c r="BF4738" s="144">
        <f>IF(N4738="snížená",J4738,0)</f>
        <v>0</v>
      </c>
      <c r="BG4738" s="144">
        <f>IF(N4738="zákl. přenesená",J4738,0)</f>
        <v>0</v>
      </c>
      <c r="BH4738" s="144">
        <f>IF(N4738="sníž. přenesená",J4738,0)</f>
        <v>0</v>
      </c>
      <c r="BI4738" s="144">
        <f>IF(N4738="nulová",J4738,0)</f>
        <v>0</v>
      </c>
      <c r="BJ4738" s="17" t="s">
        <v>79</v>
      </c>
      <c r="BK4738" s="144">
        <f>ROUND(I4738*H4738,2)</f>
        <v>0</v>
      </c>
      <c r="BL4738" s="17" t="s">
        <v>286</v>
      </c>
      <c r="BM4738" s="143" t="s">
        <v>3801</v>
      </c>
    </row>
    <row r="4739" spans="2:65" s="1" customFormat="1">
      <c r="B4739" s="32"/>
      <c r="D4739" s="145" t="s">
        <v>191</v>
      </c>
      <c r="F4739" s="146" t="s">
        <v>3802</v>
      </c>
      <c r="I4739" s="147"/>
      <c r="L4739" s="32"/>
      <c r="M4739" s="148"/>
      <c r="T4739" s="52"/>
      <c r="AT4739" s="17" t="s">
        <v>191</v>
      </c>
      <c r="AU4739" s="17" t="s">
        <v>81</v>
      </c>
    </row>
    <row r="4740" spans="2:65" s="12" customFormat="1">
      <c r="B4740" s="149"/>
      <c r="D4740" s="150" t="s">
        <v>193</v>
      </c>
      <c r="E4740" s="151" t="s">
        <v>3</v>
      </c>
      <c r="F4740" s="152" t="s">
        <v>3803</v>
      </c>
      <c r="H4740" s="153">
        <v>54</v>
      </c>
      <c r="I4740" s="154"/>
      <c r="L4740" s="149"/>
      <c r="M4740" s="155"/>
      <c r="T4740" s="156"/>
      <c r="AT4740" s="151" t="s">
        <v>193</v>
      </c>
      <c r="AU4740" s="151" t="s">
        <v>81</v>
      </c>
      <c r="AV4740" s="12" t="s">
        <v>81</v>
      </c>
      <c r="AW4740" s="12" t="s">
        <v>34</v>
      </c>
      <c r="AX4740" s="12" t="s">
        <v>72</v>
      </c>
      <c r="AY4740" s="151" t="s">
        <v>182</v>
      </c>
    </row>
    <row r="4741" spans="2:65" s="12" customFormat="1">
      <c r="B4741" s="149"/>
      <c r="D4741" s="150" t="s">
        <v>193</v>
      </c>
      <c r="E4741" s="151" t="s">
        <v>3</v>
      </c>
      <c r="F4741" s="152" t="s">
        <v>3804</v>
      </c>
      <c r="H4741" s="153">
        <v>142.4</v>
      </c>
      <c r="I4741" s="154"/>
      <c r="L4741" s="149"/>
      <c r="M4741" s="155"/>
      <c r="T4741" s="156"/>
      <c r="AT4741" s="151" t="s">
        <v>193</v>
      </c>
      <c r="AU4741" s="151" t="s">
        <v>81</v>
      </c>
      <c r="AV4741" s="12" t="s">
        <v>81</v>
      </c>
      <c r="AW4741" s="12" t="s">
        <v>34</v>
      </c>
      <c r="AX4741" s="12" t="s">
        <v>72</v>
      </c>
      <c r="AY4741" s="151" t="s">
        <v>182</v>
      </c>
    </row>
    <row r="4742" spans="2:65" s="13" customFormat="1">
      <c r="B4742" s="157"/>
      <c r="D4742" s="150" t="s">
        <v>193</v>
      </c>
      <c r="E4742" s="158" t="s">
        <v>3</v>
      </c>
      <c r="F4742" s="159" t="s">
        <v>201</v>
      </c>
      <c r="H4742" s="160">
        <v>196.4</v>
      </c>
      <c r="I4742" s="161"/>
      <c r="L4742" s="157"/>
      <c r="M4742" s="162"/>
      <c r="T4742" s="163"/>
      <c r="AT4742" s="158" t="s">
        <v>193</v>
      </c>
      <c r="AU4742" s="158" t="s">
        <v>81</v>
      </c>
      <c r="AV4742" s="13" t="s">
        <v>189</v>
      </c>
      <c r="AW4742" s="13" t="s">
        <v>34</v>
      </c>
      <c r="AX4742" s="13" t="s">
        <v>79</v>
      </c>
      <c r="AY4742" s="158" t="s">
        <v>182</v>
      </c>
    </row>
    <row r="4743" spans="2:65" s="1" customFormat="1" ht="24.2" customHeight="1">
      <c r="B4743" s="131"/>
      <c r="C4743" s="132" t="s">
        <v>3805</v>
      </c>
      <c r="D4743" s="132" t="s">
        <v>184</v>
      </c>
      <c r="E4743" s="133" t="s">
        <v>3806</v>
      </c>
      <c r="F4743" s="134" t="s">
        <v>3807</v>
      </c>
      <c r="G4743" s="135" t="s">
        <v>292</v>
      </c>
      <c r="H4743" s="136">
        <v>196.4</v>
      </c>
      <c r="I4743" s="137"/>
      <c r="J4743" s="138">
        <f>ROUND(I4743*H4743,2)</f>
        <v>0</v>
      </c>
      <c r="K4743" s="134" t="s">
        <v>188</v>
      </c>
      <c r="L4743" s="32"/>
      <c r="M4743" s="139" t="s">
        <v>3</v>
      </c>
      <c r="N4743" s="140" t="s">
        <v>43</v>
      </c>
      <c r="P4743" s="141">
        <f>O4743*H4743</f>
        <v>0</v>
      </c>
      <c r="Q4743" s="141">
        <v>0</v>
      </c>
      <c r="R4743" s="141">
        <f>Q4743*H4743</f>
        <v>0</v>
      </c>
      <c r="S4743" s="141">
        <v>2.0999999999999999E-3</v>
      </c>
      <c r="T4743" s="142">
        <f>S4743*H4743</f>
        <v>0.41243999999999997</v>
      </c>
      <c r="AR4743" s="143" t="s">
        <v>286</v>
      </c>
      <c r="AT4743" s="143" t="s">
        <v>184</v>
      </c>
      <c r="AU4743" s="143" t="s">
        <v>81</v>
      </c>
      <c r="AY4743" s="17" t="s">
        <v>182</v>
      </c>
      <c r="BE4743" s="144">
        <f>IF(N4743="základní",J4743,0)</f>
        <v>0</v>
      </c>
      <c r="BF4743" s="144">
        <f>IF(N4743="snížená",J4743,0)</f>
        <v>0</v>
      </c>
      <c r="BG4743" s="144">
        <f>IF(N4743="zákl. přenesená",J4743,0)</f>
        <v>0</v>
      </c>
      <c r="BH4743" s="144">
        <f>IF(N4743="sníž. přenesená",J4743,0)</f>
        <v>0</v>
      </c>
      <c r="BI4743" s="144">
        <f>IF(N4743="nulová",J4743,0)</f>
        <v>0</v>
      </c>
      <c r="BJ4743" s="17" t="s">
        <v>79</v>
      </c>
      <c r="BK4743" s="144">
        <f>ROUND(I4743*H4743,2)</f>
        <v>0</v>
      </c>
      <c r="BL4743" s="17" t="s">
        <v>286</v>
      </c>
      <c r="BM4743" s="143" t="s">
        <v>3808</v>
      </c>
    </row>
    <row r="4744" spans="2:65" s="1" customFormat="1">
      <c r="B4744" s="32"/>
      <c r="D4744" s="145" t="s">
        <v>191</v>
      </c>
      <c r="F4744" s="146" t="s">
        <v>3809</v>
      </c>
      <c r="I4744" s="147"/>
      <c r="L4744" s="32"/>
      <c r="M4744" s="148"/>
      <c r="T4744" s="52"/>
      <c r="AT4744" s="17" t="s">
        <v>191</v>
      </c>
      <c r="AU4744" s="17" t="s">
        <v>81</v>
      </c>
    </row>
    <row r="4745" spans="2:65" s="12" customFormat="1">
      <c r="B4745" s="149"/>
      <c r="D4745" s="150" t="s">
        <v>193</v>
      </c>
      <c r="E4745" s="151" t="s">
        <v>3</v>
      </c>
      <c r="F4745" s="152" t="s">
        <v>3803</v>
      </c>
      <c r="H4745" s="153">
        <v>54</v>
      </c>
      <c r="I4745" s="154"/>
      <c r="L4745" s="149"/>
      <c r="M4745" s="155"/>
      <c r="T4745" s="156"/>
      <c r="AT4745" s="151" t="s">
        <v>193</v>
      </c>
      <c r="AU4745" s="151" t="s">
        <v>81</v>
      </c>
      <c r="AV4745" s="12" t="s">
        <v>81</v>
      </c>
      <c r="AW4745" s="12" t="s">
        <v>34</v>
      </c>
      <c r="AX4745" s="12" t="s">
        <v>72</v>
      </c>
      <c r="AY4745" s="151" t="s">
        <v>182</v>
      </c>
    </row>
    <row r="4746" spans="2:65" s="12" customFormat="1">
      <c r="B4746" s="149"/>
      <c r="D4746" s="150" t="s">
        <v>193</v>
      </c>
      <c r="E4746" s="151" t="s">
        <v>3</v>
      </c>
      <c r="F4746" s="152" t="s">
        <v>3804</v>
      </c>
      <c r="H4746" s="153">
        <v>142.4</v>
      </c>
      <c r="I4746" s="154"/>
      <c r="L4746" s="149"/>
      <c r="M4746" s="155"/>
      <c r="T4746" s="156"/>
      <c r="AT4746" s="151" t="s">
        <v>193</v>
      </c>
      <c r="AU4746" s="151" t="s">
        <v>81</v>
      </c>
      <c r="AV4746" s="12" t="s">
        <v>81</v>
      </c>
      <c r="AW4746" s="12" t="s">
        <v>34</v>
      </c>
      <c r="AX4746" s="12" t="s">
        <v>72</v>
      </c>
      <c r="AY4746" s="151" t="s">
        <v>182</v>
      </c>
    </row>
    <row r="4747" spans="2:65" s="13" customFormat="1">
      <c r="B4747" s="157"/>
      <c r="D4747" s="150" t="s">
        <v>193</v>
      </c>
      <c r="E4747" s="158" t="s">
        <v>3</v>
      </c>
      <c r="F4747" s="159" t="s">
        <v>201</v>
      </c>
      <c r="H4747" s="160">
        <v>196.4</v>
      </c>
      <c r="I4747" s="161"/>
      <c r="L4747" s="157"/>
      <c r="M4747" s="162"/>
      <c r="T4747" s="163"/>
      <c r="AT4747" s="158" t="s">
        <v>193</v>
      </c>
      <c r="AU4747" s="158" t="s">
        <v>81</v>
      </c>
      <c r="AV4747" s="13" t="s">
        <v>189</v>
      </c>
      <c r="AW4747" s="13" t="s">
        <v>34</v>
      </c>
      <c r="AX4747" s="13" t="s">
        <v>79</v>
      </c>
      <c r="AY4747" s="158" t="s">
        <v>182</v>
      </c>
    </row>
    <row r="4748" spans="2:65" s="1" customFormat="1" ht="33" customHeight="1">
      <c r="B4748" s="131"/>
      <c r="C4748" s="132" t="s">
        <v>3810</v>
      </c>
      <c r="D4748" s="132" t="s">
        <v>184</v>
      </c>
      <c r="E4748" s="133" t="s">
        <v>3811</v>
      </c>
      <c r="F4748" s="134" t="s">
        <v>3812</v>
      </c>
      <c r="G4748" s="135" t="s">
        <v>292</v>
      </c>
      <c r="H4748" s="136">
        <v>1032.1099999999999</v>
      </c>
      <c r="I4748" s="137"/>
      <c r="J4748" s="138">
        <f>ROUND(I4748*H4748,2)</f>
        <v>0</v>
      </c>
      <c r="K4748" s="134" t="s">
        <v>3</v>
      </c>
      <c r="L4748" s="32"/>
      <c r="M4748" s="139" t="s">
        <v>3</v>
      </c>
      <c r="N4748" s="140" t="s">
        <v>43</v>
      </c>
      <c r="P4748" s="141">
        <f>O4748*H4748</f>
        <v>0</v>
      </c>
      <c r="Q4748" s="141">
        <v>0</v>
      </c>
      <c r="R4748" s="141">
        <f>Q4748*H4748</f>
        <v>0</v>
      </c>
      <c r="S4748" s="141">
        <v>0</v>
      </c>
      <c r="T4748" s="142">
        <f>S4748*H4748</f>
        <v>0</v>
      </c>
      <c r="AR4748" s="143" t="s">
        <v>286</v>
      </c>
      <c r="AT4748" s="143" t="s">
        <v>184</v>
      </c>
      <c r="AU4748" s="143" t="s">
        <v>81</v>
      </c>
      <c r="AY4748" s="17" t="s">
        <v>182</v>
      </c>
      <c r="BE4748" s="144">
        <f>IF(N4748="základní",J4748,0)</f>
        <v>0</v>
      </c>
      <c r="BF4748" s="144">
        <f>IF(N4748="snížená",J4748,0)</f>
        <v>0</v>
      </c>
      <c r="BG4748" s="144">
        <f>IF(N4748="zákl. přenesená",J4748,0)</f>
        <v>0</v>
      </c>
      <c r="BH4748" s="144">
        <f>IF(N4748="sníž. přenesená",J4748,0)</f>
        <v>0</v>
      </c>
      <c r="BI4748" s="144">
        <f>IF(N4748="nulová",J4748,0)</f>
        <v>0</v>
      </c>
      <c r="BJ4748" s="17" t="s">
        <v>79</v>
      </c>
      <c r="BK4748" s="144">
        <f>ROUND(I4748*H4748,2)</f>
        <v>0</v>
      </c>
      <c r="BL4748" s="17" t="s">
        <v>286</v>
      </c>
      <c r="BM4748" s="143" t="s">
        <v>3813</v>
      </c>
    </row>
    <row r="4749" spans="2:65" s="12" customFormat="1">
      <c r="B4749" s="149"/>
      <c r="D4749" s="150" t="s">
        <v>193</v>
      </c>
      <c r="E4749" s="151" t="s">
        <v>3</v>
      </c>
      <c r="F4749" s="152" t="s">
        <v>3814</v>
      </c>
      <c r="H4749" s="153">
        <v>107.16</v>
      </c>
      <c r="I4749" s="154"/>
      <c r="L4749" s="149"/>
      <c r="M4749" s="155"/>
      <c r="T4749" s="156"/>
      <c r="AT4749" s="151" t="s">
        <v>193</v>
      </c>
      <c r="AU4749" s="151" t="s">
        <v>81</v>
      </c>
      <c r="AV4749" s="12" t="s">
        <v>81</v>
      </c>
      <c r="AW4749" s="12" t="s">
        <v>34</v>
      </c>
      <c r="AX4749" s="12" t="s">
        <v>72</v>
      </c>
      <c r="AY4749" s="151" t="s">
        <v>182</v>
      </c>
    </row>
    <row r="4750" spans="2:65" s="12" customFormat="1" ht="22.5">
      <c r="B4750" s="149"/>
      <c r="D4750" s="150" t="s">
        <v>193</v>
      </c>
      <c r="E4750" s="151" t="s">
        <v>3</v>
      </c>
      <c r="F4750" s="152" t="s">
        <v>3815</v>
      </c>
      <c r="H4750" s="153">
        <v>240.46</v>
      </c>
      <c r="I4750" s="154"/>
      <c r="L4750" s="149"/>
      <c r="M4750" s="155"/>
      <c r="T4750" s="156"/>
      <c r="AT4750" s="151" t="s">
        <v>193</v>
      </c>
      <c r="AU4750" s="151" t="s">
        <v>81</v>
      </c>
      <c r="AV4750" s="12" t="s">
        <v>81</v>
      </c>
      <c r="AW4750" s="12" t="s">
        <v>34</v>
      </c>
      <c r="AX4750" s="12" t="s">
        <v>72</v>
      </c>
      <c r="AY4750" s="151" t="s">
        <v>182</v>
      </c>
    </row>
    <row r="4751" spans="2:65" s="12" customFormat="1" ht="33.75">
      <c r="B4751" s="149"/>
      <c r="D4751" s="150" t="s">
        <v>193</v>
      </c>
      <c r="E4751" s="151" t="s">
        <v>3</v>
      </c>
      <c r="F4751" s="152" t="s">
        <v>3816</v>
      </c>
      <c r="H4751" s="153">
        <v>301.63</v>
      </c>
      <c r="I4751" s="154"/>
      <c r="L4751" s="149"/>
      <c r="M4751" s="155"/>
      <c r="T4751" s="156"/>
      <c r="AT4751" s="151" t="s">
        <v>193</v>
      </c>
      <c r="AU4751" s="151" t="s">
        <v>81</v>
      </c>
      <c r="AV4751" s="12" t="s">
        <v>81</v>
      </c>
      <c r="AW4751" s="12" t="s">
        <v>34</v>
      </c>
      <c r="AX4751" s="12" t="s">
        <v>72</v>
      </c>
      <c r="AY4751" s="151" t="s">
        <v>182</v>
      </c>
    </row>
    <row r="4752" spans="2:65" s="12" customFormat="1" ht="33.75">
      <c r="B4752" s="149"/>
      <c r="D4752" s="150" t="s">
        <v>193</v>
      </c>
      <c r="E4752" s="151" t="s">
        <v>3</v>
      </c>
      <c r="F4752" s="152" t="s">
        <v>3817</v>
      </c>
      <c r="H4752" s="153">
        <v>301.63</v>
      </c>
      <c r="I4752" s="154"/>
      <c r="L4752" s="149"/>
      <c r="M4752" s="155"/>
      <c r="T4752" s="156"/>
      <c r="AT4752" s="151" t="s">
        <v>193</v>
      </c>
      <c r="AU4752" s="151" t="s">
        <v>81</v>
      </c>
      <c r="AV4752" s="12" t="s">
        <v>81</v>
      </c>
      <c r="AW4752" s="12" t="s">
        <v>34</v>
      </c>
      <c r="AX4752" s="12" t="s">
        <v>72</v>
      </c>
      <c r="AY4752" s="151" t="s">
        <v>182</v>
      </c>
    </row>
    <row r="4753" spans="2:65" s="12" customFormat="1">
      <c r="B4753" s="149"/>
      <c r="D4753" s="150" t="s">
        <v>193</v>
      </c>
      <c r="E4753" s="151" t="s">
        <v>3</v>
      </c>
      <c r="F4753" s="152" t="s">
        <v>3818</v>
      </c>
      <c r="H4753" s="153">
        <v>81.23</v>
      </c>
      <c r="I4753" s="154"/>
      <c r="L4753" s="149"/>
      <c r="M4753" s="155"/>
      <c r="T4753" s="156"/>
      <c r="AT4753" s="151" t="s">
        <v>193</v>
      </c>
      <c r="AU4753" s="151" t="s">
        <v>81</v>
      </c>
      <c r="AV4753" s="12" t="s">
        <v>81</v>
      </c>
      <c r="AW4753" s="12" t="s">
        <v>34</v>
      </c>
      <c r="AX4753" s="12" t="s">
        <v>72</v>
      </c>
      <c r="AY4753" s="151" t="s">
        <v>182</v>
      </c>
    </row>
    <row r="4754" spans="2:65" s="13" customFormat="1">
      <c r="B4754" s="157"/>
      <c r="D4754" s="150" t="s">
        <v>193</v>
      </c>
      <c r="E4754" s="158" t="s">
        <v>3</v>
      </c>
      <c r="F4754" s="159" t="s">
        <v>201</v>
      </c>
      <c r="H4754" s="160">
        <v>1032.1099999999999</v>
      </c>
      <c r="I4754" s="161"/>
      <c r="L4754" s="157"/>
      <c r="M4754" s="162"/>
      <c r="T4754" s="163"/>
      <c r="AT4754" s="158" t="s">
        <v>193</v>
      </c>
      <c r="AU4754" s="158" t="s">
        <v>81</v>
      </c>
      <c r="AV4754" s="13" t="s">
        <v>189</v>
      </c>
      <c r="AW4754" s="13" t="s">
        <v>34</v>
      </c>
      <c r="AX4754" s="13" t="s">
        <v>79</v>
      </c>
      <c r="AY4754" s="158" t="s">
        <v>182</v>
      </c>
    </row>
    <row r="4755" spans="2:65" s="1" customFormat="1" ht="33" customHeight="1">
      <c r="B4755" s="131"/>
      <c r="C4755" s="132" t="s">
        <v>3819</v>
      </c>
      <c r="D4755" s="132" t="s">
        <v>184</v>
      </c>
      <c r="E4755" s="133" t="s">
        <v>3820</v>
      </c>
      <c r="F4755" s="134" t="s">
        <v>3821</v>
      </c>
      <c r="G4755" s="135" t="s">
        <v>292</v>
      </c>
      <c r="H4755" s="136">
        <v>159.01</v>
      </c>
      <c r="I4755" s="137"/>
      <c r="J4755" s="138">
        <f>ROUND(I4755*H4755,2)</f>
        <v>0</v>
      </c>
      <c r="K4755" s="134" t="s">
        <v>3</v>
      </c>
      <c r="L4755" s="32"/>
      <c r="M4755" s="139" t="s">
        <v>3</v>
      </c>
      <c r="N4755" s="140" t="s">
        <v>43</v>
      </c>
      <c r="P4755" s="141">
        <f>O4755*H4755</f>
        <v>0</v>
      </c>
      <c r="Q4755" s="141">
        <v>0</v>
      </c>
      <c r="R4755" s="141">
        <f>Q4755*H4755</f>
        <v>0</v>
      </c>
      <c r="S4755" s="141">
        <v>0</v>
      </c>
      <c r="T4755" s="142">
        <f>S4755*H4755</f>
        <v>0</v>
      </c>
      <c r="AR4755" s="143" t="s">
        <v>286</v>
      </c>
      <c r="AT4755" s="143" t="s">
        <v>184</v>
      </c>
      <c r="AU4755" s="143" t="s">
        <v>81</v>
      </c>
      <c r="AY4755" s="17" t="s">
        <v>182</v>
      </c>
      <c r="BE4755" s="144">
        <f>IF(N4755="základní",J4755,0)</f>
        <v>0</v>
      </c>
      <c r="BF4755" s="144">
        <f>IF(N4755="snížená",J4755,0)</f>
        <v>0</v>
      </c>
      <c r="BG4755" s="144">
        <f>IF(N4755="zákl. přenesená",J4755,0)</f>
        <v>0</v>
      </c>
      <c r="BH4755" s="144">
        <f>IF(N4755="sníž. přenesená",J4755,0)</f>
        <v>0</v>
      </c>
      <c r="BI4755" s="144">
        <f>IF(N4755="nulová",J4755,0)</f>
        <v>0</v>
      </c>
      <c r="BJ4755" s="17" t="s">
        <v>79</v>
      </c>
      <c r="BK4755" s="144">
        <f>ROUND(I4755*H4755,2)</f>
        <v>0</v>
      </c>
      <c r="BL4755" s="17" t="s">
        <v>286</v>
      </c>
      <c r="BM4755" s="143" t="s">
        <v>3822</v>
      </c>
    </row>
    <row r="4756" spans="2:65" s="12" customFormat="1">
      <c r="B4756" s="149"/>
      <c r="D4756" s="150" t="s">
        <v>193</v>
      </c>
      <c r="E4756" s="151" t="s">
        <v>3</v>
      </c>
      <c r="F4756" s="152" t="s">
        <v>3823</v>
      </c>
      <c r="H4756" s="153">
        <v>49.77</v>
      </c>
      <c r="I4756" s="154"/>
      <c r="L4756" s="149"/>
      <c r="M4756" s="155"/>
      <c r="T4756" s="156"/>
      <c r="AT4756" s="151" t="s">
        <v>193</v>
      </c>
      <c r="AU4756" s="151" t="s">
        <v>81</v>
      </c>
      <c r="AV4756" s="12" t="s">
        <v>81</v>
      </c>
      <c r="AW4756" s="12" t="s">
        <v>34</v>
      </c>
      <c r="AX4756" s="12" t="s">
        <v>72</v>
      </c>
      <c r="AY4756" s="151" t="s">
        <v>182</v>
      </c>
    </row>
    <row r="4757" spans="2:65" s="12" customFormat="1">
      <c r="B4757" s="149"/>
      <c r="D4757" s="150" t="s">
        <v>193</v>
      </c>
      <c r="E4757" s="151" t="s">
        <v>3</v>
      </c>
      <c r="F4757" s="152" t="s">
        <v>3824</v>
      </c>
      <c r="H4757" s="153">
        <v>59.61</v>
      </c>
      <c r="I4757" s="154"/>
      <c r="L4757" s="149"/>
      <c r="M4757" s="155"/>
      <c r="T4757" s="156"/>
      <c r="AT4757" s="151" t="s">
        <v>193</v>
      </c>
      <c r="AU4757" s="151" t="s">
        <v>81</v>
      </c>
      <c r="AV4757" s="12" t="s">
        <v>81</v>
      </c>
      <c r="AW4757" s="12" t="s">
        <v>34</v>
      </c>
      <c r="AX4757" s="12" t="s">
        <v>72</v>
      </c>
      <c r="AY4757" s="151" t="s">
        <v>182</v>
      </c>
    </row>
    <row r="4758" spans="2:65" s="12" customFormat="1">
      <c r="B4758" s="149"/>
      <c r="D4758" s="150" t="s">
        <v>193</v>
      </c>
      <c r="E4758" s="151" t="s">
        <v>3</v>
      </c>
      <c r="F4758" s="152" t="s">
        <v>3825</v>
      </c>
      <c r="H4758" s="153">
        <v>49.63</v>
      </c>
      <c r="I4758" s="154"/>
      <c r="L4758" s="149"/>
      <c r="M4758" s="155"/>
      <c r="T4758" s="156"/>
      <c r="AT4758" s="151" t="s">
        <v>193</v>
      </c>
      <c r="AU4758" s="151" t="s">
        <v>81</v>
      </c>
      <c r="AV4758" s="12" t="s">
        <v>81</v>
      </c>
      <c r="AW4758" s="12" t="s">
        <v>34</v>
      </c>
      <c r="AX4758" s="12" t="s">
        <v>72</v>
      </c>
      <c r="AY4758" s="151" t="s">
        <v>182</v>
      </c>
    </row>
    <row r="4759" spans="2:65" s="13" customFormat="1">
      <c r="B4759" s="157"/>
      <c r="D4759" s="150" t="s">
        <v>193</v>
      </c>
      <c r="E4759" s="158" t="s">
        <v>3</v>
      </c>
      <c r="F4759" s="159" t="s">
        <v>201</v>
      </c>
      <c r="H4759" s="160">
        <v>159.01</v>
      </c>
      <c r="I4759" s="161"/>
      <c r="L4759" s="157"/>
      <c r="M4759" s="162"/>
      <c r="T4759" s="163"/>
      <c r="AT4759" s="158" t="s">
        <v>193</v>
      </c>
      <c r="AU4759" s="158" t="s">
        <v>81</v>
      </c>
      <c r="AV4759" s="13" t="s">
        <v>189</v>
      </c>
      <c r="AW4759" s="13" t="s">
        <v>34</v>
      </c>
      <c r="AX4759" s="13" t="s">
        <v>79</v>
      </c>
      <c r="AY4759" s="158" t="s">
        <v>182</v>
      </c>
    </row>
    <row r="4760" spans="2:65" s="1" customFormat="1" ht="37.9" customHeight="1">
      <c r="B4760" s="131"/>
      <c r="C4760" s="132" t="s">
        <v>3826</v>
      </c>
      <c r="D4760" s="132" t="s">
        <v>184</v>
      </c>
      <c r="E4760" s="133" t="s">
        <v>3827</v>
      </c>
      <c r="F4760" s="134" t="s">
        <v>3828</v>
      </c>
      <c r="G4760" s="135" t="s">
        <v>292</v>
      </c>
      <c r="H4760" s="136">
        <v>143.26</v>
      </c>
      <c r="I4760" s="137"/>
      <c r="J4760" s="138">
        <f>ROUND(I4760*H4760,2)</f>
        <v>0</v>
      </c>
      <c r="K4760" s="134" t="s">
        <v>3</v>
      </c>
      <c r="L4760" s="32"/>
      <c r="M4760" s="139" t="s">
        <v>3</v>
      </c>
      <c r="N4760" s="140" t="s">
        <v>43</v>
      </c>
      <c r="P4760" s="141">
        <f>O4760*H4760</f>
        <v>0</v>
      </c>
      <c r="Q4760" s="141">
        <v>0</v>
      </c>
      <c r="R4760" s="141">
        <f>Q4760*H4760</f>
        <v>0</v>
      </c>
      <c r="S4760" s="141">
        <v>0</v>
      </c>
      <c r="T4760" s="142">
        <f>S4760*H4760</f>
        <v>0</v>
      </c>
      <c r="AR4760" s="143" t="s">
        <v>286</v>
      </c>
      <c r="AT4760" s="143" t="s">
        <v>184</v>
      </c>
      <c r="AU4760" s="143" t="s">
        <v>81</v>
      </c>
      <c r="AY4760" s="17" t="s">
        <v>182</v>
      </c>
      <c r="BE4760" s="144">
        <f>IF(N4760="základní",J4760,0)</f>
        <v>0</v>
      </c>
      <c r="BF4760" s="144">
        <f>IF(N4760="snížená",J4760,0)</f>
        <v>0</v>
      </c>
      <c r="BG4760" s="144">
        <f>IF(N4760="zákl. přenesená",J4760,0)</f>
        <v>0</v>
      </c>
      <c r="BH4760" s="144">
        <f>IF(N4760="sníž. přenesená",J4760,0)</f>
        <v>0</v>
      </c>
      <c r="BI4760" s="144">
        <f>IF(N4760="nulová",J4760,0)</f>
        <v>0</v>
      </c>
      <c r="BJ4760" s="17" t="s">
        <v>79</v>
      </c>
      <c r="BK4760" s="144">
        <f>ROUND(I4760*H4760,2)</f>
        <v>0</v>
      </c>
      <c r="BL4760" s="17" t="s">
        <v>286</v>
      </c>
      <c r="BM4760" s="143" t="s">
        <v>3829</v>
      </c>
    </row>
    <row r="4761" spans="2:65" s="12" customFormat="1" ht="22.5">
      <c r="B4761" s="149"/>
      <c r="D4761" s="150" t="s">
        <v>193</v>
      </c>
      <c r="E4761" s="151" t="s">
        <v>3</v>
      </c>
      <c r="F4761" s="152" t="s">
        <v>3830</v>
      </c>
      <c r="H4761" s="153">
        <v>23.92</v>
      </c>
      <c r="I4761" s="154"/>
      <c r="L4761" s="149"/>
      <c r="M4761" s="155"/>
      <c r="T4761" s="156"/>
      <c r="AT4761" s="151" t="s">
        <v>193</v>
      </c>
      <c r="AU4761" s="151" t="s">
        <v>81</v>
      </c>
      <c r="AV4761" s="12" t="s">
        <v>81</v>
      </c>
      <c r="AW4761" s="12" t="s">
        <v>34</v>
      </c>
      <c r="AX4761" s="12" t="s">
        <v>72</v>
      </c>
      <c r="AY4761" s="151" t="s">
        <v>182</v>
      </c>
    </row>
    <row r="4762" spans="2:65" s="12" customFormat="1" ht="22.5">
      <c r="B4762" s="149"/>
      <c r="D4762" s="150" t="s">
        <v>193</v>
      </c>
      <c r="E4762" s="151" t="s">
        <v>3</v>
      </c>
      <c r="F4762" s="152" t="s">
        <v>3831</v>
      </c>
      <c r="H4762" s="153">
        <v>34.46</v>
      </c>
      <c r="I4762" s="154"/>
      <c r="L4762" s="149"/>
      <c r="M4762" s="155"/>
      <c r="T4762" s="156"/>
      <c r="AT4762" s="151" t="s">
        <v>193</v>
      </c>
      <c r="AU4762" s="151" t="s">
        <v>81</v>
      </c>
      <c r="AV4762" s="12" t="s">
        <v>81</v>
      </c>
      <c r="AW4762" s="12" t="s">
        <v>34</v>
      </c>
      <c r="AX4762" s="12" t="s">
        <v>72</v>
      </c>
      <c r="AY4762" s="151" t="s">
        <v>182</v>
      </c>
    </row>
    <row r="4763" spans="2:65" s="12" customFormat="1" ht="22.5">
      <c r="B4763" s="149"/>
      <c r="D4763" s="150" t="s">
        <v>193</v>
      </c>
      <c r="E4763" s="151" t="s">
        <v>3</v>
      </c>
      <c r="F4763" s="152" t="s">
        <v>3832</v>
      </c>
      <c r="H4763" s="153">
        <v>38.03</v>
      </c>
      <c r="I4763" s="154"/>
      <c r="L4763" s="149"/>
      <c r="M4763" s="155"/>
      <c r="T4763" s="156"/>
      <c r="AT4763" s="151" t="s">
        <v>193</v>
      </c>
      <c r="AU4763" s="151" t="s">
        <v>81</v>
      </c>
      <c r="AV4763" s="12" t="s">
        <v>81</v>
      </c>
      <c r="AW4763" s="12" t="s">
        <v>34</v>
      </c>
      <c r="AX4763" s="12" t="s">
        <v>72</v>
      </c>
      <c r="AY4763" s="151" t="s">
        <v>182</v>
      </c>
    </row>
    <row r="4764" spans="2:65" s="12" customFormat="1" ht="22.5">
      <c r="B4764" s="149"/>
      <c r="D4764" s="150" t="s">
        <v>193</v>
      </c>
      <c r="E4764" s="151" t="s">
        <v>3</v>
      </c>
      <c r="F4764" s="152" t="s">
        <v>3833</v>
      </c>
      <c r="H4764" s="153">
        <v>38.03</v>
      </c>
      <c r="I4764" s="154"/>
      <c r="L4764" s="149"/>
      <c r="M4764" s="155"/>
      <c r="T4764" s="156"/>
      <c r="AT4764" s="151" t="s">
        <v>193</v>
      </c>
      <c r="AU4764" s="151" t="s">
        <v>81</v>
      </c>
      <c r="AV4764" s="12" t="s">
        <v>81</v>
      </c>
      <c r="AW4764" s="12" t="s">
        <v>34</v>
      </c>
      <c r="AX4764" s="12" t="s">
        <v>72</v>
      </c>
      <c r="AY4764" s="151" t="s">
        <v>182</v>
      </c>
    </row>
    <row r="4765" spans="2:65" s="12" customFormat="1">
      <c r="B4765" s="149"/>
      <c r="D4765" s="150" t="s">
        <v>193</v>
      </c>
      <c r="E4765" s="151" t="s">
        <v>3</v>
      </c>
      <c r="F4765" s="152" t="s">
        <v>3834</v>
      </c>
      <c r="H4765" s="153">
        <v>8.82</v>
      </c>
      <c r="I4765" s="154"/>
      <c r="L4765" s="149"/>
      <c r="M4765" s="155"/>
      <c r="T4765" s="156"/>
      <c r="AT4765" s="151" t="s">
        <v>193</v>
      </c>
      <c r="AU4765" s="151" t="s">
        <v>81</v>
      </c>
      <c r="AV4765" s="12" t="s">
        <v>81</v>
      </c>
      <c r="AW4765" s="12" t="s">
        <v>34</v>
      </c>
      <c r="AX4765" s="12" t="s">
        <v>72</v>
      </c>
      <c r="AY4765" s="151" t="s">
        <v>182</v>
      </c>
    </row>
    <row r="4766" spans="2:65" s="13" customFormat="1">
      <c r="B4766" s="157"/>
      <c r="D4766" s="150" t="s">
        <v>193</v>
      </c>
      <c r="E4766" s="158" t="s">
        <v>3</v>
      </c>
      <c r="F4766" s="159" t="s">
        <v>201</v>
      </c>
      <c r="H4766" s="160">
        <v>143.26</v>
      </c>
      <c r="I4766" s="161"/>
      <c r="L4766" s="157"/>
      <c r="M4766" s="162"/>
      <c r="T4766" s="163"/>
      <c r="AT4766" s="158" t="s">
        <v>193</v>
      </c>
      <c r="AU4766" s="158" t="s">
        <v>81</v>
      </c>
      <c r="AV4766" s="13" t="s">
        <v>189</v>
      </c>
      <c r="AW4766" s="13" t="s">
        <v>34</v>
      </c>
      <c r="AX4766" s="13" t="s">
        <v>79</v>
      </c>
      <c r="AY4766" s="158" t="s">
        <v>182</v>
      </c>
    </row>
    <row r="4767" spans="2:65" s="1" customFormat="1" ht="33" customHeight="1">
      <c r="B4767" s="131"/>
      <c r="C4767" s="132" t="s">
        <v>3835</v>
      </c>
      <c r="D4767" s="132" t="s">
        <v>184</v>
      </c>
      <c r="E4767" s="133" t="s">
        <v>3836</v>
      </c>
      <c r="F4767" s="134" t="s">
        <v>3837</v>
      </c>
      <c r="G4767" s="135" t="s">
        <v>292</v>
      </c>
      <c r="H4767" s="136">
        <v>92.38</v>
      </c>
      <c r="I4767" s="137"/>
      <c r="J4767" s="138">
        <f>ROUND(I4767*H4767,2)</f>
        <v>0</v>
      </c>
      <c r="K4767" s="134" t="s">
        <v>3</v>
      </c>
      <c r="L4767" s="32"/>
      <c r="M4767" s="139" t="s">
        <v>3</v>
      </c>
      <c r="N4767" s="140" t="s">
        <v>43</v>
      </c>
      <c r="P4767" s="141">
        <f>O4767*H4767</f>
        <v>0</v>
      </c>
      <c r="Q4767" s="141">
        <v>0</v>
      </c>
      <c r="R4767" s="141">
        <f>Q4767*H4767</f>
        <v>0</v>
      </c>
      <c r="S4767" s="141">
        <v>0</v>
      </c>
      <c r="T4767" s="142">
        <f>S4767*H4767</f>
        <v>0</v>
      </c>
      <c r="AR4767" s="143" t="s">
        <v>286</v>
      </c>
      <c r="AT4767" s="143" t="s">
        <v>184</v>
      </c>
      <c r="AU4767" s="143" t="s">
        <v>81</v>
      </c>
      <c r="AY4767" s="17" t="s">
        <v>182</v>
      </c>
      <c r="BE4767" s="144">
        <f>IF(N4767="základní",J4767,0)</f>
        <v>0</v>
      </c>
      <c r="BF4767" s="144">
        <f>IF(N4767="snížená",J4767,0)</f>
        <v>0</v>
      </c>
      <c r="BG4767" s="144">
        <f>IF(N4767="zákl. přenesená",J4767,0)</f>
        <v>0</v>
      </c>
      <c r="BH4767" s="144">
        <f>IF(N4767="sníž. přenesená",J4767,0)</f>
        <v>0</v>
      </c>
      <c r="BI4767" s="144">
        <f>IF(N4767="nulová",J4767,0)</f>
        <v>0</v>
      </c>
      <c r="BJ4767" s="17" t="s">
        <v>79</v>
      </c>
      <c r="BK4767" s="144">
        <f>ROUND(I4767*H4767,2)</f>
        <v>0</v>
      </c>
      <c r="BL4767" s="17" t="s">
        <v>286</v>
      </c>
      <c r="BM4767" s="143" t="s">
        <v>3838</v>
      </c>
    </row>
    <row r="4768" spans="2:65" s="12" customFormat="1">
      <c r="B4768" s="149"/>
      <c r="D4768" s="150" t="s">
        <v>193</v>
      </c>
      <c r="E4768" s="151" t="s">
        <v>3</v>
      </c>
      <c r="F4768" s="152" t="s">
        <v>3839</v>
      </c>
      <c r="H4768" s="153">
        <v>69.680000000000007</v>
      </c>
      <c r="I4768" s="154"/>
      <c r="L4768" s="149"/>
      <c r="M4768" s="155"/>
      <c r="T4768" s="156"/>
      <c r="AT4768" s="151" t="s">
        <v>193</v>
      </c>
      <c r="AU4768" s="151" t="s">
        <v>81</v>
      </c>
      <c r="AV4768" s="12" t="s">
        <v>81</v>
      </c>
      <c r="AW4768" s="12" t="s">
        <v>34</v>
      </c>
      <c r="AX4768" s="12" t="s">
        <v>72</v>
      </c>
      <c r="AY4768" s="151" t="s">
        <v>182</v>
      </c>
    </row>
    <row r="4769" spans="2:65" s="12" customFormat="1">
      <c r="B4769" s="149"/>
      <c r="D4769" s="150" t="s">
        <v>193</v>
      </c>
      <c r="E4769" s="151" t="s">
        <v>3</v>
      </c>
      <c r="F4769" s="152" t="s">
        <v>3840</v>
      </c>
      <c r="H4769" s="153">
        <v>22.7</v>
      </c>
      <c r="I4769" s="154"/>
      <c r="L4769" s="149"/>
      <c r="M4769" s="155"/>
      <c r="T4769" s="156"/>
      <c r="AT4769" s="151" t="s">
        <v>193</v>
      </c>
      <c r="AU4769" s="151" t="s">
        <v>81</v>
      </c>
      <c r="AV4769" s="12" t="s">
        <v>81</v>
      </c>
      <c r="AW4769" s="12" t="s">
        <v>34</v>
      </c>
      <c r="AX4769" s="12" t="s">
        <v>72</v>
      </c>
      <c r="AY4769" s="151" t="s">
        <v>182</v>
      </c>
    </row>
    <row r="4770" spans="2:65" s="13" customFormat="1">
      <c r="B4770" s="157"/>
      <c r="D4770" s="150" t="s">
        <v>193</v>
      </c>
      <c r="E4770" s="158" t="s">
        <v>3</v>
      </c>
      <c r="F4770" s="159" t="s">
        <v>201</v>
      </c>
      <c r="H4770" s="160">
        <v>92.38000000000001</v>
      </c>
      <c r="I4770" s="161"/>
      <c r="L4770" s="157"/>
      <c r="M4770" s="162"/>
      <c r="T4770" s="163"/>
      <c r="AT4770" s="158" t="s">
        <v>193</v>
      </c>
      <c r="AU4770" s="158" t="s">
        <v>81</v>
      </c>
      <c r="AV4770" s="13" t="s">
        <v>189</v>
      </c>
      <c r="AW4770" s="13" t="s">
        <v>34</v>
      </c>
      <c r="AX4770" s="13" t="s">
        <v>79</v>
      </c>
      <c r="AY4770" s="158" t="s">
        <v>182</v>
      </c>
    </row>
    <row r="4771" spans="2:65" s="1" customFormat="1" ht="55.5" customHeight="1">
      <c r="B4771" s="131"/>
      <c r="C4771" s="132" t="s">
        <v>3841</v>
      </c>
      <c r="D4771" s="132" t="s">
        <v>184</v>
      </c>
      <c r="E4771" s="133" t="s">
        <v>3842</v>
      </c>
      <c r="F4771" s="134" t="s">
        <v>3843</v>
      </c>
      <c r="G4771" s="135" t="s">
        <v>543</v>
      </c>
      <c r="H4771" s="136">
        <v>18</v>
      </c>
      <c r="I4771" s="137"/>
      <c r="J4771" s="138">
        <f>ROUND(I4771*H4771,2)</f>
        <v>0</v>
      </c>
      <c r="K4771" s="134" t="s">
        <v>3</v>
      </c>
      <c r="L4771" s="32"/>
      <c r="M4771" s="139" t="s">
        <v>3</v>
      </c>
      <c r="N4771" s="140" t="s">
        <v>43</v>
      </c>
      <c r="P4771" s="141">
        <f>O4771*H4771</f>
        <v>0</v>
      </c>
      <c r="Q4771" s="141">
        <v>0</v>
      </c>
      <c r="R4771" s="141">
        <f>Q4771*H4771</f>
        <v>0</v>
      </c>
      <c r="S4771" s="141">
        <v>0</v>
      </c>
      <c r="T4771" s="142">
        <f>S4771*H4771</f>
        <v>0</v>
      </c>
      <c r="AR4771" s="143" t="s">
        <v>286</v>
      </c>
      <c r="AT4771" s="143" t="s">
        <v>184</v>
      </c>
      <c r="AU4771" s="143" t="s">
        <v>81</v>
      </c>
      <c r="AY4771" s="17" t="s">
        <v>182</v>
      </c>
      <c r="BE4771" s="144">
        <f>IF(N4771="základní",J4771,0)</f>
        <v>0</v>
      </c>
      <c r="BF4771" s="144">
        <f>IF(N4771="snížená",J4771,0)</f>
        <v>0</v>
      </c>
      <c r="BG4771" s="144">
        <f>IF(N4771="zákl. přenesená",J4771,0)</f>
        <v>0</v>
      </c>
      <c r="BH4771" s="144">
        <f>IF(N4771="sníž. přenesená",J4771,0)</f>
        <v>0</v>
      </c>
      <c r="BI4771" s="144">
        <f>IF(N4771="nulová",J4771,0)</f>
        <v>0</v>
      </c>
      <c r="BJ4771" s="17" t="s">
        <v>79</v>
      </c>
      <c r="BK4771" s="144">
        <f>ROUND(I4771*H4771,2)</f>
        <v>0</v>
      </c>
      <c r="BL4771" s="17" t="s">
        <v>286</v>
      </c>
      <c r="BM4771" s="143" t="s">
        <v>3844</v>
      </c>
    </row>
    <row r="4772" spans="2:65" s="12" customFormat="1">
      <c r="B4772" s="149"/>
      <c r="D4772" s="150" t="s">
        <v>193</v>
      </c>
      <c r="E4772" s="151" t="s">
        <v>3</v>
      </c>
      <c r="F4772" s="152" t="s">
        <v>3845</v>
      </c>
      <c r="H4772" s="153">
        <v>18</v>
      </c>
      <c r="I4772" s="154"/>
      <c r="L4772" s="149"/>
      <c r="M4772" s="155"/>
      <c r="T4772" s="156"/>
      <c r="AT4772" s="151" t="s">
        <v>193</v>
      </c>
      <c r="AU4772" s="151" t="s">
        <v>81</v>
      </c>
      <c r="AV4772" s="12" t="s">
        <v>81</v>
      </c>
      <c r="AW4772" s="12" t="s">
        <v>34</v>
      </c>
      <c r="AX4772" s="12" t="s">
        <v>79</v>
      </c>
      <c r="AY4772" s="151" t="s">
        <v>182</v>
      </c>
    </row>
    <row r="4773" spans="2:65" s="1" customFormat="1" ht="44.25" customHeight="1">
      <c r="B4773" s="131"/>
      <c r="C4773" s="132" t="s">
        <v>3846</v>
      </c>
      <c r="D4773" s="132" t="s">
        <v>184</v>
      </c>
      <c r="E4773" s="133" t="s">
        <v>3847</v>
      </c>
      <c r="F4773" s="134" t="s">
        <v>3848</v>
      </c>
      <c r="G4773" s="135" t="s">
        <v>292</v>
      </c>
      <c r="H4773" s="136">
        <v>3.37</v>
      </c>
      <c r="I4773" s="137"/>
      <c r="J4773" s="138">
        <f>ROUND(I4773*H4773,2)</f>
        <v>0</v>
      </c>
      <c r="K4773" s="134" t="s">
        <v>3</v>
      </c>
      <c r="L4773" s="32"/>
      <c r="M4773" s="139" t="s">
        <v>3</v>
      </c>
      <c r="N4773" s="140" t="s">
        <v>43</v>
      </c>
      <c r="P4773" s="141">
        <f>O4773*H4773</f>
        <v>0</v>
      </c>
      <c r="Q4773" s="141">
        <v>0</v>
      </c>
      <c r="R4773" s="141">
        <f>Q4773*H4773</f>
        <v>0</v>
      </c>
      <c r="S4773" s="141">
        <v>0</v>
      </c>
      <c r="T4773" s="142">
        <f>S4773*H4773</f>
        <v>0</v>
      </c>
      <c r="AR4773" s="143" t="s">
        <v>286</v>
      </c>
      <c r="AT4773" s="143" t="s">
        <v>184</v>
      </c>
      <c r="AU4773" s="143" t="s">
        <v>81</v>
      </c>
      <c r="AY4773" s="17" t="s">
        <v>182</v>
      </c>
      <c r="BE4773" s="144">
        <f>IF(N4773="základní",J4773,0)</f>
        <v>0</v>
      </c>
      <c r="BF4773" s="144">
        <f>IF(N4773="snížená",J4773,0)</f>
        <v>0</v>
      </c>
      <c r="BG4773" s="144">
        <f>IF(N4773="zákl. přenesená",J4773,0)</f>
        <v>0</v>
      </c>
      <c r="BH4773" s="144">
        <f>IF(N4773="sníž. přenesená",J4773,0)</f>
        <v>0</v>
      </c>
      <c r="BI4773" s="144">
        <f>IF(N4773="nulová",J4773,0)</f>
        <v>0</v>
      </c>
      <c r="BJ4773" s="17" t="s">
        <v>79</v>
      </c>
      <c r="BK4773" s="144">
        <f>ROUND(I4773*H4773,2)</f>
        <v>0</v>
      </c>
      <c r="BL4773" s="17" t="s">
        <v>286</v>
      </c>
      <c r="BM4773" s="143" t="s">
        <v>3849</v>
      </c>
    </row>
    <row r="4774" spans="2:65" s="12" customFormat="1">
      <c r="B4774" s="149"/>
      <c r="D4774" s="150" t="s">
        <v>193</v>
      </c>
      <c r="E4774" s="151" t="s">
        <v>3</v>
      </c>
      <c r="F4774" s="152" t="s">
        <v>3850</v>
      </c>
      <c r="H4774" s="153">
        <v>3.37</v>
      </c>
      <c r="I4774" s="154"/>
      <c r="L4774" s="149"/>
      <c r="M4774" s="155"/>
      <c r="T4774" s="156"/>
      <c r="AT4774" s="151" t="s">
        <v>193</v>
      </c>
      <c r="AU4774" s="151" t="s">
        <v>81</v>
      </c>
      <c r="AV4774" s="12" t="s">
        <v>81</v>
      </c>
      <c r="AW4774" s="12" t="s">
        <v>34</v>
      </c>
      <c r="AX4774" s="12" t="s">
        <v>79</v>
      </c>
      <c r="AY4774" s="151" t="s">
        <v>182</v>
      </c>
    </row>
    <row r="4775" spans="2:65" s="1" customFormat="1" ht="49.15" customHeight="1">
      <c r="B4775" s="131"/>
      <c r="C4775" s="132" t="s">
        <v>3851</v>
      </c>
      <c r="D4775" s="132" t="s">
        <v>184</v>
      </c>
      <c r="E4775" s="133" t="s">
        <v>3852</v>
      </c>
      <c r="F4775" s="134" t="s">
        <v>3853</v>
      </c>
      <c r="G4775" s="135" t="s">
        <v>292</v>
      </c>
      <c r="H4775" s="136">
        <v>34.99</v>
      </c>
      <c r="I4775" s="137"/>
      <c r="J4775" s="138">
        <f>ROUND(I4775*H4775,2)</f>
        <v>0</v>
      </c>
      <c r="K4775" s="134" t="s">
        <v>3</v>
      </c>
      <c r="L4775" s="32"/>
      <c r="M4775" s="139" t="s">
        <v>3</v>
      </c>
      <c r="N4775" s="140" t="s">
        <v>43</v>
      </c>
      <c r="P4775" s="141">
        <f>O4775*H4775</f>
        <v>0</v>
      </c>
      <c r="Q4775" s="141">
        <v>0</v>
      </c>
      <c r="R4775" s="141">
        <f>Q4775*H4775</f>
        <v>0</v>
      </c>
      <c r="S4775" s="141">
        <v>0</v>
      </c>
      <c r="T4775" s="142">
        <f>S4775*H4775</f>
        <v>0</v>
      </c>
      <c r="AR4775" s="143" t="s">
        <v>286</v>
      </c>
      <c r="AT4775" s="143" t="s">
        <v>184</v>
      </c>
      <c r="AU4775" s="143" t="s">
        <v>81</v>
      </c>
      <c r="AY4775" s="17" t="s">
        <v>182</v>
      </c>
      <c r="BE4775" s="144">
        <f>IF(N4775="základní",J4775,0)</f>
        <v>0</v>
      </c>
      <c r="BF4775" s="144">
        <f>IF(N4775="snížená",J4775,0)</f>
        <v>0</v>
      </c>
      <c r="BG4775" s="144">
        <f>IF(N4775="zákl. přenesená",J4775,0)</f>
        <v>0</v>
      </c>
      <c r="BH4775" s="144">
        <f>IF(N4775="sníž. přenesená",J4775,0)</f>
        <v>0</v>
      </c>
      <c r="BI4775" s="144">
        <f>IF(N4775="nulová",J4775,0)</f>
        <v>0</v>
      </c>
      <c r="BJ4775" s="17" t="s">
        <v>79</v>
      </c>
      <c r="BK4775" s="144">
        <f>ROUND(I4775*H4775,2)</f>
        <v>0</v>
      </c>
      <c r="BL4775" s="17" t="s">
        <v>286</v>
      </c>
      <c r="BM4775" s="143" t="s">
        <v>3854</v>
      </c>
    </row>
    <row r="4776" spans="2:65" s="12" customFormat="1">
      <c r="B4776" s="149"/>
      <c r="D4776" s="150" t="s">
        <v>193</v>
      </c>
      <c r="E4776" s="151" t="s">
        <v>3</v>
      </c>
      <c r="F4776" s="152" t="s">
        <v>3855</v>
      </c>
      <c r="H4776" s="153">
        <v>34.99</v>
      </c>
      <c r="I4776" s="154"/>
      <c r="L4776" s="149"/>
      <c r="M4776" s="155"/>
      <c r="T4776" s="156"/>
      <c r="AT4776" s="151" t="s">
        <v>193</v>
      </c>
      <c r="AU4776" s="151" t="s">
        <v>81</v>
      </c>
      <c r="AV4776" s="12" t="s">
        <v>81</v>
      </c>
      <c r="AW4776" s="12" t="s">
        <v>34</v>
      </c>
      <c r="AX4776" s="12" t="s">
        <v>79</v>
      </c>
      <c r="AY4776" s="151" t="s">
        <v>182</v>
      </c>
    </row>
    <row r="4777" spans="2:65" s="1" customFormat="1" ht="78" customHeight="1">
      <c r="B4777" s="131"/>
      <c r="C4777" s="132" t="s">
        <v>3856</v>
      </c>
      <c r="D4777" s="132" t="s">
        <v>184</v>
      </c>
      <c r="E4777" s="133" t="s">
        <v>3857</v>
      </c>
      <c r="F4777" s="134" t="s">
        <v>3858</v>
      </c>
      <c r="G4777" s="135" t="s">
        <v>292</v>
      </c>
      <c r="H4777" s="136">
        <v>134.208</v>
      </c>
      <c r="I4777" s="137"/>
      <c r="J4777" s="138">
        <f>ROUND(I4777*H4777,2)</f>
        <v>0</v>
      </c>
      <c r="K4777" s="134" t="s">
        <v>3</v>
      </c>
      <c r="L4777" s="32"/>
      <c r="M4777" s="139" t="s">
        <v>3</v>
      </c>
      <c r="N4777" s="140" t="s">
        <v>43</v>
      </c>
      <c r="P4777" s="141">
        <f>O4777*H4777</f>
        <v>0</v>
      </c>
      <c r="Q4777" s="141">
        <v>0</v>
      </c>
      <c r="R4777" s="141">
        <f>Q4777*H4777</f>
        <v>0</v>
      </c>
      <c r="S4777" s="141">
        <v>0</v>
      </c>
      <c r="T4777" s="142">
        <f>S4777*H4777</f>
        <v>0</v>
      </c>
      <c r="AR4777" s="143" t="s">
        <v>286</v>
      </c>
      <c r="AT4777" s="143" t="s">
        <v>184</v>
      </c>
      <c r="AU4777" s="143" t="s">
        <v>81</v>
      </c>
      <c r="AY4777" s="17" t="s">
        <v>182</v>
      </c>
      <c r="BE4777" s="144">
        <f>IF(N4777="základní",J4777,0)</f>
        <v>0</v>
      </c>
      <c r="BF4777" s="144">
        <f>IF(N4777="snížená",J4777,0)</f>
        <v>0</v>
      </c>
      <c r="BG4777" s="144">
        <f>IF(N4777="zákl. přenesená",J4777,0)</f>
        <v>0</v>
      </c>
      <c r="BH4777" s="144">
        <f>IF(N4777="sníž. přenesená",J4777,0)</f>
        <v>0</v>
      </c>
      <c r="BI4777" s="144">
        <f>IF(N4777="nulová",J4777,0)</f>
        <v>0</v>
      </c>
      <c r="BJ4777" s="17" t="s">
        <v>79</v>
      </c>
      <c r="BK4777" s="144">
        <f>ROUND(I4777*H4777,2)</f>
        <v>0</v>
      </c>
      <c r="BL4777" s="17" t="s">
        <v>286</v>
      </c>
      <c r="BM4777" s="143" t="s">
        <v>3859</v>
      </c>
    </row>
    <row r="4778" spans="2:65" s="12" customFormat="1">
      <c r="B4778" s="149"/>
      <c r="D4778" s="150" t="s">
        <v>193</v>
      </c>
      <c r="E4778" s="151" t="s">
        <v>3</v>
      </c>
      <c r="F4778" s="152" t="s">
        <v>3638</v>
      </c>
      <c r="H4778" s="153">
        <v>18.495999999999999</v>
      </c>
      <c r="I4778" s="154"/>
      <c r="L4778" s="149"/>
      <c r="M4778" s="155"/>
      <c r="T4778" s="156"/>
      <c r="AT4778" s="151" t="s">
        <v>193</v>
      </c>
      <c r="AU4778" s="151" t="s">
        <v>81</v>
      </c>
      <c r="AV4778" s="12" t="s">
        <v>81</v>
      </c>
      <c r="AW4778" s="12" t="s">
        <v>34</v>
      </c>
      <c r="AX4778" s="12" t="s">
        <v>72</v>
      </c>
      <c r="AY4778" s="151" t="s">
        <v>182</v>
      </c>
    </row>
    <row r="4779" spans="2:65" s="12" customFormat="1" ht="22.5">
      <c r="B4779" s="149"/>
      <c r="D4779" s="150" t="s">
        <v>193</v>
      </c>
      <c r="E4779" s="151" t="s">
        <v>3</v>
      </c>
      <c r="F4779" s="152" t="s">
        <v>3562</v>
      </c>
      <c r="H4779" s="153">
        <v>115.712</v>
      </c>
      <c r="I4779" s="154"/>
      <c r="L4779" s="149"/>
      <c r="M4779" s="155"/>
      <c r="T4779" s="156"/>
      <c r="AT4779" s="151" t="s">
        <v>193</v>
      </c>
      <c r="AU4779" s="151" t="s">
        <v>81</v>
      </c>
      <c r="AV4779" s="12" t="s">
        <v>81</v>
      </c>
      <c r="AW4779" s="12" t="s">
        <v>34</v>
      </c>
      <c r="AX4779" s="12" t="s">
        <v>72</v>
      </c>
      <c r="AY4779" s="151" t="s">
        <v>182</v>
      </c>
    </row>
    <row r="4780" spans="2:65" s="13" customFormat="1">
      <c r="B4780" s="157"/>
      <c r="D4780" s="150" t="s">
        <v>193</v>
      </c>
      <c r="E4780" s="158" t="s">
        <v>3</v>
      </c>
      <c r="F4780" s="159" t="s">
        <v>201</v>
      </c>
      <c r="H4780" s="160">
        <v>134.208</v>
      </c>
      <c r="I4780" s="161"/>
      <c r="L4780" s="157"/>
      <c r="M4780" s="162"/>
      <c r="T4780" s="163"/>
      <c r="AT4780" s="158" t="s">
        <v>193</v>
      </c>
      <c r="AU4780" s="158" t="s">
        <v>81</v>
      </c>
      <c r="AV4780" s="13" t="s">
        <v>189</v>
      </c>
      <c r="AW4780" s="13" t="s">
        <v>34</v>
      </c>
      <c r="AX4780" s="13" t="s">
        <v>79</v>
      </c>
      <c r="AY4780" s="158" t="s">
        <v>182</v>
      </c>
    </row>
    <row r="4781" spans="2:65" s="1" customFormat="1" ht="33" customHeight="1">
      <c r="B4781" s="131"/>
      <c r="C4781" s="132" t="s">
        <v>3860</v>
      </c>
      <c r="D4781" s="132" t="s">
        <v>184</v>
      </c>
      <c r="E4781" s="133" t="s">
        <v>3861</v>
      </c>
      <c r="F4781" s="134" t="s">
        <v>3862</v>
      </c>
      <c r="G4781" s="135" t="s">
        <v>300</v>
      </c>
      <c r="H4781" s="136">
        <v>14</v>
      </c>
      <c r="I4781" s="137"/>
      <c r="J4781" s="138">
        <f>ROUND(I4781*H4781,2)</f>
        <v>0</v>
      </c>
      <c r="K4781" s="134" t="s">
        <v>3</v>
      </c>
      <c r="L4781" s="32"/>
      <c r="M4781" s="139" t="s">
        <v>3</v>
      </c>
      <c r="N4781" s="140" t="s">
        <v>43</v>
      </c>
      <c r="P4781" s="141">
        <f>O4781*H4781</f>
        <v>0</v>
      </c>
      <c r="Q4781" s="141">
        <v>0</v>
      </c>
      <c r="R4781" s="141">
        <f>Q4781*H4781</f>
        <v>0</v>
      </c>
      <c r="S4781" s="141">
        <v>0</v>
      </c>
      <c r="T4781" s="142">
        <f>S4781*H4781</f>
        <v>0</v>
      </c>
      <c r="AR4781" s="143" t="s">
        <v>286</v>
      </c>
      <c r="AT4781" s="143" t="s">
        <v>184</v>
      </c>
      <c r="AU4781" s="143" t="s">
        <v>81</v>
      </c>
      <c r="AY4781" s="17" t="s">
        <v>182</v>
      </c>
      <c r="BE4781" s="144">
        <f>IF(N4781="základní",J4781,0)</f>
        <v>0</v>
      </c>
      <c r="BF4781" s="144">
        <f>IF(N4781="snížená",J4781,0)</f>
        <v>0</v>
      </c>
      <c r="BG4781" s="144">
        <f>IF(N4781="zákl. přenesená",J4781,0)</f>
        <v>0</v>
      </c>
      <c r="BH4781" s="144">
        <f>IF(N4781="sníž. přenesená",J4781,0)</f>
        <v>0</v>
      </c>
      <c r="BI4781" s="144">
        <f>IF(N4781="nulová",J4781,0)</f>
        <v>0</v>
      </c>
      <c r="BJ4781" s="17" t="s">
        <v>79</v>
      </c>
      <c r="BK4781" s="144">
        <f>ROUND(I4781*H4781,2)</f>
        <v>0</v>
      </c>
      <c r="BL4781" s="17" t="s">
        <v>286</v>
      </c>
      <c r="BM4781" s="143" t="s">
        <v>3863</v>
      </c>
    </row>
    <row r="4782" spans="2:65" s="12" customFormat="1">
      <c r="B4782" s="149"/>
      <c r="D4782" s="150" t="s">
        <v>193</v>
      </c>
      <c r="E4782" s="151" t="s">
        <v>3</v>
      </c>
      <c r="F4782" s="152" t="s">
        <v>3864</v>
      </c>
      <c r="H4782" s="153">
        <v>14</v>
      </c>
      <c r="I4782" s="154"/>
      <c r="L4782" s="149"/>
      <c r="M4782" s="155"/>
      <c r="T4782" s="156"/>
      <c r="AT4782" s="151" t="s">
        <v>193</v>
      </c>
      <c r="AU4782" s="151" t="s">
        <v>81</v>
      </c>
      <c r="AV4782" s="12" t="s">
        <v>81</v>
      </c>
      <c r="AW4782" s="12" t="s">
        <v>34</v>
      </c>
      <c r="AX4782" s="12" t="s">
        <v>79</v>
      </c>
      <c r="AY4782" s="151" t="s">
        <v>182</v>
      </c>
    </row>
    <row r="4783" spans="2:65" s="1" customFormat="1" ht="33" customHeight="1">
      <c r="B4783" s="131"/>
      <c r="C4783" s="132" t="s">
        <v>3865</v>
      </c>
      <c r="D4783" s="132" t="s">
        <v>184</v>
      </c>
      <c r="E4783" s="133" t="s">
        <v>3866</v>
      </c>
      <c r="F4783" s="134" t="s">
        <v>3867</v>
      </c>
      <c r="G4783" s="135" t="s">
        <v>300</v>
      </c>
      <c r="H4783" s="136">
        <v>16</v>
      </c>
      <c r="I4783" s="137"/>
      <c r="J4783" s="138">
        <f>ROUND(I4783*H4783,2)</f>
        <v>0</v>
      </c>
      <c r="K4783" s="134" t="s">
        <v>3</v>
      </c>
      <c r="L4783" s="32"/>
      <c r="M4783" s="139" t="s">
        <v>3</v>
      </c>
      <c r="N4783" s="140" t="s">
        <v>43</v>
      </c>
      <c r="P4783" s="141">
        <f>O4783*H4783</f>
        <v>0</v>
      </c>
      <c r="Q4783" s="141">
        <v>0</v>
      </c>
      <c r="R4783" s="141">
        <f>Q4783*H4783</f>
        <v>0</v>
      </c>
      <c r="S4783" s="141">
        <v>0</v>
      </c>
      <c r="T4783" s="142">
        <f>S4783*H4783</f>
        <v>0</v>
      </c>
      <c r="AR4783" s="143" t="s">
        <v>286</v>
      </c>
      <c r="AT4783" s="143" t="s">
        <v>184</v>
      </c>
      <c r="AU4783" s="143" t="s">
        <v>81</v>
      </c>
      <c r="AY4783" s="17" t="s">
        <v>182</v>
      </c>
      <c r="BE4783" s="144">
        <f>IF(N4783="základní",J4783,0)</f>
        <v>0</v>
      </c>
      <c r="BF4783" s="144">
        <f>IF(N4783="snížená",J4783,0)</f>
        <v>0</v>
      </c>
      <c r="BG4783" s="144">
        <f>IF(N4783="zákl. přenesená",J4783,0)</f>
        <v>0</v>
      </c>
      <c r="BH4783" s="144">
        <f>IF(N4783="sníž. přenesená",J4783,0)</f>
        <v>0</v>
      </c>
      <c r="BI4783" s="144">
        <f>IF(N4783="nulová",J4783,0)</f>
        <v>0</v>
      </c>
      <c r="BJ4783" s="17" t="s">
        <v>79</v>
      </c>
      <c r="BK4783" s="144">
        <f>ROUND(I4783*H4783,2)</f>
        <v>0</v>
      </c>
      <c r="BL4783" s="17" t="s">
        <v>286</v>
      </c>
      <c r="BM4783" s="143" t="s">
        <v>3868</v>
      </c>
    </row>
    <row r="4784" spans="2:65" s="12" customFormat="1">
      <c r="B4784" s="149"/>
      <c r="D4784" s="150" t="s">
        <v>193</v>
      </c>
      <c r="E4784" s="151" t="s">
        <v>3</v>
      </c>
      <c r="F4784" s="152" t="s">
        <v>3869</v>
      </c>
      <c r="H4784" s="153">
        <v>16</v>
      </c>
      <c r="I4784" s="154"/>
      <c r="L4784" s="149"/>
      <c r="M4784" s="155"/>
      <c r="T4784" s="156"/>
      <c r="AT4784" s="151" t="s">
        <v>193</v>
      </c>
      <c r="AU4784" s="151" t="s">
        <v>81</v>
      </c>
      <c r="AV4784" s="12" t="s">
        <v>81</v>
      </c>
      <c r="AW4784" s="12" t="s">
        <v>34</v>
      </c>
      <c r="AX4784" s="12" t="s">
        <v>79</v>
      </c>
      <c r="AY4784" s="151" t="s">
        <v>182</v>
      </c>
    </row>
    <row r="4785" spans="2:65" s="1" customFormat="1" ht="16.5" customHeight="1">
      <c r="B4785" s="131"/>
      <c r="C4785" s="132" t="s">
        <v>3870</v>
      </c>
      <c r="D4785" s="132" t="s">
        <v>184</v>
      </c>
      <c r="E4785" s="133" t="s">
        <v>3871</v>
      </c>
      <c r="F4785" s="134" t="s">
        <v>3872</v>
      </c>
      <c r="G4785" s="135" t="s">
        <v>300</v>
      </c>
      <c r="H4785" s="136">
        <v>5.12</v>
      </c>
      <c r="I4785" s="137"/>
      <c r="J4785" s="138">
        <f>ROUND(I4785*H4785,2)</f>
        <v>0</v>
      </c>
      <c r="K4785" s="134" t="s">
        <v>3</v>
      </c>
      <c r="L4785" s="32"/>
      <c r="M4785" s="139" t="s">
        <v>3</v>
      </c>
      <c r="N4785" s="140" t="s">
        <v>43</v>
      </c>
      <c r="P4785" s="141">
        <f>O4785*H4785</f>
        <v>0</v>
      </c>
      <c r="Q4785" s="141">
        <v>0</v>
      </c>
      <c r="R4785" s="141">
        <f>Q4785*H4785</f>
        <v>0</v>
      </c>
      <c r="S4785" s="141">
        <v>0</v>
      </c>
      <c r="T4785" s="142">
        <f>S4785*H4785</f>
        <v>0</v>
      </c>
      <c r="AR4785" s="143" t="s">
        <v>286</v>
      </c>
      <c r="AT4785" s="143" t="s">
        <v>184</v>
      </c>
      <c r="AU4785" s="143" t="s">
        <v>81</v>
      </c>
      <c r="AY4785" s="17" t="s">
        <v>182</v>
      </c>
      <c r="BE4785" s="144">
        <f>IF(N4785="základní",J4785,0)</f>
        <v>0</v>
      </c>
      <c r="BF4785" s="144">
        <f>IF(N4785="snížená",J4785,0)</f>
        <v>0</v>
      </c>
      <c r="BG4785" s="144">
        <f>IF(N4785="zákl. přenesená",J4785,0)</f>
        <v>0</v>
      </c>
      <c r="BH4785" s="144">
        <f>IF(N4785="sníž. přenesená",J4785,0)</f>
        <v>0</v>
      </c>
      <c r="BI4785" s="144">
        <f>IF(N4785="nulová",J4785,0)</f>
        <v>0</v>
      </c>
      <c r="BJ4785" s="17" t="s">
        <v>79</v>
      </c>
      <c r="BK4785" s="144">
        <f>ROUND(I4785*H4785,2)</f>
        <v>0</v>
      </c>
      <c r="BL4785" s="17" t="s">
        <v>286</v>
      </c>
      <c r="BM4785" s="143" t="s">
        <v>3873</v>
      </c>
    </row>
    <row r="4786" spans="2:65" s="12" customFormat="1">
      <c r="B4786" s="149"/>
      <c r="D4786" s="150" t="s">
        <v>193</v>
      </c>
      <c r="E4786" s="151" t="s">
        <v>3</v>
      </c>
      <c r="F4786" s="152" t="s">
        <v>3874</v>
      </c>
      <c r="H4786" s="153">
        <v>2.56</v>
      </c>
      <c r="I4786" s="154"/>
      <c r="L4786" s="149"/>
      <c r="M4786" s="155"/>
      <c r="T4786" s="156"/>
      <c r="AT4786" s="151" t="s">
        <v>193</v>
      </c>
      <c r="AU4786" s="151" t="s">
        <v>81</v>
      </c>
      <c r="AV4786" s="12" t="s">
        <v>81</v>
      </c>
      <c r="AW4786" s="12" t="s">
        <v>34</v>
      </c>
      <c r="AX4786" s="12" t="s">
        <v>72</v>
      </c>
      <c r="AY4786" s="151" t="s">
        <v>182</v>
      </c>
    </row>
    <row r="4787" spans="2:65" s="12" customFormat="1">
      <c r="B4787" s="149"/>
      <c r="D4787" s="150" t="s">
        <v>193</v>
      </c>
      <c r="E4787" s="151" t="s">
        <v>3</v>
      </c>
      <c r="F4787" s="152" t="s">
        <v>3875</v>
      </c>
      <c r="H4787" s="153">
        <v>2.56</v>
      </c>
      <c r="I4787" s="154"/>
      <c r="L4787" s="149"/>
      <c r="M4787" s="155"/>
      <c r="T4787" s="156"/>
      <c r="AT4787" s="151" t="s">
        <v>193</v>
      </c>
      <c r="AU4787" s="151" t="s">
        <v>81</v>
      </c>
      <c r="AV4787" s="12" t="s">
        <v>81</v>
      </c>
      <c r="AW4787" s="12" t="s">
        <v>34</v>
      </c>
      <c r="AX4787" s="12" t="s">
        <v>72</v>
      </c>
      <c r="AY4787" s="151" t="s">
        <v>182</v>
      </c>
    </row>
    <row r="4788" spans="2:65" s="13" customFormat="1">
      <c r="B4788" s="157"/>
      <c r="D4788" s="150" t="s">
        <v>193</v>
      </c>
      <c r="E4788" s="158" t="s">
        <v>3</v>
      </c>
      <c r="F4788" s="159" t="s">
        <v>201</v>
      </c>
      <c r="H4788" s="160">
        <v>5.12</v>
      </c>
      <c r="I4788" s="161"/>
      <c r="L4788" s="157"/>
      <c r="M4788" s="162"/>
      <c r="T4788" s="163"/>
      <c r="AT4788" s="158" t="s">
        <v>193</v>
      </c>
      <c r="AU4788" s="158" t="s">
        <v>81</v>
      </c>
      <c r="AV4788" s="13" t="s">
        <v>189</v>
      </c>
      <c r="AW4788" s="13" t="s">
        <v>34</v>
      </c>
      <c r="AX4788" s="13" t="s">
        <v>79</v>
      </c>
      <c r="AY4788" s="158" t="s">
        <v>182</v>
      </c>
    </row>
    <row r="4789" spans="2:65" s="1" customFormat="1" ht="66.75" customHeight="1">
      <c r="B4789" s="131"/>
      <c r="C4789" s="132" t="s">
        <v>3876</v>
      </c>
      <c r="D4789" s="132" t="s">
        <v>184</v>
      </c>
      <c r="E4789" s="133" t="s">
        <v>3877</v>
      </c>
      <c r="F4789" s="134" t="s">
        <v>3878</v>
      </c>
      <c r="G4789" s="135" t="s">
        <v>256</v>
      </c>
      <c r="H4789" s="136">
        <v>15.608000000000001</v>
      </c>
      <c r="I4789" s="137"/>
      <c r="J4789" s="138">
        <f>ROUND(I4789*H4789,2)</f>
        <v>0</v>
      </c>
      <c r="K4789" s="134" t="s">
        <v>188</v>
      </c>
      <c r="L4789" s="32"/>
      <c r="M4789" s="139" t="s">
        <v>3</v>
      </c>
      <c r="N4789" s="140" t="s">
        <v>43</v>
      </c>
      <c r="P4789" s="141">
        <f>O4789*H4789</f>
        <v>0</v>
      </c>
      <c r="Q4789" s="141">
        <v>0</v>
      </c>
      <c r="R4789" s="141">
        <f>Q4789*H4789</f>
        <v>0</v>
      </c>
      <c r="S4789" s="141">
        <v>0</v>
      </c>
      <c r="T4789" s="142">
        <f>S4789*H4789</f>
        <v>0</v>
      </c>
      <c r="AR4789" s="143" t="s">
        <v>286</v>
      </c>
      <c r="AT4789" s="143" t="s">
        <v>184</v>
      </c>
      <c r="AU4789" s="143" t="s">
        <v>81</v>
      </c>
      <c r="AY4789" s="17" t="s">
        <v>182</v>
      </c>
      <c r="BE4789" s="144">
        <f>IF(N4789="základní",J4789,0)</f>
        <v>0</v>
      </c>
      <c r="BF4789" s="144">
        <f>IF(N4789="snížená",J4789,0)</f>
        <v>0</v>
      </c>
      <c r="BG4789" s="144">
        <f>IF(N4789="zákl. přenesená",J4789,0)</f>
        <v>0</v>
      </c>
      <c r="BH4789" s="144">
        <f>IF(N4789="sníž. přenesená",J4789,0)</f>
        <v>0</v>
      </c>
      <c r="BI4789" s="144">
        <f>IF(N4789="nulová",J4789,0)</f>
        <v>0</v>
      </c>
      <c r="BJ4789" s="17" t="s">
        <v>79</v>
      </c>
      <c r="BK4789" s="144">
        <f>ROUND(I4789*H4789,2)</f>
        <v>0</v>
      </c>
      <c r="BL4789" s="17" t="s">
        <v>286</v>
      </c>
      <c r="BM4789" s="143" t="s">
        <v>3879</v>
      </c>
    </row>
    <row r="4790" spans="2:65" s="1" customFormat="1">
      <c r="B4790" s="32"/>
      <c r="D4790" s="145" t="s">
        <v>191</v>
      </c>
      <c r="F4790" s="146" t="s">
        <v>3880</v>
      </c>
      <c r="I4790" s="147"/>
      <c r="L4790" s="32"/>
      <c r="M4790" s="148"/>
      <c r="T4790" s="52"/>
      <c r="AT4790" s="17" t="s">
        <v>191</v>
      </c>
      <c r="AU4790" s="17" t="s">
        <v>81</v>
      </c>
    </row>
    <row r="4791" spans="2:65" s="11" customFormat="1" ht="22.9" customHeight="1">
      <c r="B4791" s="119"/>
      <c r="D4791" s="120" t="s">
        <v>71</v>
      </c>
      <c r="E4791" s="129" t="s">
        <v>3881</v>
      </c>
      <c r="F4791" s="129" t="s">
        <v>3882</v>
      </c>
      <c r="I4791" s="122"/>
      <c r="J4791" s="130">
        <f>BK4791</f>
        <v>0</v>
      </c>
      <c r="L4791" s="119"/>
      <c r="M4791" s="124"/>
      <c r="P4791" s="125">
        <f>SUM(P4792:P4854)</f>
        <v>0</v>
      </c>
      <c r="R4791" s="125">
        <f>SUM(R4792:R4854)</f>
        <v>1.10771865</v>
      </c>
      <c r="T4791" s="126">
        <f>SUM(T4792:T4854)</f>
        <v>0.12273789999999998</v>
      </c>
      <c r="AR4791" s="120" t="s">
        <v>81</v>
      </c>
      <c r="AT4791" s="127" t="s">
        <v>71</v>
      </c>
      <c r="AU4791" s="127" t="s">
        <v>79</v>
      </c>
      <c r="AY4791" s="120" t="s">
        <v>182</v>
      </c>
      <c r="BK4791" s="128">
        <f>SUM(BK4792:BK4854)</f>
        <v>0</v>
      </c>
    </row>
    <row r="4792" spans="2:65" s="1" customFormat="1" ht="24.2" customHeight="1">
      <c r="B4792" s="131"/>
      <c r="C4792" s="132" t="s">
        <v>3883</v>
      </c>
      <c r="D4792" s="132" t="s">
        <v>184</v>
      </c>
      <c r="E4792" s="133" t="s">
        <v>3884</v>
      </c>
      <c r="F4792" s="134" t="s">
        <v>3885</v>
      </c>
      <c r="G4792" s="135" t="s">
        <v>300</v>
      </c>
      <c r="H4792" s="136">
        <v>40.76</v>
      </c>
      <c r="I4792" s="137"/>
      <c r="J4792" s="138">
        <f>ROUND(I4792*H4792,2)</f>
        <v>0</v>
      </c>
      <c r="K4792" s="134" t="s">
        <v>188</v>
      </c>
      <c r="L4792" s="32"/>
      <c r="M4792" s="139" t="s">
        <v>3</v>
      </c>
      <c r="N4792" s="140" t="s">
        <v>43</v>
      </c>
      <c r="P4792" s="141">
        <f>O4792*H4792</f>
        <v>0</v>
      </c>
      <c r="Q4792" s="141">
        <v>0</v>
      </c>
      <c r="R4792" s="141">
        <f>Q4792*H4792</f>
        <v>0</v>
      </c>
      <c r="S4792" s="141">
        <v>1.91E-3</v>
      </c>
      <c r="T4792" s="142">
        <f>S4792*H4792</f>
        <v>7.7851599999999993E-2</v>
      </c>
      <c r="AR4792" s="143" t="s">
        <v>286</v>
      </c>
      <c r="AT4792" s="143" t="s">
        <v>184</v>
      </c>
      <c r="AU4792" s="143" t="s">
        <v>81</v>
      </c>
      <c r="AY4792" s="17" t="s">
        <v>182</v>
      </c>
      <c r="BE4792" s="144">
        <f>IF(N4792="základní",J4792,0)</f>
        <v>0</v>
      </c>
      <c r="BF4792" s="144">
        <f>IF(N4792="snížená",J4792,0)</f>
        <v>0</v>
      </c>
      <c r="BG4792" s="144">
        <f>IF(N4792="zákl. přenesená",J4792,0)</f>
        <v>0</v>
      </c>
      <c r="BH4792" s="144">
        <f>IF(N4792="sníž. přenesená",J4792,0)</f>
        <v>0</v>
      </c>
      <c r="BI4792" s="144">
        <f>IF(N4792="nulová",J4792,0)</f>
        <v>0</v>
      </c>
      <c r="BJ4792" s="17" t="s">
        <v>79</v>
      </c>
      <c r="BK4792" s="144">
        <f>ROUND(I4792*H4792,2)</f>
        <v>0</v>
      </c>
      <c r="BL4792" s="17" t="s">
        <v>286</v>
      </c>
      <c r="BM4792" s="143" t="s">
        <v>3886</v>
      </c>
    </row>
    <row r="4793" spans="2:65" s="1" customFormat="1">
      <c r="B4793" s="32"/>
      <c r="D4793" s="145" t="s">
        <v>191</v>
      </c>
      <c r="F4793" s="146" t="s">
        <v>3887</v>
      </c>
      <c r="I4793" s="147"/>
      <c r="L4793" s="32"/>
      <c r="M4793" s="148"/>
      <c r="T4793" s="52"/>
      <c r="AT4793" s="17" t="s">
        <v>191</v>
      </c>
      <c r="AU4793" s="17" t="s">
        <v>81</v>
      </c>
    </row>
    <row r="4794" spans="2:65" s="12" customFormat="1">
      <c r="B4794" s="149"/>
      <c r="D4794" s="150" t="s">
        <v>193</v>
      </c>
      <c r="E4794" s="151" t="s">
        <v>3</v>
      </c>
      <c r="F4794" s="152" t="s">
        <v>3888</v>
      </c>
      <c r="H4794" s="153">
        <v>40.76</v>
      </c>
      <c r="I4794" s="154"/>
      <c r="L4794" s="149"/>
      <c r="M4794" s="155"/>
      <c r="T4794" s="156"/>
      <c r="AT4794" s="151" t="s">
        <v>193</v>
      </c>
      <c r="AU4794" s="151" t="s">
        <v>81</v>
      </c>
      <c r="AV4794" s="12" t="s">
        <v>81</v>
      </c>
      <c r="AW4794" s="12" t="s">
        <v>34</v>
      </c>
      <c r="AX4794" s="12" t="s">
        <v>79</v>
      </c>
      <c r="AY4794" s="151" t="s">
        <v>182</v>
      </c>
    </row>
    <row r="4795" spans="2:65" s="1" customFormat="1" ht="24.2" customHeight="1">
      <c r="B4795" s="131"/>
      <c r="C4795" s="132" t="s">
        <v>3889</v>
      </c>
      <c r="D4795" s="132" t="s">
        <v>184</v>
      </c>
      <c r="E4795" s="133" t="s">
        <v>3890</v>
      </c>
      <c r="F4795" s="134" t="s">
        <v>3891</v>
      </c>
      <c r="G4795" s="135" t="s">
        <v>300</v>
      </c>
      <c r="H4795" s="136">
        <v>12.89</v>
      </c>
      <c r="I4795" s="137"/>
      <c r="J4795" s="138">
        <f>ROUND(I4795*H4795,2)</f>
        <v>0</v>
      </c>
      <c r="K4795" s="134" t="s">
        <v>188</v>
      </c>
      <c r="L4795" s="32"/>
      <c r="M4795" s="139" t="s">
        <v>3</v>
      </c>
      <c r="N4795" s="140" t="s">
        <v>43</v>
      </c>
      <c r="P4795" s="141">
        <f>O4795*H4795</f>
        <v>0</v>
      </c>
      <c r="Q4795" s="141">
        <v>0</v>
      </c>
      <c r="R4795" s="141">
        <f>Q4795*H4795</f>
        <v>0</v>
      </c>
      <c r="S4795" s="141">
        <v>1.67E-3</v>
      </c>
      <c r="T4795" s="142">
        <f>S4795*H4795</f>
        <v>2.1526300000000002E-2</v>
      </c>
      <c r="AR4795" s="143" t="s">
        <v>286</v>
      </c>
      <c r="AT4795" s="143" t="s">
        <v>184</v>
      </c>
      <c r="AU4795" s="143" t="s">
        <v>81</v>
      </c>
      <c r="AY4795" s="17" t="s">
        <v>182</v>
      </c>
      <c r="BE4795" s="144">
        <f>IF(N4795="základní",J4795,0)</f>
        <v>0</v>
      </c>
      <c r="BF4795" s="144">
        <f>IF(N4795="snížená",J4795,0)</f>
        <v>0</v>
      </c>
      <c r="BG4795" s="144">
        <f>IF(N4795="zákl. přenesená",J4795,0)</f>
        <v>0</v>
      </c>
      <c r="BH4795" s="144">
        <f>IF(N4795="sníž. přenesená",J4795,0)</f>
        <v>0</v>
      </c>
      <c r="BI4795" s="144">
        <f>IF(N4795="nulová",J4795,0)</f>
        <v>0</v>
      </c>
      <c r="BJ4795" s="17" t="s">
        <v>79</v>
      </c>
      <c r="BK4795" s="144">
        <f>ROUND(I4795*H4795,2)</f>
        <v>0</v>
      </c>
      <c r="BL4795" s="17" t="s">
        <v>286</v>
      </c>
      <c r="BM4795" s="143" t="s">
        <v>3892</v>
      </c>
    </row>
    <row r="4796" spans="2:65" s="1" customFormat="1">
      <c r="B4796" s="32"/>
      <c r="D4796" s="145" t="s">
        <v>191</v>
      </c>
      <c r="F4796" s="146" t="s">
        <v>3893</v>
      </c>
      <c r="I4796" s="147"/>
      <c r="L4796" s="32"/>
      <c r="M4796" s="148"/>
      <c r="T4796" s="52"/>
      <c r="AT4796" s="17" t="s">
        <v>191</v>
      </c>
      <c r="AU4796" s="17" t="s">
        <v>81</v>
      </c>
    </row>
    <row r="4797" spans="2:65" s="12" customFormat="1">
      <c r="B4797" s="149"/>
      <c r="D4797" s="150" t="s">
        <v>193</v>
      </c>
      <c r="E4797" s="151" t="s">
        <v>3</v>
      </c>
      <c r="F4797" s="152" t="s">
        <v>3894</v>
      </c>
      <c r="H4797" s="153">
        <v>12.89</v>
      </c>
      <c r="I4797" s="154"/>
      <c r="L4797" s="149"/>
      <c r="M4797" s="155"/>
      <c r="T4797" s="156"/>
      <c r="AT4797" s="151" t="s">
        <v>193</v>
      </c>
      <c r="AU4797" s="151" t="s">
        <v>81</v>
      </c>
      <c r="AV4797" s="12" t="s">
        <v>81</v>
      </c>
      <c r="AW4797" s="12" t="s">
        <v>34</v>
      </c>
      <c r="AX4797" s="12" t="s">
        <v>79</v>
      </c>
      <c r="AY4797" s="151" t="s">
        <v>182</v>
      </c>
    </row>
    <row r="4798" spans="2:65" s="1" customFormat="1" ht="24.2" customHeight="1">
      <c r="B4798" s="131"/>
      <c r="C4798" s="132" t="s">
        <v>3895</v>
      </c>
      <c r="D4798" s="132" t="s">
        <v>184</v>
      </c>
      <c r="E4798" s="133" t="s">
        <v>3896</v>
      </c>
      <c r="F4798" s="134" t="s">
        <v>3897</v>
      </c>
      <c r="G4798" s="135" t="s">
        <v>292</v>
      </c>
      <c r="H4798" s="136">
        <v>4</v>
      </c>
      <c r="I4798" s="137"/>
      <c r="J4798" s="138">
        <f>ROUND(I4798*H4798,2)</f>
        <v>0</v>
      </c>
      <c r="K4798" s="134" t="s">
        <v>188</v>
      </c>
      <c r="L4798" s="32"/>
      <c r="M4798" s="139" t="s">
        <v>3</v>
      </c>
      <c r="N4798" s="140" t="s">
        <v>43</v>
      </c>
      <c r="P4798" s="141">
        <f>O4798*H4798</f>
        <v>0</v>
      </c>
      <c r="Q4798" s="141">
        <v>0</v>
      </c>
      <c r="R4798" s="141">
        <f>Q4798*H4798</f>
        <v>0</v>
      </c>
      <c r="S4798" s="141">
        <v>5.8399999999999997E-3</v>
      </c>
      <c r="T4798" s="142">
        <f>S4798*H4798</f>
        <v>2.3359999999999999E-2</v>
      </c>
      <c r="AR4798" s="143" t="s">
        <v>286</v>
      </c>
      <c r="AT4798" s="143" t="s">
        <v>184</v>
      </c>
      <c r="AU4798" s="143" t="s">
        <v>81</v>
      </c>
      <c r="AY4798" s="17" t="s">
        <v>182</v>
      </c>
      <c r="BE4798" s="144">
        <f>IF(N4798="základní",J4798,0)</f>
        <v>0</v>
      </c>
      <c r="BF4798" s="144">
        <f>IF(N4798="snížená",J4798,0)</f>
        <v>0</v>
      </c>
      <c r="BG4798" s="144">
        <f>IF(N4798="zákl. přenesená",J4798,0)</f>
        <v>0</v>
      </c>
      <c r="BH4798" s="144">
        <f>IF(N4798="sníž. přenesená",J4798,0)</f>
        <v>0</v>
      </c>
      <c r="BI4798" s="144">
        <f>IF(N4798="nulová",J4798,0)</f>
        <v>0</v>
      </c>
      <c r="BJ4798" s="17" t="s">
        <v>79</v>
      </c>
      <c r="BK4798" s="144">
        <f>ROUND(I4798*H4798,2)</f>
        <v>0</v>
      </c>
      <c r="BL4798" s="17" t="s">
        <v>286</v>
      </c>
      <c r="BM4798" s="143" t="s">
        <v>3898</v>
      </c>
    </row>
    <row r="4799" spans="2:65" s="1" customFormat="1">
      <c r="B4799" s="32"/>
      <c r="D4799" s="145" t="s">
        <v>191</v>
      </c>
      <c r="F4799" s="146" t="s">
        <v>3899</v>
      </c>
      <c r="I4799" s="147"/>
      <c r="L4799" s="32"/>
      <c r="M4799" s="148"/>
      <c r="T4799" s="52"/>
      <c r="AT4799" s="17" t="s">
        <v>191</v>
      </c>
      <c r="AU4799" s="17" t="s">
        <v>81</v>
      </c>
    </row>
    <row r="4800" spans="2:65" s="12" customFormat="1">
      <c r="B4800" s="149"/>
      <c r="D4800" s="150" t="s">
        <v>193</v>
      </c>
      <c r="E4800" s="151" t="s">
        <v>3</v>
      </c>
      <c r="F4800" s="152" t="s">
        <v>3900</v>
      </c>
      <c r="H4800" s="153">
        <v>4</v>
      </c>
      <c r="I4800" s="154"/>
      <c r="L4800" s="149"/>
      <c r="M4800" s="155"/>
      <c r="T4800" s="156"/>
      <c r="AT4800" s="151" t="s">
        <v>193</v>
      </c>
      <c r="AU4800" s="151" t="s">
        <v>81</v>
      </c>
      <c r="AV4800" s="12" t="s">
        <v>81</v>
      </c>
      <c r="AW4800" s="12" t="s">
        <v>34</v>
      </c>
      <c r="AX4800" s="12" t="s">
        <v>79</v>
      </c>
      <c r="AY4800" s="151" t="s">
        <v>182</v>
      </c>
    </row>
    <row r="4801" spans="2:65" s="1" customFormat="1" ht="24.2" customHeight="1">
      <c r="B4801" s="131"/>
      <c r="C4801" s="132" t="s">
        <v>3901</v>
      </c>
      <c r="D4801" s="132" t="s">
        <v>184</v>
      </c>
      <c r="E4801" s="133" t="s">
        <v>3902</v>
      </c>
      <c r="F4801" s="134" t="s">
        <v>3903</v>
      </c>
      <c r="G4801" s="135" t="s">
        <v>300</v>
      </c>
      <c r="H4801" s="136">
        <v>14.07</v>
      </c>
      <c r="I4801" s="137"/>
      <c r="J4801" s="138">
        <f>ROUND(I4801*H4801,2)</f>
        <v>0</v>
      </c>
      <c r="K4801" s="134" t="s">
        <v>188</v>
      </c>
      <c r="L4801" s="32"/>
      <c r="M4801" s="139" t="s">
        <v>3</v>
      </c>
      <c r="N4801" s="140" t="s">
        <v>43</v>
      </c>
      <c r="P4801" s="141">
        <f>O4801*H4801</f>
        <v>0</v>
      </c>
      <c r="Q4801" s="141">
        <v>2.0899999999999998E-3</v>
      </c>
      <c r="R4801" s="141">
        <f>Q4801*H4801</f>
        <v>2.94063E-2</v>
      </c>
      <c r="S4801" s="141">
        <v>0</v>
      </c>
      <c r="T4801" s="142">
        <f>S4801*H4801</f>
        <v>0</v>
      </c>
      <c r="AR4801" s="143" t="s">
        <v>286</v>
      </c>
      <c r="AT4801" s="143" t="s">
        <v>184</v>
      </c>
      <c r="AU4801" s="143" t="s">
        <v>81</v>
      </c>
      <c r="AY4801" s="17" t="s">
        <v>182</v>
      </c>
      <c r="BE4801" s="144">
        <f>IF(N4801="základní",J4801,0)</f>
        <v>0</v>
      </c>
      <c r="BF4801" s="144">
        <f>IF(N4801="snížená",J4801,0)</f>
        <v>0</v>
      </c>
      <c r="BG4801" s="144">
        <f>IF(N4801="zákl. přenesená",J4801,0)</f>
        <v>0</v>
      </c>
      <c r="BH4801" s="144">
        <f>IF(N4801="sníž. přenesená",J4801,0)</f>
        <v>0</v>
      </c>
      <c r="BI4801" s="144">
        <f>IF(N4801="nulová",J4801,0)</f>
        <v>0</v>
      </c>
      <c r="BJ4801" s="17" t="s">
        <v>79</v>
      </c>
      <c r="BK4801" s="144">
        <f>ROUND(I4801*H4801,2)</f>
        <v>0</v>
      </c>
      <c r="BL4801" s="17" t="s">
        <v>286</v>
      </c>
      <c r="BM4801" s="143" t="s">
        <v>3904</v>
      </c>
    </row>
    <row r="4802" spans="2:65" s="1" customFormat="1">
      <c r="B4802" s="32"/>
      <c r="D4802" s="145" t="s">
        <v>191</v>
      </c>
      <c r="F4802" s="146" t="s">
        <v>3905</v>
      </c>
      <c r="I4802" s="147"/>
      <c r="L4802" s="32"/>
      <c r="M4802" s="148"/>
      <c r="T4802" s="52"/>
      <c r="AT4802" s="17" t="s">
        <v>191</v>
      </c>
      <c r="AU4802" s="17" t="s">
        <v>81</v>
      </c>
    </row>
    <row r="4803" spans="2:65" s="12" customFormat="1">
      <c r="B4803" s="149"/>
      <c r="D4803" s="150" t="s">
        <v>193</v>
      </c>
      <c r="E4803" s="151" t="s">
        <v>3</v>
      </c>
      <c r="F4803" s="152" t="s">
        <v>3906</v>
      </c>
      <c r="H4803" s="153">
        <v>14.07</v>
      </c>
      <c r="I4803" s="154"/>
      <c r="L4803" s="149"/>
      <c r="M4803" s="155"/>
      <c r="T4803" s="156"/>
      <c r="AT4803" s="151" t="s">
        <v>193</v>
      </c>
      <c r="AU4803" s="151" t="s">
        <v>81</v>
      </c>
      <c r="AV4803" s="12" t="s">
        <v>81</v>
      </c>
      <c r="AW4803" s="12" t="s">
        <v>34</v>
      </c>
      <c r="AX4803" s="12" t="s">
        <v>79</v>
      </c>
      <c r="AY4803" s="151" t="s">
        <v>182</v>
      </c>
    </row>
    <row r="4804" spans="2:65" s="1" customFormat="1" ht="24.2" customHeight="1">
      <c r="B4804" s="131"/>
      <c r="C4804" s="132" t="s">
        <v>3907</v>
      </c>
      <c r="D4804" s="132" t="s">
        <v>184</v>
      </c>
      <c r="E4804" s="133" t="s">
        <v>3908</v>
      </c>
      <c r="F4804" s="134" t="s">
        <v>3909</v>
      </c>
      <c r="G4804" s="135" t="s">
        <v>300</v>
      </c>
      <c r="H4804" s="136">
        <v>52.984999999999999</v>
      </c>
      <c r="I4804" s="137"/>
      <c r="J4804" s="138">
        <f>ROUND(I4804*H4804,2)</f>
        <v>0</v>
      </c>
      <c r="K4804" s="134" t="s">
        <v>188</v>
      </c>
      <c r="L4804" s="32"/>
      <c r="M4804" s="139" t="s">
        <v>3</v>
      </c>
      <c r="N4804" s="140" t="s">
        <v>43</v>
      </c>
      <c r="P4804" s="141">
        <f>O4804*H4804</f>
        <v>0</v>
      </c>
      <c r="Q4804" s="141">
        <v>6.0899999999999999E-3</v>
      </c>
      <c r="R4804" s="141">
        <f>Q4804*H4804</f>
        <v>0.32267865000000001</v>
      </c>
      <c r="S4804" s="141">
        <v>0</v>
      </c>
      <c r="T4804" s="142">
        <f>S4804*H4804</f>
        <v>0</v>
      </c>
      <c r="AR4804" s="143" t="s">
        <v>286</v>
      </c>
      <c r="AT4804" s="143" t="s">
        <v>184</v>
      </c>
      <c r="AU4804" s="143" t="s">
        <v>81</v>
      </c>
      <c r="AY4804" s="17" t="s">
        <v>182</v>
      </c>
      <c r="BE4804" s="144">
        <f>IF(N4804="základní",J4804,0)</f>
        <v>0</v>
      </c>
      <c r="BF4804" s="144">
        <f>IF(N4804="snížená",J4804,0)</f>
        <v>0</v>
      </c>
      <c r="BG4804" s="144">
        <f>IF(N4804="zákl. přenesená",J4804,0)</f>
        <v>0</v>
      </c>
      <c r="BH4804" s="144">
        <f>IF(N4804="sníž. přenesená",J4804,0)</f>
        <v>0</v>
      </c>
      <c r="BI4804" s="144">
        <f>IF(N4804="nulová",J4804,0)</f>
        <v>0</v>
      </c>
      <c r="BJ4804" s="17" t="s">
        <v>79</v>
      </c>
      <c r="BK4804" s="144">
        <f>ROUND(I4804*H4804,2)</f>
        <v>0</v>
      </c>
      <c r="BL4804" s="17" t="s">
        <v>286</v>
      </c>
      <c r="BM4804" s="143" t="s">
        <v>3910</v>
      </c>
    </row>
    <row r="4805" spans="2:65" s="1" customFormat="1">
      <c r="B4805" s="32"/>
      <c r="D4805" s="145" t="s">
        <v>191</v>
      </c>
      <c r="F4805" s="146" t="s">
        <v>3911</v>
      </c>
      <c r="I4805" s="147"/>
      <c r="L4805" s="32"/>
      <c r="M4805" s="148"/>
      <c r="T4805" s="52"/>
      <c r="AT4805" s="17" t="s">
        <v>191</v>
      </c>
      <c r="AU4805" s="17" t="s">
        <v>81</v>
      </c>
    </row>
    <row r="4806" spans="2:65" s="12" customFormat="1" ht="22.5">
      <c r="B4806" s="149"/>
      <c r="D4806" s="150" t="s">
        <v>193</v>
      </c>
      <c r="E4806" s="151" t="s">
        <v>3</v>
      </c>
      <c r="F4806" s="152" t="s">
        <v>3912</v>
      </c>
      <c r="H4806" s="153">
        <v>52.984999999999999</v>
      </c>
      <c r="I4806" s="154"/>
      <c r="L4806" s="149"/>
      <c r="M4806" s="155"/>
      <c r="T4806" s="156"/>
      <c r="AT4806" s="151" t="s">
        <v>193</v>
      </c>
      <c r="AU4806" s="151" t="s">
        <v>81</v>
      </c>
      <c r="AV4806" s="12" t="s">
        <v>81</v>
      </c>
      <c r="AW4806" s="12" t="s">
        <v>34</v>
      </c>
      <c r="AX4806" s="12" t="s">
        <v>79</v>
      </c>
      <c r="AY4806" s="151" t="s">
        <v>182</v>
      </c>
    </row>
    <row r="4807" spans="2:65" s="1" customFormat="1" ht="24.2" customHeight="1">
      <c r="B4807" s="131"/>
      <c r="C4807" s="132" t="s">
        <v>3913</v>
      </c>
      <c r="D4807" s="132" t="s">
        <v>184</v>
      </c>
      <c r="E4807" s="133" t="s">
        <v>3914</v>
      </c>
      <c r="F4807" s="134" t="s">
        <v>3915</v>
      </c>
      <c r="G4807" s="135" t="s">
        <v>300</v>
      </c>
      <c r="H4807" s="136">
        <v>6.8</v>
      </c>
      <c r="I4807" s="137"/>
      <c r="J4807" s="138">
        <f>ROUND(I4807*H4807,2)</f>
        <v>0</v>
      </c>
      <c r="K4807" s="134" t="s">
        <v>188</v>
      </c>
      <c r="L4807" s="32"/>
      <c r="M4807" s="139" t="s">
        <v>3</v>
      </c>
      <c r="N4807" s="140" t="s">
        <v>43</v>
      </c>
      <c r="P4807" s="141">
        <f>O4807*H4807</f>
        <v>0</v>
      </c>
      <c r="Q4807" s="141">
        <v>6.3000000000000003E-4</v>
      </c>
      <c r="R4807" s="141">
        <f>Q4807*H4807</f>
        <v>4.2840000000000005E-3</v>
      </c>
      <c r="S4807" s="141">
        <v>0</v>
      </c>
      <c r="T4807" s="142">
        <f>S4807*H4807</f>
        <v>0</v>
      </c>
      <c r="AR4807" s="143" t="s">
        <v>286</v>
      </c>
      <c r="AT4807" s="143" t="s">
        <v>184</v>
      </c>
      <c r="AU4807" s="143" t="s">
        <v>81</v>
      </c>
      <c r="AY4807" s="17" t="s">
        <v>182</v>
      </c>
      <c r="BE4807" s="144">
        <f>IF(N4807="základní",J4807,0)</f>
        <v>0</v>
      </c>
      <c r="BF4807" s="144">
        <f>IF(N4807="snížená",J4807,0)</f>
        <v>0</v>
      </c>
      <c r="BG4807" s="144">
        <f>IF(N4807="zákl. přenesená",J4807,0)</f>
        <v>0</v>
      </c>
      <c r="BH4807" s="144">
        <f>IF(N4807="sníž. přenesená",J4807,0)</f>
        <v>0</v>
      </c>
      <c r="BI4807" s="144">
        <f>IF(N4807="nulová",J4807,0)</f>
        <v>0</v>
      </c>
      <c r="BJ4807" s="17" t="s">
        <v>79</v>
      </c>
      <c r="BK4807" s="144">
        <f>ROUND(I4807*H4807,2)</f>
        <v>0</v>
      </c>
      <c r="BL4807" s="17" t="s">
        <v>286</v>
      </c>
      <c r="BM4807" s="143" t="s">
        <v>3916</v>
      </c>
    </row>
    <row r="4808" spans="2:65" s="1" customFormat="1">
      <c r="B4808" s="32"/>
      <c r="D4808" s="145" t="s">
        <v>191</v>
      </c>
      <c r="F4808" s="146" t="s">
        <v>3917</v>
      </c>
      <c r="I4808" s="147"/>
      <c r="L4808" s="32"/>
      <c r="M4808" s="148"/>
      <c r="T4808" s="52"/>
      <c r="AT4808" s="17" t="s">
        <v>191</v>
      </c>
      <c r="AU4808" s="17" t="s">
        <v>81</v>
      </c>
    </row>
    <row r="4809" spans="2:65" s="12" customFormat="1">
      <c r="B4809" s="149"/>
      <c r="D4809" s="150" t="s">
        <v>193</v>
      </c>
      <c r="E4809" s="151" t="s">
        <v>3</v>
      </c>
      <c r="F4809" s="152" t="s">
        <v>3918</v>
      </c>
      <c r="H4809" s="153">
        <v>6.8</v>
      </c>
      <c r="I4809" s="154"/>
      <c r="L4809" s="149"/>
      <c r="M4809" s="155"/>
      <c r="T4809" s="156"/>
      <c r="AT4809" s="151" t="s">
        <v>193</v>
      </c>
      <c r="AU4809" s="151" t="s">
        <v>81</v>
      </c>
      <c r="AV4809" s="12" t="s">
        <v>81</v>
      </c>
      <c r="AW4809" s="12" t="s">
        <v>34</v>
      </c>
      <c r="AX4809" s="12" t="s">
        <v>79</v>
      </c>
      <c r="AY4809" s="151" t="s">
        <v>182</v>
      </c>
    </row>
    <row r="4810" spans="2:65" s="1" customFormat="1" ht="24.2" customHeight="1">
      <c r="B4810" s="131"/>
      <c r="C4810" s="132" t="s">
        <v>3919</v>
      </c>
      <c r="D4810" s="132" t="s">
        <v>184</v>
      </c>
      <c r="E4810" s="133" t="s">
        <v>3920</v>
      </c>
      <c r="F4810" s="134" t="s">
        <v>3921</v>
      </c>
      <c r="G4810" s="135" t="s">
        <v>300</v>
      </c>
      <c r="H4810" s="136">
        <v>6.4</v>
      </c>
      <c r="I4810" s="137"/>
      <c r="J4810" s="138">
        <f>ROUND(I4810*H4810,2)</f>
        <v>0</v>
      </c>
      <c r="K4810" s="134" t="s">
        <v>188</v>
      </c>
      <c r="L4810" s="32"/>
      <c r="M4810" s="139" t="s">
        <v>3</v>
      </c>
      <c r="N4810" s="140" t="s">
        <v>43</v>
      </c>
      <c r="P4810" s="141">
        <f>O4810*H4810</f>
        <v>0</v>
      </c>
      <c r="Q4810" s="141">
        <v>2.82E-3</v>
      </c>
      <c r="R4810" s="141">
        <f>Q4810*H4810</f>
        <v>1.8048000000000002E-2</v>
      </c>
      <c r="S4810" s="141">
        <v>0</v>
      </c>
      <c r="T4810" s="142">
        <f>S4810*H4810</f>
        <v>0</v>
      </c>
      <c r="AR4810" s="143" t="s">
        <v>286</v>
      </c>
      <c r="AT4810" s="143" t="s">
        <v>184</v>
      </c>
      <c r="AU4810" s="143" t="s">
        <v>81</v>
      </c>
      <c r="AY4810" s="17" t="s">
        <v>182</v>
      </c>
      <c r="BE4810" s="144">
        <f>IF(N4810="základní",J4810,0)</f>
        <v>0</v>
      </c>
      <c r="BF4810" s="144">
        <f>IF(N4810="snížená",J4810,0)</f>
        <v>0</v>
      </c>
      <c r="BG4810" s="144">
        <f>IF(N4810="zákl. přenesená",J4810,0)</f>
        <v>0</v>
      </c>
      <c r="BH4810" s="144">
        <f>IF(N4810="sníž. přenesená",J4810,0)</f>
        <v>0</v>
      </c>
      <c r="BI4810" s="144">
        <f>IF(N4810="nulová",J4810,0)</f>
        <v>0</v>
      </c>
      <c r="BJ4810" s="17" t="s">
        <v>79</v>
      </c>
      <c r="BK4810" s="144">
        <f>ROUND(I4810*H4810,2)</f>
        <v>0</v>
      </c>
      <c r="BL4810" s="17" t="s">
        <v>286</v>
      </c>
      <c r="BM4810" s="143" t="s">
        <v>3922</v>
      </c>
    </row>
    <row r="4811" spans="2:65" s="1" customFormat="1">
      <c r="B4811" s="32"/>
      <c r="D4811" s="145" t="s">
        <v>191</v>
      </c>
      <c r="F4811" s="146" t="s">
        <v>3923</v>
      </c>
      <c r="I4811" s="147"/>
      <c r="L4811" s="32"/>
      <c r="M4811" s="148"/>
      <c r="T4811" s="52"/>
      <c r="AT4811" s="17" t="s">
        <v>191</v>
      </c>
      <c r="AU4811" s="17" t="s">
        <v>81</v>
      </c>
    </row>
    <row r="4812" spans="2:65" s="12" customFormat="1">
      <c r="B4812" s="149"/>
      <c r="D4812" s="150" t="s">
        <v>193</v>
      </c>
      <c r="E4812" s="151" t="s">
        <v>3</v>
      </c>
      <c r="F4812" s="152" t="s">
        <v>3924</v>
      </c>
      <c r="H4812" s="153">
        <v>6.4</v>
      </c>
      <c r="I4812" s="154"/>
      <c r="L4812" s="149"/>
      <c r="M4812" s="155"/>
      <c r="T4812" s="156"/>
      <c r="AT4812" s="151" t="s">
        <v>193</v>
      </c>
      <c r="AU4812" s="151" t="s">
        <v>81</v>
      </c>
      <c r="AV4812" s="12" t="s">
        <v>81</v>
      </c>
      <c r="AW4812" s="12" t="s">
        <v>34</v>
      </c>
      <c r="AX4812" s="12" t="s">
        <v>79</v>
      </c>
      <c r="AY4812" s="151" t="s">
        <v>182</v>
      </c>
    </row>
    <row r="4813" spans="2:65" s="1" customFormat="1" ht="33" customHeight="1">
      <c r="B4813" s="131"/>
      <c r="C4813" s="132" t="s">
        <v>3925</v>
      </c>
      <c r="D4813" s="132" t="s">
        <v>184</v>
      </c>
      <c r="E4813" s="133" t="s">
        <v>3926</v>
      </c>
      <c r="F4813" s="134" t="s">
        <v>3927</v>
      </c>
      <c r="G4813" s="135" t="s">
        <v>300</v>
      </c>
      <c r="H4813" s="136">
        <v>2</v>
      </c>
      <c r="I4813" s="137"/>
      <c r="J4813" s="138">
        <f>ROUND(I4813*H4813,2)</f>
        <v>0</v>
      </c>
      <c r="K4813" s="134" t="s">
        <v>188</v>
      </c>
      <c r="L4813" s="32"/>
      <c r="M4813" s="139" t="s">
        <v>3</v>
      </c>
      <c r="N4813" s="140" t="s">
        <v>43</v>
      </c>
      <c r="P4813" s="141">
        <f>O4813*H4813</f>
        <v>0</v>
      </c>
      <c r="Q4813" s="141">
        <v>3.0899999999999999E-3</v>
      </c>
      <c r="R4813" s="141">
        <f>Q4813*H4813</f>
        <v>6.1799999999999997E-3</v>
      </c>
      <c r="S4813" s="141">
        <v>0</v>
      </c>
      <c r="T4813" s="142">
        <f>S4813*H4813</f>
        <v>0</v>
      </c>
      <c r="AR4813" s="143" t="s">
        <v>286</v>
      </c>
      <c r="AT4813" s="143" t="s">
        <v>184</v>
      </c>
      <c r="AU4813" s="143" t="s">
        <v>81</v>
      </c>
      <c r="AY4813" s="17" t="s">
        <v>182</v>
      </c>
      <c r="BE4813" s="144">
        <f>IF(N4813="základní",J4813,0)</f>
        <v>0</v>
      </c>
      <c r="BF4813" s="144">
        <f>IF(N4813="snížená",J4813,0)</f>
        <v>0</v>
      </c>
      <c r="BG4813" s="144">
        <f>IF(N4813="zákl. přenesená",J4813,0)</f>
        <v>0</v>
      </c>
      <c r="BH4813" s="144">
        <f>IF(N4813="sníž. přenesená",J4813,0)</f>
        <v>0</v>
      </c>
      <c r="BI4813" s="144">
        <f>IF(N4813="nulová",J4813,0)</f>
        <v>0</v>
      </c>
      <c r="BJ4813" s="17" t="s">
        <v>79</v>
      </c>
      <c r="BK4813" s="144">
        <f>ROUND(I4813*H4813,2)</f>
        <v>0</v>
      </c>
      <c r="BL4813" s="17" t="s">
        <v>286</v>
      </c>
      <c r="BM4813" s="143" t="s">
        <v>3928</v>
      </c>
    </row>
    <row r="4814" spans="2:65" s="1" customFormat="1">
      <c r="B4814" s="32"/>
      <c r="D4814" s="145" t="s">
        <v>191</v>
      </c>
      <c r="F4814" s="146" t="s">
        <v>3929</v>
      </c>
      <c r="I4814" s="147"/>
      <c r="L4814" s="32"/>
      <c r="M4814" s="148"/>
      <c r="T4814" s="52"/>
      <c r="AT4814" s="17" t="s">
        <v>191</v>
      </c>
      <c r="AU4814" s="17" t="s">
        <v>81</v>
      </c>
    </row>
    <row r="4815" spans="2:65" s="12" customFormat="1">
      <c r="B4815" s="149"/>
      <c r="D4815" s="150" t="s">
        <v>193</v>
      </c>
      <c r="E4815" s="151" t="s">
        <v>3</v>
      </c>
      <c r="F4815" s="152" t="s">
        <v>3930</v>
      </c>
      <c r="H4815" s="153">
        <v>2</v>
      </c>
      <c r="I4815" s="154"/>
      <c r="L4815" s="149"/>
      <c r="M4815" s="155"/>
      <c r="T4815" s="156"/>
      <c r="AT4815" s="151" t="s">
        <v>193</v>
      </c>
      <c r="AU4815" s="151" t="s">
        <v>81</v>
      </c>
      <c r="AV4815" s="12" t="s">
        <v>81</v>
      </c>
      <c r="AW4815" s="12" t="s">
        <v>34</v>
      </c>
      <c r="AX4815" s="12" t="s">
        <v>79</v>
      </c>
      <c r="AY4815" s="151" t="s">
        <v>182</v>
      </c>
    </row>
    <row r="4816" spans="2:65" s="1" customFormat="1" ht="49.15" customHeight="1">
      <c r="B4816" s="131"/>
      <c r="C4816" s="132" t="s">
        <v>3931</v>
      </c>
      <c r="D4816" s="132" t="s">
        <v>184</v>
      </c>
      <c r="E4816" s="133" t="s">
        <v>3932</v>
      </c>
      <c r="F4816" s="134" t="s">
        <v>3933</v>
      </c>
      <c r="G4816" s="135" t="s">
        <v>543</v>
      </c>
      <c r="H4816" s="136">
        <v>4</v>
      </c>
      <c r="I4816" s="137"/>
      <c r="J4816" s="138">
        <f>ROUND(I4816*H4816,2)</f>
        <v>0</v>
      </c>
      <c r="K4816" s="134" t="s">
        <v>188</v>
      </c>
      <c r="L4816" s="32"/>
      <c r="M4816" s="139" t="s">
        <v>3</v>
      </c>
      <c r="N4816" s="140" t="s">
        <v>43</v>
      </c>
      <c r="P4816" s="141">
        <f>O4816*H4816</f>
        <v>0</v>
      </c>
      <c r="Q4816" s="141">
        <v>0</v>
      </c>
      <c r="R4816" s="141">
        <f>Q4816*H4816</f>
        <v>0</v>
      </c>
      <c r="S4816" s="141">
        <v>0</v>
      </c>
      <c r="T4816" s="142">
        <f>S4816*H4816</f>
        <v>0</v>
      </c>
      <c r="AR4816" s="143" t="s">
        <v>286</v>
      </c>
      <c r="AT4816" s="143" t="s">
        <v>184</v>
      </c>
      <c r="AU4816" s="143" t="s">
        <v>81</v>
      </c>
      <c r="AY4816" s="17" t="s">
        <v>182</v>
      </c>
      <c r="BE4816" s="144">
        <f>IF(N4816="základní",J4816,0)</f>
        <v>0</v>
      </c>
      <c r="BF4816" s="144">
        <f>IF(N4816="snížená",J4816,0)</f>
        <v>0</v>
      </c>
      <c r="BG4816" s="144">
        <f>IF(N4816="zákl. přenesená",J4816,0)</f>
        <v>0</v>
      </c>
      <c r="BH4816" s="144">
        <f>IF(N4816="sníž. přenesená",J4816,0)</f>
        <v>0</v>
      </c>
      <c r="BI4816" s="144">
        <f>IF(N4816="nulová",J4816,0)</f>
        <v>0</v>
      </c>
      <c r="BJ4816" s="17" t="s">
        <v>79</v>
      </c>
      <c r="BK4816" s="144">
        <f>ROUND(I4816*H4816,2)</f>
        <v>0</v>
      </c>
      <c r="BL4816" s="17" t="s">
        <v>286</v>
      </c>
      <c r="BM4816" s="143" t="s">
        <v>3934</v>
      </c>
    </row>
    <row r="4817" spans="2:65" s="1" customFormat="1">
      <c r="B4817" s="32"/>
      <c r="D4817" s="145" t="s">
        <v>191</v>
      </c>
      <c r="F4817" s="146" t="s">
        <v>3935</v>
      </c>
      <c r="I4817" s="147"/>
      <c r="L4817" s="32"/>
      <c r="M4817" s="148"/>
      <c r="T4817" s="52"/>
      <c r="AT4817" s="17" t="s">
        <v>191</v>
      </c>
      <c r="AU4817" s="17" t="s">
        <v>81</v>
      </c>
    </row>
    <row r="4818" spans="2:65" s="12" customFormat="1">
      <c r="B4818" s="149"/>
      <c r="D4818" s="150" t="s">
        <v>193</v>
      </c>
      <c r="E4818" s="151" t="s">
        <v>3</v>
      </c>
      <c r="F4818" s="152" t="s">
        <v>3936</v>
      </c>
      <c r="H4818" s="153">
        <v>4</v>
      </c>
      <c r="I4818" s="154"/>
      <c r="L4818" s="149"/>
      <c r="M4818" s="155"/>
      <c r="T4818" s="156"/>
      <c r="AT4818" s="151" t="s">
        <v>193</v>
      </c>
      <c r="AU4818" s="151" t="s">
        <v>81</v>
      </c>
      <c r="AV4818" s="12" t="s">
        <v>81</v>
      </c>
      <c r="AW4818" s="12" t="s">
        <v>34</v>
      </c>
      <c r="AX4818" s="12" t="s">
        <v>79</v>
      </c>
      <c r="AY4818" s="151" t="s">
        <v>182</v>
      </c>
    </row>
    <row r="4819" spans="2:65" s="1" customFormat="1" ht="37.9" customHeight="1">
      <c r="B4819" s="131"/>
      <c r="C4819" s="132" t="s">
        <v>3937</v>
      </c>
      <c r="D4819" s="132" t="s">
        <v>184</v>
      </c>
      <c r="E4819" s="133" t="s">
        <v>3938</v>
      </c>
      <c r="F4819" s="134" t="s">
        <v>3939</v>
      </c>
      <c r="G4819" s="135" t="s">
        <v>300</v>
      </c>
      <c r="H4819" s="136">
        <v>52.984999999999999</v>
      </c>
      <c r="I4819" s="137"/>
      <c r="J4819" s="138">
        <f>ROUND(I4819*H4819,2)</f>
        <v>0</v>
      </c>
      <c r="K4819" s="134" t="s">
        <v>188</v>
      </c>
      <c r="L4819" s="32"/>
      <c r="M4819" s="139" t="s">
        <v>3</v>
      </c>
      <c r="N4819" s="140" t="s">
        <v>43</v>
      </c>
      <c r="P4819" s="141">
        <f>O4819*H4819</f>
        <v>0</v>
      </c>
      <c r="Q4819" s="141">
        <v>4.4799999999999996E-3</v>
      </c>
      <c r="R4819" s="141">
        <f>Q4819*H4819</f>
        <v>0.23737279999999997</v>
      </c>
      <c r="S4819" s="141">
        <v>0</v>
      </c>
      <c r="T4819" s="142">
        <f>S4819*H4819</f>
        <v>0</v>
      </c>
      <c r="AR4819" s="143" t="s">
        <v>286</v>
      </c>
      <c r="AT4819" s="143" t="s">
        <v>184</v>
      </c>
      <c r="AU4819" s="143" t="s">
        <v>81</v>
      </c>
      <c r="AY4819" s="17" t="s">
        <v>182</v>
      </c>
      <c r="BE4819" s="144">
        <f>IF(N4819="základní",J4819,0)</f>
        <v>0</v>
      </c>
      <c r="BF4819" s="144">
        <f>IF(N4819="snížená",J4819,0)</f>
        <v>0</v>
      </c>
      <c r="BG4819" s="144">
        <f>IF(N4819="zákl. přenesená",J4819,0)</f>
        <v>0</v>
      </c>
      <c r="BH4819" s="144">
        <f>IF(N4819="sníž. přenesená",J4819,0)</f>
        <v>0</v>
      </c>
      <c r="BI4819" s="144">
        <f>IF(N4819="nulová",J4819,0)</f>
        <v>0</v>
      </c>
      <c r="BJ4819" s="17" t="s">
        <v>79</v>
      </c>
      <c r="BK4819" s="144">
        <f>ROUND(I4819*H4819,2)</f>
        <v>0</v>
      </c>
      <c r="BL4819" s="17" t="s">
        <v>286</v>
      </c>
      <c r="BM4819" s="143" t="s">
        <v>3940</v>
      </c>
    </row>
    <row r="4820" spans="2:65" s="1" customFormat="1">
      <c r="B4820" s="32"/>
      <c r="D4820" s="145" t="s">
        <v>191</v>
      </c>
      <c r="F4820" s="146" t="s">
        <v>3941</v>
      </c>
      <c r="I4820" s="147"/>
      <c r="L4820" s="32"/>
      <c r="M4820" s="148"/>
      <c r="T4820" s="52"/>
      <c r="AT4820" s="17" t="s">
        <v>191</v>
      </c>
      <c r="AU4820" s="17" t="s">
        <v>81</v>
      </c>
    </row>
    <row r="4821" spans="2:65" s="12" customFormat="1" ht="22.5">
      <c r="B4821" s="149"/>
      <c r="D4821" s="150" t="s">
        <v>193</v>
      </c>
      <c r="E4821" s="151" t="s">
        <v>3</v>
      </c>
      <c r="F4821" s="152" t="s">
        <v>3912</v>
      </c>
      <c r="H4821" s="153">
        <v>52.984999999999999</v>
      </c>
      <c r="I4821" s="154"/>
      <c r="L4821" s="149"/>
      <c r="M4821" s="155"/>
      <c r="T4821" s="156"/>
      <c r="AT4821" s="151" t="s">
        <v>193</v>
      </c>
      <c r="AU4821" s="151" t="s">
        <v>81</v>
      </c>
      <c r="AV4821" s="12" t="s">
        <v>81</v>
      </c>
      <c r="AW4821" s="12" t="s">
        <v>34</v>
      </c>
      <c r="AX4821" s="12" t="s">
        <v>79</v>
      </c>
      <c r="AY4821" s="151" t="s">
        <v>182</v>
      </c>
    </row>
    <row r="4822" spans="2:65" s="1" customFormat="1" ht="37.9" customHeight="1">
      <c r="B4822" s="131"/>
      <c r="C4822" s="132" t="s">
        <v>3942</v>
      </c>
      <c r="D4822" s="132" t="s">
        <v>184</v>
      </c>
      <c r="E4822" s="133" t="s">
        <v>3943</v>
      </c>
      <c r="F4822" s="134" t="s">
        <v>3944</v>
      </c>
      <c r="G4822" s="135" t="s">
        <v>300</v>
      </c>
      <c r="H4822" s="136">
        <v>2.4</v>
      </c>
      <c r="I4822" s="137"/>
      <c r="J4822" s="138">
        <f>ROUND(I4822*H4822,2)</f>
        <v>0</v>
      </c>
      <c r="K4822" s="134" t="s">
        <v>188</v>
      </c>
      <c r="L4822" s="32"/>
      <c r="M4822" s="139" t="s">
        <v>3</v>
      </c>
      <c r="N4822" s="140" t="s">
        <v>43</v>
      </c>
      <c r="P4822" s="141">
        <f>O4822*H4822</f>
        <v>0</v>
      </c>
      <c r="Q4822" s="141">
        <v>5.2199999999999998E-3</v>
      </c>
      <c r="R4822" s="141">
        <f>Q4822*H4822</f>
        <v>1.2527999999999999E-2</v>
      </c>
      <c r="S4822" s="141">
        <v>0</v>
      </c>
      <c r="T4822" s="142">
        <f>S4822*H4822</f>
        <v>0</v>
      </c>
      <c r="AR4822" s="143" t="s">
        <v>286</v>
      </c>
      <c r="AT4822" s="143" t="s">
        <v>184</v>
      </c>
      <c r="AU4822" s="143" t="s">
        <v>81</v>
      </c>
      <c r="AY4822" s="17" t="s">
        <v>182</v>
      </c>
      <c r="BE4822" s="144">
        <f>IF(N4822="základní",J4822,0)</f>
        <v>0</v>
      </c>
      <c r="BF4822" s="144">
        <f>IF(N4822="snížená",J4822,0)</f>
        <v>0</v>
      </c>
      <c r="BG4822" s="144">
        <f>IF(N4822="zákl. přenesená",J4822,0)</f>
        <v>0</v>
      </c>
      <c r="BH4822" s="144">
        <f>IF(N4822="sníž. přenesená",J4822,0)</f>
        <v>0</v>
      </c>
      <c r="BI4822" s="144">
        <f>IF(N4822="nulová",J4822,0)</f>
        <v>0</v>
      </c>
      <c r="BJ4822" s="17" t="s">
        <v>79</v>
      </c>
      <c r="BK4822" s="144">
        <f>ROUND(I4822*H4822,2)</f>
        <v>0</v>
      </c>
      <c r="BL4822" s="17" t="s">
        <v>286</v>
      </c>
      <c r="BM4822" s="143" t="s">
        <v>3945</v>
      </c>
    </row>
    <row r="4823" spans="2:65" s="1" customFormat="1">
      <c r="B4823" s="32"/>
      <c r="D4823" s="145" t="s">
        <v>191</v>
      </c>
      <c r="F4823" s="146" t="s">
        <v>3946</v>
      </c>
      <c r="I4823" s="147"/>
      <c r="L4823" s="32"/>
      <c r="M4823" s="148"/>
      <c r="T4823" s="52"/>
      <c r="AT4823" s="17" t="s">
        <v>191</v>
      </c>
      <c r="AU4823" s="17" t="s">
        <v>81</v>
      </c>
    </row>
    <row r="4824" spans="2:65" s="12" customFormat="1">
      <c r="B4824" s="149"/>
      <c r="D4824" s="150" t="s">
        <v>193</v>
      </c>
      <c r="E4824" s="151" t="s">
        <v>3</v>
      </c>
      <c r="F4824" s="152" t="s">
        <v>3947</v>
      </c>
      <c r="H4824" s="153">
        <v>2.4</v>
      </c>
      <c r="I4824" s="154"/>
      <c r="L4824" s="149"/>
      <c r="M4824" s="155"/>
      <c r="T4824" s="156"/>
      <c r="AT4824" s="151" t="s">
        <v>193</v>
      </c>
      <c r="AU4824" s="151" t="s">
        <v>81</v>
      </c>
      <c r="AV4824" s="12" t="s">
        <v>81</v>
      </c>
      <c r="AW4824" s="12" t="s">
        <v>34</v>
      </c>
      <c r="AX4824" s="12" t="s">
        <v>79</v>
      </c>
      <c r="AY4824" s="151" t="s">
        <v>182</v>
      </c>
    </row>
    <row r="4825" spans="2:65" s="1" customFormat="1" ht="55.5" customHeight="1">
      <c r="B4825" s="131"/>
      <c r="C4825" s="132" t="s">
        <v>3948</v>
      </c>
      <c r="D4825" s="132" t="s">
        <v>184</v>
      </c>
      <c r="E4825" s="133" t="s">
        <v>3949</v>
      </c>
      <c r="F4825" s="134" t="s">
        <v>3950</v>
      </c>
      <c r="G4825" s="135" t="s">
        <v>543</v>
      </c>
      <c r="H4825" s="136">
        <v>13</v>
      </c>
      <c r="I4825" s="137"/>
      <c r="J4825" s="138">
        <f>ROUND(I4825*H4825,2)</f>
        <v>0</v>
      </c>
      <c r="K4825" s="134" t="s">
        <v>188</v>
      </c>
      <c r="L4825" s="32"/>
      <c r="M4825" s="139" t="s">
        <v>3</v>
      </c>
      <c r="N4825" s="140" t="s">
        <v>43</v>
      </c>
      <c r="P4825" s="141">
        <f>O4825*H4825</f>
        <v>0</v>
      </c>
      <c r="Q4825" s="141">
        <v>0</v>
      </c>
      <c r="R4825" s="141">
        <f>Q4825*H4825</f>
        <v>0</v>
      </c>
      <c r="S4825" s="141">
        <v>0</v>
      </c>
      <c r="T4825" s="142">
        <f>S4825*H4825</f>
        <v>0</v>
      </c>
      <c r="AR4825" s="143" t="s">
        <v>286</v>
      </c>
      <c r="AT4825" s="143" t="s">
        <v>184</v>
      </c>
      <c r="AU4825" s="143" t="s">
        <v>81</v>
      </c>
      <c r="AY4825" s="17" t="s">
        <v>182</v>
      </c>
      <c r="BE4825" s="144">
        <f>IF(N4825="základní",J4825,0)</f>
        <v>0</v>
      </c>
      <c r="BF4825" s="144">
        <f>IF(N4825="snížená",J4825,0)</f>
        <v>0</v>
      </c>
      <c r="BG4825" s="144">
        <f>IF(N4825="zákl. přenesená",J4825,0)</f>
        <v>0</v>
      </c>
      <c r="BH4825" s="144">
        <f>IF(N4825="sníž. přenesená",J4825,0)</f>
        <v>0</v>
      </c>
      <c r="BI4825" s="144">
        <f>IF(N4825="nulová",J4825,0)</f>
        <v>0</v>
      </c>
      <c r="BJ4825" s="17" t="s">
        <v>79</v>
      </c>
      <c r="BK4825" s="144">
        <f>ROUND(I4825*H4825,2)</f>
        <v>0</v>
      </c>
      <c r="BL4825" s="17" t="s">
        <v>286</v>
      </c>
      <c r="BM4825" s="143" t="s">
        <v>3951</v>
      </c>
    </row>
    <row r="4826" spans="2:65" s="1" customFormat="1">
      <c r="B4826" s="32"/>
      <c r="D4826" s="145" t="s">
        <v>191</v>
      </c>
      <c r="F4826" s="146" t="s">
        <v>3952</v>
      </c>
      <c r="I4826" s="147"/>
      <c r="L4826" s="32"/>
      <c r="M4826" s="148"/>
      <c r="T4826" s="52"/>
      <c r="AT4826" s="17" t="s">
        <v>191</v>
      </c>
      <c r="AU4826" s="17" t="s">
        <v>81</v>
      </c>
    </row>
    <row r="4827" spans="2:65" s="12" customFormat="1">
      <c r="B4827" s="149"/>
      <c r="D4827" s="150" t="s">
        <v>193</v>
      </c>
      <c r="E4827" s="151" t="s">
        <v>3</v>
      </c>
      <c r="F4827" s="152" t="s">
        <v>3953</v>
      </c>
      <c r="H4827" s="153">
        <v>9</v>
      </c>
      <c r="I4827" s="154"/>
      <c r="L4827" s="149"/>
      <c r="M4827" s="155"/>
      <c r="T4827" s="156"/>
      <c r="AT4827" s="151" t="s">
        <v>193</v>
      </c>
      <c r="AU4827" s="151" t="s">
        <v>81</v>
      </c>
      <c r="AV4827" s="12" t="s">
        <v>81</v>
      </c>
      <c r="AW4827" s="12" t="s">
        <v>34</v>
      </c>
      <c r="AX4827" s="12" t="s">
        <v>72</v>
      </c>
      <c r="AY4827" s="151" t="s">
        <v>182</v>
      </c>
    </row>
    <row r="4828" spans="2:65" s="12" customFormat="1">
      <c r="B4828" s="149"/>
      <c r="D4828" s="150" t="s">
        <v>193</v>
      </c>
      <c r="E4828" s="151" t="s">
        <v>3</v>
      </c>
      <c r="F4828" s="152" t="s">
        <v>650</v>
      </c>
      <c r="H4828" s="153">
        <v>4</v>
      </c>
      <c r="I4828" s="154"/>
      <c r="L4828" s="149"/>
      <c r="M4828" s="155"/>
      <c r="T4828" s="156"/>
      <c r="AT4828" s="151" t="s">
        <v>193</v>
      </c>
      <c r="AU4828" s="151" t="s">
        <v>81</v>
      </c>
      <c r="AV4828" s="12" t="s">
        <v>81</v>
      </c>
      <c r="AW4828" s="12" t="s">
        <v>34</v>
      </c>
      <c r="AX4828" s="12" t="s">
        <v>72</v>
      </c>
      <c r="AY4828" s="151" t="s">
        <v>182</v>
      </c>
    </row>
    <row r="4829" spans="2:65" s="13" customFormat="1">
      <c r="B4829" s="157"/>
      <c r="D4829" s="150" t="s">
        <v>193</v>
      </c>
      <c r="E4829" s="158" t="s">
        <v>3</v>
      </c>
      <c r="F4829" s="159" t="s">
        <v>201</v>
      </c>
      <c r="H4829" s="160">
        <v>13</v>
      </c>
      <c r="I4829" s="161"/>
      <c r="L4829" s="157"/>
      <c r="M4829" s="162"/>
      <c r="T4829" s="163"/>
      <c r="AT4829" s="158" t="s">
        <v>193</v>
      </c>
      <c r="AU4829" s="158" t="s">
        <v>81</v>
      </c>
      <c r="AV4829" s="13" t="s">
        <v>189</v>
      </c>
      <c r="AW4829" s="13" t="s">
        <v>34</v>
      </c>
      <c r="AX4829" s="13" t="s">
        <v>79</v>
      </c>
      <c r="AY4829" s="158" t="s">
        <v>182</v>
      </c>
    </row>
    <row r="4830" spans="2:65" s="1" customFormat="1" ht="37.9" customHeight="1">
      <c r="B4830" s="131"/>
      <c r="C4830" s="132" t="s">
        <v>3954</v>
      </c>
      <c r="D4830" s="132" t="s">
        <v>184</v>
      </c>
      <c r="E4830" s="133" t="s">
        <v>3955</v>
      </c>
      <c r="F4830" s="134" t="s">
        <v>3956</v>
      </c>
      <c r="G4830" s="135" t="s">
        <v>300</v>
      </c>
      <c r="H4830" s="136">
        <v>86.8</v>
      </c>
      <c r="I4830" s="137"/>
      <c r="J4830" s="138">
        <f>ROUND(I4830*H4830,2)</f>
        <v>0</v>
      </c>
      <c r="K4830" s="134" t="s">
        <v>188</v>
      </c>
      <c r="L4830" s="32"/>
      <c r="M4830" s="139" t="s">
        <v>3</v>
      </c>
      <c r="N4830" s="140" t="s">
        <v>43</v>
      </c>
      <c r="P4830" s="141">
        <f>O4830*H4830</f>
        <v>0</v>
      </c>
      <c r="Q4830" s="141">
        <v>3.15E-3</v>
      </c>
      <c r="R4830" s="141">
        <f>Q4830*H4830</f>
        <v>0.27342</v>
      </c>
      <c r="S4830" s="141">
        <v>0</v>
      </c>
      <c r="T4830" s="142">
        <f>S4830*H4830</f>
        <v>0</v>
      </c>
      <c r="AR4830" s="143" t="s">
        <v>286</v>
      </c>
      <c r="AT4830" s="143" t="s">
        <v>184</v>
      </c>
      <c r="AU4830" s="143" t="s">
        <v>81</v>
      </c>
      <c r="AY4830" s="17" t="s">
        <v>182</v>
      </c>
      <c r="BE4830" s="144">
        <f>IF(N4830="základní",J4830,0)</f>
        <v>0</v>
      </c>
      <c r="BF4830" s="144">
        <f>IF(N4830="snížená",J4830,0)</f>
        <v>0</v>
      </c>
      <c r="BG4830" s="144">
        <f>IF(N4830="zákl. přenesená",J4830,0)</f>
        <v>0</v>
      </c>
      <c r="BH4830" s="144">
        <f>IF(N4830="sníž. přenesená",J4830,0)</f>
        <v>0</v>
      </c>
      <c r="BI4830" s="144">
        <f>IF(N4830="nulová",J4830,0)</f>
        <v>0</v>
      </c>
      <c r="BJ4830" s="17" t="s">
        <v>79</v>
      </c>
      <c r="BK4830" s="144">
        <f>ROUND(I4830*H4830,2)</f>
        <v>0</v>
      </c>
      <c r="BL4830" s="17" t="s">
        <v>286</v>
      </c>
      <c r="BM4830" s="143" t="s">
        <v>3957</v>
      </c>
    </row>
    <row r="4831" spans="2:65" s="1" customFormat="1">
      <c r="B4831" s="32"/>
      <c r="D4831" s="145" t="s">
        <v>191</v>
      </c>
      <c r="F4831" s="146" t="s">
        <v>3958</v>
      </c>
      <c r="I4831" s="147"/>
      <c r="L4831" s="32"/>
      <c r="M4831" s="148"/>
      <c r="T4831" s="52"/>
      <c r="AT4831" s="17" t="s">
        <v>191</v>
      </c>
      <c r="AU4831" s="17" t="s">
        <v>81</v>
      </c>
    </row>
    <row r="4832" spans="2:65" s="12" customFormat="1">
      <c r="B4832" s="149"/>
      <c r="D4832" s="150" t="s">
        <v>193</v>
      </c>
      <c r="E4832" s="151" t="s">
        <v>3</v>
      </c>
      <c r="F4832" s="152" t="s">
        <v>3959</v>
      </c>
      <c r="H4832" s="153">
        <v>74.8</v>
      </c>
      <c r="I4832" s="154"/>
      <c r="L4832" s="149"/>
      <c r="M4832" s="155"/>
      <c r="T4832" s="156"/>
      <c r="AT4832" s="151" t="s">
        <v>193</v>
      </c>
      <c r="AU4832" s="151" t="s">
        <v>81</v>
      </c>
      <c r="AV4832" s="12" t="s">
        <v>81</v>
      </c>
      <c r="AW4832" s="12" t="s">
        <v>34</v>
      </c>
      <c r="AX4832" s="12" t="s">
        <v>72</v>
      </c>
      <c r="AY4832" s="151" t="s">
        <v>182</v>
      </c>
    </row>
    <row r="4833" spans="2:65" s="12" customFormat="1">
      <c r="B4833" s="149"/>
      <c r="D4833" s="150" t="s">
        <v>193</v>
      </c>
      <c r="E4833" s="151" t="s">
        <v>3</v>
      </c>
      <c r="F4833" s="152" t="s">
        <v>3960</v>
      </c>
      <c r="H4833" s="153">
        <v>12</v>
      </c>
      <c r="I4833" s="154"/>
      <c r="L4833" s="149"/>
      <c r="M4833" s="155"/>
      <c r="T4833" s="156"/>
      <c r="AT4833" s="151" t="s">
        <v>193</v>
      </c>
      <c r="AU4833" s="151" t="s">
        <v>81</v>
      </c>
      <c r="AV4833" s="12" t="s">
        <v>81</v>
      </c>
      <c r="AW4833" s="12" t="s">
        <v>34</v>
      </c>
      <c r="AX4833" s="12" t="s">
        <v>72</v>
      </c>
      <c r="AY4833" s="151" t="s">
        <v>182</v>
      </c>
    </row>
    <row r="4834" spans="2:65" s="13" customFormat="1">
      <c r="B4834" s="157"/>
      <c r="D4834" s="150" t="s">
        <v>193</v>
      </c>
      <c r="E4834" s="158" t="s">
        <v>3</v>
      </c>
      <c r="F4834" s="159" t="s">
        <v>3961</v>
      </c>
      <c r="H4834" s="160">
        <v>86.8</v>
      </c>
      <c r="I4834" s="161"/>
      <c r="L4834" s="157"/>
      <c r="M4834" s="162"/>
      <c r="T4834" s="163"/>
      <c r="AT4834" s="158" t="s">
        <v>193</v>
      </c>
      <c r="AU4834" s="158" t="s">
        <v>81</v>
      </c>
      <c r="AV4834" s="13" t="s">
        <v>189</v>
      </c>
      <c r="AW4834" s="13" t="s">
        <v>34</v>
      </c>
      <c r="AX4834" s="13" t="s">
        <v>79</v>
      </c>
      <c r="AY4834" s="158" t="s">
        <v>182</v>
      </c>
    </row>
    <row r="4835" spans="2:65" s="1" customFormat="1" ht="55.5" customHeight="1">
      <c r="B4835" s="131"/>
      <c r="C4835" s="132" t="s">
        <v>3962</v>
      </c>
      <c r="D4835" s="132" t="s">
        <v>184</v>
      </c>
      <c r="E4835" s="133" t="s">
        <v>3963</v>
      </c>
      <c r="F4835" s="134" t="s">
        <v>3964</v>
      </c>
      <c r="G4835" s="135" t="s">
        <v>543</v>
      </c>
      <c r="H4835" s="136">
        <v>160</v>
      </c>
      <c r="I4835" s="137"/>
      <c r="J4835" s="138">
        <f>ROUND(I4835*H4835,2)</f>
        <v>0</v>
      </c>
      <c r="K4835" s="134" t="s">
        <v>188</v>
      </c>
      <c r="L4835" s="32"/>
      <c r="M4835" s="139" t="s">
        <v>3</v>
      </c>
      <c r="N4835" s="140" t="s">
        <v>43</v>
      </c>
      <c r="P4835" s="141">
        <f>O4835*H4835</f>
        <v>0</v>
      </c>
      <c r="Q4835" s="141">
        <v>0</v>
      </c>
      <c r="R4835" s="141">
        <f>Q4835*H4835</f>
        <v>0</v>
      </c>
      <c r="S4835" s="141">
        <v>0</v>
      </c>
      <c r="T4835" s="142">
        <f>S4835*H4835</f>
        <v>0</v>
      </c>
      <c r="AR4835" s="143" t="s">
        <v>286</v>
      </c>
      <c r="AT4835" s="143" t="s">
        <v>184</v>
      </c>
      <c r="AU4835" s="143" t="s">
        <v>81</v>
      </c>
      <c r="AY4835" s="17" t="s">
        <v>182</v>
      </c>
      <c r="BE4835" s="144">
        <f>IF(N4835="základní",J4835,0)</f>
        <v>0</v>
      </c>
      <c r="BF4835" s="144">
        <f>IF(N4835="snížená",J4835,0)</f>
        <v>0</v>
      </c>
      <c r="BG4835" s="144">
        <f>IF(N4835="zákl. přenesená",J4835,0)</f>
        <v>0</v>
      </c>
      <c r="BH4835" s="144">
        <f>IF(N4835="sníž. přenesená",J4835,0)</f>
        <v>0</v>
      </c>
      <c r="BI4835" s="144">
        <f>IF(N4835="nulová",J4835,0)</f>
        <v>0</v>
      </c>
      <c r="BJ4835" s="17" t="s">
        <v>79</v>
      </c>
      <c r="BK4835" s="144">
        <f>ROUND(I4835*H4835,2)</f>
        <v>0</v>
      </c>
      <c r="BL4835" s="17" t="s">
        <v>286</v>
      </c>
      <c r="BM4835" s="143" t="s">
        <v>3965</v>
      </c>
    </row>
    <row r="4836" spans="2:65" s="1" customFormat="1">
      <c r="B4836" s="32"/>
      <c r="D4836" s="145" t="s">
        <v>191</v>
      </c>
      <c r="F4836" s="146" t="s">
        <v>3966</v>
      </c>
      <c r="I4836" s="147"/>
      <c r="L4836" s="32"/>
      <c r="M4836" s="148"/>
      <c r="T4836" s="52"/>
      <c r="AT4836" s="17" t="s">
        <v>191</v>
      </c>
      <c r="AU4836" s="17" t="s">
        <v>81</v>
      </c>
    </row>
    <row r="4837" spans="2:65" s="12" customFormat="1">
      <c r="B4837" s="149"/>
      <c r="D4837" s="150" t="s">
        <v>193</v>
      </c>
      <c r="E4837" s="151" t="s">
        <v>3</v>
      </c>
      <c r="F4837" s="152" t="s">
        <v>3967</v>
      </c>
      <c r="H4837" s="153">
        <v>160</v>
      </c>
      <c r="I4837" s="154"/>
      <c r="L4837" s="149"/>
      <c r="M4837" s="155"/>
      <c r="T4837" s="156"/>
      <c r="AT4837" s="151" t="s">
        <v>193</v>
      </c>
      <c r="AU4837" s="151" t="s">
        <v>81</v>
      </c>
      <c r="AV4837" s="12" t="s">
        <v>81</v>
      </c>
      <c r="AW4837" s="12" t="s">
        <v>34</v>
      </c>
      <c r="AX4837" s="12" t="s">
        <v>79</v>
      </c>
      <c r="AY4837" s="151" t="s">
        <v>182</v>
      </c>
    </row>
    <row r="4838" spans="2:65" s="1" customFormat="1" ht="37.9" customHeight="1">
      <c r="B4838" s="131"/>
      <c r="C4838" s="132" t="s">
        <v>3968</v>
      </c>
      <c r="D4838" s="132" t="s">
        <v>184</v>
      </c>
      <c r="E4838" s="133" t="s">
        <v>3969</v>
      </c>
      <c r="F4838" s="134" t="s">
        <v>3970</v>
      </c>
      <c r="G4838" s="135" t="s">
        <v>292</v>
      </c>
      <c r="H4838" s="136">
        <v>8</v>
      </c>
      <c r="I4838" s="137"/>
      <c r="J4838" s="138">
        <f>ROUND(I4838*H4838,2)</f>
        <v>0</v>
      </c>
      <c r="K4838" s="134" t="s">
        <v>188</v>
      </c>
      <c r="L4838" s="32"/>
      <c r="M4838" s="139" t="s">
        <v>3</v>
      </c>
      <c r="N4838" s="140" t="s">
        <v>43</v>
      </c>
      <c r="P4838" s="141">
        <f>O4838*H4838</f>
        <v>0</v>
      </c>
      <c r="Q4838" s="141">
        <v>1.0789999999999999E-2</v>
      </c>
      <c r="R4838" s="141">
        <f>Q4838*H4838</f>
        <v>8.6319999999999994E-2</v>
      </c>
      <c r="S4838" s="141">
        <v>0</v>
      </c>
      <c r="T4838" s="142">
        <f>S4838*H4838</f>
        <v>0</v>
      </c>
      <c r="AR4838" s="143" t="s">
        <v>286</v>
      </c>
      <c r="AT4838" s="143" t="s">
        <v>184</v>
      </c>
      <c r="AU4838" s="143" t="s">
        <v>81</v>
      </c>
      <c r="AY4838" s="17" t="s">
        <v>182</v>
      </c>
      <c r="BE4838" s="144">
        <f>IF(N4838="základní",J4838,0)</f>
        <v>0</v>
      </c>
      <c r="BF4838" s="144">
        <f>IF(N4838="snížená",J4838,0)</f>
        <v>0</v>
      </c>
      <c r="BG4838" s="144">
        <f>IF(N4838="zákl. přenesená",J4838,0)</f>
        <v>0</v>
      </c>
      <c r="BH4838" s="144">
        <f>IF(N4838="sníž. přenesená",J4838,0)</f>
        <v>0</v>
      </c>
      <c r="BI4838" s="144">
        <f>IF(N4838="nulová",J4838,0)</f>
        <v>0</v>
      </c>
      <c r="BJ4838" s="17" t="s">
        <v>79</v>
      </c>
      <c r="BK4838" s="144">
        <f>ROUND(I4838*H4838,2)</f>
        <v>0</v>
      </c>
      <c r="BL4838" s="17" t="s">
        <v>286</v>
      </c>
      <c r="BM4838" s="143" t="s">
        <v>3971</v>
      </c>
    </row>
    <row r="4839" spans="2:65" s="1" customFormat="1">
      <c r="B4839" s="32"/>
      <c r="D4839" s="145" t="s">
        <v>191</v>
      </c>
      <c r="F4839" s="146" t="s">
        <v>3972</v>
      </c>
      <c r="I4839" s="147"/>
      <c r="L4839" s="32"/>
      <c r="M4839" s="148"/>
      <c r="T4839" s="52"/>
      <c r="AT4839" s="17" t="s">
        <v>191</v>
      </c>
      <c r="AU4839" s="17" t="s">
        <v>81</v>
      </c>
    </row>
    <row r="4840" spans="2:65" s="12" customFormat="1">
      <c r="B4840" s="149"/>
      <c r="D4840" s="150" t="s">
        <v>193</v>
      </c>
      <c r="E4840" s="151" t="s">
        <v>3</v>
      </c>
      <c r="F4840" s="152" t="s">
        <v>3973</v>
      </c>
      <c r="H4840" s="153">
        <v>8</v>
      </c>
      <c r="I4840" s="154"/>
      <c r="L4840" s="149"/>
      <c r="M4840" s="155"/>
      <c r="T4840" s="156"/>
      <c r="AT4840" s="151" t="s">
        <v>193</v>
      </c>
      <c r="AU4840" s="151" t="s">
        <v>81</v>
      </c>
      <c r="AV4840" s="12" t="s">
        <v>81</v>
      </c>
      <c r="AW4840" s="12" t="s">
        <v>34</v>
      </c>
      <c r="AX4840" s="12" t="s">
        <v>79</v>
      </c>
      <c r="AY4840" s="151" t="s">
        <v>182</v>
      </c>
    </row>
    <row r="4841" spans="2:65" s="1" customFormat="1" ht="37.9" customHeight="1">
      <c r="B4841" s="131"/>
      <c r="C4841" s="132" t="s">
        <v>3974</v>
      </c>
      <c r="D4841" s="132" t="s">
        <v>184</v>
      </c>
      <c r="E4841" s="133" t="s">
        <v>3975</v>
      </c>
      <c r="F4841" s="134" t="s">
        <v>3976</v>
      </c>
      <c r="G4841" s="135" t="s">
        <v>300</v>
      </c>
      <c r="H4841" s="136">
        <v>6.8</v>
      </c>
      <c r="I4841" s="137"/>
      <c r="J4841" s="138">
        <f>ROUND(I4841*H4841,2)</f>
        <v>0</v>
      </c>
      <c r="K4841" s="134" t="s">
        <v>188</v>
      </c>
      <c r="L4841" s="32"/>
      <c r="M4841" s="139" t="s">
        <v>3</v>
      </c>
      <c r="N4841" s="140" t="s">
        <v>43</v>
      </c>
      <c r="P4841" s="141">
        <f>O4841*H4841</f>
        <v>0</v>
      </c>
      <c r="Q4841" s="141">
        <v>1.9E-3</v>
      </c>
      <c r="R4841" s="141">
        <f>Q4841*H4841</f>
        <v>1.2919999999999999E-2</v>
      </c>
      <c r="S4841" s="141">
        <v>0</v>
      </c>
      <c r="T4841" s="142">
        <f>S4841*H4841</f>
        <v>0</v>
      </c>
      <c r="AR4841" s="143" t="s">
        <v>286</v>
      </c>
      <c r="AT4841" s="143" t="s">
        <v>184</v>
      </c>
      <c r="AU4841" s="143" t="s">
        <v>81</v>
      </c>
      <c r="AY4841" s="17" t="s">
        <v>182</v>
      </c>
      <c r="BE4841" s="144">
        <f>IF(N4841="základní",J4841,0)</f>
        <v>0</v>
      </c>
      <c r="BF4841" s="144">
        <f>IF(N4841="snížená",J4841,0)</f>
        <v>0</v>
      </c>
      <c r="BG4841" s="144">
        <f>IF(N4841="zákl. přenesená",J4841,0)</f>
        <v>0</v>
      </c>
      <c r="BH4841" s="144">
        <f>IF(N4841="sníž. přenesená",J4841,0)</f>
        <v>0</v>
      </c>
      <c r="BI4841" s="144">
        <f>IF(N4841="nulová",J4841,0)</f>
        <v>0</v>
      </c>
      <c r="BJ4841" s="17" t="s">
        <v>79</v>
      </c>
      <c r="BK4841" s="144">
        <f>ROUND(I4841*H4841,2)</f>
        <v>0</v>
      </c>
      <c r="BL4841" s="17" t="s">
        <v>286</v>
      </c>
      <c r="BM4841" s="143" t="s">
        <v>3977</v>
      </c>
    </row>
    <row r="4842" spans="2:65" s="1" customFormat="1">
      <c r="B4842" s="32"/>
      <c r="D4842" s="145" t="s">
        <v>191</v>
      </c>
      <c r="F4842" s="146" t="s">
        <v>3978</v>
      </c>
      <c r="I4842" s="147"/>
      <c r="L4842" s="32"/>
      <c r="M4842" s="148"/>
      <c r="T4842" s="52"/>
      <c r="AT4842" s="17" t="s">
        <v>191</v>
      </c>
      <c r="AU4842" s="17" t="s">
        <v>81</v>
      </c>
    </row>
    <row r="4843" spans="2:65" s="12" customFormat="1">
      <c r="B4843" s="149"/>
      <c r="D4843" s="150" t="s">
        <v>193</v>
      </c>
      <c r="E4843" s="151" t="s">
        <v>3</v>
      </c>
      <c r="F4843" s="152" t="s">
        <v>3918</v>
      </c>
      <c r="H4843" s="153">
        <v>6.8</v>
      </c>
      <c r="I4843" s="154"/>
      <c r="L4843" s="149"/>
      <c r="M4843" s="155"/>
      <c r="T4843" s="156"/>
      <c r="AT4843" s="151" t="s">
        <v>193</v>
      </c>
      <c r="AU4843" s="151" t="s">
        <v>81</v>
      </c>
      <c r="AV4843" s="12" t="s">
        <v>81</v>
      </c>
      <c r="AW4843" s="12" t="s">
        <v>34</v>
      </c>
      <c r="AX4843" s="12" t="s">
        <v>79</v>
      </c>
      <c r="AY4843" s="151" t="s">
        <v>182</v>
      </c>
    </row>
    <row r="4844" spans="2:65" s="1" customFormat="1" ht="24.2" customHeight="1">
      <c r="B4844" s="131"/>
      <c r="C4844" s="132" t="s">
        <v>3979</v>
      </c>
      <c r="D4844" s="132" t="s">
        <v>184</v>
      </c>
      <c r="E4844" s="133" t="s">
        <v>3980</v>
      </c>
      <c r="F4844" s="134" t="s">
        <v>3981</v>
      </c>
      <c r="G4844" s="135" t="s">
        <v>300</v>
      </c>
      <c r="H4844" s="136">
        <v>17.010000000000002</v>
      </c>
      <c r="I4844" s="137"/>
      <c r="J4844" s="138">
        <f>ROUND(I4844*H4844,2)</f>
        <v>0</v>
      </c>
      <c r="K4844" s="134" t="s">
        <v>188</v>
      </c>
      <c r="L4844" s="32"/>
      <c r="M4844" s="139" t="s">
        <v>3</v>
      </c>
      <c r="N4844" s="140" t="s">
        <v>43</v>
      </c>
      <c r="P4844" s="141">
        <f>O4844*H4844</f>
        <v>0</v>
      </c>
      <c r="Q4844" s="141">
        <v>2.5899999999999999E-3</v>
      </c>
      <c r="R4844" s="141">
        <f>Q4844*H4844</f>
        <v>4.4055900000000002E-2</v>
      </c>
      <c r="S4844" s="141">
        <v>0</v>
      </c>
      <c r="T4844" s="142">
        <f>S4844*H4844</f>
        <v>0</v>
      </c>
      <c r="AR4844" s="143" t="s">
        <v>286</v>
      </c>
      <c r="AT4844" s="143" t="s">
        <v>184</v>
      </c>
      <c r="AU4844" s="143" t="s">
        <v>81</v>
      </c>
      <c r="AY4844" s="17" t="s">
        <v>182</v>
      </c>
      <c r="BE4844" s="144">
        <f>IF(N4844="základní",J4844,0)</f>
        <v>0</v>
      </c>
      <c r="BF4844" s="144">
        <f>IF(N4844="snížená",J4844,0)</f>
        <v>0</v>
      </c>
      <c r="BG4844" s="144">
        <f>IF(N4844="zákl. přenesená",J4844,0)</f>
        <v>0</v>
      </c>
      <c r="BH4844" s="144">
        <f>IF(N4844="sníž. přenesená",J4844,0)</f>
        <v>0</v>
      </c>
      <c r="BI4844" s="144">
        <f>IF(N4844="nulová",J4844,0)</f>
        <v>0</v>
      </c>
      <c r="BJ4844" s="17" t="s">
        <v>79</v>
      </c>
      <c r="BK4844" s="144">
        <f>ROUND(I4844*H4844,2)</f>
        <v>0</v>
      </c>
      <c r="BL4844" s="17" t="s">
        <v>286</v>
      </c>
      <c r="BM4844" s="143" t="s">
        <v>3982</v>
      </c>
    </row>
    <row r="4845" spans="2:65" s="1" customFormat="1">
      <c r="B4845" s="32"/>
      <c r="D4845" s="145" t="s">
        <v>191</v>
      </c>
      <c r="F4845" s="146" t="s">
        <v>3983</v>
      </c>
      <c r="I4845" s="147"/>
      <c r="L4845" s="32"/>
      <c r="M4845" s="148"/>
      <c r="T4845" s="52"/>
      <c r="AT4845" s="17" t="s">
        <v>191</v>
      </c>
      <c r="AU4845" s="17" t="s">
        <v>81</v>
      </c>
    </row>
    <row r="4846" spans="2:65" s="12" customFormat="1">
      <c r="B4846" s="149"/>
      <c r="D4846" s="150" t="s">
        <v>193</v>
      </c>
      <c r="E4846" s="151" t="s">
        <v>3</v>
      </c>
      <c r="F4846" s="152" t="s">
        <v>3267</v>
      </c>
      <c r="H4846" s="153">
        <v>17.010000000000002</v>
      </c>
      <c r="I4846" s="154"/>
      <c r="L4846" s="149"/>
      <c r="M4846" s="155"/>
      <c r="T4846" s="156"/>
      <c r="AT4846" s="151" t="s">
        <v>193</v>
      </c>
      <c r="AU4846" s="151" t="s">
        <v>81</v>
      </c>
      <c r="AV4846" s="12" t="s">
        <v>81</v>
      </c>
      <c r="AW4846" s="12" t="s">
        <v>34</v>
      </c>
      <c r="AX4846" s="12" t="s">
        <v>79</v>
      </c>
      <c r="AY4846" s="151" t="s">
        <v>182</v>
      </c>
    </row>
    <row r="4847" spans="2:65" s="1" customFormat="1" ht="37.9" customHeight="1">
      <c r="B4847" s="131"/>
      <c r="C4847" s="132" t="s">
        <v>3984</v>
      </c>
      <c r="D4847" s="132" t="s">
        <v>184</v>
      </c>
      <c r="E4847" s="133" t="s">
        <v>3985</v>
      </c>
      <c r="F4847" s="134" t="s">
        <v>3986</v>
      </c>
      <c r="G4847" s="135" t="s">
        <v>543</v>
      </c>
      <c r="H4847" s="136">
        <v>2</v>
      </c>
      <c r="I4847" s="137"/>
      <c r="J4847" s="138">
        <f>ROUND(I4847*H4847,2)</f>
        <v>0</v>
      </c>
      <c r="K4847" s="134" t="s">
        <v>188</v>
      </c>
      <c r="L4847" s="32"/>
      <c r="M4847" s="139" t="s">
        <v>3</v>
      </c>
      <c r="N4847" s="140" t="s">
        <v>43</v>
      </c>
      <c r="P4847" s="141">
        <f>O4847*H4847</f>
        <v>0</v>
      </c>
      <c r="Q4847" s="141">
        <v>3.3899999999999998E-3</v>
      </c>
      <c r="R4847" s="141">
        <f>Q4847*H4847</f>
        <v>6.7799999999999996E-3</v>
      </c>
      <c r="S4847" s="141">
        <v>0</v>
      </c>
      <c r="T4847" s="142">
        <f>S4847*H4847</f>
        <v>0</v>
      </c>
      <c r="AR4847" s="143" t="s">
        <v>286</v>
      </c>
      <c r="AT4847" s="143" t="s">
        <v>184</v>
      </c>
      <c r="AU4847" s="143" t="s">
        <v>81</v>
      </c>
      <c r="AY4847" s="17" t="s">
        <v>182</v>
      </c>
      <c r="BE4847" s="144">
        <f>IF(N4847="základní",J4847,0)</f>
        <v>0</v>
      </c>
      <c r="BF4847" s="144">
        <f>IF(N4847="snížená",J4847,0)</f>
        <v>0</v>
      </c>
      <c r="BG4847" s="144">
        <f>IF(N4847="zákl. přenesená",J4847,0)</f>
        <v>0</v>
      </c>
      <c r="BH4847" s="144">
        <f>IF(N4847="sníž. přenesená",J4847,0)</f>
        <v>0</v>
      </c>
      <c r="BI4847" s="144">
        <f>IF(N4847="nulová",J4847,0)</f>
        <v>0</v>
      </c>
      <c r="BJ4847" s="17" t="s">
        <v>79</v>
      </c>
      <c r="BK4847" s="144">
        <f>ROUND(I4847*H4847,2)</f>
        <v>0</v>
      </c>
      <c r="BL4847" s="17" t="s">
        <v>286</v>
      </c>
      <c r="BM4847" s="143" t="s">
        <v>3987</v>
      </c>
    </row>
    <row r="4848" spans="2:65" s="1" customFormat="1">
      <c r="B4848" s="32"/>
      <c r="D4848" s="145" t="s">
        <v>191</v>
      </c>
      <c r="F4848" s="146" t="s">
        <v>3988</v>
      </c>
      <c r="I4848" s="147"/>
      <c r="L4848" s="32"/>
      <c r="M4848" s="148"/>
      <c r="T4848" s="52"/>
      <c r="AT4848" s="17" t="s">
        <v>191</v>
      </c>
      <c r="AU4848" s="17" t="s">
        <v>81</v>
      </c>
    </row>
    <row r="4849" spans="2:65" s="12" customFormat="1">
      <c r="B4849" s="149"/>
      <c r="D4849" s="150" t="s">
        <v>193</v>
      </c>
      <c r="E4849" s="151" t="s">
        <v>3</v>
      </c>
      <c r="F4849" s="152" t="s">
        <v>3989</v>
      </c>
      <c r="H4849" s="153">
        <v>2</v>
      </c>
      <c r="I4849" s="154"/>
      <c r="L4849" s="149"/>
      <c r="M4849" s="155"/>
      <c r="T4849" s="156"/>
      <c r="AT4849" s="151" t="s">
        <v>193</v>
      </c>
      <c r="AU4849" s="151" t="s">
        <v>81</v>
      </c>
      <c r="AV4849" s="12" t="s">
        <v>81</v>
      </c>
      <c r="AW4849" s="12" t="s">
        <v>34</v>
      </c>
      <c r="AX4849" s="12" t="s">
        <v>79</v>
      </c>
      <c r="AY4849" s="151" t="s">
        <v>182</v>
      </c>
    </row>
    <row r="4850" spans="2:65" s="1" customFormat="1" ht="24.2" customHeight="1">
      <c r="B4850" s="131"/>
      <c r="C4850" s="132" t="s">
        <v>3990</v>
      </c>
      <c r="D4850" s="132" t="s">
        <v>184</v>
      </c>
      <c r="E4850" s="133" t="s">
        <v>3991</v>
      </c>
      <c r="F4850" s="134" t="s">
        <v>3992</v>
      </c>
      <c r="G4850" s="135" t="s">
        <v>300</v>
      </c>
      <c r="H4850" s="136">
        <v>17.5</v>
      </c>
      <c r="I4850" s="137"/>
      <c r="J4850" s="138">
        <f>ROUND(I4850*H4850,2)</f>
        <v>0</v>
      </c>
      <c r="K4850" s="134" t="s">
        <v>188</v>
      </c>
      <c r="L4850" s="32"/>
      <c r="M4850" s="139" t="s">
        <v>3</v>
      </c>
      <c r="N4850" s="140" t="s">
        <v>43</v>
      </c>
      <c r="P4850" s="141">
        <f>O4850*H4850</f>
        <v>0</v>
      </c>
      <c r="Q4850" s="141">
        <v>3.0699999999999998E-3</v>
      </c>
      <c r="R4850" s="141">
        <f>Q4850*H4850</f>
        <v>5.3724999999999995E-2</v>
      </c>
      <c r="S4850" s="141">
        <v>0</v>
      </c>
      <c r="T4850" s="142">
        <f>S4850*H4850</f>
        <v>0</v>
      </c>
      <c r="AR4850" s="143" t="s">
        <v>286</v>
      </c>
      <c r="AT4850" s="143" t="s">
        <v>184</v>
      </c>
      <c r="AU4850" s="143" t="s">
        <v>81</v>
      </c>
      <c r="AY4850" s="17" t="s">
        <v>182</v>
      </c>
      <c r="BE4850" s="144">
        <f>IF(N4850="základní",J4850,0)</f>
        <v>0</v>
      </c>
      <c r="BF4850" s="144">
        <f>IF(N4850="snížená",J4850,0)</f>
        <v>0</v>
      </c>
      <c r="BG4850" s="144">
        <f>IF(N4850="zákl. přenesená",J4850,0)</f>
        <v>0</v>
      </c>
      <c r="BH4850" s="144">
        <f>IF(N4850="sníž. přenesená",J4850,0)</f>
        <v>0</v>
      </c>
      <c r="BI4850" s="144">
        <f>IF(N4850="nulová",J4850,0)</f>
        <v>0</v>
      </c>
      <c r="BJ4850" s="17" t="s">
        <v>79</v>
      </c>
      <c r="BK4850" s="144">
        <f>ROUND(I4850*H4850,2)</f>
        <v>0</v>
      </c>
      <c r="BL4850" s="17" t="s">
        <v>286</v>
      </c>
      <c r="BM4850" s="143" t="s">
        <v>3993</v>
      </c>
    </row>
    <row r="4851" spans="2:65" s="1" customFormat="1">
      <c r="B4851" s="32"/>
      <c r="D4851" s="145" t="s">
        <v>191</v>
      </c>
      <c r="F4851" s="146" t="s">
        <v>3994</v>
      </c>
      <c r="I4851" s="147"/>
      <c r="L4851" s="32"/>
      <c r="M4851" s="148"/>
      <c r="T4851" s="52"/>
      <c r="AT4851" s="17" t="s">
        <v>191</v>
      </c>
      <c r="AU4851" s="17" t="s">
        <v>81</v>
      </c>
    </row>
    <row r="4852" spans="2:65" s="12" customFormat="1">
      <c r="B4852" s="149"/>
      <c r="D4852" s="150" t="s">
        <v>193</v>
      </c>
      <c r="E4852" s="151" t="s">
        <v>3</v>
      </c>
      <c r="F4852" s="152" t="s">
        <v>3995</v>
      </c>
      <c r="H4852" s="153">
        <v>17.5</v>
      </c>
      <c r="I4852" s="154"/>
      <c r="L4852" s="149"/>
      <c r="M4852" s="155"/>
      <c r="T4852" s="156"/>
      <c r="AT4852" s="151" t="s">
        <v>193</v>
      </c>
      <c r="AU4852" s="151" t="s">
        <v>81</v>
      </c>
      <c r="AV4852" s="12" t="s">
        <v>81</v>
      </c>
      <c r="AW4852" s="12" t="s">
        <v>34</v>
      </c>
      <c r="AX4852" s="12" t="s">
        <v>79</v>
      </c>
      <c r="AY4852" s="151" t="s">
        <v>182</v>
      </c>
    </row>
    <row r="4853" spans="2:65" s="1" customFormat="1" ht="49.15" customHeight="1">
      <c r="B4853" s="131"/>
      <c r="C4853" s="132" t="s">
        <v>3996</v>
      </c>
      <c r="D4853" s="132" t="s">
        <v>184</v>
      </c>
      <c r="E4853" s="133" t="s">
        <v>3997</v>
      </c>
      <c r="F4853" s="134" t="s">
        <v>3998</v>
      </c>
      <c r="G4853" s="135" t="s">
        <v>256</v>
      </c>
      <c r="H4853" s="136">
        <v>1.1080000000000001</v>
      </c>
      <c r="I4853" s="137"/>
      <c r="J4853" s="138">
        <f>ROUND(I4853*H4853,2)</f>
        <v>0</v>
      </c>
      <c r="K4853" s="134" t="s">
        <v>188</v>
      </c>
      <c r="L4853" s="32"/>
      <c r="M4853" s="139" t="s">
        <v>3</v>
      </c>
      <c r="N4853" s="140" t="s">
        <v>43</v>
      </c>
      <c r="P4853" s="141">
        <f>O4853*H4853</f>
        <v>0</v>
      </c>
      <c r="Q4853" s="141">
        <v>0</v>
      </c>
      <c r="R4853" s="141">
        <f>Q4853*H4853</f>
        <v>0</v>
      </c>
      <c r="S4853" s="141">
        <v>0</v>
      </c>
      <c r="T4853" s="142">
        <f>S4853*H4853</f>
        <v>0</v>
      </c>
      <c r="AR4853" s="143" t="s">
        <v>286</v>
      </c>
      <c r="AT4853" s="143" t="s">
        <v>184</v>
      </c>
      <c r="AU4853" s="143" t="s">
        <v>81</v>
      </c>
      <c r="AY4853" s="17" t="s">
        <v>182</v>
      </c>
      <c r="BE4853" s="144">
        <f>IF(N4853="základní",J4853,0)</f>
        <v>0</v>
      </c>
      <c r="BF4853" s="144">
        <f>IF(N4853="snížená",J4853,0)</f>
        <v>0</v>
      </c>
      <c r="BG4853" s="144">
        <f>IF(N4853="zákl. přenesená",J4853,0)</f>
        <v>0</v>
      </c>
      <c r="BH4853" s="144">
        <f>IF(N4853="sníž. přenesená",J4853,0)</f>
        <v>0</v>
      </c>
      <c r="BI4853" s="144">
        <f>IF(N4853="nulová",J4853,0)</f>
        <v>0</v>
      </c>
      <c r="BJ4853" s="17" t="s">
        <v>79</v>
      </c>
      <c r="BK4853" s="144">
        <f>ROUND(I4853*H4853,2)</f>
        <v>0</v>
      </c>
      <c r="BL4853" s="17" t="s">
        <v>286</v>
      </c>
      <c r="BM4853" s="143" t="s">
        <v>3999</v>
      </c>
    </row>
    <row r="4854" spans="2:65" s="1" customFormat="1">
      <c r="B4854" s="32"/>
      <c r="D4854" s="145" t="s">
        <v>191</v>
      </c>
      <c r="F4854" s="146" t="s">
        <v>4000</v>
      </c>
      <c r="I4854" s="147"/>
      <c r="L4854" s="32"/>
      <c r="M4854" s="148"/>
      <c r="T4854" s="52"/>
      <c r="AT4854" s="17" t="s">
        <v>191</v>
      </c>
      <c r="AU4854" s="17" t="s">
        <v>81</v>
      </c>
    </row>
    <row r="4855" spans="2:65" s="11" customFormat="1" ht="22.9" customHeight="1">
      <c r="B4855" s="119"/>
      <c r="D4855" s="120" t="s">
        <v>71</v>
      </c>
      <c r="E4855" s="129" t="s">
        <v>4001</v>
      </c>
      <c r="F4855" s="129" t="s">
        <v>4002</v>
      </c>
      <c r="I4855" s="122"/>
      <c r="J4855" s="130">
        <f>BK4855</f>
        <v>0</v>
      </c>
      <c r="L4855" s="119"/>
      <c r="M4855" s="124"/>
      <c r="P4855" s="125">
        <f>SUM(P4856:P4865)</f>
        <v>0</v>
      </c>
      <c r="R4855" s="125">
        <f>SUM(R4856:R4865)</f>
        <v>4.9917000000000003E-2</v>
      </c>
      <c r="T4855" s="126">
        <f>SUM(T4856:T4865)</f>
        <v>0</v>
      </c>
      <c r="AR4855" s="120" t="s">
        <v>81</v>
      </c>
      <c r="AT4855" s="127" t="s">
        <v>71</v>
      </c>
      <c r="AU4855" s="127" t="s">
        <v>79</v>
      </c>
      <c r="AY4855" s="120" t="s">
        <v>182</v>
      </c>
      <c r="BK4855" s="128">
        <f>SUM(BK4856:BK4865)</f>
        <v>0</v>
      </c>
    </row>
    <row r="4856" spans="2:65" s="1" customFormat="1" ht="37.9" customHeight="1">
      <c r="B4856" s="131"/>
      <c r="C4856" s="132" t="s">
        <v>4003</v>
      </c>
      <c r="D4856" s="132" t="s">
        <v>184</v>
      </c>
      <c r="E4856" s="133" t="s">
        <v>4004</v>
      </c>
      <c r="F4856" s="134" t="s">
        <v>4005</v>
      </c>
      <c r="G4856" s="135" t="s">
        <v>292</v>
      </c>
      <c r="H4856" s="136">
        <v>8.9</v>
      </c>
      <c r="I4856" s="137"/>
      <c r="J4856" s="138">
        <f>ROUND(I4856*H4856,2)</f>
        <v>0</v>
      </c>
      <c r="K4856" s="134" t="s">
        <v>3</v>
      </c>
      <c r="L4856" s="32"/>
      <c r="M4856" s="139" t="s">
        <v>3</v>
      </c>
      <c r="N4856" s="140" t="s">
        <v>43</v>
      </c>
      <c r="P4856" s="141">
        <f>O4856*H4856</f>
        <v>0</v>
      </c>
      <c r="Q4856" s="141">
        <v>0</v>
      </c>
      <c r="R4856" s="141">
        <f>Q4856*H4856</f>
        <v>0</v>
      </c>
      <c r="S4856" s="141">
        <v>0</v>
      </c>
      <c r="T4856" s="142">
        <f>S4856*H4856</f>
        <v>0</v>
      </c>
      <c r="AR4856" s="143" t="s">
        <v>286</v>
      </c>
      <c r="AT4856" s="143" t="s">
        <v>184</v>
      </c>
      <c r="AU4856" s="143" t="s">
        <v>81</v>
      </c>
      <c r="AY4856" s="17" t="s">
        <v>182</v>
      </c>
      <c r="BE4856" s="144">
        <f>IF(N4856="základní",J4856,0)</f>
        <v>0</v>
      </c>
      <c r="BF4856" s="144">
        <f>IF(N4856="snížená",J4856,0)</f>
        <v>0</v>
      </c>
      <c r="BG4856" s="144">
        <f>IF(N4856="zákl. přenesená",J4856,0)</f>
        <v>0</v>
      </c>
      <c r="BH4856" s="144">
        <f>IF(N4856="sníž. přenesená",J4856,0)</f>
        <v>0</v>
      </c>
      <c r="BI4856" s="144">
        <f>IF(N4856="nulová",J4856,0)</f>
        <v>0</v>
      </c>
      <c r="BJ4856" s="17" t="s">
        <v>79</v>
      </c>
      <c r="BK4856" s="144">
        <f>ROUND(I4856*H4856,2)</f>
        <v>0</v>
      </c>
      <c r="BL4856" s="17" t="s">
        <v>286</v>
      </c>
      <c r="BM4856" s="143" t="s">
        <v>4006</v>
      </c>
    </row>
    <row r="4857" spans="2:65" s="12" customFormat="1">
      <c r="B4857" s="149"/>
      <c r="D4857" s="150" t="s">
        <v>193</v>
      </c>
      <c r="E4857" s="151" t="s">
        <v>3</v>
      </c>
      <c r="F4857" s="152" t="s">
        <v>4007</v>
      </c>
      <c r="H4857" s="153">
        <v>8.9</v>
      </c>
      <c r="I4857" s="154"/>
      <c r="L4857" s="149"/>
      <c r="M4857" s="155"/>
      <c r="T4857" s="156"/>
      <c r="AT4857" s="151" t="s">
        <v>193</v>
      </c>
      <c r="AU4857" s="151" t="s">
        <v>81</v>
      </c>
      <c r="AV4857" s="12" t="s">
        <v>81</v>
      </c>
      <c r="AW4857" s="12" t="s">
        <v>34</v>
      </c>
      <c r="AX4857" s="12" t="s">
        <v>79</v>
      </c>
      <c r="AY4857" s="151" t="s">
        <v>182</v>
      </c>
    </row>
    <row r="4858" spans="2:65" s="1" customFormat="1" ht="24.2" customHeight="1">
      <c r="B4858" s="131"/>
      <c r="C4858" s="132" t="s">
        <v>4008</v>
      </c>
      <c r="D4858" s="132" t="s">
        <v>184</v>
      </c>
      <c r="E4858" s="133" t="s">
        <v>4009</v>
      </c>
      <c r="F4858" s="134" t="s">
        <v>4010</v>
      </c>
      <c r="G4858" s="135" t="s">
        <v>543</v>
      </c>
      <c r="H4858" s="136">
        <v>4</v>
      </c>
      <c r="I4858" s="137"/>
      <c r="J4858" s="138">
        <f>ROUND(I4858*H4858,2)</f>
        <v>0</v>
      </c>
      <c r="K4858" s="134" t="s">
        <v>3</v>
      </c>
      <c r="L4858" s="32"/>
      <c r="M4858" s="139" t="s">
        <v>3</v>
      </c>
      <c r="N4858" s="140" t="s">
        <v>43</v>
      </c>
      <c r="P4858" s="141">
        <f>O4858*H4858</f>
        <v>0</v>
      </c>
      <c r="Q4858" s="141">
        <v>0</v>
      </c>
      <c r="R4858" s="141">
        <f>Q4858*H4858</f>
        <v>0</v>
      </c>
      <c r="S4858" s="141">
        <v>0</v>
      </c>
      <c r="T4858" s="142">
        <f>S4858*H4858</f>
        <v>0</v>
      </c>
      <c r="AR4858" s="143" t="s">
        <v>286</v>
      </c>
      <c r="AT4858" s="143" t="s">
        <v>184</v>
      </c>
      <c r="AU4858" s="143" t="s">
        <v>81</v>
      </c>
      <c r="AY4858" s="17" t="s">
        <v>182</v>
      </c>
      <c r="BE4858" s="144">
        <f>IF(N4858="základní",J4858,0)</f>
        <v>0</v>
      </c>
      <c r="BF4858" s="144">
        <f>IF(N4858="snížená",J4858,0)</f>
        <v>0</v>
      </c>
      <c r="BG4858" s="144">
        <f>IF(N4858="zákl. přenesená",J4858,0)</f>
        <v>0</v>
      </c>
      <c r="BH4858" s="144">
        <f>IF(N4858="sníž. přenesená",J4858,0)</f>
        <v>0</v>
      </c>
      <c r="BI4858" s="144">
        <f>IF(N4858="nulová",J4858,0)</f>
        <v>0</v>
      </c>
      <c r="BJ4858" s="17" t="s">
        <v>79</v>
      </c>
      <c r="BK4858" s="144">
        <f>ROUND(I4858*H4858,2)</f>
        <v>0</v>
      </c>
      <c r="BL4858" s="17" t="s">
        <v>286</v>
      </c>
      <c r="BM4858" s="143" t="s">
        <v>4011</v>
      </c>
    </row>
    <row r="4859" spans="2:65" s="12" customFormat="1">
      <c r="B4859" s="149"/>
      <c r="D4859" s="150" t="s">
        <v>193</v>
      </c>
      <c r="E4859" s="151" t="s">
        <v>3</v>
      </c>
      <c r="F4859" s="152" t="s">
        <v>4012</v>
      </c>
      <c r="H4859" s="153">
        <v>4</v>
      </c>
      <c r="I4859" s="154"/>
      <c r="L4859" s="149"/>
      <c r="M4859" s="155"/>
      <c r="T4859" s="156"/>
      <c r="AT4859" s="151" t="s">
        <v>193</v>
      </c>
      <c r="AU4859" s="151" t="s">
        <v>81</v>
      </c>
      <c r="AV4859" s="12" t="s">
        <v>81</v>
      </c>
      <c r="AW4859" s="12" t="s">
        <v>34</v>
      </c>
      <c r="AX4859" s="12" t="s">
        <v>79</v>
      </c>
      <c r="AY4859" s="151" t="s">
        <v>182</v>
      </c>
    </row>
    <row r="4860" spans="2:65" s="1" customFormat="1" ht="37.9" customHeight="1">
      <c r="B4860" s="131"/>
      <c r="C4860" s="132" t="s">
        <v>4013</v>
      </c>
      <c r="D4860" s="132" t="s">
        <v>184</v>
      </c>
      <c r="E4860" s="133" t="s">
        <v>4014</v>
      </c>
      <c r="F4860" s="134" t="s">
        <v>4015</v>
      </c>
      <c r="G4860" s="135" t="s">
        <v>300</v>
      </c>
      <c r="H4860" s="136">
        <v>4.4000000000000004</v>
      </c>
      <c r="I4860" s="137"/>
      <c r="J4860" s="138">
        <f>ROUND(I4860*H4860,2)</f>
        <v>0</v>
      </c>
      <c r="K4860" s="134" t="s">
        <v>188</v>
      </c>
      <c r="L4860" s="32"/>
      <c r="M4860" s="139" t="s">
        <v>3</v>
      </c>
      <c r="N4860" s="140" t="s">
        <v>43</v>
      </c>
      <c r="P4860" s="141">
        <f>O4860*H4860</f>
        <v>0</v>
      </c>
      <c r="Q4860" s="141">
        <v>8.43E-3</v>
      </c>
      <c r="R4860" s="141">
        <f>Q4860*H4860</f>
        <v>3.7092E-2</v>
      </c>
      <c r="S4860" s="141">
        <v>0</v>
      </c>
      <c r="T4860" s="142">
        <f>S4860*H4860</f>
        <v>0</v>
      </c>
      <c r="AR4860" s="143" t="s">
        <v>286</v>
      </c>
      <c r="AT4860" s="143" t="s">
        <v>184</v>
      </c>
      <c r="AU4860" s="143" t="s">
        <v>81</v>
      </c>
      <c r="AY4860" s="17" t="s">
        <v>182</v>
      </c>
      <c r="BE4860" s="144">
        <f>IF(N4860="základní",J4860,0)</f>
        <v>0</v>
      </c>
      <c r="BF4860" s="144">
        <f>IF(N4860="snížená",J4860,0)</f>
        <v>0</v>
      </c>
      <c r="BG4860" s="144">
        <f>IF(N4860="zákl. přenesená",J4860,0)</f>
        <v>0</v>
      </c>
      <c r="BH4860" s="144">
        <f>IF(N4860="sníž. přenesená",J4860,0)</f>
        <v>0</v>
      </c>
      <c r="BI4860" s="144">
        <f>IF(N4860="nulová",J4860,0)</f>
        <v>0</v>
      </c>
      <c r="BJ4860" s="17" t="s">
        <v>79</v>
      </c>
      <c r="BK4860" s="144">
        <f>ROUND(I4860*H4860,2)</f>
        <v>0</v>
      </c>
      <c r="BL4860" s="17" t="s">
        <v>286</v>
      </c>
      <c r="BM4860" s="143" t="s">
        <v>4016</v>
      </c>
    </row>
    <row r="4861" spans="2:65" s="1" customFormat="1">
      <c r="B4861" s="32"/>
      <c r="D4861" s="145" t="s">
        <v>191</v>
      </c>
      <c r="F4861" s="146" t="s">
        <v>4017</v>
      </c>
      <c r="I4861" s="147"/>
      <c r="L4861" s="32"/>
      <c r="M4861" s="148"/>
      <c r="T4861" s="52"/>
      <c r="AT4861" s="17" t="s">
        <v>191</v>
      </c>
      <c r="AU4861" s="17" t="s">
        <v>81</v>
      </c>
    </row>
    <row r="4862" spans="2:65" s="12" customFormat="1">
      <c r="B4862" s="149"/>
      <c r="D4862" s="150" t="s">
        <v>193</v>
      </c>
      <c r="E4862" s="151" t="s">
        <v>3</v>
      </c>
      <c r="F4862" s="152" t="s">
        <v>4018</v>
      </c>
      <c r="H4862" s="153">
        <v>4.4000000000000004</v>
      </c>
      <c r="I4862" s="154"/>
      <c r="L4862" s="149"/>
      <c r="M4862" s="155"/>
      <c r="T4862" s="156"/>
      <c r="AT4862" s="151" t="s">
        <v>193</v>
      </c>
      <c r="AU4862" s="151" t="s">
        <v>81</v>
      </c>
      <c r="AV4862" s="12" t="s">
        <v>81</v>
      </c>
      <c r="AW4862" s="12" t="s">
        <v>34</v>
      </c>
      <c r="AX4862" s="12" t="s">
        <v>79</v>
      </c>
      <c r="AY4862" s="151" t="s">
        <v>182</v>
      </c>
    </row>
    <row r="4863" spans="2:65" s="1" customFormat="1" ht="37.9" customHeight="1">
      <c r="B4863" s="131"/>
      <c r="C4863" s="132" t="s">
        <v>4019</v>
      </c>
      <c r="D4863" s="132" t="s">
        <v>184</v>
      </c>
      <c r="E4863" s="133" t="s">
        <v>4020</v>
      </c>
      <c r="F4863" s="134" t="s">
        <v>4021</v>
      </c>
      <c r="G4863" s="135" t="s">
        <v>300</v>
      </c>
      <c r="H4863" s="136">
        <v>1.5</v>
      </c>
      <c r="I4863" s="137"/>
      <c r="J4863" s="138">
        <f>ROUND(I4863*H4863,2)</f>
        <v>0</v>
      </c>
      <c r="K4863" s="134" t="s">
        <v>188</v>
      </c>
      <c r="L4863" s="32"/>
      <c r="M4863" s="139" t="s">
        <v>3</v>
      </c>
      <c r="N4863" s="140" t="s">
        <v>43</v>
      </c>
      <c r="P4863" s="141">
        <f>O4863*H4863</f>
        <v>0</v>
      </c>
      <c r="Q4863" s="141">
        <v>8.5500000000000003E-3</v>
      </c>
      <c r="R4863" s="141">
        <f>Q4863*H4863</f>
        <v>1.2825E-2</v>
      </c>
      <c r="S4863" s="141">
        <v>0</v>
      </c>
      <c r="T4863" s="142">
        <f>S4863*H4863</f>
        <v>0</v>
      </c>
      <c r="AR4863" s="143" t="s">
        <v>286</v>
      </c>
      <c r="AT4863" s="143" t="s">
        <v>184</v>
      </c>
      <c r="AU4863" s="143" t="s">
        <v>81</v>
      </c>
      <c r="AY4863" s="17" t="s">
        <v>182</v>
      </c>
      <c r="BE4863" s="144">
        <f>IF(N4863="základní",J4863,0)</f>
        <v>0</v>
      </c>
      <c r="BF4863" s="144">
        <f>IF(N4863="snížená",J4863,0)</f>
        <v>0</v>
      </c>
      <c r="BG4863" s="144">
        <f>IF(N4863="zákl. přenesená",J4863,0)</f>
        <v>0</v>
      </c>
      <c r="BH4863" s="144">
        <f>IF(N4863="sníž. přenesená",J4863,0)</f>
        <v>0</v>
      </c>
      <c r="BI4863" s="144">
        <f>IF(N4863="nulová",J4863,0)</f>
        <v>0</v>
      </c>
      <c r="BJ4863" s="17" t="s">
        <v>79</v>
      </c>
      <c r="BK4863" s="144">
        <f>ROUND(I4863*H4863,2)</f>
        <v>0</v>
      </c>
      <c r="BL4863" s="17" t="s">
        <v>286</v>
      </c>
      <c r="BM4863" s="143" t="s">
        <v>4022</v>
      </c>
    </row>
    <row r="4864" spans="2:65" s="1" customFormat="1">
      <c r="B4864" s="32"/>
      <c r="D4864" s="145" t="s">
        <v>191</v>
      </c>
      <c r="F4864" s="146" t="s">
        <v>4023</v>
      </c>
      <c r="I4864" s="147"/>
      <c r="L4864" s="32"/>
      <c r="M4864" s="148"/>
      <c r="T4864" s="52"/>
      <c r="AT4864" s="17" t="s">
        <v>191</v>
      </c>
      <c r="AU4864" s="17" t="s">
        <v>81</v>
      </c>
    </row>
    <row r="4865" spans="2:65" s="12" customFormat="1">
      <c r="B4865" s="149"/>
      <c r="D4865" s="150" t="s">
        <v>193</v>
      </c>
      <c r="E4865" s="151" t="s">
        <v>3</v>
      </c>
      <c r="F4865" s="152" t="s">
        <v>4024</v>
      </c>
      <c r="H4865" s="153">
        <v>1.5</v>
      </c>
      <c r="I4865" s="154"/>
      <c r="L4865" s="149"/>
      <c r="M4865" s="155"/>
      <c r="T4865" s="156"/>
      <c r="AT4865" s="151" t="s">
        <v>193</v>
      </c>
      <c r="AU4865" s="151" t="s">
        <v>81</v>
      </c>
      <c r="AV4865" s="12" t="s">
        <v>81</v>
      </c>
      <c r="AW4865" s="12" t="s">
        <v>34</v>
      </c>
      <c r="AX4865" s="12" t="s">
        <v>79</v>
      </c>
      <c r="AY4865" s="151" t="s">
        <v>182</v>
      </c>
    </row>
    <row r="4866" spans="2:65" s="11" customFormat="1" ht="22.9" customHeight="1">
      <c r="B4866" s="119"/>
      <c r="D4866" s="120" t="s">
        <v>71</v>
      </c>
      <c r="E4866" s="129" t="s">
        <v>4025</v>
      </c>
      <c r="F4866" s="129" t="s">
        <v>4026</v>
      </c>
      <c r="I4866" s="122"/>
      <c r="J4866" s="130">
        <f>BK4866</f>
        <v>0</v>
      </c>
      <c r="L4866" s="119"/>
      <c r="M4866" s="124"/>
      <c r="P4866" s="125">
        <f>SUM(P4867:P5043)</f>
        <v>0</v>
      </c>
      <c r="R4866" s="125">
        <f>SUM(R4867:R5043)</f>
        <v>0.51244539999999994</v>
      </c>
      <c r="T4866" s="126">
        <f>SUM(T4867:T5043)</f>
        <v>3.4000000000000002E-2</v>
      </c>
      <c r="AR4866" s="120" t="s">
        <v>81</v>
      </c>
      <c r="AT4866" s="127" t="s">
        <v>71</v>
      </c>
      <c r="AU4866" s="127" t="s">
        <v>79</v>
      </c>
      <c r="AY4866" s="120" t="s">
        <v>182</v>
      </c>
      <c r="BK4866" s="128">
        <f>SUM(BK4867:BK5043)</f>
        <v>0</v>
      </c>
    </row>
    <row r="4867" spans="2:65" s="1" customFormat="1" ht="24.2" customHeight="1">
      <c r="B4867" s="131"/>
      <c r="C4867" s="132" t="s">
        <v>4027</v>
      </c>
      <c r="D4867" s="132" t="s">
        <v>184</v>
      </c>
      <c r="E4867" s="133" t="s">
        <v>4028</v>
      </c>
      <c r="F4867" s="134" t="s">
        <v>4029</v>
      </c>
      <c r="G4867" s="135" t="s">
        <v>543</v>
      </c>
      <c r="H4867" s="136">
        <v>9</v>
      </c>
      <c r="I4867" s="137"/>
      <c r="J4867" s="138">
        <f>ROUND(I4867*H4867,2)</f>
        <v>0</v>
      </c>
      <c r="K4867" s="134" t="s">
        <v>3</v>
      </c>
      <c r="L4867" s="32"/>
      <c r="M4867" s="139" t="s">
        <v>3</v>
      </c>
      <c r="N4867" s="140" t="s">
        <v>43</v>
      </c>
      <c r="P4867" s="141">
        <f>O4867*H4867</f>
        <v>0</v>
      </c>
      <c r="Q4867" s="141">
        <v>0</v>
      </c>
      <c r="R4867" s="141">
        <f>Q4867*H4867</f>
        <v>0</v>
      </c>
      <c r="S4867" s="141">
        <v>0</v>
      </c>
      <c r="T4867" s="142">
        <f>S4867*H4867</f>
        <v>0</v>
      </c>
      <c r="AR4867" s="143" t="s">
        <v>286</v>
      </c>
      <c r="AT4867" s="143" t="s">
        <v>184</v>
      </c>
      <c r="AU4867" s="143" t="s">
        <v>81</v>
      </c>
      <c r="AY4867" s="17" t="s">
        <v>182</v>
      </c>
      <c r="BE4867" s="144">
        <f>IF(N4867="základní",J4867,0)</f>
        <v>0</v>
      </c>
      <c r="BF4867" s="144">
        <f>IF(N4867="snížená",J4867,0)</f>
        <v>0</v>
      </c>
      <c r="BG4867" s="144">
        <f>IF(N4867="zákl. přenesená",J4867,0)</f>
        <v>0</v>
      </c>
      <c r="BH4867" s="144">
        <f>IF(N4867="sníž. přenesená",J4867,0)</f>
        <v>0</v>
      </c>
      <c r="BI4867" s="144">
        <f>IF(N4867="nulová",J4867,0)</f>
        <v>0</v>
      </c>
      <c r="BJ4867" s="17" t="s">
        <v>79</v>
      </c>
      <c r="BK4867" s="144">
        <f>ROUND(I4867*H4867,2)</f>
        <v>0</v>
      </c>
      <c r="BL4867" s="17" t="s">
        <v>286</v>
      </c>
      <c r="BM4867" s="143" t="s">
        <v>4030</v>
      </c>
    </row>
    <row r="4868" spans="2:65" s="12" customFormat="1">
      <c r="B4868" s="149"/>
      <c r="D4868" s="150" t="s">
        <v>193</v>
      </c>
      <c r="E4868" s="151" t="s">
        <v>3</v>
      </c>
      <c r="F4868" s="152" t="s">
        <v>4031</v>
      </c>
      <c r="H4868" s="153">
        <v>9</v>
      </c>
      <c r="I4868" s="154"/>
      <c r="L4868" s="149"/>
      <c r="M4868" s="155"/>
      <c r="T4868" s="156"/>
      <c r="AT4868" s="151" t="s">
        <v>193</v>
      </c>
      <c r="AU4868" s="151" t="s">
        <v>81</v>
      </c>
      <c r="AV4868" s="12" t="s">
        <v>81</v>
      </c>
      <c r="AW4868" s="12" t="s">
        <v>34</v>
      </c>
      <c r="AX4868" s="12" t="s">
        <v>79</v>
      </c>
      <c r="AY4868" s="151" t="s">
        <v>182</v>
      </c>
    </row>
    <row r="4869" spans="2:65" s="1" customFormat="1" ht="24.2" customHeight="1">
      <c r="B4869" s="131"/>
      <c r="C4869" s="132" t="s">
        <v>4032</v>
      </c>
      <c r="D4869" s="132" t="s">
        <v>184</v>
      </c>
      <c r="E4869" s="133" t="s">
        <v>4033</v>
      </c>
      <c r="F4869" s="134" t="s">
        <v>4034</v>
      </c>
      <c r="G4869" s="135" t="s">
        <v>543</v>
      </c>
      <c r="H4869" s="136">
        <v>47</v>
      </c>
      <c r="I4869" s="137"/>
      <c r="J4869" s="138">
        <f>ROUND(I4869*H4869,2)</f>
        <v>0</v>
      </c>
      <c r="K4869" s="134" t="s">
        <v>3</v>
      </c>
      <c r="L4869" s="32"/>
      <c r="M4869" s="139" t="s">
        <v>3</v>
      </c>
      <c r="N4869" s="140" t="s">
        <v>43</v>
      </c>
      <c r="P4869" s="141">
        <f>O4869*H4869</f>
        <v>0</v>
      </c>
      <c r="Q4869" s="141">
        <v>0</v>
      </c>
      <c r="R4869" s="141">
        <f>Q4869*H4869</f>
        <v>0</v>
      </c>
      <c r="S4869" s="141">
        <v>0</v>
      </c>
      <c r="T4869" s="142">
        <f>S4869*H4869</f>
        <v>0</v>
      </c>
      <c r="AR4869" s="143" t="s">
        <v>286</v>
      </c>
      <c r="AT4869" s="143" t="s">
        <v>184</v>
      </c>
      <c r="AU4869" s="143" t="s">
        <v>81</v>
      </c>
      <c r="AY4869" s="17" t="s">
        <v>182</v>
      </c>
      <c r="BE4869" s="144">
        <f>IF(N4869="základní",J4869,0)</f>
        <v>0</v>
      </c>
      <c r="BF4869" s="144">
        <f>IF(N4869="snížená",J4869,0)</f>
        <v>0</v>
      </c>
      <c r="BG4869" s="144">
        <f>IF(N4869="zákl. přenesená",J4869,0)</f>
        <v>0</v>
      </c>
      <c r="BH4869" s="144">
        <f>IF(N4869="sníž. přenesená",J4869,0)</f>
        <v>0</v>
      </c>
      <c r="BI4869" s="144">
        <f>IF(N4869="nulová",J4869,0)</f>
        <v>0</v>
      </c>
      <c r="BJ4869" s="17" t="s">
        <v>79</v>
      </c>
      <c r="BK4869" s="144">
        <f>ROUND(I4869*H4869,2)</f>
        <v>0</v>
      </c>
      <c r="BL4869" s="17" t="s">
        <v>286</v>
      </c>
      <c r="BM4869" s="143" t="s">
        <v>4035</v>
      </c>
    </row>
    <row r="4870" spans="2:65" s="12" customFormat="1">
      <c r="B4870" s="149"/>
      <c r="D4870" s="150" t="s">
        <v>193</v>
      </c>
      <c r="E4870" s="151" t="s">
        <v>3</v>
      </c>
      <c r="F4870" s="152" t="s">
        <v>4036</v>
      </c>
      <c r="H4870" s="153">
        <v>47</v>
      </c>
      <c r="I4870" s="154"/>
      <c r="L4870" s="149"/>
      <c r="M4870" s="155"/>
      <c r="T4870" s="156"/>
      <c r="AT4870" s="151" t="s">
        <v>193</v>
      </c>
      <c r="AU4870" s="151" t="s">
        <v>81</v>
      </c>
      <c r="AV4870" s="12" t="s">
        <v>81</v>
      </c>
      <c r="AW4870" s="12" t="s">
        <v>34</v>
      </c>
      <c r="AX4870" s="12" t="s">
        <v>79</v>
      </c>
      <c r="AY4870" s="151" t="s">
        <v>182</v>
      </c>
    </row>
    <row r="4871" spans="2:65" s="1" customFormat="1" ht="33" customHeight="1">
      <c r="B4871" s="131"/>
      <c r="C4871" s="132" t="s">
        <v>4037</v>
      </c>
      <c r="D4871" s="132" t="s">
        <v>184</v>
      </c>
      <c r="E4871" s="133" t="s">
        <v>4038</v>
      </c>
      <c r="F4871" s="134" t="s">
        <v>4039</v>
      </c>
      <c r="G4871" s="135" t="s">
        <v>543</v>
      </c>
      <c r="H4871" s="136">
        <v>10</v>
      </c>
      <c r="I4871" s="137"/>
      <c r="J4871" s="138">
        <f>ROUND(I4871*H4871,2)</f>
        <v>0</v>
      </c>
      <c r="K4871" s="134" t="s">
        <v>3</v>
      </c>
      <c r="L4871" s="32"/>
      <c r="M4871" s="139" t="s">
        <v>3</v>
      </c>
      <c r="N4871" s="140" t="s">
        <v>43</v>
      </c>
      <c r="P4871" s="141">
        <f>O4871*H4871</f>
        <v>0</v>
      </c>
      <c r="Q4871" s="141">
        <v>0</v>
      </c>
      <c r="R4871" s="141">
        <f>Q4871*H4871</f>
        <v>0</v>
      </c>
      <c r="S4871" s="141">
        <v>0</v>
      </c>
      <c r="T4871" s="142">
        <f>S4871*H4871</f>
        <v>0</v>
      </c>
      <c r="AR4871" s="143" t="s">
        <v>286</v>
      </c>
      <c r="AT4871" s="143" t="s">
        <v>184</v>
      </c>
      <c r="AU4871" s="143" t="s">
        <v>81</v>
      </c>
      <c r="AY4871" s="17" t="s">
        <v>182</v>
      </c>
      <c r="BE4871" s="144">
        <f>IF(N4871="základní",J4871,0)</f>
        <v>0</v>
      </c>
      <c r="BF4871" s="144">
        <f>IF(N4871="snížená",J4871,0)</f>
        <v>0</v>
      </c>
      <c r="BG4871" s="144">
        <f>IF(N4871="zákl. přenesená",J4871,0)</f>
        <v>0</v>
      </c>
      <c r="BH4871" s="144">
        <f>IF(N4871="sníž. přenesená",J4871,0)</f>
        <v>0</v>
      </c>
      <c r="BI4871" s="144">
        <f>IF(N4871="nulová",J4871,0)</f>
        <v>0</v>
      </c>
      <c r="BJ4871" s="17" t="s">
        <v>79</v>
      </c>
      <c r="BK4871" s="144">
        <f>ROUND(I4871*H4871,2)</f>
        <v>0</v>
      </c>
      <c r="BL4871" s="17" t="s">
        <v>286</v>
      </c>
      <c r="BM4871" s="143" t="s">
        <v>4040</v>
      </c>
    </row>
    <row r="4872" spans="2:65" s="12" customFormat="1">
      <c r="B4872" s="149"/>
      <c r="D4872" s="150" t="s">
        <v>193</v>
      </c>
      <c r="E4872" s="151" t="s">
        <v>3</v>
      </c>
      <c r="F4872" s="152" t="s">
        <v>4041</v>
      </c>
      <c r="H4872" s="153">
        <v>10</v>
      </c>
      <c r="I4872" s="154"/>
      <c r="L4872" s="149"/>
      <c r="M4872" s="155"/>
      <c r="T4872" s="156"/>
      <c r="AT4872" s="151" t="s">
        <v>193</v>
      </c>
      <c r="AU4872" s="151" t="s">
        <v>81</v>
      </c>
      <c r="AV4872" s="12" t="s">
        <v>81</v>
      </c>
      <c r="AW4872" s="12" t="s">
        <v>34</v>
      </c>
      <c r="AX4872" s="12" t="s">
        <v>79</v>
      </c>
      <c r="AY4872" s="151" t="s">
        <v>182</v>
      </c>
    </row>
    <row r="4873" spans="2:65" s="1" customFormat="1" ht="33" customHeight="1">
      <c r="B4873" s="131"/>
      <c r="C4873" s="132" t="s">
        <v>4042</v>
      </c>
      <c r="D4873" s="132" t="s">
        <v>184</v>
      </c>
      <c r="E4873" s="133" t="s">
        <v>4043</v>
      </c>
      <c r="F4873" s="134" t="s">
        <v>4044</v>
      </c>
      <c r="G4873" s="135" t="s">
        <v>543</v>
      </c>
      <c r="H4873" s="136">
        <v>5</v>
      </c>
      <c r="I4873" s="137"/>
      <c r="J4873" s="138">
        <f>ROUND(I4873*H4873,2)</f>
        <v>0</v>
      </c>
      <c r="K4873" s="134" t="s">
        <v>3</v>
      </c>
      <c r="L4873" s="32"/>
      <c r="M4873" s="139" t="s">
        <v>3</v>
      </c>
      <c r="N4873" s="140" t="s">
        <v>43</v>
      </c>
      <c r="P4873" s="141">
        <f>O4873*H4873</f>
        <v>0</v>
      </c>
      <c r="Q4873" s="141">
        <v>0</v>
      </c>
      <c r="R4873" s="141">
        <f>Q4873*H4873</f>
        <v>0</v>
      </c>
      <c r="S4873" s="141">
        <v>0</v>
      </c>
      <c r="T4873" s="142">
        <f>S4873*H4873</f>
        <v>0</v>
      </c>
      <c r="AR4873" s="143" t="s">
        <v>286</v>
      </c>
      <c r="AT4873" s="143" t="s">
        <v>184</v>
      </c>
      <c r="AU4873" s="143" t="s">
        <v>81</v>
      </c>
      <c r="AY4873" s="17" t="s">
        <v>182</v>
      </c>
      <c r="BE4873" s="144">
        <f>IF(N4873="základní",J4873,0)</f>
        <v>0</v>
      </c>
      <c r="BF4873" s="144">
        <f>IF(N4873="snížená",J4873,0)</f>
        <v>0</v>
      </c>
      <c r="BG4873" s="144">
        <f>IF(N4873="zákl. přenesená",J4873,0)</f>
        <v>0</v>
      </c>
      <c r="BH4873" s="144">
        <f>IF(N4873="sníž. přenesená",J4873,0)</f>
        <v>0</v>
      </c>
      <c r="BI4873" s="144">
        <f>IF(N4873="nulová",J4873,0)</f>
        <v>0</v>
      </c>
      <c r="BJ4873" s="17" t="s">
        <v>79</v>
      </c>
      <c r="BK4873" s="144">
        <f>ROUND(I4873*H4873,2)</f>
        <v>0</v>
      </c>
      <c r="BL4873" s="17" t="s">
        <v>286</v>
      </c>
      <c r="BM4873" s="143" t="s">
        <v>4045</v>
      </c>
    </row>
    <row r="4874" spans="2:65" s="12" customFormat="1">
      <c r="B4874" s="149"/>
      <c r="D4874" s="150" t="s">
        <v>193</v>
      </c>
      <c r="E4874" s="151" t="s">
        <v>3</v>
      </c>
      <c r="F4874" s="152" t="s">
        <v>4046</v>
      </c>
      <c r="H4874" s="153">
        <v>5</v>
      </c>
      <c r="I4874" s="154"/>
      <c r="L4874" s="149"/>
      <c r="M4874" s="155"/>
      <c r="T4874" s="156"/>
      <c r="AT4874" s="151" t="s">
        <v>193</v>
      </c>
      <c r="AU4874" s="151" t="s">
        <v>81</v>
      </c>
      <c r="AV4874" s="12" t="s">
        <v>81</v>
      </c>
      <c r="AW4874" s="12" t="s">
        <v>34</v>
      </c>
      <c r="AX4874" s="12" t="s">
        <v>79</v>
      </c>
      <c r="AY4874" s="151" t="s">
        <v>182</v>
      </c>
    </row>
    <row r="4875" spans="2:65" s="1" customFormat="1" ht="49.15" customHeight="1">
      <c r="B4875" s="131"/>
      <c r="C4875" s="132" t="s">
        <v>4047</v>
      </c>
      <c r="D4875" s="132" t="s">
        <v>184</v>
      </c>
      <c r="E4875" s="133" t="s">
        <v>4048</v>
      </c>
      <c r="F4875" s="134" t="s">
        <v>4049</v>
      </c>
      <c r="G4875" s="135" t="s">
        <v>543</v>
      </c>
      <c r="H4875" s="136">
        <v>19</v>
      </c>
      <c r="I4875" s="137"/>
      <c r="J4875" s="138">
        <f>ROUND(I4875*H4875,2)</f>
        <v>0</v>
      </c>
      <c r="K4875" s="134" t="s">
        <v>3</v>
      </c>
      <c r="L4875" s="32"/>
      <c r="M4875" s="139" t="s">
        <v>3</v>
      </c>
      <c r="N4875" s="140" t="s">
        <v>43</v>
      </c>
      <c r="P4875" s="141">
        <f>O4875*H4875</f>
        <v>0</v>
      </c>
      <c r="Q4875" s="141">
        <v>0</v>
      </c>
      <c r="R4875" s="141">
        <f>Q4875*H4875</f>
        <v>0</v>
      </c>
      <c r="S4875" s="141">
        <v>0</v>
      </c>
      <c r="T4875" s="142">
        <f>S4875*H4875</f>
        <v>0</v>
      </c>
      <c r="AR4875" s="143" t="s">
        <v>286</v>
      </c>
      <c r="AT4875" s="143" t="s">
        <v>184</v>
      </c>
      <c r="AU4875" s="143" t="s">
        <v>81</v>
      </c>
      <c r="AY4875" s="17" t="s">
        <v>182</v>
      </c>
      <c r="BE4875" s="144">
        <f>IF(N4875="základní",J4875,0)</f>
        <v>0</v>
      </c>
      <c r="BF4875" s="144">
        <f>IF(N4875="snížená",J4875,0)</f>
        <v>0</v>
      </c>
      <c r="BG4875" s="144">
        <f>IF(N4875="zákl. přenesená",J4875,0)</f>
        <v>0</v>
      </c>
      <c r="BH4875" s="144">
        <f>IF(N4875="sníž. přenesená",J4875,0)</f>
        <v>0</v>
      </c>
      <c r="BI4875" s="144">
        <f>IF(N4875="nulová",J4875,0)</f>
        <v>0</v>
      </c>
      <c r="BJ4875" s="17" t="s">
        <v>79</v>
      </c>
      <c r="BK4875" s="144">
        <f>ROUND(I4875*H4875,2)</f>
        <v>0</v>
      </c>
      <c r="BL4875" s="17" t="s">
        <v>286</v>
      </c>
      <c r="BM4875" s="143" t="s">
        <v>4050</v>
      </c>
    </row>
    <row r="4876" spans="2:65" s="12" customFormat="1">
      <c r="B4876" s="149"/>
      <c r="D4876" s="150" t="s">
        <v>193</v>
      </c>
      <c r="E4876" s="151" t="s">
        <v>3</v>
      </c>
      <c r="F4876" s="152" t="s">
        <v>4051</v>
      </c>
      <c r="H4876" s="153">
        <v>19</v>
      </c>
      <c r="I4876" s="154"/>
      <c r="L4876" s="149"/>
      <c r="M4876" s="155"/>
      <c r="T4876" s="156"/>
      <c r="AT4876" s="151" t="s">
        <v>193</v>
      </c>
      <c r="AU4876" s="151" t="s">
        <v>81</v>
      </c>
      <c r="AV4876" s="12" t="s">
        <v>81</v>
      </c>
      <c r="AW4876" s="12" t="s">
        <v>34</v>
      </c>
      <c r="AX4876" s="12" t="s">
        <v>79</v>
      </c>
      <c r="AY4876" s="151" t="s">
        <v>182</v>
      </c>
    </row>
    <row r="4877" spans="2:65" s="1" customFormat="1" ht="24.2" customHeight="1">
      <c r="B4877" s="131"/>
      <c r="C4877" s="132" t="s">
        <v>4052</v>
      </c>
      <c r="D4877" s="132" t="s">
        <v>184</v>
      </c>
      <c r="E4877" s="133" t="s">
        <v>4053</v>
      </c>
      <c r="F4877" s="134" t="s">
        <v>4054</v>
      </c>
      <c r="G4877" s="135" t="s">
        <v>543</v>
      </c>
      <c r="H4877" s="136">
        <v>2</v>
      </c>
      <c r="I4877" s="137"/>
      <c r="J4877" s="138">
        <f>ROUND(I4877*H4877,2)</f>
        <v>0</v>
      </c>
      <c r="K4877" s="134" t="s">
        <v>3</v>
      </c>
      <c r="L4877" s="32"/>
      <c r="M4877" s="139" t="s">
        <v>3</v>
      </c>
      <c r="N4877" s="140" t="s">
        <v>43</v>
      </c>
      <c r="P4877" s="141">
        <f>O4877*H4877</f>
        <v>0</v>
      </c>
      <c r="Q4877" s="141">
        <v>0</v>
      </c>
      <c r="R4877" s="141">
        <f>Q4877*H4877</f>
        <v>0</v>
      </c>
      <c r="S4877" s="141">
        <v>0</v>
      </c>
      <c r="T4877" s="142">
        <f>S4877*H4877</f>
        <v>0</v>
      </c>
      <c r="AR4877" s="143" t="s">
        <v>286</v>
      </c>
      <c r="AT4877" s="143" t="s">
        <v>184</v>
      </c>
      <c r="AU4877" s="143" t="s">
        <v>81</v>
      </c>
      <c r="AY4877" s="17" t="s">
        <v>182</v>
      </c>
      <c r="BE4877" s="144">
        <f>IF(N4877="základní",J4877,0)</f>
        <v>0</v>
      </c>
      <c r="BF4877" s="144">
        <f>IF(N4877="snížená",J4877,0)</f>
        <v>0</v>
      </c>
      <c r="BG4877" s="144">
        <f>IF(N4877="zákl. přenesená",J4877,0)</f>
        <v>0</v>
      </c>
      <c r="BH4877" s="144">
        <f>IF(N4877="sníž. přenesená",J4877,0)</f>
        <v>0</v>
      </c>
      <c r="BI4877" s="144">
        <f>IF(N4877="nulová",J4877,0)</f>
        <v>0</v>
      </c>
      <c r="BJ4877" s="17" t="s">
        <v>79</v>
      </c>
      <c r="BK4877" s="144">
        <f>ROUND(I4877*H4877,2)</f>
        <v>0</v>
      </c>
      <c r="BL4877" s="17" t="s">
        <v>286</v>
      </c>
      <c r="BM4877" s="143" t="s">
        <v>4055</v>
      </c>
    </row>
    <row r="4878" spans="2:65" s="12" customFormat="1">
      <c r="B4878" s="149"/>
      <c r="D4878" s="150" t="s">
        <v>193</v>
      </c>
      <c r="E4878" s="151" t="s">
        <v>3</v>
      </c>
      <c r="F4878" s="152" t="s">
        <v>4056</v>
      </c>
      <c r="H4878" s="153">
        <v>2</v>
      </c>
      <c r="I4878" s="154"/>
      <c r="L4878" s="149"/>
      <c r="M4878" s="155"/>
      <c r="T4878" s="156"/>
      <c r="AT4878" s="151" t="s">
        <v>193</v>
      </c>
      <c r="AU4878" s="151" t="s">
        <v>81</v>
      </c>
      <c r="AV4878" s="12" t="s">
        <v>81</v>
      </c>
      <c r="AW4878" s="12" t="s">
        <v>34</v>
      </c>
      <c r="AX4878" s="12" t="s">
        <v>79</v>
      </c>
      <c r="AY4878" s="151" t="s">
        <v>182</v>
      </c>
    </row>
    <row r="4879" spans="2:65" s="1" customFormat="1" ht="55.5" customHeight="1">
      <c r="B4879" s="131"/>
      <c r="C4879" s="132" t="s">
        <v>4057</v>
      </c>
      <c r="D4879" s="132" t="s">
        <v>184</v>
      </c>
      <c r="E4879" s="133" t="s">
        <v>4058</v>
      </c>
      <c r="F4879" s="134" t="s">
        <v>4059</v>
      </c>
      <c r="G4879" s="135" t="s">
        <v>543</v>
      </c>
      <c r="H4879" s="136">
        <v>2</v>
      </c>
      <c r="I4879" s="137"/>
      <c r="J4879" s="138">
        <f>ROUND(I4879*H4879,2)</f>
        <v>0</v>
      </c>
      <c r="K4879" s="134" t="s">
        <v>3</v>
      </c>
      <c r="L4879" s="32"/>
      <c r="M4879" s="139" t="s">
        <v>3</v>
      </c>
      <c r="N4879" s="140" t="s">
        <v>43</v>
      </c>
      <c r="P4879" s="141">
        <f>O4879*H4879</f>
        <v>0</v>
      </c>
      <c r="Q4879" s="141">
        <v>0</v>
      </c>
      <c r="R4879" s="141">
        <f>Q4879*H4879</f>
        <v>0</v>
      </c>
      <c r="S4879" s="141">
        <v>0</v>
      </c>
      <c r="T4879" s="142">
        <f>S4879*H4879</f>
        <v>0</v>
      </c>
      <c r="AR4879" s="143" t="s">
        <v>286</v>
      </c>
      <c r="AT4879" s="143" t="s">
        <v>184</v>
      </c>
      <c r="AU4879" s="143" t="s">
        <v>81</v>
      </c>
      <c r="AY4879" s="17" t="s">
        <v>182</v>
      </c>
      <c r="BE4879" s="144">
        <f>IF(N4879="základní",J4879,0)</f>
        <v>0</v>
      </c>
      <c r="BF4879" s="144">
        <f>IF(N4879="snížená",J4879,0)</f>
        <v>0</v>
      </c>
      <c r="BG4879" s="144">
        <f>IF(N4879="zákl. přenesená",J4879,0)</f>
        <v>0</v>
      </c>
      <c r="BH4879" s="144">
        <f>IF(N4879="sníž. přenesená",J4879,0)</f>
        <v>0</v>
      </c>
      <c r="BI4879" s="144">
        <f>IF(N4879="nulová",J4879,0)</f>
        <v>0</v>
      </c>
      <c r="BJ4879" s="17" t="s">
        <v>79</v>
      </c>
      <c r="BK4879" s="144">
        <f>ROUND(I4879*H4879,2)</f>
        <v>0</v>
      </c>
      <c r="BL4879" s="17" t="s">
        <v>286</v>
      </c>
      <c r="BM4879" s="143" t="s">
        <v>4060</v>
      </c>
    </row>
    <row r="4880" spans="2:65" s="12" customFormat="1">
      <c r="B4880" s="149"/>
      <c r="D4880" s="150" t="s">
        <v>193</v>
      </c>
      <c r="E4880" s="151" t="s">
        <v>3</v>
      </c>
      <c r="F4880" s="152" t="s">
        <v>4056</v>
      </c>
      <c r="H4880" s="153">
        <v>2</v>
      </c>
      <c r="I4880" s="154"/>
      <c r="L4880" s="149"/>
      <c r="M4880" s="155"/>
      <c r="T4880" s="156"/>
      <c r="AT4880" s="151" t="s">
        <v>193</v>
      </c>
      <c r="AU4880" s="151" t="s">
        <v>81</v>
      </c>
      <c r="AV4880" s="12" t="s">
        <v>81</v>
      </c>
      <c r="AW4880" s="12" t="s">
        <v>34</v>
      </c>
      <c r="AX4880" s="12" t="s">
        <v>79</v>
      </c>
      <c r="AY4880" s="151" t="s">
        <v>182</v>
      </c>
    </row>
    <row r="4881" spans="2:65" s="1" customFormat="1" ht="24.2" customHeight="1">
      <c r="B4881" s="131"/>
      <c r="C4881" s="132" t="s">
        <v>4061</v>
      </c>
      <c r="D4881" s="132" t="s">
        <v>184</v>
      </c>
      <c r="E4881" s="133" t="s">
        <v>4062</v>
      </c>
      <c r="F4881" s="134" t="s">
        <v>4063</v>
      </c>
      <c r="G4881" s="135" t="s">
        <v>543</v>
      </c>
      <c r="H4881" s="136">
        <v>1</v>
      </c>
      <c r="I4881" s="137"/>
      <c r="J4881" s="138">
        <f>ROUND(I4881*H4881,2)</f>
        <v>0</v>
      </c>
      <c r="K4881" s="134" t="s">
        <v>3</v>
      </c>
      <c r="L4881" s="32"/>
      <c r="M4881" s="139" t="s">
        <v>3</v>
      </c>
      <c r="N4881" s="140" t="s">
        <v>43</v>
      </c>
      <c r="P4881" s="141">
        <f>O4881*H4881</f>
        <v>0</v>
      </c>
      <c r="Q4881" s="141">
        <v>0</v>
      </c>
      <c r="R4881" s="141">
        <f>Q4881*H4881</f>
        <v>0</v>
      </c>
      <c r="S4881" s="141">
        <v>0</v>
      </c>
      <c r="T4881" s="142">
        <f>S4881*H4881</f>
        <v>0</v>
      </c>
      <c r="AR4881" s="143" t="s">
        <v>286</v>
      </c>
      <c r="AT4881" s="143" t="s">
        <v>184</v>
      </c>
      <c r="AU4881" s="143" t="s">
        <v>81</v>
      </c>
      <c r="AY4881" s="17" t="s">
        <v>182</v>
      </c>
      <c r="BE4881" s="144">
        <f>IF(N4881="základní",J4881,0)</f>
        <v>0</v>
      </c>
      <c r="BF4881" s="144">
        <f>IF(N4881="snížená",J4881,0)</f>
        <v>0</v>
      </c>
      <c r="BG4881" s="144">
        <f>IF(N4881="zákl. přenesená",J4881,0)</f>
        <v>0</v>
      </c>
      <c r="BH4881" s="144">
        <f>IF(N4881="sníž. přenesená",J4881,0)</f>
        <v>0</v>
      </c>
      <c r="BI4881" s="144">
        <f>IF(N4881="nulová",J4881,0)</f>
        <v>0</v>
      </c>
      <c r="BJ4881" s="17" t="s">
        <v>79</v>
      </c>
      <c r="BK4881" s="144">
        <f>ROUND(I4881*H4881,2)</f>
        <v>0</v>
      </c>
      <c r="BL4881" s="17" t="s">
        <v>286</v>
      </c>
      <c r="BM4881" s="143" t="s">
        <v>4064</v>
      </c>
    </row>
    <row r="4882" spans="2:65" s="12" customFormat="1">
      <c r="B4882" s="149"/>
      <c r="D4882" s="150" t="s">
        <v>193</v>
      </c>
      <c r="E4882" s="151" t="s">
        <v>3</v>
      </c>
      <c r="F4882" s="152" t="s">
        <v>4065</v>
      </c>
      <c r="H4882" s="153">
        <v>1</v>
      </c>
      <c r="I4882" s="154"/>
      <c r="L4882" s="149"/>
      <c r="M4882" s="155"/>
      <c r="T4882" s="156"/>
      <c r="AT4882" s="151" t="s">
        <v>193</v>
      </c>
      <c r="AU4882" s="151" t="s">
        <v>81</v>
      </c>
      <c r="AV4882" s="12" t="s">
        <v>81</v>
      </c>
      <c r="AW4882" s="12" t="s">
        <v>34</v>
      </c>
      <c r="AX4882" s="12" t="s">
        <v>79</v>
      </c>
      <c r="AY4882" s="151" t="s">
        <v>182</v>
      </c>
    </row>
    <row r="4883" spans="2:65" s="1" customFormat="1" ht="33" customHeight="1">
      <c r="B4883" s="131"/>
      <c r="C4883" s="132" t="s">
        <v>4066</v>
      </c>
      <c r="D4883" s="132" t="s">
        <v>184</v>
      </c>
      <c r="E4883" s="133" t="s">
        <v>4067</v>
      </c>
      <c r="F4883" s="134" t="s">
        <v>4068</v>
      </c>
      <c r="G4883" s="135" t="s">
        <v>543</v>
      </c>
      <c r="H4883" s="136">
        <v>3</v>
      </c>
      <c r="I4883" s="137"/>
      <c r="J4883" s="138">
        <f>ROUND(I4883*H4883,2)</f>
        <v>0</v>
      </c>
      <c r="K4883" s="134" t="s">
        <v>3</v>
      </c>
      <c r="L4883" s="32"/>
      <c r="M4883" s="139" t="s">
        <v>3</v>
      </c>
      <c r="N4883" s="140" t="s">
        <v>43</v>
      </c>
      <c r="P4883" s="141">
        <f>O4883*H4883</f>
        <v>0</v>
      </c>
      <c r="Q4883" s="141">
        <v>0</v>
      </c>
      <c r="R4883" s="141">
        <f>Q4883*H4883</f>
        <v>0</v>
      </c>
      <c r="S4883" s="141">
        <v>0</v>
      </c>
      <c r="T4883" s="142">
        <f>S4883*H4883</f>
        <v>0</v>
      </c>
      <c r="AR4883" s="143" t="s">
        <v>286</v>
      </c>
      <c r="AT4883" s="143" t="s">
        <v>184</v>
      </c>
      <c r="AU4883" s="143" t="s">
        <v>81</v>
      </c>
      <c r="AY4883" s="17" t="s">
        <v>182</v>
      </c>
      <c r="BE4883" s="144">
        <f>IF(N4883="základní",J4883,0)</f>
        <v>0</v>
      </c>
      <c r="BF4883" s="144">
        <f>IF(N4883="snížená",J4883,0)</f>
        <v>0</v>
      </c>
      <c r="BG4883" s="144">
        <f>IF(N4883="zákl. přenesená",J4883,0)</f>
        <v>0</v>
      </c>
      <c r="BH4883" s="144">
        <f>IF(N4883="sníž. přenesená",J4883,0)</f>
        <v>0</v>
      </c>
      <c r="BI4883" s="144">
        <f>IF(N4883="nulová",J4883,0)</f>
        <v>0</v>
      </c>
      <c r="BJ4883" s="17" t="s">
        <v>79</v>
      </c>
      <c r="BK4883" s="144">
        <f>ROUND(I4883*H4883,2)</f>
        <v>0</v>
      </c>
      <c r="BL4883" s="17" t="s">
        <v>286</v>
      </c>
      <c r="BM4883" s="143" t="s">
        <v>4069</v>
      </c>
    </row>
    <row r="4884" spans="2:65" s="12" customFormat="1">
      <c r="B4884" s="149"/>
      <c r="D4884" s="150" t="s">
        <v>193</v>
      </c>
      <c r="E4884" s="151" t="s">
        <v>3</v>
      </c>
      <c r="F4884" s="152" t="s">
        <v>4070</v>
      </c>
      <c r="H4884" s="153">
        <v>3</v>
      </c>
      <c r="I4884" s="154"/>
      <c r="L4884" s="149"/>
      <c r="M4884" s="155"/>
      <c r="T4884" s="156"/>
      <c r="AT4884" s="151" t="s">
        <v>193</v>
      </c>
      <c r="AU4884" s="151" t="s">
        <v>81</v>
      </c>
      <c r="AV4884" s="12" t="s">
        <v>81</v>
      </c>
      <c r="AW4884" s="12" t="s">
        <v>34</v>
      </c>
      <c r="AX4884" s="12" t="s">
        <v>79</v>
      </c>
      <c r="AY4884" s="151" t="s">
        <v>182</v>
      </c>
    </row>
    <row r="4885" spans="2:65" s="1" customFormat="1" ht="33" customHeight="1">
      <c r="B4885" s="131"/>
      <c r="C4885" s="132" t="s">
        <v>4071</v>
      </c>
      <c r="D4885" s="132" t="s">
        <v>184</v>
      </c>
      <c r="E4885" s="133" t="s">
        <v>4072</v>
      </c>
      <c r="F4885" s="134" t="s">
        <v>4073</v>
      </c>
      <c r="G4885" s="135" t="s">
        <v>543</v>
      </c>
      <c r="H4885" s="136">
        <v>2</v>
      </c>
      <c r="I4885" s="137"/>
      <c r="J4885" s="138">
        <f>ROUND(I4885*H4885,2)</f>
        <v>0</v>
      </c>
      <c r="K4885" s="134" t="s">
        <v>3</v>
      </c>
      <c r="L4885" s="32"/>
      <c r="M4885" s="139" t="s">
        <v>3</v>
      </c>
      <c r="N4885" s="140" t="s">
        <v>43</v>
      </c>
      <c r="P4885" s="141">
        <f>O4885*H4885</f>
        <v>0</v>
      </c>
      <c r="Q4885" s="141">
        <v>0</v>
      </c>
      <c r="R4885" s="141">
        <f>Q4885*H4885</f>
        <v>0</v>
      </c>
      <c r="S4885" s="141">
        <v>0</v>
      </c>
      <c r="T4885" s="142">
        <f>S4885*H4885</f>
        <v>0</v>
      </c>
      <c r="AR4885" s="143" t="s">
        <v>286</v>
      </c>
      <c r="AT4885" s="143" t="s">
        <v>184</v>
      </c>
      <c r="AU4885" s="143" t="s">
        <v>81</v>
      </c>
      <c r="AY4885" s="17" t="s">
        <v>182</v>
      </c>
      <c r="BE4885" s="144">
        <f>IF(N4885="základní",J4885,0)</f>
        <v>0</v>
      </c>
      <c r="BF4885" s="144">
        <f>IF(N4885="snížená",J4885,0)</f>
        <v>0</v>
      </c>
      <c r="BG4885" s="144">
        <f>IF(N4885="zákl. přenesená",J4885,0)</f>
        <v>0</v>
      </c>
      <c r="BH4885" s="144">
        <f>IF(N4885="sníž. přenesená",J4885,0)</f>
        <v>0</v>
      </c>
      <c r="BI4885" s="144">
        <f>IF(N4885="nulová",J4885,0)</f>
        <v>0</v>
      </c>
      <c r="BJ4885" s="17" t="s">
        <v>79</v>
      </c>
      <c r="BK4885" s="144">
        <f>ROUND(I4885*H4885,2)</f>
        <v>0</v>
      </c>
      <c r="BL4885" s="17" t="s">
        <v>286</v>
      </c>
      <c r="BM4885" s="143" t="s">
        <v>4074</v>
      </c>
    </row>
    <row r="4886" spans="2:65" s="12" customFormat="1">
      <c r="B4886" s="149"/>
      <c r="D4886" s="150" t="s">
        <v>193</v>
      </c>
      <c r="E4886" s="151" t="s">
        <v>3</v>
      </c>
      <c r="F4886" s="152" t="s">
        <v>4056</v>
      </c>
      <c r="H4886" s="153">
        <v>2</v>
      </c>
      <c r="I4886" s="154"/>
      <c r="L4886" s="149"/>
      <c r="M4886" s="155"/>
      <c r="T4886" s="156"/>
      <c r="AT4886" s="151" t="s">
        <v>193</v>
      </c>
      <c r="AU4886" s="151" t="s">
        <v>81</v>
      </c>
      <c r="AV4886" s="12" t="s">
        <v>81</v>
      </c>
      <c r="AW4886" s="12" t="s">
        <v>34</v>
      </c>
      <c r="AX4886" s="12" t="s">
        <v>79</v>
      </c>
      <c r="AY4886" s="151" t="s">
        <v>182</v>
      </c>
    </row>
    <row r="4887" spans="2:65" s="1" customFormat="1" ht="33" customHeight="1">
      <c r="B4887" s="131"/>
      <c r="C4887" s="132" t="s">
        <v>4075</v>
      </c>
      <c r="D4887" s="132" t="s">
        <v>184</v>
      </c>
      <c r="E4887" s="133" t="s">
        <v>4076</v>
      </c>
      <c r="F4887" s="134" t="s">
        <v>4077</v>
      </c>
      <c r="G4887" s="135" t="s">
        <v>543</v>
      </c>
      <c r="H4887" s="136">
        <v>16</v>
      </c>
      <c r="I4887" s="137"/>
      <c r="J4887" s="138">
        <f>ROUND(I4887*H4887,2)</f>
        <v>0</v>
      </c>
      <c r="K4887" s="134" t="s">
        <v>3</v>
      </c>
      <c r="L4887" s="32"/>
      <c r="M4887" s="139" t="s">
        <v>3</v>
      </c>
      <c r="N4887" s="140" t="s">
        <v>43</v>
      </c>
      <c r="P4887" s="141">
        <f>O4887*H4887</f>
        <v>0</v>
      </c>
      <c r="Q4887" s="141">
        <v>0</v>
      </c>
      <c r="R4887" s="141">
        <f>Q4887*H4887</f>
        <v>0</v>
      </c>
      <c r="S4887" s="141">
        <v>0</v>
      </c>
      <c r="T4887" s="142">
        <f>S4887*H4887</f>
        <v>0</v>
      </c>
      <c r="AR4887" s="143" t="s">
        <v>286</v>
      </c>
      <c r="AT4887" s="143" t="s">
        <v>184</v>
      </c>
      <c r="AU4887" s="143" t="s">
        <v>81</v>
      </c>
      <c r="AY4887" s="17" t="s">
        <v>182</v>
      </c>
      <c r="BE4887" s="144">
        <f>IF(N4887="základní",J4887,0)</f>
        <v>0</v>
      </c>
      <c r="BF4887" s="144">
        <f>IF(N4887="snížená",J4887,0)</f>
        <v>0</v>
      </c>
      <c r="BG4887" s="144">
        <f>IF(N4887="zákl. přenesená",J4887,0)</f>
        <v>0</v>
      </c>
      <c r="BH4887" s="144">
        <f>IF(N4887="sníž. přenesená",J4887,0)</f>
        <v>0</v>
      </c>
      <c r="BI4887" s="144">
        <f>IF(N4887="nulová",J4887,0)</f>
        <v>0</v>
      </c>
      <c r="BJ4887" s="17" t="s">
        <v>79</v>
      </c>
      <c r="BK4887" s="144">
        <f>ROUND(I4887*H4887,2)</f>
        <v>0</v>
      </c>
      <c r="BL4887" s="17" t="s">
        <v>286</v>
      </c>
      <c r="BM4887" s="143" t="s">
        <v>4078</v>
      </c>
    </row>
    <row r="4888" spans="2:65" s="12" customFormat="1">
      <c r="B4888" s="149"/>
      <c r="D4888" s="150" t="s">
        <v>193</v>
      </c>
      <c r="E4888" s="151" t="s">
        <v>3</v>
      </c>
      <c r="F4888" s="152" t="s">
        <v>4079</v>
      </c>
      <c r="H4888" s="153">
        <v>16</v>
      </c>
      <c r="I4888" s="154"/>
      <c r="L4888" s="149"/>
      <c r="M4888" s="155"/>
      <c r="T4888" s="156"/>
      <c r="AT4888" s="151" t="s">
        <v>193</v>
      </c>
      <c r="AU4888" s="151" t="s">
        <v>81</v>
      </c>
      <c r="AV4888" s="12" t="s">
        <v>81</v>
      </c>
      <c r="AW4888" s="12" t="s">
        <v>34</v>
      </c>
      <c r="AX4888" s="12" t="s">
        <v>79</v>
      </c>
      <c r="AY4888" s="151" t="s">
        <v>182</v>
      </c>
    </row>
    <row r="4889" spans="2:65" s="1" customFormat="1" ht="33" customHeight="1">
      <c r="B4889" s="131"/>
      <c r="C4889" s="132" t="s">
        <v>4080</v>
      </c>
      <c r="D4889" s="132" t="s">
        <v>184</v>
      </c>
      <c r="E4889" s="133" t="s">
        <v>4081</v>
      </c>
      <c r="F4889" s="134" t="s">
        <v>4082</v>
      </c>
      <c r="G4889" s="135" t="s">
        <v>543</v>
      </c>
      <c r="H4889" s="136">
        <v>2</v>
      </c>
      <c r="I4889" s="137"/>
      <c r="J4889" s="138">
        <f>ROUND(I4889*H4889,2)</f>
        <v>0</v>
      </c>
      <c r="K4889" s="134" t="s">
        <v>3</v>
      </c>
      <c r="L4889" s="32"/>
      <c r="M4889" s="139" t="s">
        <v>3</v>
      </c>
      <c r="N4889" s="140" t="s">
        <v>43</v>
      </c>
      <c r="P4889" s="141">
        <f>O4889*H4889</f>
        <v>0</v>
      </c>
      <c r="Q4889" s="141">
        <v>0</v>
      </c>
      <c r="R4889" s="141">
        <f>Q4889*H4889</f>
        <v>0</v>
      </c>
      <c r="S4889" s="141">
        <v>0</v>
      </c>
      <c r="T4889" s="142">
        <f>S4889*H4889</f>
        <v>0</v>
      </c>
      <c r="AR4889" s="143" t="s">
        <v>286</v>
      </c>
      <c r="AT4889" s="143" t="s">
        <v>184</v>
      </c>
      <c r="AU4889" s="143" t="s">
        <v>81</v>
      </c>
      <c r="AY4889" s="17" t="s">
        <v>182</v>
      </c>
      <c r="BE4889" s="144">
        <f>IF(N4889="základní",J4889,0)</f>
        <v>0</v>
      </c>
      <c r="BF4889" s="144">
        <f>IF(N4889="snížená",J4889,0)</f>
        <v>0</v>
      </c>
      <c r="BG4889" s="144">
        <f>IF(N4889="zákl. přenesená",J4889,0)</f>
        <v>0</v>
      </c>
      <c r="BH4889" s="144">
        <f>IF(N4889="sníž. přenesená",J4889,0)</f>
        <v>0</v>
      </c>
      <c r="BI4889" s="144">
        <f>IF(N4889="nulová",J4889,0)</f>
        <v>0</v>
      </c>
      <c r="BJ4889" s="17" t="s">
        <v>79</v>
      </c>
      <c r="BK4889" s="144">
        <f>ROUND(I4889*H4889,2)</f>
        <v>0</v>
      </c>
      <c r="BL4889" s="17" t="s">
        <v>286</v>
      </c>
      <c r="BM4889" s="143" t="s">
        <v>4083</v>
      </c>
    </row>
    <row r="4890" spans="2:65" s="12" customFormat="1">
      <c r="B4890" s="149"/>
      <c r="D4890" s="150" t="s">
        <v>193</v>
      </c>
      <c r="E4890" s="151" t="s">
        <v>3</v>
      </c>
      <c r="F4890" s="152" t="s">
        <v>4084</v>
      </c>
      <c r="H4890" s="153">
        <v>2</v>
      </c>
      <c r="I4890" s="154"/>
      <c r="L4890" s="149"/>
      <c r="M4890" s="155"/>
      <c r="T4890" s="156"/>
      <c r="AT4890" s="151" t="s">
        <v>193</v>
      </c>
      <c r="AU4890" s="151" t="s">
        <v>81</v>
      </c>
      <c r="AV4890" s="12" t="s">
        <v>81</v>
      </c>
      <c r="AW4890" s="12" t="s">
        <v>34</v>
      </c>
      <c r="AX4890" s="12" t="s">
        <v>79</v>
      </c>
      <c r="AY4890" s="151" t="s">
        <v>182</v>
      </c>
    </row>
    <row r="4891" spans="2:65" s="1" customFormat="1" ht="33" customHeight="1">
      <c r="B4891" s="131"/>
      <c r="C4891" s="132" t="s">
        <v>4085</v>
      </c>
      <c r="D4891" s="132" t="s">
        <v>184</v>
      </c>
      <c r="E4891" s="133" t="s">
        <v>4086</v>
      </c>
      <c r="F4891" s="134" t="s">
        <v>4087</v>
      </c>
      <c r="G4891" s="135" t="s">
        <v>543</v>
      </c>
      <c r="H4891" s="136">
        <v>1</v>
      </c>
      <c r="I4891" s="137"/>
      <c r="J4891" s="138">
        <f>ROUND(I4891*H4891,2)</f>
        <v>0</v>
      </c>
      <c r="K4891" s="134" t="s">
        <v>3</v>
      </c>
      <c r="L4891" s="32"/>
      <c r="M4891" s="139" t="s">
        <v>3</v>
      </c>
      <c r="N4891" s="140" t="s">
        <v>43</v>
      </c>
      <c r="P4891" s="141">
        <f>O4891*H4891</f>
        <v>0</v>
      </c>
      <c r="Q4891" s="141">
        <v>0</v>
      </c>
      <c r="R4891" s="141">
        <f>Q4891*H4891</f>
        <v>0</v>
      </c>
      <c r="S4891" s="141">
        <v>0</v>
      </c>
      <c r="T4891" s="142">
        <f>S4891*H4891</f>
        <v>0</v>
      </c>
      <c r="AR4891" s="143" t="s">
        <v>286</v>
      </c>
      <c r="AT4891" s="143" t="s">
        <v>184</v>
      </c>
      <c r="AU4891" s="143" t="s">
        <v>81</v>
      </c>
      <c r="AY4891" s="17" t="s">
        <v>182</v>
      </c>
      <c r="BE4891" s="144">
        <f>IF(N4891="základní",J4891,0)</f>
        <v>0</v>
      </c>
      <c r="BF4891" s="144">
        <f>IF(N4891="snížená",J4891,0)</f>
        <v>0</v>
      </c>
      <c r="BG4891" s="144">
        <f>IF(N4891="zákl. přenesená",J4891,0)</f>
        <v>0</v>
      </c>
      <c r="BH4891" s="144">
        <f>IF(N4891="sníž. přenesená",J4891,0)</f>
        <v>0</v>
      </c>
      <c r="BI4891" s="144">
        <f>IF(N4891="nulová",J4891,0)</f>
        <v>0</v>
      </c>
      <c r="BJ4891" s="17" t="s">
        <v>79</v>
      </c>
      <c r="BK4891" s="144">
        <f>ROUND(I4891*H4891,2)</f>
        <v>0</v>
      </c>
      <c r="BL4891" s="17" t="s">
        <v>286</v>
      </c>
      <c r="BM4891" s="143" t="s">
        <v>4088</v>
      </c>
    </row>
    <row r="4892" spans="2:65" s="12" customFormat="1">
      <c r="B4892" s="149"/>
      <c r="D4892" s="150" t="s">
        <v>193</v>
      </c>
      <c r="E4892" s="151" t="s">
        <v>3</v>
      </c>
      <c r="F4892" s="152" t="s">
        <v>4065</v>
      </c>
      <c r="H4892" s="153">
        <v>1</v>
      </c>
      <c r="I4892" s="154"/>
      <c r="L4892" s="149"/>
      <c r="M4892" s="155"/>
      <c r="T4892" s="156"/>
      <c r="AT4892" s="151" t="s">
        <v>193</v>
      </c>
      <c r="AU4892" s="151" t="s">
        <v>81</v>
      </c>
      <c r="AV4892" s="12" t="s">
        <v>81</v>
      </c>
      <c r="AW4892" s="12" t="s">
        <v>34</v>
      </c>
      <c r="AX4892" s="12" t="s">
        <v>79</v>
      </c>
      <c r="AY4892" s="151" t="s">
        <v>182</v>
      </c>
    </row>
    <row r="4893" spans="2:65" s="1" customFormat="1" ht="37.9" customHeight="1">
      <c r="B4893" s="131"/>
      <c r="C4893" s="132" t="s">
        <v>4089</v>
      </c>
      <c r="D4893" s="132" t="s">
        <v>184</v>
      </c>
      <c r="E4893" s="133" t="s">
        <v>4090</v>
      </c>
      <c r="F4893" s="134" t="s">
        <v>4091</v>
      </c>
      <c r="G4893" s="135" t="s">
        <v>543</v>
      </c>
      <c r="H4893" s="136">
        <v>1</v>
      </c>
      <c r="I4893" s="137"/>
      <c r="J4893" s="138">
        <f>ROUND(I4893*H4893,2)</f>
        <v>0</v>
      </c>
      <c r="K4893" s="134" t="s">
        <v>3</v>
      </c>
      <c r="L4893" s="32"/>
      <c r="M4893" s="139" t="s">
        <v>3</v>
      </c>
      <c r="N4893" s="140" t="s">
        <v>43</v>
      </c>
      <c r="P4893" s="141">
        <f>O4893*H4893</f>
        <v>0</v>
      </c>
      <c r="Q4893" s="141">
        <v>0</v>
      </c>
      <c r="R4893" s="141">
        <f>Q4893*H4893</f>
        <v>0</v>
      </c>
      <c r="S4893" s="141">
        <v>0</v>
      </c>
      <c r="T4893" s="142">
        <f>S4893*H4893</f>
        <v>0</v>
      </c>
      <c r="AR4893" s="143" t="s">
        <v>286</v>
      </c>
      <c r="AT4893" s="143" t="s">
        <v>184</v>
      </c>
      <c r="AU4893" s="143" t="s">
        <v>81</v>
      </c>
      <c r="AY4893" s="17" t="s">
        <v>182</v>
      </c>
      <c r="BE4893" s="144">
        <f>IF(N4893="základní",J4893,0)</f>
        <v>0</v>
      </c>
      <c r="BF4893" s="144">
        <f>IF(N4893="snížená",J4893,0)</f>
        <v>0</v>
      </c>
      <c r="BG4893" s="144">
        <f>IF(N4893="zákl. přenesená",J4893,0)</f>
        <v>0</v>
      </c>
      <c r="BH4893" s="144">
        <f>IF(N4893="sníž. přenesená",J4893,0)</f>
        <v>0</v>
      </c>
      <c r="BI4893" s="144">
        <f>IF(N4893="nulová",J4893,0)</f>
        <v>0</v>
      </c>
      <c r="BJ4893" s="17" t="s">
        <v>79</v>
      </c>
      <c r="BK4893" s="144">
        <f>ROUND(I4893*H4893,2)</f>
        <v>0</v>
      </c>
      <c r="BL4893" s="17" t="s">
        <v>286</v>
      </c>
      <c r="BM4893" s="143" t="s">
        <v>4092</v>
      </c>
    </row>
    <row r="4894" spans="2:65" s="12" customFormat="1">
      <c r="B4894" s="149"/>
      <c r="D4894" s="150" t="s">
        <v>193</v>
      </c>
      <c r="E4894" s="151" t="s">
        <v>3</v>
      </c>
      <c r="F4894" s="152" t="s">
        <v>4065</v>
      </c>
      <c r="H4894" s="153">
        <v>1</v>
      </c>
      <c r="I4894" s="154"/>
      <c r="L4894" s="149"/>
      <c r="M4894" s="155"/>
      <c r="T4894" s="156"/>
      <c r="AT4894" s="151" t="s">
        <v>193</v>
      </c>
      <c r="AU4894" s="151" t="s">
        <v>81</v>
      </c>
      <c r="AV4894" s="12" t="s">
        <v>81</v>
      </c>
      <c r="AW4894" s="12" t="s">
        <v>34</v>
      </c>
      <c r="AX4894" s="12" t="s">
        <v>79</v>
      </c>
      <c r="AY4894" s="151" t="s">
        <v>182</v>
      </c>
    </row>
    <row r="4895" spans="2:65" s="1" customFormat="1" ht="33" customHeight="1">
      <c r="B4895" s="131"/>
      <c r="C4895" s="132" t="s">
        <v>4093</v>
      </c>
      <c r="D4895" s="132" t="s">
        <v>184</v>
      </c>
      <c r="E4895" s="133" t="s">
        <v>4094</v>
      </c>
      <c r="F4895" s="134" t="s">
        <v>4095</v>
      </c>
      <c r="G4895" s="135" t="s">
        <v>543</v>
      </c>
      <c r="H4895" s="136">
        <v>1</v>
      </c>
      <c r="I4895" s="137"/>
      <c r="J4895" s="138">
        <f>ROUND(I4895*H4895,2)</f>
        <v>0</v>
      </c>
      <c r="K4895" s="134" t="s">
        <v>3</v>
      </c>
      <c r="L4895" s="32"/>
      <c r="M4895" s="139" t="s">
        <v>3</v>
      </c>
      <c r="N4895" s="140" t="s">
        <v>43</v>
      </c>
      <c r="P4895" s="141">
        <f>O4895*H4895</f>
        <v>0</v>
      </c>
      <c r="Q4895" s="141">
        <v>0</v>
      </c>
      <c r="R4895" s="141">
        <f>Q4895*H4895</f>
        <v>0</v>
      </c>
      <c r="S4895" s="141">
        <v>0</v>
      </c>
      <c r="T4895" s="142">
        <f>S4895*H4895</f>
        <v>0</v>
      </c>
      <c r="AR4895" s="143" t="s">
        <v>286</v>
      </c>
      <c r="AT4895" s="143" t="s">
        <v>184</v>
      </c>
      <c r="AU4895" s="143" t="s">
        <v>81</v>
      </c>
      <c r="AY4895" s="17" t="s">
        <v>182</v>
      </c>
      <c r="BE4895" s="144">
        <f>IF(N4895="základní",J4895,0)</f>
        <v>0</v>
      </c>
      <c r="BF4895" s="144">
        <f>IF(N4895="snížená",J4895,0)</f>
        <v>0</v>
      </c>
      <c r="BG4895" s="144">
        <f>IF(N4895="zákl. přenesená",J4895,0)</f>
        <v>0</v>
      </c>
      <c r="BH4895" s="144">
        <f>IF(N4895="sníž. přenesená",J4895,0)</f>
        <v>0</v>
      </c>
      <c r="BI4895" s="144">
        <f>IF(N4895="nulová",J4895,0)</f>
        <v>0</v>
      </c>
      <c r="BJ4895" s="17" t="s">
        <v>79</v>
      </c>
      <c r="BK4895" s="144">
        <f>ROUND(I4895*H4895,2)</f>
        <v>0</v>
      </c>
      <c r="BL4895" s="17" t="s">
        <v>286</v>
      </c>
      <c r="BM4895" s="143" t="s">
        <v>4096</v>
      </c>
    </row>
    <row r="4896" spans="2:65" s="12" customFormat="1">
      <c r="B4896" s="149"/>
      <c r="D4896" s="150" t="s">
        <v>193</v>
      </c>
      <c r="E4896" s="151" t="s">
        <v>3</v>
      </c>
      <c r="F4896" s="152" t="s">
        <v>4065</v>
      </c>
      <c r="H4896" s="153">
        <v>1</v>
      </c>
      <c r="I4896" s="154"/>
      <c r="L4896" s="149"/>
      <c r="M4896" s="155"/>
      <c r="T4896" s="156"/>
      <c r="AT4896" s="151" t="s">
        <v>193</v>
      </c>
      <c r="AU4896" s="151" t="s">
        <v>81</v>
      </c>
      <c r="AV4896" s="12" t="s">
        <v>81</v>
      </c>
      <c r="AW4896" s="12" t="s">
        <v>34</v>
      </c>
      <c r="AX4896" s="12" t="s">
        <v>79</v>
      </c>
      <c r="AY4896" s="151" t="s">
        <v>182</v>
      </c>
    </row>
    <row r="4897" spans="2:65" s="1" customFormat="1" ht="37.9" customHeight="1">
      <c r="B4897" s="131"/>
      <c r="C4897" s="132" t="s">
        <v>4097</v>
      </c>
      <c r="D4897" s="132" t="s">
        <v>184</v>
      </c>
      <c r="E4897" s="133" t="s">
        <v>4098</v>
      </c>
      <c r="F4897" s="134" t="s">
        <v>4099</v>
      </c>
      <c r="G4897" s="135" t="s">
        <v>543</v>
      </c>
      <c r="H4897" s="136">
        <v>1</v>
      </c>
      <c r="I4897" s="137"/>
      <c r="J4897" s="138">
        <f>ROUND(I4897*H4897,2)</f>
        <v>0</v>
      </c>
      <c r="K4897" s="134" t="s">
        <v>3</v>
      </c>
      <c r="L4897" s="32"/>
      <c r="M4897" s="139" t="s">
        <v>3</v>
      </c>
      <c r="N4897" s="140" t="s">
        <v>43</v>
      </c>
      <c r="P4897" s="141">
        <f>O4897*H4897</f>
        <v>0</v>
      </c>
      <c r="Q4897" s="141">
        <v>0</v>
      </c>
      <c r="R4897" s="141">
        <f>Q4897*H4897</f>
        <v>0</v>
      </c>
      <c r="S4897" s="141">
        <v>0</v>
      </c>
      <c r="T4897" s="142">
        <f>S4897*H4897</f>
        <v>0</v>
      </c>
      <c r="AR4897" s="143" t="s">
        <v>286</v>
      </c>
      <c r="AT4897" s="143" t="s">
        <v>184</v>
      </c>
      <c r="AU4897" s="143" t="s">
        <v>81</v>
      </c>
      <c r="AY4897" s="17" t="s">
        <v>182</v>
      </c>
      <c r="BE4897" s="144">
        <f>IF(N4897="základní",J4897,0)</f>
        <v>0</v>
      </c>
      <c r="BF4897" s="144">
        <f>IF(N4897="snížená",J4897,0)</f>
        <v>0</v>
      </c>
      <c r="BG4897" s="144">
        <f>IF(N4897="zákl. přenesená",J4897,0)</f>
        <v>0</v>
      </c>
      <c r="BH4897" s="144">
        <f>IF(N4897="sníž. přenesená",J4897,0)</f>
        <v>0</v>
      </c>
      <c r="BI4897" s="144">
        <f>IF(N4897="nulová",J4897,0)</f>
        <v>0</v>
      </c>
      <c r="BJ4897" s="17" t="s">
        <v>79</v>
      </c>
      <c r="BK4897" s="144">
        <f>ROUND(I4897*H4897,2)</f>
        <v>0</v>
      </c>
      <c r="BL4897" s="17" t="s">
        <v>286</v>
      </c>
      <c r="BM4897" s="143" t="s">
        <v>4100</v>
      </c>
    </row>
    <row r="4898" spans="2:65" s="12" customFormat="1">
      <c r="B4898" s="149"/>
      <c r="D4898" s="150" t="s">
        <v>193</v>
      </c>
      <c r="E4898" s="151" t="s">
        <v>3</v>
      </c>
      <c r="F4898" s="152" t="s">
        <v>4065</v>
      </c>
      <c r="H4898" s="153">
        <v>1</v>
      </c>
      <c r="I4898" s="154"/>
      <c r="L4898" s="149"/>
      <c r="M4898" s="155"/>
      <c r="T4898" s="156"/>
      <c r="AT4898" s="151" t="s">
        <v>193</v>
      </c>
      <c r="AU4898" s="151" t="s">
        <v>81</v>
      </c>
      <c r="AV4898" s="12" t="s">
        <v>81</v>
      </c>
      <c r="AW4898" s="12" t="s">
        <v>34</v>
      </c>
      <c r="AX4898" s="12" t="s">
        <v>79</v>
      </c>
      <c r="AY4898" s="151" t="s">
        <v>182</v>
      </c>
    </row>
    <row r="4899" spans="2:65" s="1" customFormat="1" ht="49.15" customHeight="1">
      <c r="B4899" s="131"/>
      <c r="C4899" s="132" t="s">
        <v>4101</v>
      </c>
      <c r="D4899" s="132" t="s">
        <v>184</v>
      </c>
      <c r="E4899" s="133" t="s">
        <v>4102</v>
      </c>
      <c r="F4899" s="134" t="s">
        <v>4103</v>
      </c>
      <c r="G4899" s="135" t="s">
        <v>543</v>
      </c>
      <c r="H4899" s="136">
        <v>1</v>
      </c>
      <c r="I4899" s="137"/>
      <c r="J4899" s="138">
        <f>ROUND(I4899*H4899,2)</f>
        <v>0</v>
      </c>
      <c r="K4899" s="134" t="s">
        <v>3</v>
      </c>
      <c r="L4899" s="32"/>
      <c r="M4899" s="139" t="s">
        <v>3</v>
      </c>
      <c r="N4899" s="140" t="s">
        <v>43</v>
      </c>
      <c r="P4899" s="141">
        <f>O4899*H4899</f>
        <v>0</v>
      </c>
      <c r="Q4899" s="141">
        <v>0</v>
      </c>
      <c r="R4899" s="141">
        <f>Q4899*H4899</f>
        <v>0</v>
      </c>
      <c r="S4899" s="141">
        <v>0</v>
      </c>
      <c r="T4899" s="142">
        <f>S4899*H4899</f>
        <v>0</v>
      </c>
      <c r="AR4899" s="143" t="s">
        <v>286</v>
      </c>
      <c r="AT4899" s="143" t="s">
        <v>184</v>
      </c>
      <c r="AU4899" s="143" t="s">
        <v>81</v>
      </c>
      <c r="AY4899" s="17" t="s">
        <v>182</v>
      </c>
      <c r="BE4899" s="144">
        <f>IF(N4899="základní",J4899,0)</f>
        <v>0</v>
      </c>
      <c r="BF4899" s="144">
        <f>IF(N4899="snížená",J4899,0)</f>
        <v>0</v>
      </c>
      <c r="BG4899" s="144">
        <f>IF(N4899="zákl. přenesená",J4899,0)</f>
        <v>0</v>
      </c>
      <c r="BH4899" s="144">
        <f>IF(N4899="sníž. přenesená",J4899,0)</f>
        <v>0</v>
      </c>
      <c r="BI4899" s="144">
        <f>IF(N4899="nulová",J4899,0)</f>
        <v>0</v>
      </c>
      <c r="BJ4899" s="17" t="s">
        <v>79</v>
      </c>
      <c r="BK4899" s="144">
        <f>ROUND(I4899*H4899,2)</f>
        <v>0</v>
      </c>
      <c r="BL4899" s="17" t="s">
        <v>286</v>
      </c>
      <c r="BM4899" s="143" t="s">
        <v>4104</v>
      </c>
    </row>
    <row r="4900" spans="2:65" s="12" customFormat="1">
      <c r="B4900" s="149"/>
      <c r="D4900" s="150" t="s">
        <v>193</v>
      </c>
      <c r="E4900" s="151" t="s">
        <v>3</v>
      </c>
      <c r="F4900" s="152" t="s">
        <v>4105</v>
      </c>
      <c r="H4900" s="153">
        <v>1</v>
      </c>
      <c r="I4900" s="154"/>
      <c r="L4900" s="149"/>
      <c r="M4900" s="155"/>
      <c r="T4900" s="156"/>
      <c r="AT4900" s="151" t="s">
        <v>193</v>
      </c>
      <c r="AU4900" s="151" t="s">
        <v>81</v>
      </c>
      <c r="AV4900" s="12" t="s">
        <v>81</v>
      </c>
      <c r="AW4900" s="12" t="s">
        <v>34</v>
      </c>
      <c r="AX4900" s="12" t="s">
        <v>79</v>
      </c>
      <c r="AY4900" s="151" t="s">
        <v>182</v>
      </c>
    </row>
    <row r="4901" spans="2:65" s="1" customFormat="1" ht="33" customHeight="1">
      <c r="B4901" s="131"/>
      <c r="C4901" s="132" t="s">
        <v>4106</v>
      </c>
      <c r="D4901" s="132" t="s">
        <v>184</v>
      </c>
      <c r="E4901" s="133" t="s">
        <v>4107</v>
      </c>
      <c r="F4901" s="134" t="s">
        <v>4108</v>
      </c>
      <c r="G4901" s="135" t="s">
        <v>543</v>
      </c>
      <c r="H4901" s="136">
        <v>1</v>
      </c>
      <c r="I4901" s="137"/>
      <c r="J4901" s="138">
        <f>ROUND(I4901*H4901,2)</f>
        <v>0</v>
      </c>
      <c r="K4901" s="134" t="s">
        <v>3</v>
      </c>
      <c r="L4901" s="32"/>
      <c r="M4901" s="139" t="s">
        <v>3</v>
      </c>
      <c r="N4901" s="140" t="s">
        <v>43</v>
      </c>
      <c r="P4901" s="141">
        <f>O4901*H4901</f>
        <v>0</v>
      </c>
      <c r="Q4901" s="141">
        <v>0</v>
      </c>
      <c r="R4901" s="141">
        <f>Q4901*H4901</f>
        <v>0</v>
      </c>
      <c r="S4901" s="141">
        <v>0</v>
      </c>
      <c r="T4901" s="142">
        <f>S4901*H4901</f>
        <v>0</v>
      </c>
      <c r="AR4901" s="143" t="s">
        <v>286</v>
      </c>
      <c r="AT4901" s="143" t="s">
        <v>184</v>
      </c>
      <c r="AU4901" s="143" t="s">
        <v>81</v>
      </c>
      <c r="AY4901" s="17" t="s">
        <v>182</v>
      </c>
      <c r="BE4901" s="144">
        <f>IF(N4901="základní",J4901,0)</f>
        <v>0</v>
      </c>
      <c r="BF4901" s="144">
        <f>IF(N4901="snížená",J4901,0)</f>
        <v>0</v>
      </c>
      <c r="BG4901" s="144">
        <f>IF(N4901="zákl. přenesená",J4901,0)</f>
        <v>0</v>
      </c>
      <c r="BH4901" s="144">
        <f>IF(N4901="sníž. přenesená",J4901,0)</f>
        <v>0</v>
      </c>
      <c r="BI4901" s="144">
        <f>IF(N4901="nulová",J4901,0)</f>
        <v>0</v>
      </c>
      <c r="BJ4901" s="17" t="s">
        <v>79</v>
      </c>
      <c r="BK4901" s="144">
        <f>ROUND(I4901*H4901,2)</f>
        <v>0</v>
      </c>
      <c r="BL4901" s="17" t="s">
        <v>286</v>
      </c>
      <c r="BM4901" s="143" t="s">
        <v>4109</v>
      </c>
    </row>
    <row r="4902" spans="2:65" s="12" customFormat="1">
      <c r="B4902" s="149"/>
      <c r="D4902" s="150" t="s">
        <v>193</v>
      </c>
      <c r="E4902" s="151" t="s">
        <v>3</v>
      </c>
      <c r="F4902" s="152" t="s">
        <v>4105</v>
      </c>
      <c r="H4902" s="153">
        <v>1</v>
      </c>
      <c r="I4902" s="154"/>
      <c r="L4902" s="149"/>
      <c r="M4902" s="155"/>
      <c r="T4902" s="156"/>
      <c r="AT4902" s="151" t="s">
        <v>193</v>
      </c>
      <c r="AU4902" s="151" t="s">
        <v>81</v>
      </c>
      <c r="AV4902" s="12" t="s">
        <v>81</v>
      </c>
      <c r="AW4902" s="12" t="s">
        <v>34</v>
      </c>
      <c r="AX4902" s="12" t="s">
        <v>79</v>
      </c>
      <c r="AY4902" s="151" t="s">
        <v>182</v>
      </c>
    </row>
    <row r="4903" spans="2:65" s="1" customFormat="1" ht="33" customHeight="1">
      <c r="B4903" s="131"/>
      <c r="C4903" s="132" t="s">
        <v>4110</v>
      </c>
      <c r="D4903" s="132" t="s">
        <v>184</v>
      </c>
      <c r="E4903" s="133" t="s">
        <v>4111</v>
      </c>
      <c r="F4903" s="134" t="s">
        <v>4112</v>
      </c>
      <c r="G4903" s="135" t="s">
        <v>543</v>
      </c>
      <c r="H4903" s="136">
        <v>1</v>
      </c>
      <c r="I4903" s="137"/>
      <c r="J4903" s="138">
        <f>ROUND(I4903*H4903,2)</f>
        <v>0</v>
      </c>
      <c r="K4903" s="134" t="s">
        <v>3</v>
      </c>
      <c r="L4903" s="32"/>
      <c r="M4903" s="139" t="s">
        <v>3</v>
      </c>
      <c r="N4903" s="140" t="s">
        <v>43</v>
      </c>
      <c r="P4903" s="141">
        <f>O4903*H4903</f>
        <v>0</v>
      </c>
      <c r="Q4903" s="141">
        <v>0</v>
      </c>
      <c r="R4903" s="141">
        <f>Q4903*H4903</f>
        <v>0</v>
      </c>
      <c r="S4903" s="141">
        <v>0</v>
      </c>
      <c r="T4903" s="142">
        <f>S4903*H4903</f>
        <v>0</v>
      </c>
      <c r="AR4903" s="143" t="s">
        <v>286</v>
      </c>
      <c r="AT4903" s="143" t="s">
        <v>184</v>
      </c>
      <c r="AU4903" s="143" t="s">
        <v>81</v>
      </c>
      <c r="AY4903" s="17" t="s">
        <v>182</v>
      </c>
      <c r="BE4903" s="144">
        <f>IF(N4903="základní",J4903,0)</f>
        <v>0</v>
      </c>
      <c r="BF4903" s="144">
        <f>IF(N4903="snížená",J4903,0)</f>
        <v>0</v>
      </c>
      <c r="BG4903" s="144">
        <f>IF(N4903="zákl. přenesená",J4903,0)</f>
        <v>0</v>
      </c>
      <c r="BH4903" s="144">
        <f>IF(N4903="sníž. přenesená",J4903,0)</f>
        <v>0</v>
      </c>
      <c r="BI4903" s="144">
        <f>IF(N4903="nulová",J4903,0)</f>
        <v>0</v>
      </c>
      <c r="BJ4903" s="17" t="s">
        <v>79</v>
      </c>
      <c r="BK4903" s="144">
        <f>ROUND(I4903*H4903,2)</f>
        <v>0</v>
      </c>
      <c r="BL4903" s="17" t="s">
        <v>286</v>
      </c>
      <c r="BM4903" s="143" t="s">
        <v>4113</v>
      </c>
    </row>
    <row r="4904" spans="2:65" s="12" customFormat="1">
      <c r="B4904" s="149"/>
      <c r="D4904" s="150" t="s">
        <v>193</v>
      </c>
      <c r="E4904" s="151" t="s">
        <v>3</v>
      </c>
      <c r="F4904" s="152" t="s">
        <v>4105</v>
      </c>
      <c r="H4904" s="153">
        <v>1</v>
      </c>
      <c r="I4904" s="154"/>
      <c r="L4904" s="149"/>
      <c r="M4904" s="155"/>
      <c r="T4904" s="156"/>
      <c r="AT4904" s="151" t="s">
        <v>193</v>
      </c>
      <c r="AU4904" s="151" t="s">
        <v>81</v>
      </c>
      <c r="AV4904" s="12" t="s">
        <v>81</v>
      </c>
      <c r="AW4904" s="12" t="s">
        <v>34</v>
      </c>
      <c r="AX4904" s="12" t="s">
        <v>79</v>
      </c>
      <c r="AY4904" s="151" t="s">
        <v>182</v>
      </c>
    </row>
    <row r="4905" spans="2:65" s="1" customFormat="1" ht="24.2" customHeight="1">
      <c r="B4905" s="131"/>
      <c r="C4905" s="132" t="s">
        <v>4114</v>
      </c>
      <c r="D4905" s="132" t="s">
        <v>184</v>
      </c>
      <c r="E4905" s="133" t="s">
        <v>4115</v>
      </c>
      <c r="F4905" s="134" t="s">
        <v>4116</v>
      </c>
      <c r="G4905" s="135" t="s">
        <v>543</v>
      </c>
      <c r="H4905" s="136">
        <v>1</v>
      </c>
      <c r="I4905" s="137"/>
      <c r="J4905" s="138">
        <f>ROUND(I4905*H4905,2)</f>
        <v>0</v>
      </c>
      <c r="K4905" s="134" t="s">
        <v>3</v>
      </c>
      <c r="L4905" s="32"/>
      <c r="M4905" s="139" t="s">
        <v>3</v>
      </c>
      <c r="N4905" s="140" t="s">
        <v>43</v>
      </c>
      <c r="P4905" s="141">
        <f>O4905*H4905</f>
        <v>0</v>
      </c>
      <c r="Q4905" s="141">
        <v>0</v>
      </c>
      <c r="R4905" s="141">
        <f>Q4905*H4905</f>
        <v>0</v>
      </c>
      <c r="S4905" s="141">
        <v>0</v>
      </c>
      <c r="T4905" s="142">
        <f>S4905*H4905</f>
        <v>0</v>
      </c>
      <c r="AR4905" s="143" t="s">
        <v>286</v>
      </c>
      <c r="AT4905" s="143" t="s">
        <v>184</v>
      </c>
      <c r="AU4905" s="143" t="s">
        <v>81</v>
      </c>
      <c r="AY4905" s="17" t="s">
        <v>182</v>
      </c>
      <c r="BE4905" s="144">
        <f>IF(N4905="základní",J4905,0)</f>
        <v>0</v>
      </c>
      <c r="BF4905" s="144">
        <f>IF(N4905="snížená",J4905,0)</f>
        <v>0</v>
      </c>
      <c r="BG4905" s="144">
        <f>IF(N4905="zákl. přenesená",J4905,0)</f>
        <v>0</v>
      </c>
      <c r="BH4905" s="144">
        <f>IF(N4905="sníž. přenesená",J4905,0)</f>
        <v>0</v>
      </c>
      <c r="BI4905" s="144">
        <f>IF(N4905="nulová",J4905,0)</f>
        <v>0</v>
      </c>
      <c r="BJ4905" s="17" t="s">
        <v>79</v>
      </c>
      <c r="BK4905" s="144">
        <f>ROUND(I4905*H4905,2)</f>
        <v>0</v>
      </c>
      <c r="BL4905" s="17" t="s">
        <v>286</v>
      </c>
      <c r="BM4905" s="143" t="s">
        <v>4117</v>
      </c>
    </row>
    <row r="4906" spans="2:65" s="12" customFormat="1">
      <c r="B4906" s="149"/>
      <c r="D4906" s="150" t="s">
        <v>193</v>
      </c>
      <c r="E4906" s="151" t="s">
        <v>3</v>
      </c>
      <c r="F4906" s="152" t="s">
        <v>4118</v>
      </c>
      <c r="H4906" s="153">
        <v>1</v>
      </c>
      <c r="I4906" s="154"/>
      <c r="L4906" s="149"/>
      <c r="M4906" s="155"/>
      <c r="T4906" s="156"/>
      <c r="AT4906" s="151" t="s">
        <v>193</v>
      </c>
      <c r="AU4906" s="151" t="s">
        <v>81</v>
      </c>
      <c r="AV4906" s="12" t="s">
        <v>81</v>
      </c>
      <c r="AW4906" s="12" t="s">
        <v>34</v>
      </c>
      <c r="AX4906" s="12" t="s">
        <v>79</v>
      </c>
      <c r="AY4906" s="151" t="s">
        <v>182</v>
      </c>
    </row>
    <row r="4907" spans="2:65" s="1" customFormat="1" ht="24.2" customHeight="1">
      <c r="B4907" s="131"/>
      <c r="C4907" s="132" t="s">
        <v>4119</v>
      </c>
      <c r="D4907" s="132" t="s">
        <v>184</v>
      </c>
      <c r="E4907" s="133" t="s">
        <v>4120</v>
      </c>
      <c r="F4907" s="134" t="s">
        <v>4121</v>
      </c>
      <c r="G4907" s="135" t="s">
        <v>543</v>
      </c>
      <c r="H4907" s="136">
        <v>1</v>
      </c>
      <c r="I4907" s="137"/>
      <c r="J4907" s="138">
        <f>ROUND(I4907*H4907,2)</f>
        <v>0</v>
      </c>
      <c r="K4907" s="134" t="s">
        <v>3</v>
      </c>
      <c r="L4907" s="32"/>
      <c r="M4907" s="139" t="s">
        <v>3</v>
      </c>
      <c r="N4907" s="140" t="s">
        <v>43</v>
      </c>
      <c r="P4907" s="141">
        <f>O4907*H4907</f>
        <v>0</v>
      </c>
      <c r="Q4907" s="141">
        <v>0</v>
      </c>
      <c r="R4907" s="141">
        <f>Q4907*H4907</f>
        <v>0</v>
      </c>
      <c r="S4907" s="141">
        <v>0</v>
      </c>
      <c r="T4907" s="142">
        <f>S4907*H4907</f>
        <v>0</v>
      </c>
      <c r="AR4907" s="143" t="s">
        <v>286</v>
      </c>
      <c r="AT4907" s="143" t="s">
        <v>184</v>
      </c>
      <c r="AU4907" s="143" t="s">
        <v>81</v>
      </c>
      <c r="AY4907" s="17" t="s">
        <v>182</v>
      </c>
      <c r="BE4907" s="144">
        <f>IF(N4907="základní",J4907,0)</f>
        <v>0</v>
      </c>
      <c r="BF4907" s="144">
        <f>IF(N4907="snížená",J4907,0)</f>
        <v>0</v>
      </c>
      <c r="BG4907" s="144">
        <f>IF(N4907="zákl. přenesená",J4907,0)</f>
        <v>0</v>
      </c>
      <c r="BH4907" s="144">
        <f>IF(N4907="sníž. přenesená",J4907,0)</f>
        <v>0</v>
      </c>
      <c r="BI4907" s="144">
        <f>IF(N4907="nulová",J4907,0)</f>
        <v>0</v>
      </c>
      <c r="BJ4907" s="17" t="s">
        <v>79</v>
      </c>
      <c r="BK4907" s="144">
        <f>ROUND(I4907*H4907,2)</f>
        <v>0</v>
      </c>
      <c r="BL4907" s="17" t="s">
        <v>286</v>
      </c>
      <c r="BM4907" s="143" t="s">
        <v>4122</v>
      </c>
    </row>
    <row r="4908" spans="2:65" s="12" customFormat="1">
      <c r="B4908" s="149"/>
      <c r="D4908" s="150" t="s">
        <v>193</v>
      </c>
      <c r="E4908" s="151" t="s">
        <v>3</v>
      </c>
      <c r="F4908" s="152" t="s">
        <v>4118</v>
      </c>
      <c r="H4908" s="153">
        <v>1</v>
      </c>
      <c r="I4908" s="154"/>
      <c r="L4908" s="149"/>
      <c r="M4908" s="155"/>
      <c r="T4908" s="156"/>
      <c r="AT4908" s="151" t="s">
        <v>193</v>
      </c>
      <c r="AU4908" s="151" t="s">
        <v>81</v>
      </c>
      <c r="AV4908" s="12" t="s">
        <v>81</v>
      </c>
      <c r="AW4908" s="12" t="s">
        <v>34</v>
      </c>
      <c r="AX4908" s="12" t="s">
        <v>79</v>
      </c>
      <c r="AY4908" s="151" t="s">
        <v>182</v>
      </c>
    </row>
    <row r="4909" spans="2:65" s="1" customFormat="1" ht="24.2" customHeight="1">
      <c r="B4909" s="131"/>
      <c r="C4909" s="132" t="s">
        <v>4123</v>
      </c>
      <c r="D4909" s="132" t="s">
        <v>184</v>
      </c>
      <c r="E4909" s="133" t="s">
        <v>4124</v>
      </c>
      <c r="F4909" s="134" t="s">
        <v>4125</v>
      </c>
      <c r="G4909" s="135" t="s">
        <v>543</v>
      </c>
      <c r="H4909" s="136">
        <v>2</v>
      </c>
      <c r="I4909" s="137"/>
      <c r="J4909" s="138">
        <f>ROUND(I4909*H4909,2)</f>
        <v>0</v>
      </c>
      <c r="K4909" s="134" t="s">
        <v>3</v>
      </c>
      <c r="L4909" s="32"/>
      <c r="M4909" s="139" t="s">
        <v>3</v>
      </c>
      <c r="N4909" s="140" t="s">
        <v>43</v>
      </c>
      <c r="P4909" s="141">
        <f>O4909*H4909</f>
        <v>0</v>
      </c>
      <c r="Q4909" s="141">
        <v>0</v>
      </c>
      <c r="R4909" s="141">
        <f>Q4909*H4909</f>
        <v>0</v>
      </c>
      <c r="S4909" s="141">
        <v>0</v>
      </c>
      <c r="T4909" s="142">
        <f>S4909*H4909</f>
        <v>0</v>
      </c>
      <c r="AR4909" s="143" t="s">
        <v>286</v>
      </c>
      <c r="AT4909" s="143" t="s">
        <v>184</v>
      </c>
      <c r="AU4909" s="143" t="s">
        <v>81</v>
      </c>
      <c r="AY4909" s="17" t="s">
        <v>182</v>
      </c>
      <c r="BE4909" s="144">
        <f>IF(N4909="základní",J4909,0)</f>
        <v>0</v>
      </c>
      <c r="BF4909" s="144">
        <f>IF(N4909="snížená",J4909,0)</f>
        <v>0</v>
      </c>
      <c r="BG4909" s="144">
        <f>IF(N4909="zákl. přenesená",J4909,0)</f>
        <v>0</v>
      </c>
      <c r="BH4909" s="144">
        <f>IF(N4909="sníž. přenesená",J4909,0)</f>
        <v>0</v>
      </c>
      <c r="BI4909" s="144">
        <f>IF(N4909="nulová",J4909,0)</f>
        <v>0</v>
      </c>
      <c r="BJ4909" s="17" t="s">
        <v>79</v>
      </c>
      <c r="BK4909" s="144">
        <f>ROUND(I4909*H4909,2)</f>
        <v>0</v>
      </c>
      <c r="BL4909" s="17" t="s">
        <v>286</v>
      </c>
      <c r="BM4909" s="143" t="s">
        <v>4126</v>
      </c>
    </row>
    <row r="4910" spans="2:65" s="12" customFormat="1">
      <c r="B4910" s="149"/>
      <c r="D4910" s="150" t="s">
        <v>193</v>
      </c>
      <c r="E4910" s="151" t="s">
        <v>3</v>
      </c>
      <c r="F4910" s="152" t="s">
        <v>4127</v>
      </c>
      <c r="H4910" s="153">
        <v>2</v>
      </c>
      <c r="I4910" s="154"/>
      <c r="L4910" s="149"/>
      <c r="M4910" s="155"/>
      <c r="T4910" s="156"/>
      <c r="AT4910" s="151" t="s">
        <v>193</v>
      </c>
      <c r="AU4910" s="151" t="s">
        <v>81</v>
      </c>
      <c r="AV4910" s="12" t="s">
        <v>81</v>
      </c>
      <c r="AW4910" s="12" t="s">
        <v>34</v>
      </c>
      <c r="AX4910" s="12" t="s">
        <v>79</v>
      </c>
      <c r="AY4910" s="151" t="s">
        <v>182</v>
      </c>
    </row>
    <row r="4911" spans="2:65" s="1" customFormat="1" ht="24.2" customHeight="1">
      <c r="B4911" s="131"/>
      <c r="C4911" s="132" t="s">
        <v>4128</v>
      </c>
      <c r="D4911" s="132" t="s">
        <v>184</v>
      </c>
      <c r="E4911" s="133" t="s">
        <v>4129</v>
      </c>
      <c r="F4911" s="134" t="s">
        <v>4130</v>
      </c>
      <c r="G4911" s="135" t="s">
        <v>543</v>
      </c>
      <c r="H4911" s="136">
        <v>3</v>
      </c>
      <c r="I4911" s="137"/>
      <c r="J4911" s="138">
        <f>ROUND(I4911*H4911,2)</f>
        <v>0</v>
      </c>
      <c r="K4911" s="134" t="s">
        <v>3</v>
      </c>
      <c r="L4911" s="32"/>
      <c r="M4911" s="139" t="s">
        <v>3</v>
      </c>
      <c r="N4911" s="140" t="s">
        <v>43</v>
      </c>
      <c r="P4911" s="141">
        <f>O4911*H4911</f>
        <v>0</v>
      </c>
      <c r="Q4911" s="141">
        <v>0</v>
      </c>
      <c r="R4911" s="141">
        <f>Q4911*H4911</f>
        <v>0</v>
      </c>
      <c r="S4911" s="141">
        <v>0</v>
      </c>
      <c r="T4911" s="142">
        <f>S4911*H4911</f>
        <v>0</v>
      </c>
      <c r="AR4911" s="143" t="s">
        <v>286</v>
      </c>
      <c r="AT4911" s="143" t="s">
        <v>184</v>
      </c>
      <c r="AU4911" s="143" t="s">
        <v>81</v>
      </c>
      <c r="AY4911" s="17" t="s">
        <v>182</v>
      </c>
      <c r="BE4911" s="144">
        <f>IF(N4911="základní",J4911,0)</f>
        <v>0</v>
      </c>
      <c r="BF4911" s="144">
        <f>IF(N4911="snížená",J4911,0)</f>
        <v>0</v>
      </c>
      <c r="BG4911" s="144">
        <f>IF(N4911="zákl. přenesená",J4911,0)</f>
        <v>0</v>
      </c>
      <c r="BH4911" s="144">
        <f>IF(N4911="sníž. přenesená",J4911,0)</f>
        <v>0</v>
      </c>
      <c r="BI4911" s="144">
        <f>IF(N4911="nulová",J4911,0)</f>
        <v>0</v>
      </c>
      <c r="BJ4911" s="17" t="s">
        <v>79</v>
      </c>
      <c r="BK4911" s="144">
        <f>ROUND(I4911*H4911,2)</f>
        <v>0</v>
      </c>
      <c r="BL4911" s="17" t="s">
        <v>286</v>
      </c>
      <c r="BM4911" s="143" t="s">
        <v>4131</v>
      </c>
    </row>
    <row r="4912" spans="2:65" s="12" customFormat="1">
      <c r="B4912" s="149"/>
      <c r="D4912" s="150" t="s">
        <v>193</v>
      </c>
      <c r="E4912" s="151" t="s">
        <v>3</v>
      </c>
      <c r="F4912" s="152" t="s">
        <v>4132</v>
      </c>
      <c r="H4912" s="153">
        <v>3</v>
      </c>
      <c r="I4912" s="154"/>
      <c r="L4912" s="149"/>
      <c r="M4912" s="155"/>
      <c r="T4912" s="156"/>
      <c r="AT4912" s="151" t="s">
        <v>193</v>
      </c>
      <c r="AU4912" s="151" t="s">
        <v>81</v>
      </c>
      <c r="AV4912" s="12" t="s">
        <v>81</v>
      </c>
      <c r="AW4912" s="12" t="s">
        <v>34</v>
      </c>
      <c r="AX4912" s="12" t="s">
        <v>79</v>
      </c>
      <c r="AY4912" s="151" t="s">
        <v>182</v>
      </c>
    </row>
    <row r="4913" spans="2:65" s="1" customFormat="1" ht="24.2" customHeight="1">
      <c r="B4913" s="131"/>
      <c r="C4913" s="132" t="s">
        <v>4133</v>
      </c>
      <c r="D4913" s="132" t="s">
        <v>184</v>
      </c>
      <c r="E4913" s="133" t="s">
        <v>4134</v>
      </c>
      <c r="F4913" s="134" t="s">
        <v>4135</v>
      </c>
      <c r="G4913" s="135" t="s">
        <v>543</v>
      </c>
      <c r="H4913" s="136">
        <v>3</v>
      </c>
      <c r="I4913" s="137"/>
      <c r="J4913" s="138">
        <f>ROUND(I4913*H4913,2)</f>
        <v>0</v>
      </c>
      <c r="K4913" s="134" t="s">
        <v>3</v>
      </c>
      <c r="L4913" s="32"/>
      <c r="M4913" s="139" t="s">
        <v>3</v>
      </c>
      <c r="N4913" s="140" t="s">
        <v>43</v>
      </c>
      <c r="P4913" s="141">
        <f>O4913*H4913</f>
        <v>0</v>
      </c>
      <c r="Q4913" s="141">
        <v>0</v>
      </c>
      <c r="R4913" s="141">
        <f>Q4913*H4913</f>
        <v>0</v>
      </c>
      <c r="S4913" s="141">
        <v>0</v>
      </c>
      <c r="T4913" s="142">
        <f>S4913*H4913</f>
        <v>0</v>
      </c>
      <c r="AR4913" s="143" t="s">
        <v>286</v>
      </c>
      <c r="AT4913" s="143" t="s">
        <v>184</v>
      </c>
      <c r="AU4913" s="143" t="s">
        <v>81</v>
      </c>
      <c r="AY4913" s="17" t="s">
        <v>182</v>
      </c>
      <c r="BE4913" s="144">
        <f>IF(N4913="základní",J4913,0)</f>
        <v>0</v>
      </c>
      <c r="BF4913" s="144">
        <f>IF(N4913="snížená",J4913,0)</f>
        <v>0</v>
      </c>
      <c r="BG4913" s="144">
        <f>IF(N4913="zákl. přenesená",J4913,0)</f>
        <v>0</v>
      </c>
      <c r="BH4913" s="144">
        <f>IF(N4913="sníž. přenesená",J4913,0)</f>
        <v>0</v>
      </c>
      <c r="BI4913" s="144">
        <f>IF(N4913="nulová",J4913,0)</f>
        <v>0</v>
      </c>
      <c r="BJ4913" s="17" t="s">
        <v>79</v>
      </c>
      <c r="BK4913" s="144">
        <f>ROUND(I4913*H4913,2)</f>
        <v>0</v>
      </c>
      <c r="BL4913" s="17" t="s">
        <v>286</v>
      </c>
      <c r="BM4913" s="143" t="s">
        <v>4136</v>
      </c>
    </row>
    <row r="4914" spans="2:65" s="12" customFormat="1">
      <c r="B4914" s="149"/>
      <c r="D4914" s="150" t="s">
        <v>193</v>
      </c>
      <c r="E4914" s="151" t="s">
        <v>3</v>
      </c>
      <c r="F4914" s="152" t="s">
        <v>4132</v>
      </c>
      <c r="H4914" s="153">
        <v>3</v>
      </c>
      <c r="I4914" s="154"/>
      <c r="L4914" s="149"/>
      <c r="M4914" s="155"/>
      <c r="T4914" s="156"/>
      <c r="AT4914" s="151" t="s">
        <v>193</v>
      </c>
      <c r="AU4914" s="151" t="s">
        <v>81</v>
      </c>
      <c r="AV4914" s="12" t="s">
        <v>81</v>
      </c>
      <c r="AW4914" s="12" t="s">
        <v>34</v>
      </c>
      <c r="AX4914" s="12" t="s">
        <v>79</v>
      </c>
      <c r="AY4914" s="151" t="s">
        <v>182</v>
      </c>
    </row>
    <row r="4915" spans="2:65" s="1" customFormat="1" ht="24.2" customHeight="1">
      <c r="B4915" s="131"/>
      <c r="C4915" s="132" t="s">
        <v>4137</v>
      </c>
      <c r="D4915" s="132" t="s">
        <v>184</v>
      </c>
      <c r="E4915" s="133" t="s">
        <v>4138</v>
      </c>
      <c r="F4915" s="134" t="s">
        <v>4139</v>
      </c>
      <c r="G4915" s="135" t="s">
        <v>543</v>
      </c>
      <c r="H4915" s="136">
        <v>2</v>
      </c>
      <c r="I4915" s="137"/>
      <c r="J4915" s="138">
        <f>ROUND(I4915*H4915,2)</f>
        <v>0</v>
      </c>
      <c r="K4915" s="134" t="s">
        <v>3</v>
      </c>
      <c r="L4915" s="32"/>
      <c r="M4915" s="139" t="s">
        <v>3</v>
      </c>
      <c r="N4915" s="140" t="s">
        <v>43</v>
      </c>
      <c r="P4915" s="141">
        <f>O4915*H4915</f>
        <v>0</v>
      </c>
      <c r="Q4915" s="141">
        <v>0</v>
      </c>
      <c r="R4915" s="141">
        <f>Q4915*H4915</f>
        <v>0</v>
      </c>
      <c r="S4915" s="141">
        <v>0</v>
      </c>
      <c r="T4915" s="142">
        <f>S4915*H4915</f>
        <v>0</v>
      </c>
      <c r="AR4915" s="143" t="s">
        <v>286</v>
      </c>
      <c r="AT4915" s="143" t="s">
        <v>184</v>
      </c>
      <c r="AU4915" s="143" t="s">
        <v>81</v>
      </c>
      <c r="AY4915" s="17" t="s">
        <v>182</v>
      </c>
      <c r="BE4915" s="144">
        <f>IF(N4915="základní",J4915,0)</f>
        <v>0</v>
      </c>
      <c r="BF4915" s="144">
        <f>IF(N4915="snížená",J4915,0)</f>
        <v>0</v>
      </c>
      <c r="BG4915" s="144">
        <f>IF(N4915="zákl. přenesená",J4915,0)</f>
        <v>0</v>
      </c>
      <c r="BH4915" s="144">
        <f>IF(N4915="sníž. přenesená",J4915,0)</f>
        <v>0</v>
      </c>
      <c r="BI4915" s="144">
        <f>IF(N4915="nulová",J4915,0)</f>
        <v>0</v>
      </c>
      <c r="BJ4915" s="17" t="s">
        <v>79</v>
      </c>
      <c r="BK4915" s="144">
        <f>ROUND(I4915*H4915,2)</f>
        <v>0</v>
      </c>
      <c r="BL4915" s="17" t="s">
        <v>286</v>
      </c>
      <c r="BM4915" s="143" t="s">
        <v>4140</v>
      </c>
    </row>
    <row r="4916" spans="2:65" s="12" customFormat="1">
      <c r="B4916" s="149"/>
      <c r="D4916" s="150" t="s">
        <v>193</v>
      </c>
      <c r="E4916" s="151" t="s">
        <v>3</v>
      </c>
      <c r="F4916" s="152" t="s">
        <v>4127</v>
      </c>
      <c r="H4916" s="153">
        <v>2</v>
      </c>
      <c r="I4916" s="154"/>
      <c r="L4916" s="149"/>
      <c r="M4916" s="155"/>
      <c r="T4916" s="156"/>
      <c r="AT4916" s="151" t="s">
        <v>193</v>
      </c>
      <c r="AU4916" s="151" t="s">
        <v>81</v>
      </c>
      <c r="AV4916" s="12" t="s">
        <v>81</v>
      </c>
      <c r="AW4916" s="12" t="s">
        <v>34</v>
      </c>
      <c r="AX4916" s="12" t="s">
        <v>79</v>
      </c>
      <c r="AY4916" s="151" t="s">
        <v>182</v>
      </c>
    </row>
    <row r="4917" spans="2:65" s="1" customFormat="1" ht="33" customHeight="1">
      <c r="B4917" s="131"/>
      <c r="C4917" s="132" t="s">
        <v>4141</v>
      </c>
      <c r="D4917" s="132" t="s">
        <v>184</v>
      </c>
      <c r="E4917" s="133" t="s">
        <v>4142</v>
      </c>
      <c r="F4917" s="134" t="s">
        <v>4143</v>
      </c>
      <c r="G4917" s="135" t="s">
        <v>543</v>
      </c>
      <c r="H4917" s="136">
        <v>2</v>
      </c>
      <c r="I4917" s="137"/>
      <c r="J4917" s="138">
        <f>ROUND(I4917*H4917,2)</f>
        <v>0</v>
      </c>
      <c r="K4917" s="134" t="s">
        <v>3</v>
      </c>
      <c r="L4917" s="32"/>
      <c r="M4917" s="139" t="s">
        <v>3</v>
      </c>
      <c r="N4917" s="140" t="s">
        <v>43</v>
      </c>
      <c r="P4917" s="141">
        <f>O4917*H4917</f>
        <v>0</v>
      </c>
      <c r="Q4917" s="141">
        <v>0</v>
      </c>
      <c r="R4917" s="141">
        <f>Q4917*H4917</f>
        <v>0</v>
      </c>
      <c r="S4917" s="141">
        <v>0</v>
      </c>
      <c r="T4917" s="142">
        <f>S4917*H4917</f>
        <v>0</v>
      </c>
      <c r="AR4917" s="143" t="s">
        <v>286</v>
      </c>
      <c r="AT4917" s="143" t="s">
        <v>184</v>
      </c>
      <c r="AU4917" s="143" t="s">
        <v>81</v>
      </c>
      <c r="AY4917" s="17" t="s">
        <v>182</v>
      </c>
      <c r="BE4917" s="144">
        <f>IF(N4917="základní",J4917,0)</f>
        <v>0</v>
      </c>
      <c r="BF4917" s="144">
        <f>IF(N4917="snížená",J4917,0)</f>
        <v>0</v>
      </c>
      <c r="BG4917" s="144">
        <f>IF(N4917="zákl. přenesená",J4917,0)</f>
        <v>0</v>
      </c>
      <c r="BH4917" s="144">
        <f>IF(N4917="sníž. přenesená",J4917,0)</f>
        <v>0</v>
      </c>
      <c r="BI4917" s="144">
        <f>IF(N4917="nulová",J4917,0)</f>
        <v>0</v>
      </c>
      <c r="BJ4917" s="17" t="s">
        <v>79</v>
      </c>
      <c r="BK4917" s="144">
        <f>ROUND(I4917*H4917,2)</f>
        <v>0</v>
      </c>
      <c r="BL4917" s="17" t="s">
        <v>286</v>
      </c>
      <c r="BM4917" s="143" t="s">
        <v>4144</v>
      </c>
    </row>
    <row r="4918" spans="2:65" s="12" customFormat="1">
      <c r="B4918" s="149"/>
      <c r="D4918" s="150" t="s">
        <v>193</v>
      </c>
      <c r="E4918" s="151" t="s">
        <v>3</v>
      </c>
      <c r="F4918" s="152" t="s">
        <v>4127</v>
      </c>
      <c r="H4918" s="153">
        <v>2</v>
      </c>
      <c r="I4918" s="154"/>
      <c r="L4918" s="149"/>
      <c r="M4918" s="155"/>
      <c r="T4918" s="156"/>
      <c r="AT4918" s="151" t="s">
        <v>193</v>
      </c>
      <c r="AU4918" s="151" t="s">
        <v>81</v>
      </c>
      <c r="AV4918" s="12" t="s">
        <v>81</v>
      </c>
      <c r="AW4918" s="12" t="s">
        <v>34</v>
      </c>
      <c r="AX4918" s="12" t="s">
        <v>79</v>
      </c>
      <c r="AY4918" s="151" t="s">
        <v>182</v>
      </c>
    </row>
    <row r="4919" spans="2:65" s="1" customFormat="1" ht="24.2" customHeight="1">
      <c r="B4919" s="131"/>
      <c r="C4919" s="132" t="s">
        <v>4145</v>
      </c>
      <c r="D4919" s="132" t="s">
        <v>184</v>
      </c>
      <c r="E4919" s="133" t="s">
        <v>4146</v>
      </c>
      <c r="F4919" s="134" t="s">
        <v>4147</v>
      </c>
      <c r="G4919" s="135" t="s">
        <v>543</v>
      </c>
      <c r="H4919" s="136">
        <v>1</v>
      </c>
      <c r="I4919" s="137"/>
      <c r="J4919" s="138">
        <f>ROUND(I4919*H4919,2)</f>
        <v>0</v>
      </c>
      <c r="K4919" s="134" t="s">
        <v>3</v>
      </c>
      <c r="L4919" s="32"/>
      <c r="M4919" s="139" t="s">
        <v>3</v>
      </c>
      <c r="N4919" s="140" t="s">
        <v>43</v>
      </c>
      <c r="P4919" s="141">
        <f>O4919*H4919</f>
        <v>0</v>
      </c>
      <c r="Q4919" s="141">
        <v>0</v>
      </c>
      <c r="R4919" s="141">
        <f>Q4919*H4919</f>
        <v>0</v>
      </c>
      <c r="S4919" s="141">
        <v>0</v>
      </c>
      <c r="T4919" s="142">
        <f>S4919*H4919</f>
        <v>0</v>
      </c>
      <c r="AR4919" s="143" t="s">
        <v>286</v>
      </c>
      <c r="AT4919" s="143" t="s">
        <v>184</v>
      </c>
      <c r="AU4919" s="143" t="s">
        <v>81</v>
      </c>
      <c r="AY4919" s="17" t="s">
        <v>182</v>
      </c>
      <c r="BE4919" s="144">
        <f>IF(N4919="základní",J4919,0)</f>
        <v>0</v>
      </c>
      <c r="BF4919" s="144">
        <f>IF(N4919="snížená",J4919,0)</f>
        <v>0</v>
      </c>
      <c r="BG4919" s="144">
        <f>IF(N4919="zákl. přenesená",J4919,0)</f>
        <v>0</v>
      </c>
      <c r="BH4919" s="144">
        <f>IF(N4919="sníž. přenesená",J4919,0)</f>
        <v>0</v>
      </c>
      <c r="BI4919" s="144">
        <f>IF(N4919="nulová",J4919,0)</f>
        <v>0</v>
      </c>
      <c r="BJ4919" s="17" t="s">
        <v>79</v>
      </c>
      <c r="BK4919" s="144">
        <f>ROUND(I4919*H4919,2)</f>
        <v>0</v>
      </c>
      <c r="BL4919" s="17" t="s">
        <v>286</v>
      </c>
      <c r="BM4919" s="143" t="s">
        <v>4148</v>
      </c>
    </row>
    <row r="4920" spans="2:65" s="12" customFormat="1">
      <c r="B4920" s="149"/>
      <c r="D4920" s="150" t="s">
        <v>193</v>
      </c>
      <c r="E4920" s="151" t="s">
        <v>3</v>
      </c>
      <c r="F4920" s="152" t="s">
        <v>4118</v>
      </c>
      <c r="H4920" s="153">
        <v>1</v>
      </c>
      <c r="I4920" s="154"/>
      <c r="L4920" s="149"/>
      <c r="M4920" s="155"/>
      <c r="T4920" s="156"/>
      <c r="AT4920" s="151" t="s">
        <v>193</v>
      </c>
      <c r="AU4920" s="151" t="s">
        <v>81</v>
      </c>
      <c r="AV4920" s="12" t="s">
        <v>81</v>
      </c>
      <c r="AW4920" s="12" t="s">
        <v>34</v>
      </c>
      <c r="AX4920" s="12" t="s">
        <v>79</v>
      </c>
      <c r="AY4920" s="151" t="s">
        <v>182</v>
      </c>
    </row>
    <row r="4921" spans="2:65" s="1" customFormat="1" ht="24.2" customHeight="1">
      <c r="B4921" s="131"/>
      <c r="C4921" s="132" t="s">
        <v>4149</v>
      </c>
      <c r="D4921" s="132" t="s">
        <v>184</v>
      </c>
      <c r="E4921" s="133" t="s">
        <v>4150</v>
      </c>
      <c r="F4921" s="134" t="s">
        <v>4151</v>
      </c>
      <c r="G4921" s="135" t="s">
        <v>543</v>
      </c>
      <c r="H4921" s="136">
        <v>1</v>
      </c>
      <c r="I4921" s="137"/>
      <c r="J4921" s="138">
        <f>ROUND(I4921*H4921,2)</f>
        <v>0</v>
      </c>
      <c r="K4921" s="134" t="s">
        <v>3</v>
      </c>
      <c r="L4921" s="32"/>
      <c r="M4921" s="139" t="s">
        <v>3</v>
      </c>
      <c r="N4921" s="140" t="s">
        <v>43</v>
      </c>
      <c r="P4921" s="141">
        <f>O4921*H4921</f>
        <v>0</v>
      </c>
      <c r="Q4921" s="141">
        <v>0</v>
      </c>
      <c r="R4921" s="141">
        <f>Q4921*H4921</f>
        <v>0</v>
      </c>
      <c r="S4921" s="141">
        <v>0</v>
      </c>
      <c r="T4921" s="142">
        <f>S4921*H4921</f>
        <v>0</v>
      </c>
      <c r="AR4921" s="143" t="s">
        <v>286</v>
      </c>
      <c r="AT4921" s="143" t="s">
        <v>184</v>
      </c>
      <c r="AU4921" s="143" t="s">
        <v>81</v>
      </c>
      <c r="AY4921" s="17" t="s">
        <v>182</v>
      </c>
      <c r="BE4921" s="144">
        <f>IF(N4921="základní",J4921,0)</f>
        <v>0</v>
      </c>
      <c r="BF4921" s="144">
        <f>IF(N4921="snížená",J4921,0)</f>
        <v>0</v>
      </c>
      <c r="BG4921" s="144">
        <f>IF(N4921="zákl. přenesená",J4921,0)</f>
        <v>0</v>
      </c>
      <c r="BH4921" s="144">
        <f>IF(N4921="sníž. přenesená",J4921,0)</f>
        <v>0</v>
      </c>
      <c r="BI4921" s="144">
        <f>IF(N4921="nulová",J4921,0)</f>
        <v>0</v>
      </c>
      <c r="BJ4921" s="17" t="s">
        <v>79</v>
      </c>
      <c r="BK4921" s="144">
        <f>ROUND(I4921*H4921,2)</f>
        <v>0</v>
      </c>
      <c r="BL4921" s="17" t="s">
        <v>286</v>
      </c>
      <c r="BM4921" s="143" t="s">
        <v>4152</v>
      </c>
    </row>
    <row r="4922" spans="2:65" s="12" customFormat="1">
      <c r="B4922" s="149"/>
      <c r="D4922" s="150" t="s">
        <v>193</v>
      </c>
      <c r="E4922" s="151" t="s">
        <v>3</v>
      </c>
      <c r="F4922" s="152" t="s">
        <v>4118</v>
      </c>
      <c r="H4922" s="153">
        <v>1</v>
      </c>
      <c r="I4922" s="154"/>
      <c r="L4922" s="149"/>
      <c r="M4922" s="155"/>
      <c r="T4922" s="156"/>
      <c r="AT4922" s="151" t="s">
        <v>193</v>
      </c>
      <c r="AU4922" s="151" t="s">
        <v>81</v>
      </c>
      <c r="AV4922" s="12" t="s">
        <v>81</v>
      </c>
      <c r="AW4922" s="12" t="s">
        <v>34</v>
      </c>
      <c r="AX4922" s="12" t="s">
        <v>79</v>
      </c>
      <c r="AY4922" s="151" t="s">
        <v>182</v>
      </c>
    </row>
    <row r="4923" spans="2:65" s="1" customFormat="1" ht="37.9" customHeight="1">
      <c r="B4923" s="131"/>
      <c r="C4923" s="132" t="s">
        <v>4153</v>
      </c>
      <c r="D4923" s="132" t="s">
        <v>184</v>
      </c>
      <c r="E4923" s="133" t="s">
        <v>4154</v>
      </c>
      <c r="F4923" s="134" t="s">
        <v>4155</v>
      </c>
      <c r="G4923" s="135" t="s">
        <v>543</v>
      </c>
      <c r="H4923" s="136">
        <v>12</v>
      </c>
      <c r="I4923" s="137"/>
      <c r="J4923" s="138">
        <f>ROUND(I4923*H4923,2)</f>
        <v>0</v>
      </c>
      <c r="K4923" s="134" t="s">
        <v>3</v>
      </c>
      <c r="L4923" s="32"/>
      <c r="M4923" s="139" t="s">
        <v>3</v>
      </c>
      <c r="N4923" s="140" t="s">
        <v>43</v>
      </c>
      <c r="P4923" s="141">
        <f>O4923*H4923</f>
        <v>0</v>
      </c>
      <c r="Q4923" s="141">
        <v>0</v>
      </c>
      <c r="R4923" s="141">
        <f>Q4923*H4923</f>
        <v>0</v>
      </c>
      <c r="S4923" s="141">
        <v>0</v>
      </c>
      <c r="T4923" s="142">
        <f>S4923*H4923</f>
        <v>0</v>
      </c>
      <c r="AR4923" s="143" t="s">
        <v>286</v>
      </c>
      <c r="AT4923" s="143" t="s">
        <v>184</v>
      </c>
      <c r="AU4923" s="143" t="s">
        <v>81</v>
      </c>
      <c r="AY4923" s="17" t="s">
        <v>182</v>
      </c>
      <c r="BE4923" s="144">
        <f>IF(N4923="základní",J4923,0)</f>
        <v>0</v>
      </c>
      <c r="BF4923" s="144">
        <f>IF(N4923="snížená",J4923,0)</f>
        <v>0</v>
      </c>
      <c r="BG4923" s="144">
        <f>IF(N4923="zákl. přenesená",J4923,0)</f>
        <v>0</v>
      </c>
      <c r="BH4923" s="144">
        <f>IF(N4923="sníž. přenesená",J4923,0)</f>
        <v>0</v>
      </c>
      <c r="BI4923" s="144">
        <f>IF(N4923="nulová",J4923,0)</f>
        <v>0</v>
      </c>
      <c r="BJ4923" s="17" t="s">
        <v>79</v>
      </c>
      <c r="BK4923" s="144">
        <f>ROUND(I4923*H4923,2)</f>
        <v>0</v>
      </c>
      <c r="BL4923" s="17" t="s">
        <v>286</v>
      </c>
      <c r="BM4923" s="143" t="s">
        <v>4156</v>
      </c>
    </row>
    <row r="4924" spans="2:65" s="12" customFormat="1">
      <c r="B4924" s="149"/>
      <c r="D4924" s="150" t="s">
        <v>193</v>
      </c>
      <c r="E4924" s="151" t="s">
        <v>3</v>
      </c>
      <c r="F4924" s="152" t="s">
        <v>4157</v>
      </c>
      <c r="H4924" s="153">
        <v>12</v>
      </c>
      <c r="I4924" s="154"/>
      <c r="L4924" s="149"/>
      <c r="M4924" s="155"/>
      <c r="T4924" s="156"/>
      <c r="AT4924" s="151" t="s">
        <v>193</v>
      </c>
      <c r="AU4924" s="151" t="s">
        <v>81</v>
      </c>
      <c r="AV4924" s="12" t="s">
        <v>81</v>
      </c>
      <c r="AW4924" s="12" t="s">
        <v>34</v>
      </c>
      <c r="AX4924" s="12" t="s">
        <v>79</v>
      </c>
      <c r="AY4924" s="151" t="s">
        <v>182</v>
      </c>
    </row>
    <row r="4925" spans="2:65" s="1" customFormat="1" ht="37.9" customHeight="1">
      <c r="B4925" s="131"/>
      <c r="C4925" s="132" t="s">
        <v>4158</v>
      </c>
      <c r="D4925" s="132" t="s">
        <v>184</v>
      </c>
      <c r="E4925" s="133" t="s">
        <v>4159</v>
      </c>
      <c r="F4925" s="134" t="s">
        <v>4160</v>
      </c>
      <c r="G4925" s="135" t="s">
        <v>543</v>
      </c>
      <c r="H4925" s="136">
        <v>12</v>
      </c>
      <c r="I4925" s="137"/>
      <c r="J4925" s="138">
        <f>ROUND(I4925*H4925,2)</f>
        <v>0</v>
      </c>
      <c r="K4925" s="134" t="s">
        <v>3</v>
      </c>
      <c r="L4925" s="32"/>
      <c r="M4925" s="139" t="s">
        <v>3</v>
      </c>
      <c r="N4925" s="140" t="s">
        <v>43</v>
      </c>
      <c r="P4925" s="141">
        <f>O4925*H4925</f>
        <v>0</v>
      </c>
      <c r="Q4925" s="141">
        <v>0</v>
      </c>
      <c r="R4925" s="141">
        <f>Q4925*H4925</f>
        <v>0</v>
      </c>
      <c r="S4925" s="141">
        <v>0</v>
      </c>
      <c r="T4925" s="142">
        <f>S4925*H4925</f>
        <v>0</v>
      </c>
      <c r="AR4925" s="143" t="s">
        <v>286</v>
      </c>
      <c r="AT4925" s="143" t="s">
        <v>184</v>
      </c>
      <c r="AU4925" s="143" t="s">
        <v>81</v>
      </c>
      <c r="AY4925" s="17" t="s">
        <v>182</v>
      </c>
      <c r="BE4925" s="144">
        <f>IF(N4925="základní",J4925,0)</f>
        <v>0</v>
      </c>
      <c r="BF4925" s="144">
        <f>IF(N4925="snížená",J4925,0)</f>
        <v>0</v>
      </c>
      <c r="BG4925" s="144">
        <f>IF(N4925="zákl. přenesená",J4925,0)</f>
        <v>0</v>
      </c>
      <c r="BH4925" s="144">
        <f>IF(N4925="sníž. přenesená",J4925,0)</f>
        <v>0</v>
      </c>
      <c r="BI4925" s="144">
        <f>IF(N4925="nulová",J4925,0)</f>
        <v>0</v>
      </c>
      <c r="BJ4925" s="17" t="s">
        <v>79</v>
      </c>
      <c r="BK4925" s="144">
        <f>ROUND(I4925*H4925,2)</f>
        <v>0</v>
      </c>
      <c r="BL4925" s="17" t="s">
        <v>286</v>
      </c>
      <c r="BM4925" s="143" t="s">
        <v>4161</v>
      </c>
    </row>
    <row r="4926" spans="2:65" s="12" customFormat="1">
      <c r="B4926" s="149"/>
      <c r="D4926" s="150" t="s">
        <v>193</v>
      </c>
      <c r="E4926" s="151" t="s">
        <v>3</v>
      </c>
      <c r="F4926" s="152" t="s">
        <v>4162</v>
      </c>
      <c r="H4926" s="153">
        <v>12</v>
      </c>
      <c r="I4926" s="154"/>
      <c r="L4926" s="149"/>
      <c r="M4926" s="155"/>
      <c r="T4926" s="156"/>
      <c r="AT4926" s="151" t="s">
        <v>193</v>
      </c>
      <c r="AU4926" s="151" t="s">
        <v>81</v>
      </c>
      <c r="AV4926" s="12" t="s">
        <v>81</v>
      </c>
      <c r="AW4926" s="12" t="s">
        <v>34</v>
      </c>
      <c r="AX4926" s="12" t="s">
        <v>79</v>
      </c>
      <c r="AY4926" s="151" t="s">
        <v>182</v>
      </c>
    </row>
    <row r="4927" spans="2:65" s="1" customFormat="1" ht="44.25" customHeight="1">
      <c r="B4927" s="131"/>
      <c r="C4927" s="132" t="s">
        <v>4163</v>
      </c>
      <c r="D4927" s="132" t="s">
        <v>184</v>
      </c>
      <c r="E4927" s="133" t="s">
        <v>4164</v>
      </c>
      <c r="F4927" s="134" t="s">
        <v>4165</v>
      </c>
      <c r="G4927" s="135" t="s">
        <v>543</v>
      </c>
      <c r="H4927" s="136">
        <v>6</v>
      </c>
      <c r="I4927" s="137"/>
      <c r="J4927" s="138">
        <f>ROUND(I4927*H4927,2)</f>
        <v>0</v>
      </c>
      <c r="K4927" s="134" t="s">
        <v>3</v>
      </c>
      <c r="L4927" s="32"/>
      <c r="M4927" s="139" t="s">
        <v>3</v>
      </c>
      <c r="N4927" s="140" t="s">
        <v>43</v>
      </c>
      <c r="P4927" s="141">
        <f>O4927*H4927</f>
        <v>0</v>
      </c>
      <c r="Q4927" s="141">
        <v>0</v>
      </c>
      <c r="R4927" s="141">
        <f>Q4927*H4927</f>
        <v>0</v>
      </c>
      <c r="S4927" s="141">
        <v>0</v>
      </c>
      <c r="T4927" s="142">
        <f>S4927*H4927</f>
        <v>0</v>
      </c>
      <c r="AR4927" s="143" t="s">
        <v>286</v>
      </c>
      <c r="AT4927" s="143" t="s">
        <v>184</v>
      </c>
      <c r="AU4927" s="143" t="s">
        <v>81</v>
      </c>
      <c r="AY4927" s="17" t="s">
        <v>182</v>
      </c>
      <c r="BE4927" s="144">
        <f>IF(N4927="základní",J4927,0)</f>
        <v>0</v>
      </c>
      <c r="BF4927" s="144">
        <f>IF(N4927="snížená",J4927,0)</f>
        <v>0</v>
      </c>
      <c r="BG4927" s="144">
        <f>IF(N4927="zákl. přenesená",J4927,0)</f>
        <v>0</v>
      </c>
      <c r="BH4927" s="144">
        <f>IF(N4927="sníž. přenesená",J4927,0)</f>
        <v>0</v>
      </c>
      <c r="BI4927" s="144">
        <f>IF(N4927="nulová",J4927,0)</f>
        <v>0</v>
      </c>
      <c r="BJ4927" s="17" t="s">
        <v>79</v>
      </c>
      <c r="BK4927" s="144">
        <f>ROUND(I4927*H4927,2)</f>
        <v>0</v>
      </c>
      <c r="BL4927" s="17" t="s">
        <v>286</v>
      </c>
      <c r="BM4927" s="143" t="s">
        <v>4166</v>
      </c>
    </row>
    <row r="4928" spans="2:65" s="12" customFormat="1">
      <c r="B4928" s="149"/>
      <c r="D4928" s="150" t="s">
        <v>193</v>
      </c>
      <c r="E4928" s="151" t="s">
        <v>3</v>
      </c>
      <c r="F4928" s="152" t="s">
        <v>4167</v>
      </c>
      <c r="H4928" s="153">
        <v>6</v>
      </c>
      <c r="I4928" s="154"/>
      <c r="L4928" s="149"/>
      <c r="M4928" s="155"/>
      <c r="T4928" s="156"/>
      <c r="AT4928" s="151" t="s">
        <v>193</v>
      </c>
      <c r="AU4928" s="151" t="s">
        <v>81</v>
      </c>
      <c r="AV4928" s="12" t="s">
        <v>81</v>
      </c>
      <c r="AW4928" s="12" t="s">
        <v>34</v>
      </c>
      <c r="AX4928" s="12" t="s">
        <v>79</v>
      </c>
      <c r="AY4928" s="151" t="s">
        <v>182</v>
      </c>
    </row>
    <row r="4929" spans="2:65" s="1" customFormat="1" ht="55.5" customHeight="1">
      <c r="B4929" s="131"/>
      <c r="C4929" s="132" t="s">
        <v>4168</v>
      </c>
      <c r="D4929" s="132" t="s">
        <v>184</v>
      </c>
      <c r="E4929" s="133" t="s">
        <v>4169</v>
      </c>
      <c r="F4929" s="134" t="s">
        <v>4170</v>
      </c>
      <c r="G4929" s="135" t="s">
        <v>543</v>
      </c>
      <c r="H4929" s="136">
        <v>2</v>
      </c>
      <c r="I4929" s="137"/>
      <c r="J4929" s="138">
        <f>ROUND(I4929*H4929,2)</f>
        <v>0</v>
      </c>
      <c r="K4929" s="134" t="s">
        <v>3</v>
      </c>
      <c r="L4929" s="32"/>
      <c r="M4929" s="139" t="s">
        <v>3</v>
      </c>
      <c r="N4929" s="140" t="s">
        <v>43</v>
      </c>
      <c r="P4929" s="141">
        <f>O4929*H4929</f>
        <v>0</v>
      </c>
      <c r="Q4929" s="141">
        <v>0</v>
      </c>
      <c r="R4929" s="141">
        <f>Q4929*H4929</f>
        <v>0</v>
      </c>
      <c r="S4929" s="141">
        <v>0</v>
      </c>
      <c r="T4929" s="142">
        <f>S4929*H4929</f>
        <v>0</v>
      </c>
      <c r="AR4929" s="143" t="s">
        <v>286</v>
      </c>
      <c r="AT4929" s="143" t="s">
        <v>184</v>
      </c>
      <c r="AU4929" s="143" t="s">
        <v>81</v>
      </c>
      <c r="AY4929" s="17" t="s">
        <v>182</v>
      </c>
      <c r="BE4929" s="144">
        <f>IF(N4929="základní",J4929,0)</f>
        <v>0</v>
      </c>
      <c r="BF4929" s="144">
        <f>IF(N4929="snížená",J4929,0)</f>
        <v>0</v>
      </c>
      <c r="BG4929" s="144">
        <f>IF(N4929="zákl. přenesená",J4929,0)</f>
        <v>0</v>
      </c>
      <c r="BH4929" s="144">
        <f>IF(N4929="sníž. přenesená",J4929,0)</f>
        <v>0</v>
      </c>
      <c r="BI4929" s="144">
        <f>IF(N4929="nulová",J4929,0)</f>
        <v>0</v>
      </c>
      <c r="BJ4929" s="17" t="s">
        <v>79</v>
      </c>
      <c r="BK4929" s="144">
        <f>ROUND(I4929*H4929,2)</f>
        <v>0</v>
      </c>
      <c r="BL4929" s="17" t="s">
        <v>286</v>
      </c>
      <c r="BM4929" s="143" t="s">
        <v>4171</v>
      </c>
    </row>
    <row r="4930" spans="2:65" s="12" customFormat="1">
      <c r="B4930" s="149"/>
      <c r="D4930" s="150" t="s">
        <v>193</v>
      </c>
      <c r="E4930" s="151" t="s">
        <v>3</v>
      </c>
      <c r="F4930" s="152" t="s">
        <v>4172</v>
      </c>
      <c r="H4930" s="153">
        <v>2</v>
      </c>
      <c r="I4930" s="154"/>
      <c r="L4930" s="149"/>
      <c r="M4930" s="155"/>
      <c r="T4930" s="156"/>
      <c r="AT4930" s="151" t="s">
        <v>193</v>
      </c>
      <c r="AU4930" s="151" t="s">
        <v>81</v>
      </c>
      <c r="AV4930" s="12" t="s">
        <v>81</v>
      </c>
      <c r="AW4930" s="12" t="s">
        <v>34</v>
      </c>
      <c r="AX4930" s="12" t="s">
        <v>79</v>
      </c>
      <c r="AY4930" s="151" t="s">
        <v>182</v>
      </c>
    </row>
    <row r="4931" spans="2:65" s="1" customFormat="1" ht="49.15" customHeight="1">
      <c r="B4931" s="131"/>
      <c r="C4931" s="132" t="s">
        <v>4173</v>
      </c>
      <c r="D4931" s="132" t="s">
        <v>184</v>
      </c>
      <c r="E4931" s="133" t="s">
        <v>4174</v>
      </c>
      <c r="F4931" s="134" t="s">
        <v>4175</v>
      </c>
      <c r="G4931" s="135" t="s">
        <v>543</v>
      </c>
      <c r="H4931" s="136">
        <v>6</v>
      </c>
      <c r="I4931" s="137"/>
      <c r="J4931" s="138">
        <f>ROUND(I4931*H4931,2)</f>
        <v>0</v>
      </c>
      <c r="K4931" s="134" t="s">
        <v>3</v>
      </c>
      <c r="L4931" s="32"/>
      <c r="M4931" s="139" t="s">
        <v>3</v>
      </c>
      <c r="N4931" s="140" t="s">
        <v>43</v>
      </c>
      <c r="P4931" s="141">
        <f>O4931*H4931</f>
        <v>0</v>
      </c>
      <c r="Q4931" s="141">
        <v>0</v>
      </c>
      <c r="R4931" s="141">
        <f>Q4931*H4931</f>
        <v>0</v>
      </c>
      <c r="S4931" s="141">
        <v>0</v>
      </c>
      <c r="T4931" s="142">
        <f>S4931*H4931</f>
        <v>0</v>
      </c>
      <c r="AR4931" s="143" t="s">
        <v>286</v>
      </c>
      <c r="AT4931" s="143" t="s">
        <v>184</v>
      </c>
      <c r="AU4931" s="143" t="s">
        <v>81</v>
      </c>
      <c r="AY4931" s="17" t="s">
        <v>182</v>
      </c>
      <c r="BE4931" s="144">
        <f>IF(N4931="základní",J4931,0)</f>
        <v>0</v>
      </c>
      <c r="BF4931" s="144">
        <f>IF(N4931="snížená",J4931,0)</f>
        <v>0</v>
      </c>
      <c r="BG4931" s="144">
        <f>IF(N4931="zákl. přenesená",J4931,0)</f>
        <v>0</v>
      </c>
      <c r="BH4931" s="144">
        <f>IF(N4931="sníž. přenesená",J4931,0)</f>
        <v>0</v>
      </c>
      <c r="BI4931" s="144">
        <f>IF(N4931="nulová",J4931,0)</f>
        <v>0</v>
      </c>
      <c r="BJ4931" s="17" t="s">
        <v>79</v>
      </c>
      <c r="BK4931" s="144">
        <f>ROUND(I4931*H4931,2)</f>
        <v>0</v>
      </c>
      <c r="BL4931" s="17" t="s">
        <v>286</v>
      </c>
      <c r="BM4931" s="143" t="s">
        <v>4176</v>
      </c>
    </row>
    <row r="4932" spans="2:65" s="12" customFormat="1">
      <c r="B4932" s="149"/>
      <c r="D4932" s="150" t="s">
        <v>193</v>
      </c>
      <c r="E4932" s="151" t="s">
        <v>3</v>
      </c>
      <c r="F4932" s="152" t="s">
        <v>4177</v>
      </c>
      <c r="H4932" s="153">
        <v>6</v>
      </c>
      <c r="I4932" s="154"/>
      <c r="L4932" s="149"/>
      <c r="M4932" s="155"/>
      <c r="T4932" s="156"/>
      <c r="AT4932" s="151" t="s">
        <v>193</v>
      </c>
      <c r="AU4932" s="151" t="s">
        <v>81</v>
      </c>
      <c r="AV4932" s="12" t="s">
        <v>81</v>
      </c>
      <c r="AW4932" s="12" t="s">
        <v>34</v>
      </c>
      <c r="AX4932" s="12" t="s">
        <v>79</v>
      </c>
      <c r="AY4932" s="151" t="s">
        <v>182</v>
      </c>
    </row>
    <row r="4933" spans="2:65" s="1" customFormat="1" ht="24.2" customHeight="1">
      <c r="B4933" s="131"/>
      <c r="C4933" s="132" t="s">
        <v>4178</v>
      </c>
      <c r="D4933" s="132" t="s">
        <v>184</v>
      </c>
      <c r="E4933" s="133" t="s">
        <v>4179</v>
      </c>
      <c r="F4933" s="134" t="s">
        <v>4180</v>
      </c>
      <c r="G4933" s="135" t="s">
        <v>543</v>
      </c>
      <c r="H4933" s="136">
        <v>16</v>
      </c>
      <c r="I4933" s="137"/>
      <c r="J4933" s="138">
        <f>ROUND(I4933*H4933,2)</f>
        <v>0</v>
      </c>
      <c r="K4933" s="134" t="s">
        <v>3</v>
      </c>
      <c r="L4933" s="32"/>
      <c r="M4933" s="139" t="s">
        <v>3</v>
      </c>
      <c r="N4933" s="140" t="s">
        <v>43</v>
      </c>
      <c r="P4933" s="141">
        <f>O4933*H4933</f>
        <v>0</v>
      </c>
      <c r="Q4933" s="141">
        <v>0</v>
      </c>
      <c r="R4933" s="141">
        <f>Q4933*H4933</f>
        <v>0</v>
      </c>
      <c r="S4933" s="141">
        <v>0</v>
      </c>
      <c r="T4933" s="142">
        <f>S4933*H4933</f>
        <v>0</v>
      </c>
      <c r="AR4933" s="143" t="s">
        <v>286</v>
      </c>
      <c r="AT4933" s="143" t="s">
        <v>184</v>
      </c>
      <c r="AU4933" s="143" t="s">
        <v>81</v>
      </c>
      <c r="AY4933" s="17" t="s">
        <v>182</v>
      </c>
      <c r="BE4933" s="144">
        <f>IF(N4933="základní",J4933,0)</f>
        <v>0</v>
      </c>
      <c r="BF4933" s="144">
        <f>IF(N4933="snížená",J4933,0)</f>
        <v>0</v>
      </c>
      <c r="BG4933" s="144">
        <f>IF(N4933="zákl. přenesená",J4933,0)</f>
        <v>0</v>
      </c>
      <c r="BH4933" s="144">
        <f>IF(N4933="sníž. přenesená",J4933,0)</f>
        <v>0</v>
      </c>
      <c r="BI4933" s="144">
        <f>IF(N4933="nulová",J4933,0)</f>
        <v>0</v>
      </c>
      <c r="BJ4933" s="17" t="s">
        <v>79</v>
      </c>
      <c r="BK4933" s="144">
        <f>ROUND(I4933*H4933,2)</f>
        <v>0</v>
      </c>
      <c r="BL4933" s="17" t="s">
        <v>286</v>
      </c>
      <c r="BM4933" s="143" t="s">
        <v>4181</v>
      </c>
    </row>
    <row r="4934" spans="2:65" s="12" customFormat="1">
      <c r="B4934" s="149"/>
      <c r="D4934" s="150" t="s">
        <v>193</v>
      </c>
      <c r="E4934" s="151" t="s">
        <v>3</v>
      </c>
      <c r="F4934" s="152" t="s">
        <v>4182</v>
      </c>
      <c r="H4934" s="153">
        <v>16</v>
      </c>
      <c r="I4934" s="154"/>
      <c r="L4934" s="149"/>
      <c r="M4934" s="155"/>
      <c r="T4934" s="156"/>
      <c r="AT4934" s="151" t="s">
        <v>193</v>
      </c>
      <c r="AU4934" s="151" t="s">
        <v>81</v>
      </c>
      <c r="AV4934" s="12" t="s">
        <v>81</v>
      </c>
      <c r="AW4934" s="12" t="s">
        <v>34</v>
      </c>
      <c r="AX4934" s="12" t="s">
        <v>79</v>
      </c>
      <c r="AY4934" s="151" t="s">
        <v>182</v>
      </c>
    </row>
    <row r="4935" spans="2:65" s="1" customFormat="1" ht="33" customHeight="1">
      <c r="B4935" s="131"/>
      <c r="C4935" s="132" t="s">
        <v>4183</v>
      </c>
      <c r="D4935" s="132" t="s">
        <v>184</v>
      </c>
      <c r="E4935" s="133" t="s">
        <v>4184</v>
      </c>
      <c r="F4935" s="134" t="s">
        <v>4185</v>
      </c>
      <c r="G4935" s="135" t="s">
        <v>543</v>
      </c>
      <c r="H4935" s="136">
        <v>2</v>
      </c>
      <c r="I4935" s="137"/>
      <c r="J4935" s="138">
        <f>ROUND(I4935*H4935,2)</f>
        <v>0</v>
      </c>
      <c r="K4935" s="134" t="s">
        <v>3</v>
      </c>
      <c r="L4935" s="32"/>
      <c r="M4935" s="139" t="s">
        <v>3</v>
      </c>
      <c r="N4935" s="140" t="s">
        <v>43</v>
      </c>
      <c r="P4935" s="141">
        <f>O4935*H4935</f>
        <v>0</v>
      </c>
      <c r="Q4935" s="141">
        <v>0</v>
      </c>
      <c r="R4935" s="141">
        <f>Q4935*H4935</f>
        <v>0</v>
      </c>
      <c r="S4935" s="141">
        <v>0</v>
      </c>
      <c r="T4935" s="142">
        <f>S4935*H4935</f>
        <v>0</v>
      </c>
      <c r="AR4935" s="143" t="s">
        <v>286</v>
      </c>
      <c r="AT4935" s="143" t="s">
        <v>184</v>
      </c>
      <c r="AU4935" s="143" t="s">
        <v>81</v>
      </c>
      <c r="AY4935" s="17" t="s">
        <v>182</v>
      </c>
      <c r="BE4935" s="144">
        <f>IF(N4935="základní",J4935,0)</f>
        <v>0</v>
      </c>
      <c r="BF4935" s="144">
        <f>IF(N4935="snížená",J4935,0)</f>
        <v>0</v>
      </c>
      <c r="BG4935" s="144">
        <f>IF(N4935="zákl. přenesená",J4935,0)</f>
        <v>0</v>
      </c>
      <c r="BH4935" s="144">
        <f>IF(N4935="sníž. přenesená",J4935,0)</f>
        <v>0</v>
      </c>
      <c r="BI4935" s="144">
        <f>IF(N4935="nulová",J4935,0)</f>
        <v>0</v>
      </c>
      <c r="BJ4935" s="17" t="s">
        <v>79</v>
      </c>
      <c r="BK4935" s="144">
        <f>ROUND(I4935*H4935,2)</f>
        <v>0</v>
      </c>
      <c r="BL4935" s="17" t="s">
        <v>286</v>
      </c>
      <c r="BM4935" s="143" t="s">
        <v>4186</v>
      </c>
    </row>
    <row r="4936" spans="2:65" s="12" customFormat="1">
      <c r="B4936" s="149"/>
      <c r="D4936" s="150" t="s">
        <v>193</v>
      </c>
      <c r="E4936" s="151" t="s">
        <v>3</v>
      </c>
      <c r="F4936" s="152" t="s">
        <v>4187</v>
      </c>
      <c r="H4936" s="153">
        <v>2</v>
      </c>
      <c r="I4936" s="154"/>
      <c r="L4936" s="149"/>
      <c r="M4936" s="155"/>
      <c r="T4936" s="156"/>
      <c r="AT4936" s="151" t="s">
        <v>193</v>
      </c>
      <c r="AU4936" s="151" t="s">
        <v>81</v>
      </c>
      <c r="AV4936" s="12" t="s">
        <v>81</v>
      </c>
      <c r="AW4936" s="12" t="s">
        <v>34</v>
      </c>
      <c r="AX4936" s="12" t="s">
        <v>79</v>
      </c>
      <c r="AY4936" s="151" t="s">
        <v>182</v>
      </c>
    </row>
    <row r="4937" spans="2:65" s="1" customFormat="1" ht="33" customHeight="1">
      <c r="B4937" s="131"/>
      <c r="C4937" s="132" t="s">
        <v>4188</v>
      </c>
      <c r="D4937" s="132" t="s">
        <v>184</v>
      </c>
      <c r="E4937" s="133" t="s">
        <v>4189</v>
      </c>
      <c r="F4937" s="134" t="s">
        <v>4190</v>
      </c>
      <c r="G4937" s="135" t="s">
        <v>543</v>
      </c>
      <c r="H4937" s="136">
        <v>1</v>
      </c>
      <c r="I4937" s="137"/>
      <c r="J4937" s="138">
        <f>ROUND(I4937*H4937,2)</f>
        <v>0</v>
      </c>
      <c r="K4937" s="134" t="s">
        <v>3</v>
      </c>
      <c r="L4937" s="32"/>
      <c r="M4937" s="139" t="s">
        <v>3</v>
      </c>
      <c r="N4937" s="140" t="s">
        <v>43</v>
      </c>
      <c r="P4937" s="141">
        <f>O4937*H4937</f>
        <v>0</v>
      </c>
      <c r="Q4937" s="141">
        <v>0</v>
      </c>
      <c r="R4937" s="141">
        <f>Q4937*H4937</f>
        <v>0</v>
      </c>
      <c r="S4937" s="141">
        <v>0</v>
      </c>
      <c r="T4937" s="142">
        <f>S4937*H4937</f>
        <v>0</v>
      </c>
      <c r="AR4937" s="143" t="s">
        <v>286</v>
      </c>
      <c r="AT4937" s="143" t="s">
        <v>184</v>
      </c>
      <c r="AU4937" s="143" t="s">
        <v>81</v>
      </c>
      <c r="AY4937" s="17" t="s">
        <v>182</v>
      </c>
      <c r="BE4937" s="144">
        <f>IF(N4937="základní",J4937,0)</f>
        <v>0</v>
      </c>
      <c r="BF4937" s="144">
        <f>IF(N4937="snížená",J4937,0)</f>
        <v>0</v>
      </c>
      <c r="BG4937" s="144">
        <f>IF(N4937="zákl. přenesená",J4937,0)</f>
        <v>0</v>
      </c>
      <c r="BH4937" s="144">
        <f>IF(N4937="sníž. přenesená",J4937,0)</f>
        <v>0</v>
      </c>
      <c r="BI4937" s="144">
        <f>IF(N4937="nulová",J4937,0)</f>
        <v>0</v>
      </c>
      <c r="BJ4937" s="17" t="s">
        <v>79</v>
      </c>
      <c r="BK4937" s="144">
        <f>ROUND(I4937*H4937,2)</f>
        <v>0</v>
      </c>
      <c r="BL4937" s="17" t="s">
        <v>286</v>
      </c>
      <c r="BM4937" s="143" t="s">
        <v>4191</v>
      </c>
    </row>
    <row r="4938" spans="2:65" s="12" customFormat="1">
      <c r="B4938" s="149"/>
      <c r="D4938" s="150" t="s">
        <v>193</v>
      </c>
      <c r="E4938" s="151" t="s">
        <v>3</v>
      </c>
      <c r="F4938" s="152" t="s">
        <v>4192</v>
      </c>
      <c r="H4938" s="153">
        <v>1</v>
      </c>
      <c r="I4938" s="154"/>
      <c r="L4938" s="149"/>
      <c r="M4938" s="155"/>
      <c r="T4938" s="156"/>
      <c r="AT4938" s="151" t="s">
        <v>193</v>
      </c>
      <c r="AU4938" s="151" t="s">
        <v>81</v>
      </c>
      <c r="AV4938" s="12" t="s">
        <v>81</v>
      </c>
      <c r="AW4938" s="12" t="s">
        <v>34</v>
      </c>
      <c r="AX4938" s="12" t="s">
        <v>79</v>
      </c>
      <c r="AY4938" s="151" t="s">
        <v>182</v>
      </c>
    </row>
    <row r="4939" spans="2:65" s="1" customFormat="1" ht="37.9" customHeight="1">
      <c r="B4939" s="131"/>
      <c r="C4939" s="132" t="s">
        <v>4193</v>
      </c>
      <c r="D4939" s="132" t="s">
        <v>184</v>
      </c>
      <c r="E4939" s="133" t="s">
        <v>4194</v>
      </c>
      <c r="F4939" s="134" t="s">
        <v>4195</v>
      </c>
      <c r="G4939" s="135" t="s">
        <v>543</v>
      </c>
      <c r="H4939" s="136">
        <v>5</v>
      </c>
      <c r="I4939" s="137"/>
      <c r="J4939" s="138">
        <f>ROUND(I4939*H4939,2)</f>
        <v>0</v>
      </c>
      <c r="K4939" s="134" t="s">
        <v>3</v>
      </c>
      <c r="L4939" s="32"/>
      <c r="M4939" s="139" t="s">
        <v>3</v>
      </c>
      <c r="N4939" s="140" t="s">
        <v>43</v>
      </c>
      <c r="P4939" s="141">
        <f>O4939*H4939</f>
        <v>0</v>
      </c>
      <c r="Q4939" s="141">
        <v>0</v>
      </c>
      <c r="R4939" s="141">
        <f>Q4939*H4939</f>
        <v>0</v>
      </c>
      <c r="S4939" s="141">
        <v>0</v>
      </c>
      <c r="T4939" s="142">
        <f>S4939*H4939</f>
        <v>0</v>
      </c>
      <c r="AR4939" s="143" t="s">
        <v>286</v>
      </c>
      <c r="AT4939" s="143" t="s">
        <v>184</v>
      </c>
      <c r="AU4939" s="143" t="s">
        <v>81</v>
      </c>
      <c r="AY4939" s="17" t="s">
        <v>182</v>
      </c>
      <c r="BE4939" s="144">
        <f>IF(N4939="základní",J4939,0)</f>
        <v>0</v>
      </c>
      <c r="BF4939" s="144">
        <f>IF(N4939="snížená",J4939,0)</f>
        <v>0</v>
      </c>
      <c r="BG4939" s="144">
        <f>IF(N4939="zákl. přenesená",J4939,0)</f>
        <v>0</v>
      </c>
      <c r="BH4939" s="144">
        <f>IF(N4939="sníž. přenesená",J4939,0)</f>
        <v>0</v>
      </c>
      <c r="BI4939" s="144">
        <f>IF(N4939="nulová",J4939,0)</f>
        <v>0</v>
      </c>
      <c r="BJ4939" s="17" t="s">
        <v>79</v>
      </c>
      <c r="BK4939" s="144">
        <f>ROUND(I4939*H4939,2)</f>
        <v>0</v>
      </c>
      <c r="BL4939" s="17" t="s">
        <v>286</v>
      </c>
      <c r="BM4939" s="143" t="s">
        <v>4196</v>
      </c>
    </row>
    <row r="4940" spans="2:65" s="12" customFormat="1">
      <c r="B4940" s="149"/>
      <c r="D4940" s="150" t="s">
        <v>193</v>
      </c>
      <c r="E4940" s="151" t="s">
        <v>3</v>
      </c>
      <c r="F4940" s="152" t="s">
        <v>4197</v>
      </c>
      <c r="H4940" s="153">
        <v>5</v>
      </c>
      <c r="I4940" s="154"/>
      <c r="L4940" s="149"/>
      <c r="M4940" s="155"/>
      <c r="T4940" s="156"/>
      <c r="AT4940" s="151" t="s">
        <v>193</v>
      </c>
      <c r="AU4940" s="151" t="s">
        <v>81</v>
      </c>
      <c r="AV4940" s="12" t="s">
        <v>81</v>
      </c>
      <c r="AW4940" s="12" t="s">
        <v>34</v>
      </c>
      <c r="AX4940" s="12" t="s">
        <v>79</v>
      </c>
      <c r="AY4940" s="151" t="s">
        <v>182</v>
      </c>
    </row>
    <row r="4941" spans="2:65" s="1" customFormat="1" ht="24.2" customHeight="1">
      <c r="B4941" s="131"/>
      <c r="C4941" s="132" t="s">
        <v>4198</v>
      </c>
      <c r="D4941" s="132" t="s">
        <v>184</v>
      </c>
      <c r="E4941" s="133" t="s">
        <v>4199</v>
      </c>
      <c r="F4941" s="134" t="s">
        <v>4200</v>
      </c>
      <c r="G4941" s="135" t="s">
        <v>543</v>
      </c>
      <c r="H4941" s="136">
        <v>18</v>
      </c>
      <c r="I4941" s="137"/>
      <c r="J4941" s="138">
        <f>ROUND(I4941*H4941,2)</f>
        <v>0</v>
      </c>
      <c r="K4941" s="134" t="s">
        <v>3</v>
      </c>
      <c r="L4941" s="32"/>
      <c r="M4941" s="139" t="s">
        <v>3</v>
      </c>
      <c r="N4941" s="140" t="s">
        <v>43</v>
      </c>
      <c r="P4941" s="141">
        <f>O4941*H4941</f>
        <v>0</v>
      </c>
      <c r="Q4941" s="141">
        <v>0</v>
      </c>
      <c r="R4941" s="141">
        <f>Q4941*H4941</f>
        <v>0</v>
      </c>
      <c r="S4941" s="141">
        <v>0</v>
      </c>
      <c r="T4941" s="142">
        <f>S4941*H4941</f>
        <v>0</v>
      </c>
      <c r="AR4941" s="143" t="s">
        <v>286</v>
      </c>
      <c r="AT4941" s="143" t="s">
        <v>184</v>
      </c>
      <c r="AU4941" s="143" t="s">
        <v>81</v>
      </c>
      <c r="AY4941" s="17" t="s">
        <v>182</v>
      </c>
      <c r="BE4941" s="144">
        <f>IF(N4941="základní",J4941,0)</f>
        <v>0</v>
      </c>
      <c r="BF4941" s="144">
        <f>IF(N4941="snížená",J4941,0)</f>
        <v>0</v>
      </c>
      <c r="BG4941" s="144">
        <f>IF(N4941="zákl. přenesená",J4941,0)</f>
        <v>0</v>
      </c>
      <c r="BH4941" s="144">
        <f>IF(N4941="sníž. přenesená",J4941,0)</f>
        <v>0</v>
      </c>
      <c r="BI4941" s="144">
        <f>IF(N4941="nulová",J4941,0)</f>
        <v>0</v>
      </c>
      <c r="BJ4941" s="17" t="s">
        <v>79</v>
      </c>
      <c r="BK4941" s="144">
        <f>ROUND(I4941*H4941,2)</f>
        <v>0</v>
      </c>
      <c r="BL4941" s="17" t="s">
        <v>286</v>
      </c>
      <c r="BM4941" s="143" t="s">
        <v>4201</v>
      </c>
    </row>
    <row r="4942" spans="2:65" s="12" customFormat="1">
      <c r="B4942" s="149"/>
      <c r="D4942" s="150" t="s">
        <v>193</v>
      </c>
      <c r="E4942" s="151" t="s">
        <v>3</v>
      </c>
      <c r="F4942" s="152" t="s">
        <v>4202</v>
      </c>
      <c r="H4942" s="153">
        <v>18</v>
      </c>
      <c r="I4942" s="154"/>
      <c r="L4942" s="149"/>
      <c r="M4942" s="155"/>
      <c r="T4942" s="156"/>
      <c r="AT4942" s="151" t="s">
        <v>193</v>
      </c>
      <c r="AU4942" s="151" t="s">
        <v>81</v>
      </c>
      <c r="AV4942" s="12" t="s">
        <v>81</v>
      </c>
      <c r="AW4942" s="12" t="s">
        <v>34</v>
      </c>
      <c r="AX4942" s="12" t="s">
        <v>79</v>
      </c>
      <c r="AY4942" s="151" t="s">
        <v>182</v>
      </c>
    </row>
    <row r="4943" spans="2:65" s="1" customFormat="1" ht="44.25" customHeight="1">
      <c r="B4943" s="131"/>
      <c r="C4943" s="132" t="s">
        <v>4203</v>
      </c>
      <c r="D4943" s="132" t="s">
        <v>184</v>
      </c>
      <c r="E4943" s="133" t="s">
        <v>4204</v>
      </c>
      <c r="F4943" s="134" t="s">
        <v>4205</v>
      </c>
      <c r="G4943" s="135" t="s">
        <v>543</v>
      </c>
      <c r="H4943" s="136">
        <v>2</v>
      </c>
      <c r="I4943" s="137"/>
      <c r="J4943" s="138">
        <f>ROUND(I4943*H4943,2)</f>
        <v>0</v>
      </c>
      <c r="K4943" s="134" t="s">
        <v>3</v>
      </c>
      <c r="L4943" s="32"/>
      <c r="M4943" s="139" t="s">
        <v>3</v>
      </c>
      <c r="N4943" s="140" t="s">
        <v>43</v>
      </c>
      <c r="P4943" s="141">
        <f>O4943*H4943</f>
        <v>0</v>
      </c>
      <c r="Q4943" s="141">
        <v>0</v>
      </c>
      <c r="R4943" s="141">
        <f>Q4943*H4943</f>
        <v>0</v>
      </c>
      <c r="S4943" s="141">
        <v>0</v>
      </c>
      <c r="T4943" s="142">
        <f>S4943*H4943</f>
        <v>0</v>
      </c>
      <c r="AR4943" s="143" t="s">
        <v>286</v>
      </c>
      <c r="AT4943" s="143" t="s">
        <v>184</v>
      </c>
      <c r="AU4943" s="143" t="s">
        <v>81</v>
      </c>
      <c r="AY4943" s="17" t="s">
        <v>182</v>
      </c>
      <c r="BE4943" s="144">
        <f>IF(N4943="základní",J4943,0)</f>
        <v>0</v>
      </c>
      <c r="BF4943" s="144">
        <f>IF(N4943="snížená",J4943,0)</f>
        <v>0</v>
      </c>
      <c r="BG4943" s="144">
        <f>IF(N4943="zákl. přenesená",J4943,0)</f>
        <v>0</v>
      </c>
      <c r="BH4943" s="144">
        <f>IF(N4943="sníž. přenesená",J4943,0)</f>
        <v>0</v>
      </c>
      <c r="BI4943" s="144">
        <f>IF(N4943="nulová",J4943,0)</f>
        <v>0</v>
      </c>
      <c r="BJ4943" s="17" t="s">
        <v>79</v>
      </c>
      <c r="BK4943" s="144">
        <f>ROUND(I4943*H4943,2)</f>
        <v>0</v>
      </c>
      <c r="BL4943" s="17" t="s">
        <v>286</v>
      </c>
      <c r="BM4943" s="143" t="s">
        <v>4206</v>
      </c>
    </row>
    <row r="4944" spans="2:65" s="12" customFormat="1">
      <c r="B4944" s="149"/>
      <c r="D4944" s="150" t="s">
        <v>193</v>
      </c>
      <c r="E4944" s="151" t="s">
        <v>3</v>
      </c>
      <c r="F4944" s="152" t="s">
        <v>4172</v>
      </c>
      <c r="H4944" s="153">
        <v>2</v>
      </c>
      <c r="I4944" s="154"/>
      <c r="L4944" s="149"/>
      <c r="M4944" s="155"/>
      <c r="T4944" s="156"/>
      <c r="AT4944" s="151" t="s">
        <v>193</v>
      </c>
      <c r="AU4944" s="151" t="s">
        <v>81</v>
      </c>
      <c r="AV4944" s="12" t="s">
        <v>81</v>
      </c>
      <c r="AW4944" s="12" t="s">
        <v>34</v>
      </c>
      <c r="AX4944" s="12" t="s">
        <v>79</v>
      </c>
      <c r="AY4944" s="151" t="s">
        <v>182</v>
      </c>
    </row>
    <row r="4945" spans="2:65" s="1" customFormat="1" ht="24.2" customHeight="1">
      <c r="B4945" s="131"/>
      <c r="C4945" s="132" t="s">
        <v>4207</v>
      </c>
      <c r="D4945" s="132" t="s">
        <v>184</v>
      </c>
      <c r="E4945" s="133" t="s">
        <v>4208</v>
      </c>
      <c r="F4945" s="134" t="s">
        <v>4209</v>
      </c>
      <c r="G4945" s="135" t="s">
        <v>543</v>
      </c>
      <c r="H4945" s="136">
        <v>2</v>
      </c>
      <c r="I4945" s="137"/>
      <c r="J4945" s="138">
        <f>ROUND(I4945*H4945,2)</f>
        <v>0</v>
      </c>
      <c r="K4945" s="134" t="s">
        <v>3</v>
      </c>
      <c r="L4945" s="32"/>
      <c r="M4945" s="139" t="s">
        <v>3</v>
      </c>
      <c r="N4945" s="140" t="s">
        <v>43</v>
      </c>
      <c r="P4945" s="141">
        <f>O4945*H4945</f>
        <v>0</v>
      </c>
      <c r="Q4945" s="141">
        <v>0</v>
      </c>
      <c r="R4945" s="141">
        <f>Q4945*H4945</f>
        <v>0</v>
      </c>
      <c r="S4945" s="141">
        <v>0</v>
      </c>
      <c r="T4945" s="142">
        <f>S4945*H4945</f>
        <v>0</v>
      </c>
      <c r="AR4945" s="143" t="s">
        <v>286</v>
      </c>
      <c r="AT4945" s="143" t="s">
        <v>184</v>
      </c>
      <c r="AU4945" s="143" t="s">
        <v>81</v>
      </c>
      <c r="AY4945" s="17" t="s">
        <v>182</v>
      </c>
      <c r="BE4945" s="144">
        <f>IF(N4945="základní",J4945,0)</f>
        <v>0</v>
      </c>
      <c r="BF4945" s="144">
        <f>IF(N4945="snížená",J4945,0)</f>
        <v>0</v>
      </c>
      <c r="BG4945" s="144">
        <f>IF(N4945="zákl. přenesená",J4945,0)</f>
        <v>0</v>
      </c>
      <c r="BH4945" s="144">
        <f>IF(N4945="sníž. přenesená",J4945,0)</f>
        <v>0</v>
      </c>
      <c r="BI4945" s="144">
        <f>IF(N4945="nulová",J4945,0)</f>
        <v>0</v>
      </c>
      <c r="BJ4945" s="17" t="s">
        <v>79</v>
      </c>
      <c r="BK4945" s="144">
        <f>ROUND(I4945*H4945,2)</f>
        <v>0</v>
      </c>
      <c r="BL4945" s="17" t="s">
        <v>286</v>
      </c>
      <c r="BM4945" s="143" t="s">
        <v>4210</v>
      </c>
    </row>
    <row r="4946" spans="2:65" s="12" customFormat="1">
      <c r="B4946" s="149"/>
      <c r="D4946" s="150" t="s">
        <v>193</v>
      </c>
      <c r="E4946" s="151" t="s">
        <v>3</v>
      </c>
      <c r="F4946" s="152" t="s">
        <v>4187</v>
      </c>
      <c r="H4946" s="153">
        <v>2</v>
      </c>
      <c r="I4946" s="154"/>
      <c r="L4946" s="149"/>
      <c r="M4946" s="155"/>
      <c r="T4946" s="156"/>
      <c r="AT4946" s="151" t="s">
        <v>193</v>
      </c>
      <c r="AU4946" s="151" t="s">
        <v>81</v>
      </c>
      <c r="AV4946" s="12" t="s">
        <v>81</v>
      </c>
      <c r="AW4946" s="12" t="s">
        <v>34</v>
      </c>
      <c r="AX4946" s="12" t="s">
        <v>79</v>
      </c>
      <c r="AY4946" s="151" t="s">
        <v>182</v>
      </c>
    </row>
    <row r="4947" spans="2:65" s="1" customFormat="1" ht="33" customHeight="1">
      <c r="B4947" s="131"/>
      <c r="C4947" s="132" t="s">
        <v>4211</v>
      </c>
      <c r="D4947" s="132" t="s">
        <v>184</v>
      </c>
      <c r="E4947" s="133" t="s">
        <v>4212</v>
      </c>
      <c r="F4947" s="134" t="s">
        <v>4213</v>
      </c>
      <c r="G4947" s="135" t="s">
        <v>543</v>
      </c>
      <c r="H4947" s="136">
        <v>5</v>
      </c>
      <c r="I4947" s="137"/>
      <c r="J4947" s="138">
        <f>ROUND(I4947*H4947,2)</f>
        <v>0</v>
      </c>
      <c r="K4947" s="134" t="s">
        <v>3</v>
      </c>
      <c r="L4947" s="32"/>
      <c r="M4947" s="139" t="s">
        <v>3</v>
      </c>
      <c r="N4947" s="140" t="s">
        <v>43</v>
      </c>
      <c r="P4947" s="141">
        <f>O4947*H4947</f>
        <v>0</v>
      </c>
      <c r="Q4947" s="141">
        <v>0</v>
      </c>
      <c r="R4947" s="141">
        <f>Q4947*H4947</f>
        <v>0</v>
      </c>
      <c r="S4947" s="141">
        <v>0</v>
      </c>
      <c r="T4947" s="142">
        <f>S4947*H4947</f>
        <v>0</v>
      </c>
      <c r="AR4947" s="143" t="s">
        <v>286</v>
      </c>
      <c r="AT4947" s="143" t="s">
        <v>184</v>
      </c>
      <c r="AU4947" s="143" t="s">
        <v>81</v>
      </c>
      <c r="AY4947" s="17" t="s">
        <v>182</v>
      </c>
      <c r="BE4947" s="144">
        <f>IF(N4947="základní",J4947,0)</f>
        <v>0</v>
      </c>
      <c r="BF4947" s="144">
        <f>IF(N4947="snížená",J4947,0)</f>
        <v>0</v>
      </c>
      <c r="BG4947" s="144">
        <f>IF(N4947="zákl. přenesená",J4947,0)</f>
        <v>0</v>
      </c>
      <c r="BH4947" s="144">
        <f>IF(N4947="sníž. přenesená",J4947,0)</f>
        <v>0</v>
      </c>
      <c r="BI4947" s="144">
        <f>IF(N4947="nulová",J4947,0)</f>
        <v>0</v>
      </c>
      <c r="BJ4947" s="17" t="s">
        <v>79</v>
      </c>
      <c r="BK4947" s="144">
        <f>ROUND(I4947*H4947,2)</f>
        <v>0</v>
      </c>
      <c r="BL4947" s="17" t="s">
        <v>286</v>
      </c>
      <c r="BM4947" s="143" t="s">
        <v>4214</v>
      </c>
    </row>
    <row r="4948" spans="2:65" s="12" customFormat="1">
      <c r="B4948" s="149"/>
      <c r="D4948" s="150" t="s">
        <v>193</v>
      </c>
      <c r="E4948" s="151" t="s">
        <v>3</v>
      </c>
      <c r="F4948" s="152" t="s">
        <v>4215</v>
      </c>
      <c r="H4948" s="153">
        <v>5</v>
      </c>
      <c r="I4948" s="154"/>
      <c r="L4948" s="149"/>
      <c r="M4948" s="155"/>
      <c r="T4948" s="156"/>
      <c r="AT4948" s="151" t="s">
        <v>193</v>
      </c>
      <c r="AU4948" s="151" t="s">
        <v>81</v>
      </c>
      <c r="AV4948" s="12" t="s">
        <v>81</v>
      </c>
      <c r="AW4948" s="12" t="s">
        <v>34</v>
      </c>
      <c r="AX4948" s="12" t="s">
        <v>79</v>
      </c>
      <c r="AY4948" s="151" t="s">
        <v>182</v>
      </c>
    </row>
    <row r="4949" spans="2:65" s="1" customFormat="1" ht="37.9" customHeight="1">
      <c r="B4949" s="131"/>
      <c r="C4949" s="132" t="s">
        <v>4216</v>
      </c>
      <c r="D4949" s="132" t="s">
        <v>184</v>
      </c>
      <c r="E4949" s="133" t="s">
        <v>4217</v>
      </c>
      <c r="F4949" s="134" t="s">
        <v>4218</v>
      </c>
      <c r="G4949" s="135" t="s">
        <v>543</v>
      </c>
      <c r="H4949" s="136">
        <v>1</v>
      </c>
      <c r="I4949" s="137"/>
      <c r="J4949" s="138">
        <f>ROUND(I4949*H4949,2)</f>
        <v>0</v>
      </c>
      <c r="K4949" s="134" t="s">
        <v>3</v>
      </c>
      <c r="L4949" s="32"/>
      <c r="M4949" s="139" t="s">
        <v>3</v>
      </c>
      <c r="N4949" s="140" t="s">
        <v>43</v>
      </c>
      <c r="P4949" s="141">
        <f>O4949*H4949</f>
        <v>0</v>
      </c>
      <c r="Q4949" s="141">
        <v>0</v>
      </c>
      <c r="R4949" s="141">
        <f>Q4949*H4949</f>
        <v>0</v>
      </c>
      <c r="S4949" s="141">
        <v>0</v>
      </c>
      <c r="T4949" s="142">
        <f>S4949*H4949</f>
        <v>0</v>
      </c>
      <c r="AR4949" s="143" t="s">
        <v>286</v>
      </c>
      <c r="AT4949" s="143" t="s">
        <v>184</v>
      </c>
      <c r="AU4949" s="143" t="s">
        <v>81</v>
      </c>
      <c r="AY4949" s="17" t="s">
        <v>182</v>
      </c>
      <c r="BE4949" s="144">
        <f>IF(N4949="základní",J4949,0)</f>
        <v>0</v>
      </c>
      <c r="BF4949" s="144">
        <f>IF(N4949="snížená",J4949,0)</f>
        <v>0</v>
      </c>
      <c r="BG4949" s="144">
        <f>IF(N4949="zákl. přenesená",J4949,0)</f>
        <v>0</v>
      </c>
      <c r="BH4949" s="144">
        <f>IF(N4949="sníž. přenesená",J4949,0)</f>
        <v>0</v>
      </c>
      <c r="BI4949" s="144">
        <f>IF(N4949="nulová",J4949,0)</f>
        <v>0</v>
      </c>
      <c r="BJ4949" s="17" t="s">
        <v>79</v>
      </c>
      <c r="BK4949" s="144">
        <f>ROUND(I4949*H4949,2)</f>
        <v>0</v>
      </c>
      <c r="BL4949" s="17" t="s">
        <v>286</v>
      </c>
      <c r="BM4949" s="143" t="s">
        <v>4219</v>
      </c>
    </row>
    <row r="4950" spans="2:65" s="12" customFormat="1">
      <c r="B4950" s="149"/>
      <c r="D4950" s="150" t="s">
        <v>193</v>
      </c>
      <c r="E4950" s="151" t="s">
        <v>3</v>
      </c>
      <c r="F4950" s="152" t="s">
        <v>4192</v>
      </c>
      <c r="H4950" s="153">
        <v>1</v>
      </c>
      <c r="I4950" s="154"/>
      <c r="L4950" s="149"/>
      <c r="M4950" s="155"/>
      <c r="T4950" s="156"/>
      <c r="AT4950" s="151" t="s">
        <v>193</v>
      </c>
      <c r="AU4950" s="151" t="s">
        <v>81</v>
      </c>
      <c r="AV4950" s="12" t="s">
        <v>81</v>
      </c>
      <c r="AW4950" s="12" t="s">
        <v>34</v>
      </c>
      <c r="AX4950" s="12" t="s">
        <v>79</v>
      </c>
      <c r="AY4950" s="151" t="s">
        <v>182</v>
      </c>
    </row>
    <row r="4951" spans="2:65" s="1" customFormat="1" ht="33" customHeight="1">
      <c r="B4951" s="131"/>
      <c r="C4951" s="132" t="s">
        <v>4220</v>
      </c>
      <c r="D4951" s="132" t="s">
        <v>184</v>
      </c>
      <c r="E4951" s="133" t="s">
        <v>4221</v>
      </c>
      <c r="F4951" s="134" t="s">
        <v>4222</v>
      </c>
      <c r="G4951" s="135" t="s">
        <v>543</v>
      </c>
      <c r="H4951" s="136">
        <v>1</v>
      </c>
      <c r="I4951" s="137"/>
      <c r="J4951" s="138">
        <f>ROUND(I4951*H4951,2)</f>
        <v>0</v>
      </c>
      <c r="K4951" s="134" t="s">
        <v>3</v>
      </c>
      <c r="L4951" s="32"/>
      <c r="M4951" s="139" t="s">
        <v>3</v>
      </c>
      <c r="N4951" s="140" t="s">
        <v>43</v>
      </c>
      <c r="P4951" s="141">
        <f>O4951*H4951</f>
        <v>0</v>
      </c>
      <c r="Q4951" s="141">
        <v>0</v>
      </c>
      <c r="R4951" s="141">
        <f>Q4951*H4951</f>
        <v>0</v>
      </c>
      <c r="S4951" s="141">
        <v>0</v>
      </c>
      <c r="T4951" s="142">
        <f>S4951*H4951</f>
        <v>0</v>
      </c>
      <c r="AR4951" s="143" t="s">
        <v>286</v>
      </c>
      <c r="AT4951" s="143" t="s">
        <v>184</v>
      </c>
      <c r="AU4951" s="143" t="s">
        <v>81</v>
      </c>
      <c r="AY4951" s="17" t="s">
        <v>182</v>
      </c>
      <c r="BE4951" s="144">
        <f>IF(N4951="základní",J4951,0)</f>
        <v>0</v>
      </c>
      <c r="BF4951" s="144">
        <f>IF(N4951="snížená",J4951,0)</f>
        <v>0</v>
      </c>
      <c r="BG4951" s="144">
        <f>IF(N4951="zákl. přenesená",J4951,0)</f>
        <v>0</v>
      </c>
      <c r="BH4951" s="144">
        <f>IF(N4951="sníž. přenesená",J4951,0)</f>
        <v>0</v>
      </c>
      <c r="BI4951" s="144">
        <f>IF(N4951="nulová",J4951,0)</f>
        <v>0</v>
      </c>
      <c r="BJ4951" s="17" t="s">
        <v>79</v>
      </c>
      <c r="BK4951" s="144">
        <f>ROUND(I4951*H4951,2)</f>
        <v>0</v>
      </c>
      <c r="BL4951" s="17" t="s">
        <v>286</v>
      </c>
      <c r="BM4951" s="143" t="s">
        <v>4223</v>
      </c>
    </row>
    <row r="4952" spans="2:65" s="12" customFormat="1">
      <c r="B4952" s="149"/>
      <c r="D4952" s="150" t="s">
        <v>193</v>
      </c>
      <c r="E4952" s="151" t="s">
        <v>3</v>
      </c>
      <c r="F4952" s="152" t="s">
        <v>4192</v>
      </c>
      <c r="H4952" s="153">
        <v>1</v>
      </c>
      <c r="I4952" s="154"/>
      <c r="L4952" s="149"/>
      <c r="M4952" s="155"/>
      <c r="T4952" s="156"/>
      <c r="AT4952" s="151" t="s">
        <v>193</v>
      </c>
      <c r="AU4952" s="151" t="s">
        <v>81</v>
      </c>
      <c r="AV4952" s="12" t="s">
        <v>81</v>
      </c>
      <c r="AW4952" s="12" t="s">
        <v>34</v>
      </c>
      <c r="AX4952" s="12" t="s">
        <v>79</v>
      </c>
      <c r="AY4952" s="151" t="s">
        <v>182</v>
      </c>
    </row>
    <row r="4953" spans="2:65" s="1" customFormat="1" ht="37.9" customHeight="1">
      <c r="B4953" s="131"/>
      <c r="C4953" s="132" t="s">
        <v>4224</v>
      </c>
      <c r="D4953" s="132" t="s">
        <v>184</v>
      </c>
      <c r="E4953" s="133" t="s">
        <v>4225</v>
      </c>
      <c r="F4953" s="134" t="s">
        <v>4226</v>
      </c>
      <c r="G4953" s="135" t="s">
        <v>543</v>
      </c>
      <c r="H4953" s="136">
        <v>1</v>
      </c>
      <c r="I4953" s="137"/>
      <c r="J4953" s="138">
        <f>ROUND(I4953*H4953,2)</f>
        <v>0</v>
      </c>
      <c r="K4953" s="134" t="s">
        <v>3</v>
      </c>
      <c r="L4953" s="32"/>
      <c r="M4953" s="139" t="s">
        <v>3</v>
      </c>
      <c r="N4953" s="140" t="s">
        <v>43</v>
      </c>
      <c r="P4953" s="141">
        <f>O4953*H4953</f>
        <v>0</v>
      </c>
      <c r="Q4953" s="141">
        <v>0</v>
      </c>
      <c r="R4953" s="141">
        <f>Q4953*H4953</f>
        <v>0</v>
      </c>
      <c r="S4953" s="141">
        <v>0</v>
      </c>
      <c r="T4953" s="142">
        <f>S4953*H4953</f>
        <v>0</v>
      </c>
      <c r="AR4953" s="143" t="s">
        <v>286</v>
      </c>
      <c r="AT4953" s="143" t="s">
        <v>184</v>
      </c>
      <c r="AU4953" s="143" t="s">
        <v>81</v>
      </c>
      <c r="AY4953" s="17" t="s">
        <v>182</v>
      </c>
      <c r="BE4953" s="144">
        <f>IF(N4953="základní",J4953,0)</f>
        <v>0</v>
      </c>
      <c r="BF4953" s="144">
        <f>IF(N4953="snížená",J4953,0)</f>
        <v>0</v>
      </c>
      <c r="BG4953" s="144">
        <f>IF(N4953="zákl. přenesená",J4953,0)</f>
        <v>0</v>
      </c>
      <c r="BH4953" s="144">
        <f>IF(N4953="sníž. přenesená",J4953,0)</f>
        <v>0</v>
      </c>
      <c r="BI4953" s="144">
        <f>IF(N4953="nulová",J4953,0)</f>
        <v>0</v>
      </c>
      <c r="BJ4953" s="17" t="s">
        <v>79</v>
      </c>
      <c r="BK4953" s="144">
        <f>ROUND(I4953*H4953,2)</f>
        <v>0</v>
      </c>
      <c r="BL4953" s="17" t="s">
        <v>286</v>
      </c>
      <c r="BM4953" s="143" t="s">
        <v>4227</v>
      </c>
    </row>
    <row r="4954" spans="2:65" s="12" customFormat="1">
      <c r="B4954" s="149"/>
      <c r="D4954" s="150" t="s">
        <v>193</v>
      </c>
      <c r="E4954" s="151" t="s">
        <v>3</v>
      </c>
      <c r="F4954" s="152" t="s">
        <v>4192</v>
      </c>
      <c r="H4954" s="153">
        <v>1</v>
      </c>
      <c r="I4954" s="154"/>
      <c r="L4954" s="149"/>
      <c r="M4954" s="155"/>
      <c r="T4954" s="156"/>
      <c r="AT4954" s="151" t="s">
        <v>193</v>
      </c>
      <c r="AU4954" s="151" t="s">
        <v>81</v>
      </c>
      <c r="AV4954" s="12" t="s">
        <v>81</v>
      </c>
      <c r="AW4954" s="12" t="s">
        <v>34</v>
      </c>
      <c r="AX4954" s="12" t="s">
        <v>79</v>
      </c>
      <c r="AY4954" s="151" t="s">
        <v>182</v>
      </c>
    </row>
    <row r="4955" spans="2:65" s="1" customFormat="1" ht="33" customHeight="1">
      <c r="B4955" s="131"/>
      <c r="C4955" s="132" t="s">
        <v>4228</v>
      </c>
      <c r="D4955" s="132" t="s">
        <v>184</v>
      </c>
      <c r="E4955" s="133" t="s">
        <v>4229</v>
      </c>
      <c r="F4955" s="134" t="s">
        <v>4230</v>
      </c>
      <c r="G4955" s="135" t="s">
        <v>543</v>
      </c>
      <c r="H4955" s="136">
        <v>1</v>
      </c>
      <c r="I4955" s="137"/>
      <c r="J4955" s="138">
        <f>ROUND(I4955*H4955,2)</f>
        <v>0</v>
      </c>
      <c r="K4955" s="134" t="s">
        <v>3</v>
      </c>
      <c r="L4955" s="32"/>
      <c r="M4955" s="139" t="s">
        <v>3</v>
      </c>
      <c r="N4955" s="140" t="s">
        <v>43</v>
      </c>
      <c r="P4955" s="141">
        <f>O4955*H4955</f>
        <v>0</v>
      </c>
      <c r="Q4955" s="141">
        <v>0</v>
      </c>
      <c r="R4955" s="141">
        <f>Q4955*H4955</f>
        <v>0</v>
      </c>
      <c r="S4955" s="141">
        <v>0</v>
      </c>
      <c r="T4955" s="142">
        <f>S4955*H4955</f>
        <v>0</v>
      </c>
      <c r="AR4955" s="143" t="s">
        <v>286</v>
      </c>
      <c r="AT4955" s="143" t="s">
        <v>184</v>
      </c>
      <c r="AU4955" s="143" t="s">
        <v>81</v>
      </c>
      <c r="AY4955" s="17" t="s">
        <v>182</v>
      </c>
      <c r="BE4955" s="144">
        <f>IF(N4955="základní",J4955,0)</f>
        <v>0</v>
      </c>
      <c r="BF4955" s="144">
        <f>IF(N4955="snížená",J4955,0)</f>
        <v>0</v>
      </c>
      <c r="BG4955" s="144">
        <f>IF(N4955="zákl. přenesená",J4955,0)</f>
        <v>0</v>
      </c>
      <c r="BH4955" s="144">
        <f>IF(N4955="sníž. přenesená",J4955,0)</f>
        <v>0</v>
      </c>
      <c r="BI4955" s="144">
        <f>IF(N4955="nulová",J4955,0)</f>
        <v>0</v>
      </c>
      <c r="BJ4955" s="17" t="s">
        <v>79</v>
      </c>
      <c r="BK4955" s="144">
        <f>ROUND(I4955*H4955,2)</f>
        <v>0</v>
      </c>
      <c r="BL4955" s="17" t="s">
        <v>286</v>
      </c>
      <c r="BM4955" s="143" t="s">
        <v>4231</v>
      </c>
    </row>
    <row r="4956" spans="2:65" s="12" customFormat="1">
      <c r="B4956" s="149"/>
      <c r="D4956" s="150" t="s">
        <v>193</v>
      </c>
      <c r="E4956" s="151" t="s">
        <v>3</v>
      </c>
      <c r="F4956" s="152" t="s">
        <v>4192</v>
      </c>
      <c r="H4956" s="153">
        <v>1</v>
      </c>
      <c r="I4956" s="154"/>
      <c r="L4956" s="149"/>
      <c r="M4956" s="155"/>
      <c r="T4956" s="156"/>
      <c r="AT4956" s="151" t="s">
        <v>193</v>
      </c>
      <c r="AU4956" s="151" t="s">
        <v>81</v>
      </c>
      <c r="AV4956" s="12" t="s">
        <v>81</v>
      </c>
      <c r="AW4956" s="12" t="s">
        <v>34</v>
      </c>
      <c r="AX4956" s="12" t="s">
        <v>79</v>
      </c>
      <c r="AY4956" s="151" t="s">
        <v>182</v>
      </c>
    </row>
    <row r="4957" spans="2:65" s="1" customFormat="1" ht="37.9" customHeight="1">
      <c r="B4957" s="131"/>
      <c r="C4957" s="132" t="s">
        <v>4232</v>
      </c>
      <c r="D4957" s="132" t="s">
        <v>184</v>
      </c>
      <c r="E4957" s="133" t="s">
        <v>4233</v>
      </c>
      <c r="F4957" s="134" t="s">
        <v>4234</v>
      </c>
      <c r="G4957" s="135" t="s">
        <v>543</v>
      </c>
      <c r="H4957" s="136">
        <v>5</v>
      </c>
      <c r="I4957" s="137"/>
      <c r="J4957" s="138">
        <f>ROUND(I4957*H4957,2)</f>
        <v>0</v>
      </c>
      <c r="K4957" s="134" t="s">
        <v>3</v>
      </c>
      <c r="L4957" s="32"/>
      <c r="M4957" s="139" t="s">
        <v>3</v>
      </c>
      <c r="N4957" s="140" t="s">
        <v>43</v>
      </c>
      <c r="P4957" s="141">
        <f>O4957*H4957</f>
        <v>0</v>
      </c>
      <c r="Q4957" s="141">
        <v>0</v>
      </c>
      <c r="R4957" s="141">
        <f>Q4957*H4957</f>
        <v>0</v>
      </c>
      <c r="S4957" s="141">
        <v>0</v>
      </c>
      <c r="T4957" s="142">
        <f>S4957*H4957</f>
        <v>0</v>
      </c>
      <c r="AR4957" s="143" t="s">
        <v>286</v>
      </c>
      <c r="AT4957" s="143" t="s">
        <v>184</v>
      </c>
      <c r="AU4957" s="143" t="s">
        <v>81</v>
      </c>
      <c r="AY4957" s="17" t="s">
        <v>182</v>
      </c>
      <c r="BE4957" s="144">
        <f>IF(N4957="základní",J4957,0)</f>
        <v>0</v>
      </c>
      <c r="BF4957" s="144">
        <f>IF(N4957="snížená",J4957,0)</f>
        <v>0</v>
      </c>
      <c r="BG4957" s="144">
        <f>IF(N4957="zákl. přenesená",J4957,0)</f>
        <v>0</v>
      </c>
      <c r="BH4957" s="144">
        <f>IF(N4957="sníž. přenesená",J4957,0)</f>
        <v>0</v>
      </c>
      <c r="BI4957" s="144">
        <f>IF(N4957="nulová",J4957,0)</f>
        <v>0</v>
      </c>
      <c r="BJ4957" s="17" t="s">
        <v>79</v>
      </c>
      <c r="BK4957" s="144">
        <f>ROUND(I4957*H4957,2)</f>
        <v>0</v>
      </c>
      <c r="BL4957" s="17" t="s">
        <v>286</v>
      </c>
      <c r="BM4957" s="143" t="s">
        <v>4235</v>
      </c>
    </row>
    <row r="4958" spans="2:65" s="12" customFormat="1">
      <c r="B4958" s="149"/>
      <c r="D4958" s="150" t="s">
        <v>193</v>
      </c>
      <c r="E4958" s="151" t="s">
        <v>3</v>
      </c>
      <c r="F4958" s="152" t="s">
        <v>4236</v>
      </c>
      <c r="H4958" s="153">
        <v>5</v>
      </c>
      <c r="I4958" s="154"/>
      <c r="L4958" s="149"/>
      <c r="M4958" s="155"/>
      <c r="T4958" s="156"/>
      <c r="AT4958" s="151" t="s">
        <v>193</v>
      </c>
      <c r="AU4958" s="151" t="s">
        <v>81</v>
      </c>
      <c r="AV4958" s="12" t="s">
        <v>81</v>
      </c>
      <c r="AW4958" s="12" t="s">
        <v>34</v>
      </c>
      <c r="AX4958" s="12" t="s">
        <v>79</v>
      </c>
      <c r="AY4958" s="151" t="s">
        <v>182</v>
      </c>
    </row>
    <row r="4959" spans="2:65" s="1" customFormat="1" ht="37.9" customHeight="1">
      <c r="B4959" s="131"/>
      <c r="C4959" s="132" t="s">
        <v>4237</v>
      </c>
      <c r="D4959" s="132" t="s">
        <v>184</v>
      </c>
      <c r="E4959" s="133" t="s">
        <v>4238</v>
      </c>
      <c r="F4959" s="134" t="s">
        <v>4239</v>
      </c>
      <c r="G4959" s="135" t="s">
        <v>543</v>
      </c>
      <c r="H4959" s="136">
        <v>10</v>
      </c>
      <c r="I4959" s="137"/>
      <c r="J4959" s="138">
        <f>ROUND(I4959*H4959,2)</f>
        <v>0</v>
      </c>
      <c r="K4959" s="134" t="s">
        <v>3</v>
      </c>
      <c r="L4959" s="32"/>
      <c r="M4959" s="139" t="s">
        <v>3</v>
      </c>
      <c r="N4959" s="140" t="s">
        <v>43</v>
      </c>
      <c r="P4959" s="141">
        <f>O4959*H4959</f>
        <v>0</v>
      </c>
      <c r="Q4959" s="141">
        <v>0</v>
      </c>
      <c r="R4959" s="141">
        <f>Q4959*H4959</f>
        <v>0</v>
      </c>
      <c r="S4959" s="141">
        <v>0</v>
      </c>
      <c r="T4959" s="142">
        <f>S4959*H4959</f>
        <v>0</v>
      </c>
      <c r="AR4959" s="143" t="s">
        <v>286</v>
      </c>
      <c r="AT4959" s="143" t="s">
        <v>184</v>
      </c>
      <c r="AU4959" s="143" t="s">
        <v>81</v>
      </c>
      <c r="AY4959" s="17" t="s">
        <v>182</v>
      </c>
      <c r="BE4959" s="144">
        <f>IF(N4959="základní",J4959,0)</f>
        <v>0</v>
      </c>
      <c r="BF4959" s="144">
        <f>IF(N4959="snížená",J4959,0)</f>
        <v>0</v>
      </c>
      <c r="BG4959" s="144">
        <f>IF(N4959="zákl. přenesená",J4959,0)</f>
        <v>0</v>
      </c>
      <c r="BH4959" s="144">
        <f>IF(N4959="sníž. přenesená",J4959,0)</f>
        <v>0</v>
      </c>
      <c r="BI4959" s="144">
        <f>IF(N4959="nulová",J4959,0)</f>
        <v>0</v>
      </c>
      <c r="BJ4959" s="17" t="s">
        <v>79</v>
      </c>
      <c r="BK4959" s="144">
        <f>ROUND(I4959*H4959,2)</f>
        <v>0</v>
      </c>
      <c r="BL4959" s="17" t="s">
        <v>286</v>
      </c>
      <c r="BM4959" s="143" t="s">
        <v>4240</v>
      </c>
    </row>
    <row r="4960" spans="2:65" s="12" customFormat="1">
      <c r="B4960" s="149"/>
      <c r="D4960" s="150" t="s">
        <v>193</v>
      </c>
      <c r="E4960" s="151" t="s">
        <v>3</v>
      </c>
      <c r="F4960" s="152" t="s">
        <v>4241</v>
      </c>
      <c r="H4960" s="153">
        <v>10</v>
      </c>
      <c r="I4960" s="154"/>
      <c r="L4960" s="149"/>
      <c r="M4960" s="155"/>
      <c r="T4960" s="156"/>
      <c r="AT4960" s="151" t="s">
        <v>193</v>
      </c>
      <c r="AU4960" s="151" t="s">
        <v>81</v>
      </c>
      <c r="AV4960" s="12" t="s">
        <v>81</v>
      </c>
      <c r="AW4960" s="12" t="s">
        <v>34</v>
      </c>
      <c r="AX4960" s="12" t="s">
        <v>79</v>
      </c>
      <c r="AY4960" s="151" t="s">
        <v>182</v>
      </c>
    </row>
    <row r="4961" spans="2:65" s="1" customFormat="1" ht="24.2" customHeight="1">
      <c r="B4961" s="131"/>
      <c r="C4961" s="132" t="s">
        <v>4242</v>
      </c>
      <c r="D4961" s="132" t="s">
        <v>184</v>
      </c>
      <c r="E4961" s="133" t="s">
        <v>4243</v>
      </c>
      <c r="F4961" s="134" t="s">
        <v>4244</v>
      </c>
      <c r="G4961" s="135" t="s">
        <v>543</v>
      </c>
      <c r="H4961" s="136">
        <v>2</v>
      </c>
      <c r="I4961" s="137"/>
      <c r="J4961" s="138">
        <f>ROUND(I4961*H4961,2)</f>
        <v>0</v>
      </c>
      <c r="K4961" s="134" t="s">
        <v>3</v>
      </c>
      <c r="L4961" s="32"/>
      <c r="M4961" s="139" t="s">
        <v>3</v>
      </c>
      <c r="N4961" s="140" t="s">
        <v>43</v>
      </c>
      <c r="P4961" s="141">
        <f>O4961*H4961</f>
        <v>0</v>
      </c>
      <c r="Q4961" s="141">
        <v>0</v>
      </c>
      <c r="R4961" s="141">
        <f>Q4961*H4961</f>
        <v>0</v>
      </c>
      <c r="S4961" s="141">
        <v>0</v>
      </c>
      <c r="T4961" s="142">
        <f>S4961*H4961</f>
        <v>0</v>
      </c>
      <c r="AR4961" s="143" t="s">
        <v>286</v>
      </c>
      <c r="AT4961" s="143" t="s">
        <v>184</v>
      </c>
      <c r="AU4961" s="143" t="s">
        <v>81</v>
      </c>
      <c r="AY4961" s="17" t="s">
        <v>182</v>
      </c>
      <c r="BE4961" s="144">
        <f>IF(N4961="základní",J4961,0)</f>
        <v>0</v>
      </c>
      <c r="BF4961" s="144">
        <f>IF(N4961="snížená",J4961,0)</f>
        <v>0</v>
      </c>
      <c r="BG4961" s="144">
        <f>IF(N4961="zákl. přenesená",J4961,0)</f>
        <v>0</v>
      </c>
      <c r="BH4961" s="144">
        <f>IF(N4961="sníž. přenesená",J4961,0)</f>
        <v>0</v>
      </c>
      <c r="BI4961" s="144">
        <f>IF(N4961="nulová",J4961,0)</f>
        <v>0</v>
      </c>
      <c r="BJ4961" s="17" t="s">
        <v>79</v>
      </c>
      <c r="BK4961" s="144">
        <f>ROUND(I4961*H4961,2)</f>
        <v>0</v>
      </c>
      <c r="BL4961" s="17" t="s">
        <v>286</v>
      </c>
      <c r="BM4961" s="143" t="s">
        <v>4245</v>
      </c>
    </row>
    <row r="4962" spans="2:65" s="12" customFormat="1">
      <c r="B4962" s="149"/>
      <c r="D4962" s="150" t="s">
        <v>193</v>
      </c>
      <c r="E4962" s="151" t="s">
        <v>3</v>
      </c>
      <c r="F4962" s="152" t="s">
        <v>4172</v>
      </c>
      <c r="H4962" s="153">
        <v>2</v>
      </c>
      <c r="I4962" s="154"/>
      <c r="L4962" s="149"/>
      <c r="M4962" s="155"/>
      <c r="T4962" s="156"/>
      <c r="AT4962" s="151" t="s">
        <v>193</v>
      </c>
      <c r="AU4962" s="151" t="s">
        <v>81</v>
      </c>
      <c r="AV4962" s="12" t="s">
        <v>81</v>
      </c>
      <c r="AW4962" s="12" t="s">
        <v>34</v>
      </c>
      <c r="AX4962" s="12" t="s">
        <v>79</v>
      </c>
      <c r="AY4962" s="151" t="s">
        <v>182</v>
      </c>
    </row>
    <row r="4963" spans="2:65" s="1" customFormat="1" ht="37.9" customHeight="1">
      <c r="B4963" s="131"/>
      <c r="C4963" s="132" t="s">
        <v>4246</v>
      </c>
      <c r="D4963" s="132" t="s">
        <v>184</v>
      </c>
      <c r="E4963" s="133" t="s">
        <v>4247</v>
      </c>
      <c r="F4963" s="134" t="s">
        <v>4248</v>
      </c>
      <c r="G4963" s="135" t="s">
        <v>543</v>
      </c>
      <c r="H4963" s="136">
        <v>1</v>
      </c>
      <c r="I4963" s="137"/>
      <c r="J4963" s="138">
        <f>ROUND(I4963*H4963,2)</f>
        <v>0</v>
      </c>
      <c r="K4963" s="134" t="s">
        <v>3</v>
      </c>
      <c r="L4963" s="32"/>
      <c r="M4963" s="139" t="s">
        <v>3</v>
      </c>
      <c r="N4963" s="140" t="s">
        <v>43</v>
      </c>
      <c r="P4963" s="141">
        <f>O4963*H4963</f>
        <v>0</v>
      </c>
      <c r="Q4963" s="141">
        <v>0</v>
      </c>
      <c r="R4963" s="141">
        <f>Q4963*H4963</f>
        <v>0</v>
      </c>
      <c r="S4963" s="141">
        <v>0</v>
      </c>
      <c r="T4963" s="142">
        <f>S4963*H4963</f>
        <v>0</v>
      </c>
      <c r="AR4963" s="143" t="s">
        <v>286</v>
      </c>
      <c r="AT4963" s="143" t="s">
        <v>184</v>
      </c>
      <c r="AU4963" s="143" t="s">
        <v>81</v>
      </c>
      <c r="AY4963" s="17" t="s">
        <v>182</v>
      </c>
      <c r="BE4963" s="144">
        <f>IF(N4963="základní",J4963,0)</f>
        <v>0</v>
      </c>
      <c r="BF4963" s="144">
        <f>IF(N4963="snížená",J4963,0)</f>
        <v>0</v>
      </c>
      <c r="BG4963" s="144">
        <f>IF(N4963="zákl. přenesená",J4963,0)</f>
        <v>0</v>
      </c>
      <c r="BH4963" s="144">
        <f>IF(N4963="sníž. přenesená",J4963,0)</f>
        <v>0</v>
      </c>
      <c r="BI4963" s="144">
        <f>IF(N4963="nulová",J4963,0)</f>
        <v>0</v>
      </c>
      <c r="BJ4963" s="17" t="s">
        <v>79</v>
      </c>
      <c r="BK4963" s="144">
        <f>ROUND(I4963*H4963,2)</f>
        <v>0</v>
      </c>
      <c r="BL4963" s="17" t="s">
        <v>286</v>
      </c>
      <c r="BM4963" s="143" t="s">
        <v>4249</v>
      </c>
    </row>
    <row r="4964" spans="2:65" s="12" customFormat="1">
      <c r="B4964" s="149"/>
      <c r="D4964" s="150" t="s">
        <v>193</v>
      </c>
      <c r="E4964" s="151" t="s">
        <v>3</v>
      </c>
      <c r="F4964" s="152" t="s">
        <v>4192</v>
      </c>
      <c r="H4964" s="153">
        <v>1</v>
      </c>
      <c r="I4964" s="154"/>
      <c r="L4964" s="149"/>
      <c r="M4964" s="155"/>
      <c r="T4964" s="156"/>
      <c r="AT4964" s="151" t="s">
        <v>193</v>
      </c>
      <c r="AU4964" s="151" t="s">
        <v>81</v>
      </c>
      <c r="AV4964" s="12" t="s">
        <v>81</v>
      </c>
      <c r="AW4964" s="12" t="s">
        <v>34</v>
      </c>
      <c r="AX4964" s="12" t="s">
        <v>79</v>
      </c>
      <c r="AY4964" s="151" t="s">
        <v>182</v>
      </c>
    </row>
    <row r="4965" spans="2:65" s="1" customFormat="1" ht="37.9" customHeight="1">
      <c r="B4965" s="131"/>
      <c r="C4965" s="132" t="s">
        <v>4250</v>
      </c>
      <c r="D4965" s="132" t="s">
        <v>184</v>
      </c>
      <c r="E4965" s="133" t="s">
        <v>4251</v>
      </c>
      <c r="F4965" s="134" t="s">
        <v>4252</v>
      </c>
      <c r="G4965" s="135" t="s">
        <v>543</v>
      </c>
      <c r="H4965" s="136">
        <v>1</v>
      </c>
      <c r="I4965" s="137"/>
      <c r="J4965" s="138">
        <f>ROUND(I4965*H4965,2)</f>
        <v>0</v>
      </c>
      <c r="K4965" s="134" t="s">
        <v>3</v>
      </c>
      <c r="L4965" s="32"/>
      <c r="M4965" s="139" t="s">
        <v>3</v>
      </c>
      <c r="N4965" s="140" t="s">
        <v>43</v>
      </c>
      <c r="P4965" s="141">
        <f>O4965*H4965</f>
        <v>0</v>
      </c>
      <c r="Q4965" s="141">
        <v>0</v>
      </c>
      <c r="R4965" s="141">
        <f>Q4965*H4965</f>
        <v>0</v>
      </c>
      <c r="S4965" s="141">
        <v>0</v>
      </c>
      <c r="T4965" s="142">
        <f>S4965*H4965</f>
        <v>0</v>
      </c>
      <c r="AR4965" s="143" t="s">
        <v>286</v>
      </c>
      <c r="AT4965" s="143" t="s">
        <v>184</v>
      </c>
      <c r="AU4965" s="143" t="s">
        <v>81</v>
      </c>
      <c r="AY4965" s="17" t="s">
        <v>182</v>
      </c>
      <c r="BE4965" s="144">
        <f>IF(N4965="základní",J4965,0)</f>
        <v>0</v>
      </c>
      <c r="BF4965" s="144">
        <f>IF(N4965="snížená",J4965,0)</f>
        <v>0</v>
      </c>
      <c r="BG4965" s="144">
        <f>IF(N4965="zákl. přenesená",J4965,0)</f>
        <v>0</v>
      </c>
      <c r="BH4965" s="144">
        <f>IF(N4965="sníž. přenesená",J4965,0)</f>
        <v>0</v>
      </c>
      <c r="BI4965" s="144">
        <f>IF(N4965="nulová",J4965,0)</f>
        <v>0</v>
      </c>
      <c r="BJ4965" s="17" t="s">
        <v>79</v>
      </c>
      <c r="BK4965" s="144">
        <f>ROUND(I4965*H4965,2)</f>
        <v>0</v>
      </c>
      <c r="BL4965" s="17" t="s">
        <v>286</v>
      </c>
      <c r="BM4965" s="143" t="s">
        <v>4253</v>
      </c>
    </row>
    <row r="4966" spans="2:65" s="12" customFormat="1">
      <c r="B4966" s="149"/>
      <c r="D4966" s="150" t="s">
        <v>193</v>
      </c>
      <c r="E4966" s="151" t="s">
        <v>3</v>
      </c>
      <c r="F4966" s="152" t="s">
        <v>4192</v>
      </c>
      <c r="H4966" s="153">
        <v>1</v>
      </c>
      <c r="I4966" s="154"/>
      <c r="L4966" s="149"/>
      <c r="M4966" s="155"/>
      <c r="T4966" s="156"/>
      <c r="AT4966" s="151" t="s">
        <v>193</v>
      </c>
      <c r="AU4966" s="151" t="s">
        <v>81</v>
      </c>
      <c r="AV4966" s="12" t="s">
        <v>81</v>
      </c>
      <c r="AW4966" s="12" t="s">
        <v>34</v>
      </c>
      <c r="AX4966" s="12" t="s">
        <v>79</v>
      </c>
      <c r="AY4966" s="151" t="s">
        <v>182</v>
      </c>
    </row>
    <row r="4967" spans="2:65" s="1" customFormat="1" ht="37.9" customHeight="1">
      <c r="B4967" s="131"/>
      <c r="C4967" s="132" t="s">
        <v>4254</v>
      </c>
      <c r="D4967" s="132" t="s">
        <v>184</v>
      </c>
      <c r="E4967" s="133" t="s">
        <v>4255</v>
      </c>
      <c r="F4967" s="134" t="s">
        <v>4256</v>
      </c>
      <c r="G4967" s="135" t="s">
        <v>543</v>
      </c>
      <c r="H4967" s="136">
        <v>2</v>
      </c>
      <c r="I4967" s="137"/>
      <c r="J4967" s="138">
        <f>ROUND(I4967*H4967,2)</f>
        <v>0</v>
      </c>
      <c r="K4967" s="134" t="s">
        <v>3</v>
      </c>
      <c r="L4967" s="32"/>
      <c r="M4967" s="139" t="s">
        <v>3</v>
      </c>
      <c r="N4967" s="140" t="s">
        <v>43</v>
      </c>
      <c r="P4967" s="141">
        <f>O4967*H4967</f>
        <v>0</v>
      </c>
      <c r="Q4967" s="141">
        <v>0</v>
      </c>
      <c r="R4967" s="141">
        <f>Q4967*H4967</f>
        <v>0</v>
      </c>
      <c r="S4967" s="141">
        <v>0</v>
      </c>
      <c r="T4967" s="142">
        <f>S4967*H4967</f>
        <v>0</v>
      </c>
      <c r="AR4967" s="143" t="s">
        <v>286</v>
      </c>
      <c r="AT4967" s="143" t="s">
        <v>184</v>
      </c>
      <c r="AU4967" s="143" t="s">
        <v>81</v>
      </c>
      <c r="AY4967" s="17" t="s">
        <v>182</v>
      </c>
      <c r="BE4967" s="144">
        <f>IF(N4967="základní",J4967,0)</f>
        <v>0</v>
      </c>
      <c r="BF4967" s="144">
        <f>IF(N4967="snížená",J4967,0)</f>
        <v>0</v>
      </c>
      <c r="BG4967" s="144">
        <f>IF(N4967="zákl. přenesená",J4967,0)</f>
        <v>0</v>
      </c>
      <c r="BH4967" s="144">
        <f>IF(N4967="sníž. přenesená",J4967,0)</f>
        <v>0</v>
      </c>
      <c r="BI4967" s="144">
        <f>IF(N4967="nulová",J4967,0)</f>
        <v>0</v>
      </c>
      <c r="BJ4967" s="17" t="s">
        <v>79</v>
      </c>
      <c r="BK4967" s="144">
        <f>ROUND(I4967*H4967,2)</f>
        <v>0</v>
      </c>
      <c r="BL4967" s="17" t="s">
        <v>286</v>
      </c>
      <c r="BM4967" s="143" t="s">
        <v>4257</v>
      </c>
    </row>
    <row r="4968" spans="2:65" s="12" customFormat="1">
      <c r="B4968" s="149"/>
      <c r="D4968" s="150" t="s">
        <v>193</v>
      </c>
      <c r="E4968" s="151" t="s">
        <v>3</v>
      </c>
      <c r="F4968" s="152" t="s">
        <v>4172</v>
      </c>
      <c r="H4968" s="153">
        <v>2</v>
      </c>
      <c r="I4968" s="154"/>
      <c r="L4968" s="149"/>
      <c r="M4968" s="155"/>
      <c r="T4968" s="156"/>
      <c r="AT4968" s="151" t="s">
        <v>193</v>
      </c>
      <c r="AU4968" s="151" t="s">
        <v>81</v>
      </c>
      <c r="AV4968" s="12" t="s">
        <v>81</v>
      </c>
      <c r="AW4968" s="12" t="s">
        <v>34</v>
      </c>
      <c r="AX4968" s="12" t="s">
        <v>79</v>
      </c>
      <c r="AY4968" s="151" t="s">
        <v>182</v>
      </c>
    </row>
    <row r="4969" spans="2:65" s="1" customFormat="1" ht="44.25" customHeight="1">
      <c r="B4969" s="131"/>
      <c r="C4969" s="132" t="s">
        <v>4258</v>
      </c>
      <c r="D4969" s="132" t="s">
        <v>184</v>
      </c>
      <c r="E4969" s="133" t="s">
        <v>4259</v>
      </c>
      <c r="F4969" s="134" t="s">
        <v>4260</v>
      </c>
      <c r="G4969" s="135" t="s">
        <v>543</v>
      </c>
      <c r="H4969" s="136">
        <v>2</v>
      </c>
      <c r="I4969" s="137"/>
      <c r="J4969" s="138">
        <f>ROUND(I4969*H4969,2)</f>
        <v>0</v>
      </c>
      <c r="K4969" s="134" t="s">
        <v>3</v>
      </c>
      <c r="L4969" s="32"/>
      <c r="M4969" s="139" t="s">
        <v>3</v>
      </c>
      <c r="N4969" s="140" t="s">
        <v>43</v>
      </c>
      <c r="P4969" s="141">
        <f>O4969*H4969</f>
        <v>0</v>
      </c>
      <c r="Q4969" s="141">
        <v>0</v>
      </c>
      <c r="R4969" s="141">
        <f>Q4969*H4969</f>
        <v>0</v>
      </c>
      <c r="S4969" s="141">
        <v>0</v>
      </c>
      <c r="T4969" s="142">
        <f>S4969*H4969</f>
        <v>0</v>
      </c>
      <c r="AR4969" s="143" t="s">
        <v>286</v>
      </c>
      <c r="AT4969" s="143" t="s">
        <v>184</v>
      </c>
      <c r="AU4969" s="143" t="s">
        <v>81</v>
      </c>
      <c r="AY4969" s="17" t="s">
        <v>182</v>
      </c>
      <c r="BE4969" s="144">
        <f>IF(N4969="základní",J4969,0)</f>
        <v>0</v>
      </c>
      <c r="BF4969" s="144">
        <f>IF(N4969="snížená",J4969,0)</f>
        <v>0</v>
      </c>
      <c r="BG4969" s="144">
        <f>IF(N4969="zákl. přenesená",J4969,0)</f>
        <v>0</v>
      </c>
      <c r="BH4969" s="144">
        <f>IF(N4969="sníž. přenesená",J4969,0)</f>
        <v>0</v>
      </c>
      <c r="BI4969" s="144">
        <f>IF(N4969="nulová",J4969,0)</f>
        <v>0</v>
      </c>
      <c r="BJ4969" s="17" t="s">
        <v>79</v>
      </c>
      <c r="BK4969" s="144">
        <f>ROUND(I4969*H4969,2)</f>
        <v>0</v>
      </c>
      <c r="BL4969" s="17" t="s">
        <v>286</v>
      </c>
      <c r="BM4969" s="143" t="s">
        <v>4261</v>
      </c>
    </row>
    <row r="4970" spans="2:65" s="12" customFormat="1">
      <c r="B4970" s="149"/>
      <c r="D4970" s="150" t="s">
        <v>193</v>
      </c>
      <c r="E4970" s="151" t="s">
        <v>3</v>
      </c>
      <c r="F4970" s="152" t="s">
        <v>4172</v>
      </c>
      <c r="H4970" s="153">
        <v>2</v>
      </c>
      <c r="I4970" s="154"/>
      <c r="L4970" s="149"/>
      <c r="M4970" s="155"/>
      <c r="T4970" s="156"/>
      <c r="AT4970" s="151" t="s">
        <v>193</v>
      </c>
      <c r="AU4970" s="151" t="s">
        <v>81</v>
      </c>
      <c r="AV4970" s="12" t="s">
        <v>81</v>
      </c>
      <c r="AW4970" s="12" t="s">
        <v>34</v>
      </c>
      <c r="AX4970" s="12" t="s">
        <v>79</v>
      </c>
      <c r="AY4970" s="151" t="s">
        <v>182</v>
      </c>
    </row>
    <row r="4971" spans="2:65" s="1" customFormat="1" ht="37.9" customHeight="1">
      <c r="B4971" s="131"/>
      <c r="C4971" s="132" t="s">
        <v>4262</v>
      </c>
      <c r="D4971" s="132" t="s">
        <v>184</v>
      </c>
      <c r="E4971" s="133" t="s">
        <v>4263</v>
      </c>
      <c r="F4971" s="134" t="s">
        <v>4264</v>
      </c>
      <c r="G4971" s="135" t="s">
        <v>543</v>
      </c>
      <c r="H4971" s="136">
        <v>1</v>
      </c>
      <c r="I4971" s="137"/>
      <c r="J4971" s="138">
        <f>ROUND(I4971*H4971,2)</f>
        <v>0</v>
      </c>
      <c r="K4971" s="134" t="s">
        <v>3</v>
      </c>
      <c r="L4971" s="32"/>
      <c r="M4971" s="139" t="s">
        <v>3</v>
      </c>
      <c r="N4971" s="140" t="s">
        <v>43</v>
      </c>
      <c r="P4971" s="141">
        <f>O4971*H4971</f>
        <v>0</v>
      </c>
      <c r="Q4971" s="141">
        <v>0</v>
      </c>
      <c r="R4971" s="141">
        <f>Q4971*H4971</f>
        <v>0</v>
      </c>
      <c r="S4971" s="141">
        <v>0</v>
      </c>
      <c r="T4971" s="142">
        <f>S4971*H4971</f>
        <v>0</v>
      </c>
      <c r="AR4971" s="143" t="s">
        <v>286</v>
      </c>
      <c r="AT4971" s="143" t="s">
        <v>184</v>
      </c>
      <c r="AU4971" s="143" t="s">
        <v>81</v>
      </c>
      <c r="AY4971" s="17" t="s">
        <v>182</v>
      </c>
      <c r="BE4971" s="144">
        <f>IF(N4971="základní",J4971,0)</f>
        <v>0</v>
      </c>
      <c r="BF4971" s="144">
        <f>IF(N4971="snížená",J4971,0)</f>
        <v>0</v>
      </c>
      <c r="BG4971" s="144">
        <f>IF(N4971="zákl. přenesená",J4971,0)</f>
        <v>0</v>
      </c>
      <c r="BH4971" s="144">
        <f>IF(N4971="sníž. přenesená",J4971,0)</f>
        <v>0</v>
      </c>
      <c r="BI4971" s="144">
        <f>IF(N4971="nulová",J4971,0)</f>
        <v>0</v>
      </c>
      <c r="BJ4971" s="17" t="s">
        <v>79</v>
      </c>
      <c r="BK4971" s="144">
        <f>ROUND(I4971*H4971,2)</f>
        <v>0</v>
      </c>
      <c r="BL4971" s="17" t="s">
        <v>286</v>
      </c>
      <c r="BM4971" s="143" t="s">
        <v>4265</v>
      </c>
    </row>
    <row r="4972" spans="2:65" s="12" customFormat="1">
      <c r="B4972" s="149"/>
      <c r="D4972" s="150" t="s">
        <v>193</v>
      </c>
      <c r="E4972" s="151" t="s">
        <v>3</v>
      </c>
      <c r="F4972" s="152" t="s">
        <v>4192</v>
      </c>
      <c r="H4972" s="153">
        <v>1</v>
      </c>
      <c r="I4972" s="154"/>
      <c r="L4972" s="149"/>
      <c r="M4972" s="155"/>
      <c r="T4972" s="156"/>
      <c r="AT4972" s="151" t="s">
        <v>193</v>
      </c>
      <c r="AU4972" s="151" t="s">
        <v>81</v>
      </c>
      <c r="AV4972" s="12" t="s">
        <v>81</v>
      </c>
      <c r="AW4972" s="12" t="s">
        <v>34</v>
      </c>
      <c r="AX4972" s="12" t="s">
        <v>79</v>
      </c>
      <c r="AY4972" s="151" t="s">
        <v>182</v>
      </c>
    </row>
    <row r="4973" spans="2:65" s="1" customFormat="1" ht="37.9" customHeight="1">
      <c r="B4973" s="131"/>
      <c r="C4973" s="132" t="s">
        <v>4266</v>
      </c>
      <c r="D4973" s="132" t="s">
        <v>184</v>
      </c>
      <c r="E4973" s="133" t="s">
        <v>4267</v>
      </c>
      <c r="F4973" s="134" t="s">
        <v>4268</v>
      </c>
      <c r="G4973" s="135" t="s">
        <v>543</v>
      </c>
      <c r="H4973" s="136">
        <v>2</v>
      </c>
      <c r="I4973" s="137"/>
      <c r="J4973" s="138">
        <f>ROUND(I4973*H4973,2)</f>
        <v>0</v>
      </c>
      <c r="K4973" s="134" t="s">
        <v>3</v>
      </c>
      <c r="L4973" s="32"/>
      <c r="M4973" s="139" t="s">
        <v>3</v>
      </c>
      <c r="N4973" s="140" t="s">
        <v>43</v>
      </c>
      <c r="P4973" s="141">
        <f>O4973*H4973</f>
        <v>0</v>
      </c>
      <c r="Q4973" s="141">
        <v>0</v>
      </c>
      <c r="R4973" s="141">
        <f>Q4973*H4973</f>
        <v>0</v>
      </c>
      <c r="S4973" s="141">
        <v>0</v>
      </c>
      <c r="T4973" s="142">
        <f>S4973*H4973</f>
        <v>0</v>
      </c>
      <c r="AR4973" s="143" t="s">
        <v>286</v>
      </c>
      <c r="AT4973" s="143" t="s">
        <v>184</v>
      </c>
      <c r="AU4973" s="143" t="s">
        <v>81</v>
      </c>
      <c r="AY4973" s="17" t="s">
        <v>182</v>
      </c>
      <c r="BE4973" s="144">
        <f>IF(N4973="základní",J4973,0)</f>
        <v>0</v>
      </c>
      <c r="BF4973" s="144">
        <f>IF(N4973="snížená",J4973,0)</f>
        <v>0</v>
      </c>
      <c r="BG4973" s="144">
        <f>IF(N4973="zákl. přenesená",J4973,0)</f>
        <v>0</v>
      </c>
      <c r="BH4973" s="144">
        <f>IF(N4973="sníž. přenesená",J4973,0)</f>
        <v>0</v>
      </c>
      <c r="BI4973" s="144">
        <f>IF(N4973="nulová",J4973,0)</f>
        <v>0</v>
      </c>
      <c r="BJ4973" s="17" t="s">
        <v>79</v>
      </c>
      <c r="BK4973" s="144">
        <f>ROUND(I4973*H4973,2)</f>
        <v>0</v>
      </c>
      <c r="BL4973" s="17" t="s">
        <v>286</v>
      </c>
      <c r="BM4973" s="143" t="s">
        <v>4269</v>
      </c>
    </row>
    <row r="4974" spans="2:65" s="12" customFormat="1">
      <c r="B4974" s="149"/>
      <c r="D4974" s="150" t="s">
        <v>193</v>
      </c>
      <c r="E4974" s="151" t="s">
        <v>3</v>
      </c>
      <c r="F4974" s="152" t="s">
        <v>4187</v>
      </c>
      <c r="H4974" s="153">
        <v>2</v>
      </c>
      <c r="I4974" s="154"/>
      <c r="L4974" s="149"/>
      <c r="M4974" s="155"/>
      <c r="T4974" s="156"/>
      <c r="AT4974" s="151" t="s">
        <v>193</v>
      </c>
      <c r="AU4974" s="151" t="s">
        <v>81</v>
      </c>
      <c r="AV4974" s="12" t="s">
        <v>81</v>
      </c>
      <c r="AW4974" s="12" t="s">
        <v>34</v>
      </c>
      <c r="AX4974" s="12" t="s">
        <v>79</v>
      </c>
      <c r="AY4974" s="151" t="s">
        <v>182</v>
      </c>
    </row>
    <row r="4975" spans="2:65" s="1" customFormat="1" ht="49.15" customHeight="1">
      <c r="B4975" s="131"/>
      <c r="C4975" s="132" t="s">
        <v>4270</v>
      </c>
      <c r="D4975" s="132" t="s">
        <v>184</v>
      </c>
      <c r="E4975" s="133" t="s">
        <v>4271</v>
      </c>
      <c r="F4975" s="134" t="s">
        <v>4272</v>
      </c>
      <c r="G4975" s="135" t="s">
        <v>543</v>
      </c>
      <c r="H4975" s="136">
        <v>1</v>
      </c>
      <c r="I4975" s="137"/>
      <c r="J4975" s="138">
        <f>ROUND(I4975*H4975,2)</f>
        <v>0</v>
      </c>
      <c r="K4975" s="134" t="s">
        <v>3</v>
      </c>
      <c r="L4975" s="32"/>
      <c r="M4975" s="139" t="s">
        <v>3</v>
      </c>
      <c r="N4975" s="140" t="s">
        <v>43</v>
      </c>
      <c r="P4975" s="141">
        <f>O4975*H4975</f>
        <v>0</v>
      </c>
      <c r="Q4975" s="141">
        <v>0</v>
      </c>
      <c r="R4975" s="141">
        <f>Q4975*H4975</f>
        <v>0</v>
      </c>
      <c r="S4975" s="141">
        <v>0</v>
      </c>
      <c r="T4975" s="142">
        <f>S4975*H4975</f>
        <v>0</v>
      </c>
      <c r="AR4975" s="143" t="s">
        <v>286</v>
      </c>
      <c r="AT4975" s="143" t="s">
        <v>184</v>
      </c>
      <c r="AU4975" s="143" t="s">
        <v>81</v>
      </c>
      <c r="AY4975" s="17" t="s">
        <v>182</v>
      </c>
      <c r="BE4975" s="144">
        <f>IF(N4975="základní",J4975,0)</f>
        <v>0</v>
      </c>
      <c r="BF4975" s="144">
        <f>IF(N4975="snížená",J4975,0)</f>
        <v>0</v>
      </c>
      <c r="BG4975" s="144">
        <f>IF(N4975="zákl. přenesená",J4975,0)</f>
        <v>0</v>
      </c>
      <c r="BH4975" s="144">
        <f>IF(N4975="sníž. přenesená",J4975,0)</f>
        <v>0</v>
      </c>
      <c r="BI4975" s="144">
        <f>IF(N4975="nulová",J4975,0)</f>
        <v>0</v>
      </c>
      <c r="BJ4975" s="17" t="s">
        <v>79</v>
      </c>
      <c r="BK4975" s="144">
        <f>ROUND(I4975*H4975,2)</f>
        <v>0</v>
      </c>
      <c r="BL4975" s="17" t="s">
        <v>286</v>
      </c>
      <c r="BM4975" s="143" t="s">
        <v>4273</v>
      </c>
    </row>
    <row r="4976" spans="2:65" s="12" customFormat="1">
      <c r="B4976" s="149"/>
      <c r="D4976" s="150" t="s">
        <v>193</v>
      </c>
      <c r="E4976" s="151" t="s">
        <v>3</v>
      </c>
      <c r="F4976" s="152" t="s">
        <v>4274</v>
      </c>
      <c r="H4976" s="153">
        <v>1</v>
      </c>
      <c r="I4976" s="154"/>
      <c r="L4976" s="149"/>
      <c r="M4976" s="155"/>
      <c r="T4976" s="156"/>
      <c r="AT4976" s="151" t="s">
        <v>193</v>
      </c>
      <c r="AU4976" s="151" t="s">
        <v>81</v>
      </c>
      <c r="AV4976" s="12" t="s">
        <v>81</v>
      </c>
      <c r="AW4976" s="12" t="s">
        <v>34</v>
      </c>
      <c r="AX4976" s="12" t="s">
        <v>79</v>
      </c>
      <c r="AY4976" s="151" t="s">
        <v>182</v>
      </c>
    </row>
    <row r="4977" spans="2:65" s="1" customFormat="1" ht="49.15" customHeight="1">
      <c r="B4977" s="131"/>
      <c r="C4977" s="132" t="s">
        <v>4275</v>
      </c>
      <c r="D4977" s="132" t="s">
        <v>184</v>
      </c>
      <c r="E4977" s="133" t="s">
        <v>4276</v>
      </c>
      <c r="F4977" s="134" t="s">
        <v>4277</v>
      </c>
      <c r="G4977" s="135" t="s">
        <v>543</v>
      </c>
      <c r="H4977" s="136">
        <v>1</v>
      </c>
      <c r="I4977" s="137"/>
      <c r="J4977" s="138">
        <f>ROUND(I4977*H4977,2)</f>
        <v>0</v>
      </c>
      <c r="K4977" s="134" t="s">
        <v>3</v>
      </c>
      <c r="L4977" s="32"/>
      <c r="M4977" s="139" t="s">
        <v>3</v>
      </c>
      <c r="N4977" s="140" t="s">
        <v>43</v>
      </c>
      <c r="P4977" s="141">
        <f>O4977*H4977</f>
        <v>0</v>
      </c>
      <c r="Q4977" s="141">
        <v>0</v>
      </c>
      <c r="R4977" s="141">
        <f>Q4977*H4977</f>
        <v>0</v>
      </c>
      <c r="S4977" s="141">
        <v>0</v>
      </c>
      <c r="T4977" s="142">
        <f>S4977*H4977</f>
        <v>0</v>
      </c>
      <c r="AR4977" s="143" t="s">
        <v>286</v>
      </c>
      <c r="AT4977" s="143" t="s">
        <v>184</v>
      </c>
      <c r="AU4977" s="143" t="s">
        <v>81</v>
      </c>
      <c r="AY4977" s="17" t="s">
        <v>182</v>
      </c>
      <c r="BE4977" s="144">
        <f>IF(N4977="základní",J4977,0)</f>
        <v>0</v>
      </c>
      <c r="BF4977" s="144">
        <f>IF(N4977="snížená",J4977,0)</f>
        <v>0</v>
      </c>
      <c r="BG4977" s="144">
        <f>IF(N4977="zákl. přenesená",J4977,0)</f>
        <v>0</v>
      </c>
      <c r="BH4977" s="144">
        <f>IF(N4977="sníž. přenesená",J4977,0)</f>
        <v>0</v>
      </c>
      <c r="BI4977" s="144">
        <f>IF(N4977="nulová",J4977,0)</f>
        <v>0</v>
      </c>
      <c r="BJ4977" s="17" t="s">
        <v>79</v>
      </c>
      <c r="BK4977" s="144">
        <f>ROUND(I4977*H4977,2)</f>
        <v>0</v>
      </c>
      <c r="BL4977" s="17" t="s">
        <v>286</v>
      </c>
      <c r="BM4977" s="143" t="s">
        <v>4278</v>
      </c>
    </row>
    <row r="4978" spans="2:65" s="12" customFormat="1">
      <c r="B4978" s="149"/>
      <c r="D4978" s="150" t="s">
        <v>193</v>
      </c>
      <c r="E4978" s="151" t="s">
        <v>3</v>
      </c>
      <c r="F4978" s="152" t="s">
        <v>4274</v>
      </c>
      <c r="H4978" s="153">
        <v>1</v>
      </c>
      <c r="I4978" s="154"/>
      <c r="L4978" s="149"/>
      <c r="M4978" s="155"/>
      <c r="T4978" s="156"/>
      <c r="AT4978" s="151" t="s">
        <v>193</v>
      </c>
      <c r="AU4978" s="151" t="s">
        <v>81</v>
      </c>
      <c r="AV4978" s="12" t="s">
        <v>81</v>
      </c>
      <c r="AW4978" s="12" t="s">
        <v>34</v>
      </c>
      <c r="AX4978" s="12" t="s">
        <v>79</v>
      </c>
      <c r="AY4978" s="151" t="s">
        <v>182</v>
      </c>
    </row>
    <row r="4979" spans="2:65" s="1" customFormat="1" ht="49.15" customHeight="1">
      <c r="B4979" s="131"/>
      <c r="C4979" s="132" t="s">
        <v>4279</v>
      </c>
      <c r="D4979" s="132" t="s">
        <v>184</v>
      </c>
      <c r="E4979" s="133" t="s">
        <v>4280</v>
      </c>
      <c r="F4979" s="134" t="s">
        <v>4281</v>
      </c>
      <c r="G4979" s="135" t="s">
        <v>543</v>
      </c>
      <c r="H4979" s="136">
        <v>1</v>
      </c>
      <c r="I4979" s="137"/>
      <c r="J4979" s="138">
        <f>ROUND(I4979*H4979,2)</f>
        <v>0</v>
      </c>
      <c r="K4979" s="134" t="s">
        <v>3</v>
      </c>
      <c r="L4979" s="32"/>
      <c r="M4979" s="139" t="s">
        <v>3</v>
      </c>
      <c r="N4979" s="140" t="s">
        <v>43</v>
      </c>
      <c r="P4979" s="141">
        <f>O4979*H4979</f>
        <v>0</v>
      </c>
      <c r="Q4979" s="141">
        <v>0</v>
      </c>
      <c r="R4979" s="141">
        <f>Q4979*H4979</f>
        <v>0</v>
      </c>
      <c r="S4979" s="141">
        <v>0</v>
      </c>
      <c r="T4979" s="142">
        <f>S4979*H4979</f>
        <v>0</v>
      </c>
      <c r="AR4979" s="143" t="s">
        <v>286</v>
      </c>
      <c r="AT4979" s="143" t="s">
        <v>184</v>
      </c>
      <c r="AU4979" s="143" t="s">
        <v>81</v>
      </c>
      <c r="AY4979" s="17" t="s">
        <v>182</v>
      </c>
      <c r="BE4979" s="144">
        <f>IF(N4979="základní",J4979,0)</f>
        <v>0</v>
      </c>
      <c r="BF4979" s="144">
        <f>IF(N4979="snížená",J4979,0)</f>
        <v>0</v>
      </c>
      <c r="BG4979" s="144">
        <f>IF(N4979="zákl. přenesená",J4979,0)</f>
        <v>0</v>
      </c>
      <c r="BH4979" s="144">
        <f>IF(N4979="sníž. přenesená",J4979,0)</f>
        <v>0</v>
      </c>
      <c r="BI4979" s="144">
        <f>IF(N4979="nulová",J4979,0)</f>
        <v>0</v>
      </c>
      <c r="BJ4979" s="17" t="s">
        <v>79</v>
      </c>
      <c r="BK4979" s="144">
        <f>ROUND(I4979*H4979,2)</f>
        <v>0</v>
      </c>
      <c r="BL4979" s="17" t="s">
        <v>286</v>
      </c>
      <c r="BM4979" s="143" t="s">
        <v>4282</v>
      </c>
    </row>
    <row r="4980" spans="2:65" s="12" customFormat="1">
      <c r="B4980" s="149"/>
      <c r="D4980" s="150" t="s">
        <v>193</v>
      </c>
      <c r="E4980" s="151" t="s">
        <v>3</v>
      </c>
      <c r="F4980" s="152" t="s">
        <v>4274</v>
      </c>
      <c r="H4980" s="153">
        <v>1</v>
      </c>
      <c r="I4980" s="154"/>
      <c r="L4980" s="149"/>
      <c r="M4980" s="155"/>
      <c r="T4980" s="156"/>
      <c r="AT4980" s="151" t="s">
        <v>193</v>
      </c>
      <c r="AU4980" s="151" t="s">
        <v>81</v>
      </c>
      <c r="AV4980" s="12" t="s">
        <v>81</v>
      </c>
      <c r="AW4980" s="12" t="s">
        <v>34</v>
      </c>
      <c r="AX4980" s="12" t="s">
        <v>79</v>
      </c>
      <c r="AY4980" s="151" t="s">
        <v>182</v>
      </c>
    </row>
    <row r="4981" spans="2:65" s="1" customFormat="1" ht="44.25" customHeight="1">
      <c r="B4981" s="131"/>
      <c r="C4981" s="132" t="s">
        <v>4283</v>
      </c>
      <c r="D4981" s="132" t="s">
        <v>184</v>
      </c>
      <c r="E4981" s="133" t="s">
        <v>4284</v>
      </c>
      <c r="F4981" s="134" t="s">
        <v>4285</v>
      </c>
      <c r="G4981" s="135" t="s">
        <v>543</v>
      </c>
      <c r="H4981" s="136">
        <v>1</v>
      </c>
      <c r="I4981" s="137"/>
      <c r="J4981" s="138">
        <f>ROUND(I4981*H4981,2)</f>
        <v>0</v>
      </c>
      <c r="K4981" s="134" t="s">
        <v>3</v>
      </c>
      <c r="L4981" s="32"/>
      <c r="M4981" s="139" t="s">
        <v>3</v>
      </c>
      <c r="N4981" s="140" t="s">
        <v>43</v>
      </c>
      <c r="P4981" s="141">
        <f>O4981*H4981</f>
        <v>0</v>
      </c>
      <c r="Q4981" s="141">
        <v>0</v>
      </c>
      <c r="R4981" s="141">
        <f>Q4981*H4981</f>
        <v>0</v>
      </c>
      <c r="S4981" s="141">
        <v>0</v>
      </c>
      <c r="T4981" s="142">
        <f>S4981*H4981</f>
        <v>0</v>
      </c>
      <c r="AR4981" s="143" t="s">
        <v>286</v>
      </c>
      <c r="AT4981" s="143" t="s">
        <v>184</v>
      </c>
      <c r="AU4981" s="143" t="s">
        <v>81</v>
      </c>
      <c r="AY4981" s="17" t="s">
        <v>182</v>
      </c>
      <c r="BE4981" s="144">
        <f>IF(N4981="základní",J4981,0)</f>
        <v>0</v>
      </c>
      <c r="BF4981" s="144">
        <f>IF(N4981="snížená",J4981,0)</f>
        <v>0</v>
      </c>
      <c r="BG4981" s="144">
        <f>IF(N4981="zákl. přenesená",J4981,0)</f>
        <v>0</v>
      </c>
      <c r="BH4981" s="144">
        <f>IF(N4981="sníž. přenesená",J4981,0)</f>
        <v>0</v>
      </c>
      <c r="BI4981" s="144">
        <f>IF(N4981="nulová",J4981,0)</f>
        <v>0</v>
      </c>
      <c r="BJ4981" s="17" t="s">
        <v>79</v>
      </c>
      <c r="BK4981" s="144">
        <f>ROUND(I4981*H4981,2)</f>
        <v>0</v>
      </c>
      <c r="BL4981" s="17" t="s">
        <v>286</v>
      </c>
      <c r="BM4981" s="143" t="s">
        <v>4286</v>
      </c>
    </row>
    <row r="4982" spans="2:65" s="12" customFormat="1">
      <c r="B4982" s="149"/>
      <c r="D4982" s="150" t="s">
        <v>193</v>
      </c>
      <c r="E4982" s="151" t="s">
        <v>3</v>
      </c>
      <c r="F4982" s="152" t="s">
        <v>4274</v>
      </c>
      <c r="H4982" s="153">
        <v>1</v>
      </c>
      <c r="I4982" s="154"/>
      <c r="L4982" s="149"/>
      <c r="M4982" s="155"/>
      <c r="T4982" s="156"/>
      <c r="AT4982" s="151" t="s">
        <v>193</v>
      </c>
      <c r="AU4982" s="151" t="s">
        <v>81</v>
      </c>
      <c r="AV4982" s="12" t="s">
        <v>81</v>
      </c>
      <c r="AW4982" s="12" t="s">
        <v>34</v>
      </c>
      <c r="AX4982" s="12" t="s">
        <v>79</v>
      </c>
      <c r="AY4982" s="151" t="s">
        <v>182</v>
      </c>
    </row>
    <row r="4983" spans="2:65" s="1" customFormat="1" ht="49.15" customHeight="1">
      <c r="B4983" s="131"/>
      <c r="C4983" s="132" t="s">
        <v>4287</v>
      </c>
      <c r="D4983" s="132" t="s">
        <v>184</v>
      </c>
      <c r="E4983" s="133" t="s">
        <v>4288</v>
      </c>
      <c r="F4983" s="134" t="s">
        <v>4289</v>
      </c>
      <c r="G4983" s="135" t="s">
        <v>543</v>
      </c>
      <c r="H4983" s="136">
        <v>1</v>
      </c>
      <c r="I4983" s="137"/>
      <c r="J4983" s="138">
        <f>ROUND(I4983*H4983,2)</f>
        <v>0</v>
      </c>
      <c r="K4983" s="134" t="s">
        <v>3</v>
      </c>
      <c r="L4983" s="32"/>
      <c r="M4983" s="139" t="s">
        <v>3</v>
      </c>
      <c r="N4983" s="140" t="s">
        <v>43</v>
      </c>
      <c r="P4983" s="141">
        <f>O4983*H4983</f>
        <v>0</v>
      </c>
      <c r="Q4983" s="141">
        <v>0</v>
      </c>
      <c r="R4983" s="141">
        <f>Q4983*H4983</f>
        <v>0</v>
      </c>
      <c r="S4983" s="141">
        <v>0</v>
      </c>
      <c r="T4983" s="142">
        <f>S4983*H4983</f>
        <v>0</v>
      </c>
      <c r="AR4983" s="143" t="s">
        <v>286</v>
      </c>
      <c r="AT4983" s="143" t="s">
        <v>184</v>
      </c>
      <c r="AU4983" s="143" t="s">
        <v>81</v>
      </c>
      <c r="AY4983" s="17" t="s">
        <v>182</v>
      </c>
      <c r="BE4983" s="144">
        <f>IF(N4983="základní",J4983,0)</f>
        <v>0</v>
      </c>
      <c r="BF4983" s="144">
        <f>IF(N4983="snížená",J4983,0)</f>
        <v>0</v>
      </c>
      <c r="BG4983" s="144">
        <f>IF(N4983="zákl. přenesená",J4983,0)</f>
        <v>0</v>
      </c>
      <c r="BH4983" s="144">
        <f>IF(N4983="sníž. přenesená",J4983,0)</f>
        <v>0</v>
      </c>
      <c r="BI4983" s="144">
        <f>IF(N4983="nulová",J4983,0)</f>
        <v>0</v>
      </c>
      <c r="BJ4983" s="17" t="s">
        <v>79</v>
      </c>
      <c r="BK4983" s="144">
        <f>ROUND(I4983*H4983,2)</f>
        <v>0</v>
      </c>
      <c r="BL4983" s="17" t="s">
        <v>286</v>
      </c>
      <c r="BM4983" s="143" t="s">
        <v>4290</v>
      </c>
    </row>
    <row r="4984" spans="2:65" s="12" customFormat="1">
      <c r="B4984" s="149"/>
      <c r="D4984" s="150" t="s">
        <v>193</v>
      </c>
      <c r="E4984" s="151" t="s">
        <v>3</v>
      </c>
      <c r="F4984" s="152" t="s">
        <v>4274</v>
      </c>
      <c r="H4984" s="153">
        <v>1</v>
      </c>
      <c r="I4984" s="154"/>
      <c r="L4984" s="149"/>
      <c r="M4984" s="155"/>
      <c r="T4984" s="156"/>
      <c r="AT4984" s="151" t="s">
        <v>193</v>
      </c>
      <c r="AU4984" s="151" t="s">
        <v>81</v>
      </c>
      <c r="AV4984" s="12" t="s">
        <v>81</v>
      </c>
      <c r="AW4984" s="12" t="s">
        <v>34</v>
      </c>
      <c r="AX4984" s="12" t="s">
        <v>79</v>
      </c>
      <c r="AY4984" s="151" t="s">
        <v>182</v>
      </c>
    </row>
    <row r="4985" spans="2:65" s="1" customFormat="1" ht="55.5" customHeight="1">
      <c r="B4985" s="131"/>
      <c r="C4985" s="132" t="s">
        <v>4291</v>
      </c>
      <c r="D4985" s="132" t="s">
        <v>184</v>
      </c>
      <c r="E4985" s="133" t="s">
        <v>4292</v>
      </c>
      <c r="F4985" s="134" t="s">
        <v>4293</v>
      </c>
      <c r="G4985" s="135" t="s">
        <v>543</v>
      </c>
      <c r="H4985" s="136">
        <v>1</v>
      </c>
      <c r="I4985" s="137"/>
      <c r="J4985" s="138">
        <f>ROUND(I4985*H4985,2)</f>
        <v>0</v>
      </c>
      <c r="K4985" s="134" t="s">
        <v>3</v>
      </c>
      <c r="L4985" s="32"/>
      <c r="M4985" s="139" t="s">
        <v>3</v>
      </c>
      <c r="N4985" s="140" t="s">
        <v>43</v>
      </c>
      <c r="P4985" s="141">
        <f>O4985*H4985</f>
        <v>0</v>
      </c>
      <c r="Q4985" s="141">
        <v>0</v>
      </c>
      <c r="R4985" s="141">
        <f>Q4985*H4985</f>
        <v>0</v>
      </c>
      <c r="S4985" s="141">
        <v>0</v>
      </c>
      <c r="T4985" s="142">
        <f>S4985*H4985</f>
        <v>0</v>
      </c>
      <c r="AR4985" s="143" t="s">
        <v>286</v>
      </c>
      <c r="AT4985" s="143" t="s">
        <v>184</v>
      </c>
      <c r="AU4985" s="143" t="s">
        <v>81</v>
      </c>
      <c r="AY4985" s="17" t="s">
        <v>182</v>
      </c>
      <c r="BE4985" s="144">
        <f>IF(N4985="základní",J4985,0)</f>
        <v>0</v>
      </c>
      <c r="BF4985" s="144">
        <f>IF(N4985="snížená",J4985,0)</f>
        <v>0</v>
      </c>
      <c r="BG4985" s="144">
        <f>IF(N4985="zákl. přenesená",J4985,0)</f>
        <v>0</v>
      </c>
      <c r="BH4985" s="144">
        <f>IF(N4985="sníž. přenesená",J4985,0)</f>
        <v>0</v>
      </c>
      <c r="BI4985" s="144">
        <f>IF(N4985="nulová",J4985,0)</f>
        <v>0</v>
      </c>
      <c r="BJ4985" s="17" t="s">
        <v>79</v>
      </c>
      <c r="BK4985" s="144">
        <f>ROUND(I4985*H4985,2)</f>
        <v>0</v>
      </c>
      <c r="BL4985" s="17" t="s">
        <v>286</v>
      </c>
      <c r="BM4985" s="143" t="s">
        <v>4294</v>
      </c>
    </row>
    <row r="4986" spans="2:65" s="12" customFormat="1">
      <c r="B4986" s="149"/>
      <c r="D4986" s="150" t="s">
        <v>193</v>
      </c>
      <c r="E4986" s="151" t="s">
        <v>3</v>
      </c>
      <c r="F4986" s="152" t="s">
        <v>4274</v>
      </c>
      <c r="H4986" s="153">
        <v>1</v>
      </c>
      <c r="I4986" s="154"/>
      <c r="L4986" s="149"/>
      <c r="M4986" s="155"/>
      <c r="T4986" s="156"/>
      <c r="AT4986" s="151" t="s">
        <v>193</v>
      </c>
      <c r="AU4986" s="151" t="s">
        <v>81</v>
      </c>
      <c r="AV4986" s="12" t="s">
        <v>81</v>
      </c>
      <c r="AW4986" s="12" t="s">
        <v>34</v>
      </c>
      <c r="AX4986" s="12" t="s">
        <v>79</v>
      </c>
      <c r="AY4986" s="151" t="s">
        <v>182</v>
      </c>
    </row>
    <row r="4987" spans="2:65" s="1" customFormat="1" ht="49.15" customHeight="1">
      <c r="B4987" s="131"/>
      <c r="C4987" s="132" t="s">
        <v>4295</v>
      </c>
      <c r="D4987" s="132" t="s">
        <v>184</v>
      </c>
      <c r="E4987" s="133" t="s">
        <v>4296</v>
      </c>
      <c r="F4987" s="134" t="s">
        <v>4297</v>
      </c>
      <c r="G4987" s="135" t="s">
        <v>543</v>
      </c>
      <c r="H4987" s="136">
        <v>2</v>
      </c>
      <c r="I4987" s="137"/>
      <c r="J4987" s="138">
        <f>ROUND(I4987*H4987,2)</f>
        <v>0</v>
      </c>
      <c r="K4987" s="134" t="s">
        <v>3</v>
      </c>
      <c r="L4987" s="32"/>
      <c r="M4987" s="139" t="s">
        <v>3</v>
      </c>
      <c r="N4987" s="140" t="s">
        <v>43</v>
      </c>
      <c r="P4987" s="141">
        <f>O4987*H4987</f>
        <v>0</v>
      </c>
      <c r="Q4987" s="141">
        <v>0</v>
      </c>
      <c r="R4987" s="141">
        <f>Q4987*H4987</f>
        <v>0</v>
      </c>
      <c r="S4987" s="141">
        <v>0</v>
      </c>
      <c r="T4987" s="142">
        <f>S4987*H4987</f>
        <v>0</v>
      </c>
      <c r="AR4987" s="143" t="s">
        <v>286</v>
      </c>
      <c r="AT4987" s="143" t="s">
        <v>184</v>
      </c>
      <c r="AU4987" s="143" t="s">
        <v>81</v>
      </c>
      <c r="AY4987" s="17" t="s">
        <v>182</v>
      </c>
      <c r="BE4987" s="144">
        <f>IF(N4987="základní",J4987,0)</f>
        <v>0</v>
      </c>
      <c r="BF4987" s="144">
        <f>IF(N4987="snížená",J4987,0)</f>
        <v>0</v>
      </c>
      <c r="BG4987" s="144">
        <f>IF(N4987="zákl. přenesená",J4987,0)</f>
        <v>0</v>
      </c>
      <c r="BH4987" s="144">
        <f>IF(N4987="sníž. přenesená",J4987,0)</f>
        <v>0</v>
      </c>
      <c r="BI4987" s="144">
        <f>IF(N4987="nulová",J4987,0)</f>
        <v>0</v>
      </c>
      <c r="BJ4987" s="17" t="s">
        <v>79</v>
      </c>
      <c r="BK4987" s="144">
        <f>ROUND(I4987*H4987,2)</f>
        <v>0</v>
      </c>
      <c r="BL4987" s="17" t="s">
        <v>286</v>
      </c>
      <c r="BM4987" s="143" t="s">
        <v>4298</v>
      </c>
    </row>
    <row r="4988" spans="2:65" s="12" customFormat="1">
      <c r="B4988" s="149"/>
      <c r="D4988" s="150" t="s">
        <v>193</v>
      </c>
      <c r="E4988" s="151" t="s">
        <v>3</v>
      </c>
      <c r="F4988" s="152" t="s">
        <v>4299</v>
      </c>
      <c r="H4988" s="153">
        <v>2</v>
      </c>
      <c r="I4988" s="154"/>
      <c r="L4988" s="149"/>
      <c r="M4988" s="155"/>
      <c r="T4988" s="156"/>
      <c r="AT4988" s="151" t="s">
        <v>193</v>
      </c>
      <c r="AU4988" s="151" t="s">
        <v>81</v>
      </c>
      <c r="AV4988" s="12" t="s">
        <v>81</v>
      </c>
      <c r="AW4988" s="12" t="s">
        <v>34</v>
      </c>
      <c r="AX4988" s="12" t="s">
        <v>79</v>
      </c>
      <c r="AY4988" s="151" t="s">
        <v>182</v>
      </c>
    </row>
    <row r="4989" spans="2:65" s="1" customFormat="1" ht="49.15" customHeight="1">
      <c r="B4989" s="131"/>
      <c r="C4989" s="132" t="s">
        <v>4300</v>
      </c>
      <c r="D4989" s="132" t="s">
        <v>184</v>
      </c>
      <c r="E4989" s="133" t="s">
        <v>4301</v>
      </c>
      <c r="F4989" s="134" t="s">
        <v>4302</v>
      </c>
      <c r="G4989" s="135" t="s">
        <v>543</v>
      </c>
      <c r="H4989" s="136">
        <v>2</v>
      </c>
      <c r="I4989" s="137"/>
      <c r="J4989" s="138">
        <f>ROUND(I4989*H4989,2)</f>
        <v>0</v>
      </c>
      <c r="K4989" s="134" t="s">
        <v>3</v>
      </c>
      <c r="L4989" s="32"/>
      <c r="M4989" s="139" t="s">
        <v>3</v>
      </c>
      <c r="N4989" s="140" t="s">
        <v>43</v>
      </c>
      <c r="P4989" s="141">
        <f>O4989*H4989</f>
        <v>0</v>
      </c>
      <c r="Q4989" s="141">
        <v>0</v>
      </c>
      <c r="R4989" s="141">
        <f>Q4989*H4989</f>
        <v>0</v>
      </c>
      <c r="S4989" s="141">
        <v>0</v>
      </c>
      <c r="T4989" s="142">
        <f>S4989*H4989</f>
        <v>0</v>
      </c>
      <c r="AR4989" s="143" t="s">
        <v>286</v>
      </c>
      <c r="AT4989" s="143" t="s">
        <v>184</v>
      </c>
      <c r="AU4989" s="143" t="s">
        <v>81</v>
      </c>
      <c r="AY4989" s="17" t="s">
        <v>182</v>
      </c>
      <c r="BE4989" s="144">
        <f>IF(N4989="základní",J4989,0)</f>
        <v>0</v>
      </c>
      <c r="BF4989" s="144">
        <f>IF(N4989="snížená",J4989,0)</f>
        <v>0</v>
      </c>
      <c r="BG4989" s="144">
        <f>IF(N4989="zákl. přenesená",J4989,0)</f>
        <v>0</v>
      </c>
      <c r="BH4989" s="144">
        <f>IF(N4989="sníž. přenesená",J4989,0)</f>
        <v>0</v>
      </c>
      <c r="BI4989" s="144">
        <f>IF(N4989="nulová",J4989,0)</f>
        <v>0</v>
      </c>
      <c r="BJ4989" s="17" t="s">
        <v>79</v>
      </c>
      <c r="BK4989" s="144">
        <f>ROUND(I4989*H4989,2)</f>
        <v>0</v>
      </c>
      <c r="BL4989" s="17" t="s">
        <v>286</v>
      </c>
      <c r="BM4989" s="143" t="s">
        <v>4303</v>
      </c>
    </row>
    <row r="4990" spans="2:65" s="12" customFormat="1">
      <c r="B4990" s="149"/>
      <c r="D4990" s="150" t="s">
        <v>193</v>
      </c>
      <c r="E4990" s="151" t="s">
        <v>3</v>
      </c>
      <c r="F4990" s="152" t="s">
        <v>4299</v>
      </c>
      <c r="H4990" s="153">
        <v>2</v>
      </c>
      <c r="I4990" s="154"/>
      <c r="L4990" s="149"/>
      <c r="M4990" s="155"/>
      <c r="T4990" s="156"/>
      <c r="AT4990" s="151" t="s">
        <v>193</v>
      </c>
      <c r="AU4990" s="151" t="s">
        <v>81</v>
      </c>
      <c r="AV4990" s="12" t="s">
        <v>81</v>
      </c>
      <c r="AW4990" s="12" t="s">
        <v>34</v>
      </c>
      <c r="AX4990" s="12" t="s">
        <v>79</v>
      </c>
      <c r="AY4990" s="151" t="s">
        <v>182</v>
      </c>
    </row>
    <row r="4991" spans="2:65" s="1" customFormat="1" ht="44.25" customHeight="1">
      <c r="B4991" s="131"/>
      <c r="C4991" s="132" t="s">
        <v>4304</v>
      </c>
      <c r="D4991" s="132" t="s">
        <v>184</v>
      </c>
      <c r="E4991" s="133" t="s">
        <v>4305</v>
      </c>
      <c r="F4991" s="134" t="s">
        <v>4306</v>
      </c>
      <c r="G4991" s="135" t="s">
        <v>543</v>
      </c>
      <c r="H4991" s="136">
        <v>2</v>
      </c>
      <c r="I4991" s="137"/>
      <c r="J4991" s="138">
        <f>ROUND(I4991*H4991,2)</f>
        <v>0</v>
      </c>
      <c r="K4991" s="134" t="s">
        <v>3</v>
      </c>
      <c r="L4991" s="32"/>
      <c r="M4991" s="139" t="s">
        <v>3</v>
      </c>
      <c r="N4991" s="140" t="s">
        <v>43</v>
      </c>
      <c r="P4991" s="141">
        <f>O4991*H4991</f>
        <v>0</v>
      </c>
      <c r="Q4991" s="141">
        <v>0</v>
      </c>
      <c r="R4991" s="141">
        <f>Q4991*H4991</f>
        <v>0</v>
      </c>
      <c r="S4991" s="141">
        <v>0</v>
      </c>
      <c r="T4991" s="142">
        <f>S4991*H4991</f>
        <v>0</v>
      </c>
      <c r="AR4991" s="143" t="s">
        <v>286</v>
      </c>
      <c r="AT4991" s="143" t="s">
        <v>184</v>
      </c>
      <c r="AU4991" s="143" t="s">
        <v>81</v>
      </c>
      <c r="AY4991" s="17" t="s">
        <v>182</v>
      </c>
      <c r="BE4991" s="144">
        <f>IF(N4991="základní",J4991,0)</f>
        <v>0</v>
      </c>
      <c r="BF4991" s="144">
        <f>IF(N4991="snížená",J4991,0)</f>
        <v>0</v>
      </c>
      <c r="BG4991" s="144">
        <f>IF(N4991="zákl. přenesená",J4991,0)</f>
        <v>0</v>
      </c>
      <c r="BH4991" s="144">
        <f>IF(N4991="sníž. přenesená",J4991,0)</f>
        <v>0</v>
      </c>
      <c r="BI4991" s="144">
        <f>IF(N4991="nulová",J4991,0)</f>
        <v>0</v>
      </c>
      <c r="BJ4991" s="17" t="s">
        <v>79</v>
      </c>
      <c r="BK4991" s="144">
        <f>ROUND(I4991*H4991,2)</f>
        <v>0</v>
      </c>
      <c r="BL4991" s="17" t="s">
        <v>286</v>
      </c>
      <c r="BM4991" s="143" t="s">
        <v>4307</v>
      </c>
    </row>
    <row r="4992" spans="2:65" s="12" customFormat="1">
      <c r="B4992" s="149"/>
      <c r="D4992" s="150" t="s">
        <v>193</v>
      </c>
      <c r="E4992" s="151" t="s">
        <v>3</v>
      </c>
      <c r="F4992" s="152" t="s">
        <v>4299</v>
      </c>
      <c r="H4992" s="153">
        <v>2</v>
      </c>
      <c r="I4992" s="154"/>
      <c r="L4992" s="149"/>
      <c r="M4992" s="155"/>
      <c r="T4992" s="156"/>
      <c r="AT4992" s="151" t="s">
        <v>193</v>
      </c>
      <c r="AU4992" s="151" t="s">
        <v>81</v>
      </c>
      <c r="AV4992" s="12" t="s">
        <v>81</v>
      </c>
      <c r="AW4992" s="12" t="s">
        <v>34</v>
      </c>
      <c r="AX4992" s="12" t="s">
        <v>79</v>
      </c>
      <c r="AY4992" s="151" t="s">
        <v>182</v>
      </c>
    </row>
    <row r="4993" spans="2:65" s="1" customFormat="1" ht="37.9" customHeight="1">
      <c r="B4993" s="131"/>
      <c r="C4993" s="132" t="s">
        <v>4308</v>
      </c>
      <c r="D4993" s="132" t="s">
        <v>184</v>
      </c>
      <c r="E4993" s="133" t="s">
        <v>4309</v>
      </c>
      <c r="F4993" s="134" t="s">
        <v>4310</v>
      </c>
      <c r="G4993" s="135" t="s">
        <v>543</v>
      </c>
      <c r="H4993" s="136">
        <v>2</v>
      </c>
      <c r="I4993" s="137"/>
      <c r="J4993" s="138">
        <f>ROUND(I4993*H4993,2)</f>
        <v>0</v>
      </c>
      <c r="K4993" s="134" t="s">
        <v>3</v>
      </c>
      <c r="L4993" s="32"/>
      <c r="M4993" s="139" t="s">
        <v>3</v>
      </c>
      <c r="N4993" s="140" t="s">
        <v>43</v>
      </c>
      <c r="P4993" s="141">
        <f>O4993*H4993</f>
        <v>0</v>
      </c>
      <c r="Q4993" s="141">
        <v>0</v>
      </c>
      <c r="R4993" s="141">
        <f>Q4993*H4993</f>
        <v>0</v>
      </c>
      <c r="S4993" s="141">
        <v>0</v>
      </c>
      <c r="T4993" s="142">
        <f>S4993*H4993</f>
        <v>0</v>
      </c>
      <c r="AR4993" s="143" t="s">
        <v>286</v>
      </c>
      <c r="AT4993" s="143" t="s">
        <v>184</v>
      </c>
      <c r="AU4993" s="143" t="s">
        <v>81</v>
      </c>
      <c r="AY4993" s="17" t="s">
        <v>182</v>
      </c>
      <c r="BE4993" s="144">
        <f>IF(N4993="základní",J4993,0)</f>
        <v>0</v>
      </c>
      <c r="BF4993" s="144">
        <f>IF(N4993="snížená",J4993,0)</f>
        <v>0</v>
      </c>
      <c r="BG4993" s="144">
        <f>IF(N4993="zákl. přenesená",J4993,0)</f>
        <v>0</v>
      </c>
      <c r="BH4993" s="144">
        <f>IF(N4993="sníž. přenesená",J4993,0)</f>
        <v>0</v>
      </c>
      <c r="BI4993" s="144">
        <f>IF(N4993="nulová",J4993,0)</f>
        <v>0</v>
      </c>
      <c r="BJ4993" s="17" t="s">
        <v>79</v>
      </c>
      <c r="BK4993" s="144">
        <f>ROUND(I4993*H4993,2)</f>
        <v>0</v>
      </c>
      <c r="BL4993" s="17" t="s">
        <v>286</v>
      </c>
      <c r="BM4993" s="143" t="s">
        <v>4311</v>
      </c>
    </row>
    <row r="4994" spans="2:65" s="12" customFormat="1">
      <c r="B4994" s="149"/>
      <c r="D4994" s="150" t="s">
        <v>193</v>
      </c>
      <c r="E4994" s="151" t="s">
        <v>3</v>
      </c>
      <c r="F4994" s="152" t="s">
        <v>4299</v>
      </c>
      <c r="H4994" s="153">
        <v>2</v>
      </c>
      <c r="I4994" s="154"/>
      <c r="L4994" s="149"/>
      <c r="M4994" s="155"/>
      <c r="T4994" s="156"/>
      <c r="AT4994" s="151" t="s">
        <v>193</v>
      </c>
      <c r="AU4994" s="151" t="s">
        <v>81</v>
      </c>
      <c r="AV4994" s="12" t="s">
        <v>81</v>
      </c>
      <c r="AW4994" s="12" t="s">
        <v>34</v>
      </c>
      <c r="AX4994" s="12" t="s">
        <v>79</v>
      </c>
      <c r="AY4994" s="151" t="s">
        <v>182</v>
      </c>
    </row>
    <row r="4995" spans="2:65" s="1" customFormat="1" ht="62.65" customHeight="1">
      <c r="B4995" s="131"/>
      <c r="C4995" s="132" t="s">
        <v>4312</v>
      </c>
      <c r="D4995" s="132" t="s">
        <v>184</v>
      </c>
      <c r="E4995" s="133" t="s">
        <v>4313</v>
      </c>
      <c r="F4995" s="134" t="s">
        <v>4314</v>
      </c>
      <c r="G4995" s="135" t="s">
        <v>543</v>
      </c>
      <c r="H4995" s="136">
        <v>2</v>
      </c>
      <c r="I4995" s="137"/>
      <c r="J4995" s="138">
        <f>ROUND(I4995*H4995,2)</f>
        <v>0</v>
      </c>
      <c r="K4995" s="134" t="s">
        <v>3</v>
      </c>
      <c r="L4995" s="32"/>
      <c r="M4995" s="139" t="s">
        <v>3</v>
      </c>
      <c r="N4995" s="140" t="s">
        <v>43</v>
      </c>
      <c r="P4995" s="141">
        <f>O4995*H4995</f>
        <v>0</v>
      </c>
      <c r="Q4995" s="141">
        <v>0</v>
      </c>
      <c r="R4995" s="141">
        <f>Q4995*H4995</f>
        <v>0</v>
      </c>
      <c r="S4995" s="141">
        <v>0</v>
      </c>
      <c r="T4995" s="142">
        <f>S4995*H4995</f>
        <v>0</v>
      </c>
      <c r="AR4995" s="143" t="s">
        <v>286</v>
      </c>
      <c r="AT4995" s="143" t="s">
        <v>184</v>
      </c>
      <c r="AU4995" s="143" t="s">
        <v>81</v>
      </c>
      <c r="AY4995" s="17" t="s">
        <v>182</v>
      </c>
      <c r="BE4995" s="144">
        <f>IF(N4995="základní",J4995,0)</f>
        <v>0</v>
      </c>
      <c r="BF4995" s="144">
        <f>IF(N4995="snížená",J4995,0)</f>
        <v>0</v>
      </c>
      <c r="BG4995" s="144">
        <f>IF(N4995="zákl. přenesená",J4995,0)</f>
        <v>0</v>
      </c>
      <c r="BH4995" s="144">
        <f>IF(N4995="sníž. přenesená",J4995,0)</f>
        <v>0</v>
      </c>
      <c r="BI4995" s="144">
        <f>IF(N4995="nulová",J4995,0)</f>
        <v>0</v>
      </c>
      <c r="BJ4995" s="17" t="s">
        <v>79</v>
      </c>
      <c r="BK4995" s="144">
        <f>ROUND(I4995*H4995,2)</f>
        <v>0</v>
      </c>
      <c r="BL4995" s="17" t="s">
        <v>286</v>
      </c>
      <c r="BM4995" s="143" t="s">
        <v>4315</v>
      </c>
    </row>
    <row r="4996" spans="2:65" s="12" customFormat="1">
      <c r="B4996" s="149"/>
      <c r="D4996" s="150" t="s">
        <v>193</v>
      </c>
      <c r="E4996" s="151" t="s">
        <v>3</v>
      </c>
      <c r="F4996" s="152" t="s">
        <v>4299</v>
      </c>
      <c r="H4996" s="153">
        <v>2</v>
      </c>
      <c r="I4996" s="154"/>
      <c r="L4996" s="149"/>
      <c r="M4996" s="155"/>
      <c r="T4996" s="156"/>
      <c r="AT4996" s="151" t="s">
        <v>193</v>
      </c>
      <c r="AU4996" s="151" t="s">
        <v>81</v>
      </c>
      <c r="AV4996" s="12" t="s">
        <v>81</v>
      </c>
      <c r="AW4996" s="12" t="s">
        <v>34</v>
      </c>
      <c r="AX4996" s="12" t="s">
        <v>79</v>
      </c>
      <c r="AY4996" s="151" t="s">
        <v>182</v>
      </c>
    </row>
    <row r="4997" spans="2:65" s="1" customFormat="1" ht="49.15" customHeight="1">
      <c r="B4997" s="131"/>
      <c r="C4997" s="132" t="s">
        <v>4316</v>
      </c>
      <c r="D4997" s="132" t="s">
        <v>184</v>
      </c>
      <c r="E4997" s="133" t="s">
        <v>4317</v>
      </c>
      <c r="F4997" s="134" t="s">
        <v>4318</v>
      </c>
      <c r="G4997" s="135" t="s">
        <v>543</v>
      </c>
      <c r="H4997" s="136">
        <v>2</v>
      </c>
      <c r="I4997" s="137"/>
      <c r="J4997" s="138">
        <f>ROUND(I4997*H4997,2)</f>
        <v>0</v>
      </c>
      <c r="K4997" s="134" t="s">
        <v>3</v>
      </c>
      <c r="L4997" s="32"/>
      <c r="M4997" s="139" t="s">
        <v>3</v>
      </c>
      <c r="N4997" s="140" t="s">
        <v>43</v>
      </c>
      <c r="P4997" s="141">
        <f>O4997*H4997</f>
        <v>0</v>
      </c>
      <c r="Q4997" s="141">
        <v>0</v>
      </c>
      <c r="R4997" s="141">
        <f>Q4997*H4997</f>
        <v>0</v>
      </c>
      <c r="S4997" s="141">
        <v>0</v>
      </c>
      <c r="T4997" s="142">
        <f>S4997*H4997</f>
        <v>0</v>
      </c>
      <c r="AR4997" s="143" t="s">
        <v>286</v>
      </c>
      <c r="AT4997" s="143" t="s">
        <v>184</v>
      </c>
      <c r="AU4997" s="143" t="s">
        <v>81</v>
      </c>
      <c r="AY4997" s="17" t="s">
        <v>182</v>
      </c>
      <c r="BE4997" s="144">
        <f>IF(N4997="základní",J4997,0)</f>
        <v>0</v>
      </c>
      <c r="BF4997" s="144">
        <f>IF(N4997="snížená",J4997,0)</f>
        <v>0</v>
      </c>
      <c r="BG4997" s="144">
        <f>IF(N4997="zákl. přenesená",J4997,0)</f>
        <v>0</v>
      </c>
      <c r="BH4997" s="144">
        <f>IF(N4997="sníž. přenesená",J4997,0)</f>
        <v>0</v>
      </c>
      <c r="BI4997" s="144">
        <f>IF(N4997="nulová",J4997,0)</f>
        <v>0</v>
      </c>
      <c r="BJ4997" s="17" t="s">
        <v>79</v>
      </c>
      <c r="BK4997" s="144">
        <f>ROUND(I4997*H4997,2)</f>
        <v>0</v>
      </c>
      <c r="BL4997" s="17" t="s">
        <v>286</v>
      </c>
      <c r="BM4997" s="143" t="s">
        <v>4319</v>
      </c>
    </row>
    <row r="4998" spans="2:65" s="12" customFormat="1">
      <c r="B4998" s="149"/>
      <c r="D4998" s="150" t="s">
        <v>193</v>
      </c>
      <c r="E4998" s="151" t="s">
        <v>3</v>
      </c>
      <c r="F4998" s="152" t="s">
        <v>4299</v>
      </c>
      <c r="H4998" s="153">
        <v>2</v>
      </c>
      <c r="I4998" s="154"/>
      <c r="L4998" s="149"/>
      <c r="M4998" s="155"/>
      <c r="T4998" s="156"/>
      <c r="AT4998" s="151" t="s">
        <v>193</v>
      </c>
      <c r="AU4998" s="151" t="s">
        <v>81</v>
      </c>
      <c r="AV4998" s="12" t="s">
        <v>81</v>
      </c>
      <c r="AW4998" s="12" t="s">
        <v>34</v>
      </c>
      <c r="AX4998" s="12" t="s">
        <v>79</v>
      </c>
      <c r="AY4998" s="151" t="s">
        <v>182</v>
      </c>
    </row>
    <row r="4999" spans="2:65" s="1" customFormat="1" ht="49.15" customHeight="1">
      <c r="B4999" s="131"/>
      <c r="C4999" s="132" t="s">
        <v>4320</v>
      </c>
      <c r="D4999" s="132" t="s">
        <v>184</v>
      </c>
      <c r="E4999" s="133" t="s">
        <v>4321</v>
      </c>
      <c r="F4999" s="134" t="s">
        <v>4322</v>
      </c>
      <c r="G4999" s="135" t="s">
        <v>543</v>
      </c>
      <c r="H4999" s="136">
        <v>2</v>
      </c>
      <c r="I4999" s="137"/>
      <c r="J4999" s="138">
        <f>ROUND(I4999*H4999,2)</f>
        <v>0</v>
      </c>
      <c r="K4999" s="134" t="s">
        <v>3</v>
      </c>
      <c r="L4999" s="32"/>
      <c r="M4999" s="139" t="s">
        <v>3</v>
      </c>
      <c r="N4999" s="140" t="s">
        <v>43</v>
      </c>
      <c r="P4999" s="141">
        <f>O4999*H4999</f>
        <v>0</v>
      </c>
      <c r="Q4999" s="141">
        <v>0</v>
      </c>
      <c r="R4999" s="141">
        <f>Q4999*H4999</f>
        <v>0</v>
      </c>
      <c r="S4999" s="141">
        <v>0</v>
      </c>
      <c r="T4999" s="142">
        <f>S4999*H4999</f>
        <v>0</v>
      </c>
      <c r="AR4999" s="143" t="s">
        <v>286</v>
      </c>
      <c r="AT4999" s="143" t="s">
        <v>184</v>
      </c>
      <c r="AU4999" s="143" t="s">
        <v>81</v>
      </c>
      <c r="AY4999" s="17" t="s">
        <v>182</v>
      </c>
      <c r="BE4999" s="144">
        <f>IF(N4999="základní",J4999,0)</f>
        <v>0</v>
      </c>
      <c r="BF4999" s="144">
        <f>IF(N4999="snížená",J4999,0)</f>
        <v>0</v>
      </c>
      <c r="BG4999" s="144">
        <f>IF(N4999="zákl. přenesená",J4999,0)</f>
        <v>0</v>
      </c>
      <c r="BH4999" s="144">
        <f>IF(N4999="sníž. přenesená",J4999,0)</f>
        <v>0</v>
      </c>
      <c r="BI4999" s="144">
        <f>IF(N4999="nulová",J4999,0)</f>
        <v>0</v>
      </c>
      <c r="BJ4999" s="17" t="s">
        <v>79</v>
      </c>
      <c r="BK4999" s="144">
        <f>ROUND(I4999*H4999,2)</f>
        <v>0</v>
      </c>
      <c r="BL4999" s="17" t="s">
        <v>286</v>
      </c>
      <c r="BM4999" s="143" t="s">
        <v>4323</v>
      </c>
    </row>
    <row r="5000" spans="2:65" s="12" customFormat="1">
      <c r="B5000" s="149"/>
      <c r="D5000" s="150" t="s">
        <v>193</v>
      </c>
      <c r="E5000" s="151" t="s">
        <v>3</v>
      </c>
      <c r="F5000" s="152" t="s">
        <v>4299</v>
      </c>
      <c r="H5000" s="153">
        <v>2</v>
      </c>
      <c r="I5000" s="154"/>
      <c r="L5000" s="149"/>
      <c r="M5000" s="155"/>
      <c r="T5000" s="156"/>
      <c r="AT5000" s="151" t="s">
        <v>193</v>
      </c>
      <c r="AU5000" s="151" t="s">
        <v>81</v>
      </c>
      <c r="AV5000" s="12" t="s">
        <v>81</v>
      </c>
      <c r="AW5000" s="12" t="s">
        <v>34</v>
      </c>
      <c r="AX5000" s="12" t="s">
        <v>79</v>
      </c>
      <c r="AY5000" s="151" t="s">
        <v>182</v>
      </c>
    </row>
    <row r="5001" spans="2:65" s="1" customFormat="1" ht="55.5" customHeight="1">
      <c r="B5001" s="131"/>
      <c r="C5001" s="132" t="s">
        <v>4324</v>
      </c>
      <c r="D5001" s="132" t="s">
        <v>184</v>
      </c>
      <c r="E5001" s="133" t="s">
        <v>4325</v>
      </c>
      <c r="F5001" s="134" t="s">
        <v>4326</v>
      </c>
      <c r="G5001" s="135" t="s">
        <v>543</v>
      </c>
      <c r="H5001" s="136">
        <v>2</v>
      </c>
      <c r="I5001" s="137"/>
      <c r="J5001" s="138">
        <f>ROUND(I5001*H5001,2)</f>
        <v>0</v>
      </c>
      <c r="K5001" s="134" t="s">
        <v>3</v>
      </c>
      <c r="L5001" s="32"/>
      <c r="M5001" s="139" t="s">
        <v>3</v>
      </c>
      <c r="N5001" s="140" t="s">
        <v>43</v>
      </c>
      <c r="P5001" s="141">
        <f>O5001*H5001</f>
        <v>0</v>
      </c>
      <c r="Q5001" s="141">
        <v>0</v>
      </c>
      <c r="R5001" s="141">
        <f>Q5001*H5001</f>
        <v>0</v>
      </c>
      <c r="S5001" s="141">
        <v>0</v>
      </c>
      <c r="T5001" s="142">
        <f>S5001*H5001</f>
        <v>0</v>
      </c>
      <c r="AR5001" s="143" t="s">
        <v>286</v>
      </c>
      <c r="AT5001" s="143" t="s">
        <v>184</v>
      </c>
      <c r="AU5001" s="143" t="s">
        <v>81</v>
      </c>
      <c r="AY5001" s="17" t="s">
        <v>182</v>
      </c>
      <c r="BE5001" s="144">
        <f>IF(N5001="základní",J5001,0)</f>
        <v>0</v>
      </c>
      <c r="BF5001" s="144">
        <f>IF(N5001="snížená",J5001,0)</f>
        <v>0</v>
      </c>
      <c r="BG5001" s="144">
        <f>IF(N5001="zákl. přenesená",J5001,0)</f>
        <v>0</v>
      </c>
      <c r="BH5001" s="144">
        <f>IF(N5001="sníž. přenesená",J5001,0)</f>
        <v>0</v>
      </c>
      <c r="BI5001" s="144">
        <f>IF(N5001="nulová",J5001,0)</f>
        <v>0</v>
      </c>
      <c r="BJ5001" s="17" t="s">
        <v>79</v>
      </c>
      <c r="BK5001" s="144">
        <f>ROUND(I5001*H5001,2)</f>
        <v>0</v>
      </c>
      <c r="BL5001" s="17" t="s">
        <v>286</v>
      </c>
      <c r="BM5001" s="143" t="s">
        <v>4327</v>
      </c>
    </row>
    <row r="5002" spans="2:65" s="12" customFormat="1">
      <c r="B5002" s="149"/>
      <c r="D5002" s="150" t="s">
        <v>193</v>
      </c>
      <c r="E5002" s="151" t="s">
        <v>3</v>
      </c>
      <c r="F5002" s="152" t="s">
        <v>4299</v>
      </c>
      <c r="H5002" s="153">
        <v>2</v>
      </c>
      <c r="I5002" s="154"/>
      <c r="L5002" s="149"/>
      <c r="M5002" s="155"/>
      <c r="T5002" s="156"/>
      <c r="AT5002" s="151" t="s">
        <v>193</v>
      </c>
      <c r="AU5002" s="151" t="s">
        <v>81</v>
      </c>
      <c r="AV5002" s="12" t="s">
        <v>81</v>
      </c>
      <c r="AW5002" s="12" t="s">
        <v>34</v>
      </c>
      <c r="AX5002" s="12" t="s">
        <v>79</v>
      </c>
      <c r="AY5002" s="151" t="s">
        <v>182</v>
      </c>
    </row>
    <row r="5003" spans="2:65" s="1" customFormat="1" ht="44.25" customHeight="1">
      <c r="B5003" s="131"/>
      <c r="C5003" s="132" t="s">
        <v>4328</v>
      </c>
      <c r="D5003" s="132" t="s">
        <v>184</v>
      </c>
      <c r="E5003" s="133" t="s">
        <v>4329</v>
      </c>
      <c r="F5003" s="134" t="s">
        <v>4330</v>
      </c>
      <c r="G5003" s="135" t="s">
        <v>543</v>
      </c>
      <c r="H5003" s="136">
        <v>1</v>
      </c>
      <c r="I5003" s="137"/>
      <c r="J5003" s="138">
        <f>ROUND(I5003*H5003,2)</f>
        <v>0</v>
      </c>
      <c r="K5003" s="134" t="s">
        <v>3</v>
      </c>
      <c r="L5003" s="32"/>
      <c r="M5003" s="139" t="s">
        <v>3</v>
      </c>
      <c r="N5003" s="140" t="s">
        <v>43</v>
      </c>
      <c r="P5003" s="141">
        <f>O5003*H5003</f>
        <v>0</v>
      </c>
      <c r="Q5003" s="141">
        <v>0</v>
      </c>
      <c r="R5003" s="141">
        <f>Q5003*H5003</f>
        <v>0</v>
      </c>
      <c r="S5003" s="141">
        <v>0</v>
      </c>
      <c r="T5003" s="142">
        <f>S5003*H5003</f>
        <v>0</v>
      </c>
      <c r="AR5003" s="143" t="s">
        <v>286</v>
      </c>
      <c r="AT5003" s="143" t="s">
        <v>184</v>
      </c>
      <c r="AU5003" s="143" t="s">
        <v>81</v>
      </c>
      <c r="AY5003" s="17" t="s">
        <v>182</v>
      </c>
      <c r="BE5003" s="144">
        <f>IF(N5003="základní",J5003,0)</f>
        <v>0</v>
      </c>
      <c r="BF5003" s="144">
        <f>IF(N5003="snížená",J5003,0)</f>
        <v>0</v>
      </c>
      <c r="BG5003" s="144">
        <f>IF(N5003="zákl. přenesená",J5003,0)</f>
        <v>0</v>
      </c>
      <c r="BH5003" s="144">
        <f>IF(N5003="sníž. přenesená",J5003,0)</f>
        <v>0</v>
      </c>
      <c r="BI5003" s="144">
        <f>IF(N5003="nulová",J5003,0)</f>
        <v>0</v>
      </c>
      <c r="BJ5003" s="17" t="s">
        <v>79</v>
      </c>
      <c r="BK5003" s="144">
        <f>ROUND(I5003*H5003,2)</f>
        <v>0</v>
      </c>
      <c r="BL5003" s="17" t="s">
        <v>286</v>
      </c>
      <c r="BM5003" s="143" t="s">
        <v>4331</v>
      </c>
    </row>
    <row r="5004" spans="2:65" s="12" customFormat="1">
      <c r="B5004" s="149"/>
      <c r="D5004" s="150" t="s">
        <v>193</v>
      </c>
      <c r="E5004" s="151" t="s">
        <v>3</v>
      </c>
      <c r="F5004" s="152" t="s">
        <v>4274</v>
      </c>
      <c r="H5004" s="153">
        <v>1</v>
      </c>
      <c r="I5004" s="154"/>
      <c r="L5004" s="149"/>
      <c r="M5004" s="155"/>
      <c r="T5004" s="156"/>
      <c r="AT5004" s="151" t="s">
        <v>193</v>
      </c>
      <c r="AU5004" s="151" t="s">
        <v>81</v>
      </c>
      <c r="AV5004" s="12" t="s">
        <v>81</v>
      </c>
      <c r="AW5004" s="12" t="s">
        <v>34</v>
      </c>
      <c r="AX5004" s="12" t="s">
        <v>79</v>
      </c>
      <c r="AY5004" s="151" t="s">
        <v>182</v>
      </c>
    </row>
    <row r="5005" spans="2:65" s="1" customFormat="1" ht="24.2" customHeight="1">
      <c r="B5005" s="131"/>
      <c r="C5005" s="132" t="s">
        <v>4332</v>
      </c>
      <c r="D5005" s="132" t="s">
        <v>184</v>
      </c>
      <c r="E5005" s="133" t="s">
        <v>4333</v>
      </c>
      <c r="F5005" s="134" t="s">
        <v>4334</v>
      </c>
      <c r="G5005" s="135" t="s">
        <v>543</v>
      </c>
      <c r="H5005" s="136">
        <v>123</v>
      </c>
      <c r="I5005" s="137"/>
      <c r="J5005" s="138">
        <f>ROUND(I5005*H5005,2)</f>
        <v>0</v>
      </c>
      <c r="K5005" s="134" t="s">
        <v>3</v>
      </c>
      <c r="L5005" s="32"/>
      <c r="M5005" s="139" t="s">
        <v>3</v>
      </c>
      <c r="N5005" s="140" t="s">
        <v>43</v>
      </c>
      <c r="P5005" s="141">
        <f>O5005*H5005</f>
        <v>0</v>
      </c>
      <c r="Q5005" s="141">
        <v>0</v>
      </c>
      <c r="R5005" s="141">
        <f>Q5005*H5005</f>
        <v>0</v>
      </c>
      <c r="S5005" s="141">
        <v>0</v>
      </c>
      <c r="T5005" s="142">
        <f>S5005*H5005</f>
        <v>0</v>
      </c>
      <c r="AR5005" s="143" t="s">
        <v>286</v>
      </c>
      <c r="AT5005" s="143" t="s">
        <v>184</v>
      </c>
      <c r="AU5005" s="143" t="s">
        <v>81</v>
      </c>
      <c r="AY5005" s="17" t="s">
        <v>182</v>
      </c>
      <c r="BE5005" s="144">
        <f>IF(N5005="základní",J5005,0)</f>
        <v>0</v>
      </c>
      <c r="BF5005" s="144">
        <f>IF(N5005="snížená",J5005,0)</f>
        <v>0</v>
      </c>
      <c r="BG5005" s="144">
        <f>IF(N5005="zákl. přenesená",J5005,0)</f>
        <v>0</v>
      </c>
      <c r="BH5005" s="144">
        <f>IF(N5005="sníž. přenesená",J5005,0)</f>
        <v>0</v>
      </c>
      <c r="BI5005" s="144">
        <f>IF(N5005="nulová",J5005,0)</f>
        <v>0</v>
      </c>
      <c r="BJ5005" s="17" t="s">
        <v>79</v>
      </c>
      <c r="BK5005" s="144">
        <f>ROUND(I5005*H5005,2)</f>
        <v>0</v>
      </c>
      <c r="BL5005" s="17" t="s">
        <v>286</v>
      </c>
      <c r="BM5005" s="143" t="s">
        <v>4335</v>
      </c>
    </row>
    <row r="5006" spans="2:65" s="12" customFormat="1" ht="22.5">
      <c r="B5006" s="149"/>
      <c r="D5006" s="150" t="s">
        <v>193</v>
      </c>
      <c r="E5006" s="151" t="s">
        <v>3</v>
      </c>
      <c r="F5006" s="152" t="s">
        <v>4336</v>
      </c>
      <c r="H5006" s="153">
        <v>123</v>
      </c>
      <c r="I5006" s="154"/>
      <c r="L5006" s="149"/>
      <c r="M5006" s="155"/>
      <c r="T5006" s="156"/>
      <c r="AT5006" s="151" t="s">
        <v>193</v>
      </c>
      <c r="AU5006" s="151" t="s">
        <v>81</v>
      </c>
      <c r="AV5006" s="12" t="s">
        <v>81</v>
      </c>
      <c r="AW5006" s="12" t="s">
        <v>34</v>
      </c>
      <c r="AX5006" s="12" t="s">
        <v>79</v>
      </c>
      <c r="AY5006" s="151" t="s">
        <v>182</v>
      </c>
    </row>
    <row r="5007" spans="2:65" s="1" customFormat="1" ht="33" customHeight="1">
      <c r="B5007" s="131"/>
      <c r="C5007" s="132" t="s">
        <v>4337</v>
      </c>
      <c r="D5007" s="132" t="s">
        <v>184</v>
      </c>
      <c r="E5007" s="133" t="s">
        <v>4338</v>
      </c>
      <c r="F5007" s="134" t="s">
        <v>4339</v>
      </c>
      <c r="G5007" s="135" t="s">
        <v>543</v>
      </c>
      <c r="H5007" s="136">
        <v>8</v>
      </c>
      <c r="I5007" s="137"/>
      <c r="J5007" s="138">
        <f>ROUND(I5007*H5007,2)</f>
        <v>0</v>
      </c>
      <c r="K5007" s="134" t="s">
        <v>188</v>
      </c>
      <c r="L5007" s="32"/>
      <c r="M5007" s="139" t="s">
        <v>3</v>
      </c>
      <c r="N5007" s="140" t="s">
        <v>43</v>
      </c>
      <c r="P5007" s="141">
        <f>O5007*H5007</f>
        <v>0</v>
      </c>
      <c r="Q5007" s="141">
        <v>0</v>
      </c>
      <c r="R5007" s="141">
        <f>Q5007*H5007</f>
        <v>0</v>
      </c>
      <c r="S5007" s="141">
        <v>3.0000000000000001E-3</v>
      </c>
      <c r="T5007" s="142">
        <f>S5007*H5007</f>
        <v>2.4E-2</v>
      </c>
      <c r="AR5007" s="143" t="s">
        <v>286</v>
      </c>
      <c r="AT5007" s="143" t="s">
        <v>184</v>
      </c>
      <c r="AU5007" s="143" t="s">
        <v>81</v>
      </c>
      <c r="AY5007" s="17" t="s">
        <v>182</v>
      </c>
      <c r="BE5007" s="144">
        <f>IF(N5007="základní",J5007,0)</f>
        <v>0</v>
      </c>
      <c r="BF5007" s="144">
        <f>IF(N5007="snížená",J5007,0)</f>
        <v>0</v>
      </c>
      <c r="BG5007" s="144">
        <f>IF(N5007="zákl. přenesená",J5007,0)</f>
        <v>0</v>
      </c>
      <c r="BH5007" s="144">
        <f>IF(N5007="sníž. přenesená",J5007,0)</f>
        <v>0</v>
      </c>
      <c r="BI5007" s="144">
        <f>IF(N5007="nulová",J5007,0)</f>
        <v>0</v>
      </c>
      <c r="BJ5007" s="17" t="s">
        <v>79</v>
      </c>
      <c r="BK5007" s="144">
        <f>ROUND(I5007*H5007,2)</f>
        <v>0</v>
      </c>
      <c r="BL5007" s="17" t="s">
        <v>286</v>
      </c>
      <c r="BM5007" s="143" t="s">
        <v>4340</v>
      </c>
    </row>
    <row r="5008" spans="2:65" s="1" customFormat="1">
      <c r="B5008" s="32"/>
      <c r="D5008" s="145" t="s">
        <v>191</v>
      </c>
      <c r="F5008" s="146" t="s">
        <v>4341</v>
      </c>
      <c r="I5008" s="147"/>
      <c r="L5008" s="32"/>
      <c r="M5008" s="148"/>
      <c r="T5008" s="52"/>
      <c r="AT5008" s="17" t="s">
        <v>191</v>
      </c>
      <c r="AU5008" s="17" t="s">
        <v>81</v>
      </c>
    </row>
    <row r="5009" spans="2:65" s="12" customFormat="1">
      <c r="B5009" s="149"/>
      <c r="D5009" s="150" t="s">
        <v>193</v>
      </c>
      <c r="E5009" s="151" t="s">
        <v>3</v>
      </c>
      <c r="F5009" s="152" t="s">
        <v>4342</v>
      </c>
      <c r="H5009" s="153">
        <v>8</v>
      </c>
      <c r="I5009" s="154"/>
      <c r="L5009" s="149"/>
      <c r="M5009" s="155"/>
      <c r="T5009" s="156"/>
      <c r="AT5009" s="151" t="s">
        <v>193</v>
      </c>
      <c r="AU5009" s="151" t="s">
        <v>81</v>
      </c>
      <c r="AV5009" s="12" t="s">
        <v>81</v>
      </c>
      <c r="AW5009" s="12" t="s">
        <v>34</v>
      </c>
      <c r="AX5009" s="12" t="s">
        <v>79</v>
      </c>
      <c r="AY5009" s="151" t="s">
        <v>182</v>
      </c>
    </row>
    <row r="5010" spans="2:65" s="1" customFormat="1" ht="37.9" customHeight="1">
      <c r="B5010" s="131"/>
      <c r="C5010" s="132" t="s">
        <v>4343</v>
      </c>
      <c r="D5010" s="132" t="s">
        <v>184</v>
      </c>
      <c r="E5010" s="133" t="s">
        <v>4344</v>
      </c>
      <c r="F5010" s="134" t="s">
        <v>4345</v>
      </c>
      <c r="G5010" s="135" t="s">
        <v>543</v>
      </c>
      <c r="H5010" s="136">
        <v>2</v>
      </c>
      <c r="I5010" s="137"/>
      <c r="J5010" s="138">
        <f>ROUND(I5010*H5010,2)</f>
        <v>0</v>
      </c>
      <c r="K5010" s="134" t="s">
        <v>188</v>
      </c>
      <c r="L5010" s="32"/>
      <c r="M5010" s="139" t="s">
        <v>3</v>
      </c>
      <c r="N5010" s="140" t="s">
        <v>43</v>
      </c>
      <c r="P5010" s="141">
        <f>O5010*H5010</f>
        <v>0</v>
      </c>
      <c r="Q5010" s="141">
        <v>0</v>
      </c>
      <c r="R5010" s="141">
        <f>Q5010*H5010</f>
        <v>0</v>
      </c>
      <c r="S5010" s="141">
        <v>5.0000000000000001E-3</v>
      </c>
      <c r="T5010" s="142">
        <f>S5010*H5010</f>
        <v>0.01</v>
      </c>
      <c r="AR5010" s="143" t="s">
        <v>286</v>
      </c>
      <c r="AT5010" s="143" t="s">
        <v>184</v>
      </c>
      <c r="AU5010" s="143" t="s">
        <v>81</v>
      </c>
      <c r="AY5010" s="17" t="s">
        <v>182</v>
      </c>
      <c r="BE5010" s="144">
        <f>IF(N5010="základní",J5010,0)</f>
        <v>0</v>
      </c>
      <c r="BF5010" s="144">
        <f>IF(N5010="snížená",J5010,0)</f>
        <v>0</v>
      </c>
      <c r="BG5010" s="144">
        <f>IF(N5010="zákl. přenesená",J5010,0)</f>
        <v>0</v>
      </c>
      <c r="BH5010" s="144">
        <f>IF(N5010="sníž. přenesená",J5010,0)</f>
        <v>0</v>
      </c>
      <c r="BI5010" s="144">
        <f>IF(N5010="nulová",J5010,0)</f>
        <v>0</v>
      </c>
      <c r="BJ5010" s="17" t="s">
        <v>79</v>
      </c>
      <c r="BK5010" s="144">
        <f>ROUND(I5010*H5010,2)</f>
        <v>0</v>
      </c>
      <c r="BL5010" s="17" t="s">
        <v>286</v>
      </c>
      <c r="BM5010" s="143" t="s">
        <v>4346</v>
      </c>
    </row>
    <row r="5011" spans="2:65" s="1" customFormat="1">
      <c r="B5011" s="32"/>
      <c r="D5011" s="145" t="s">
        <v>191</v>
      </c>
      <c r="F5011" s="146" t="s">
        <v>4347</v>
      </c>
      <c r="I5011" s="147"/>
      <c r="L5011" s="32"/>
      <c r="M5011" s="148"/>
      <c r="T5011" s="52"/>
      <c r="AT5011" s="17" t="s">
        <v>191</v>
      </c>
      <c r="AU5011" s="17" t="s">
        <v>81</v>
      </c>
    </row>
    <row r="5012" spans="2:65" s="12" customFormat="1">
      <c r="B5012" s="149"/>
      <c r="D5012" s="150" t="s">
        <v>193</v>
      </c>
      <c r="E5012" s="151" t="s">
        <v>3</v>
      </c>
      <c r="F5012" s="152" t="s">
        <v>4348</v>
      </c>
      <c r="H5012" s="153">
        <v>1</v>
      </c>
      <c r="I5012" s="154"/>
      <c r="L5012" s="149"/>
      <c r="M5012" s="155"/>
      <c r="T5012" s="156"/>
      <c r="AT5012" s="151" t="s">
        <v>193</v>
      </c>
      <c r="AU5012" s="151" t="s">
        <v>81</v>
      </c>
      <c r="AV5012" s="12" t="s">
        <v>81</v>
      </c>
      <c r="AW5012" s="12" t="s">
        <v>34</v>
      </c>
      <c r="AX5012" s="12" t="s">
        <v>72</v>
      </c>
      <c r="AY5012" s="151" t="s">
        <v>182</v>
      </c>
    </row>
    <row r="5013" spans="2:65" s="12" customFormat="1">
      <c r="B5013" s="149"/>
      <c r="D5013" s="150" t="s">
        <v>193</v>
      </c>
      <c r="E5013" s="151" t="s">
        <v>3</v>
      </c>
      <c r="F5013" s="152" t="s">
        <v>4349</v>
      </c>
      <c r="H5013" s="153">
        <v>1</v>
      </c>
      <c r="I5013" s="154"/>
      <c r="L5013" s="149"/>
      <c r="M5013" s="155"/>
      <c r="T5013" s="156"/>
      <c r="AT5013" s="151" t="s">
        <v>193</v>
      </c>
      <c r="AU5013" s="151" t="s">
        <v>81</v>
      </c>
      <c r="AV5013" s="12" t="s">
        <v>81</v>
      </c>
      <c r="AW5013" s="12" t="s">
        <v>34</v>
      </c>
      <c r="AX5013" s="12" t="s">
        <v>72</v>
      </c>
      <c r="AY5013" s="151" t="s">
        <v>182</v>
      </c>
    </row>
    <row r="5014" spans="2:65" s="13" customFormat="1">
      <c r="B5014" s="157"/>
      <c r="D5014" s="150" t="s">
        <v>193</v>
      </c>
      <c r="E5014" s="158" t="s">
        <v>3</v>
      </c>
      <c r="F5014" s="159" t="s">
        <v>201</v>
      </c>
      <c r="H5014" s="160">
        <v>2</v>
      </c>
      <c r="I5014" s="161"/>
      <c r="L5014" s="157"/>
      <c r="M5014" s="162"/>
      <c r="T5014" s="163"/>
      <c r="AT5014" s="158" t="s">
        <v>193</v>
      </c>
      <c r="AU5014" s="158" t="s">
        <v>81</v>
      </c>
      <c r="AV5014" s="13" t="s">
        <v>189</v>
      </c>
      <c r="AW5014" s="13" t="s">
        <v>34</v>
      </c>
      <c r="AX5014" s="13" t="s">
        <v>79</v>
      </c>
      <c r="AY5014" s="158" t="s">
        <v>182</v>
      </c>
    </row>
    <row r="5015" spans="2:65" s="1" customFormat="1" ht="37.9" customHeight="1">
      <c r="B5015" s="131"/>
      <c r="C5015" s="132" t="s">
        <v>4350</v>
      </c>
      <c r="D5015" s="132" t="s">
        <v>184</v>
      </c>
      <c r="E5015" s="133" t="s">
        <v>4351</v>
      </c>
      <c r="F5015" s="134" t="s">
        <v>4352</v>
      </c>
      <c r="G5015" s="135" t="s">
        <v>300</v>
      </c>
      <c r="H5015" s="136">
        <v>357.78</v>
      </c>
      <c r="I5015" s="137"/>
      <c r="J5015" s="138">
        <f>ROUND(I5015*H5015,2)</f>
        <v>0</v>
      </c>
      <c r="K5015" s="134" t="s">
        <v>188</v>
      </c>
      <c r="L5015" s="32"/>
      <c r="M5015" s="139" t="s">
        <v>3</v>
      </c>
      <c r="N5015" s="140" t="s">
        <v>43</v>
      </c>
      <c r="P5015" s="141">
        <f>O5015*H5015</f>
        <v>0</v>
      </c>
      <c r="Q5015" s="141">
        <v>1.4999999999999999E-4</v>
      </c>
      <c r="R5015" s="141">
        <f>Q5015*H5015</f>
        <v>5.3666999999999992E-2</v>
      </c>
      <c r="S5015" s="141">
        <v>0</v>
      </c>
      <c r="T5015" s="142">
        <f>S5015*H5015</f>
        <v>0</v>
      </c>
      <c r="AR5015" s="143" t="s">
        <v>286</v>
      </c>
      <c r="AT5015" s="143" t="s">
        <v>184</v>
      </c>
      <c r="AU5015" s="143" t="s">
        <v>81</v>
      </c>
      <c r="AY5015" s="17" t="s">
        <v>182</v>
      </c>
      <c r="BE5015" s="144">
        <f>IF(N5015="základní",J5015,0)</f>
        <v>0</v>
      </c>
      <c r="BF5015" s="144">
        <f>IF(N5015="snížená",J5015,0)</f>
        <v>0</v>
      </c>
      <c r="BG5015" s="144">
        <f>IF(N5015="zákl. přenesená",J5015,0)</f>
        <v>0</v>
      </c>
      <c r="BH5015" s="144">
        <f>IF(N5015="sníž. přenesená",J5015,0)</f>
        <v>0</v>
      </c>
      <c r="BI5015" s="144">
        <f>IF(N5015="nulová",J5015,0)</f>
        <v>0</v>
      </c>
      <c r="BJ5015" s="17" t="s">
        <v>79</v>
      </c>
      <c r="BK5015" s="144">
        <f>ROUND(I5015*H5015,2)</f>
        <v>0</v>
      </c>
      <c r="BL5015" s="17" t="s">
        <v>286</v>
      </c>
      <c r="BM5015" s="143" t="s">
        <v>4353</v>
      </c>
    </row>
    <row r="5016" spans="2:65" s="1" customFormat="1">
      <c r="B5016" s="32"/>
      <c r="D5016" s="145" t="s">
        <v>191</v>
      </c>
      <c r="F5016" s="146" t="s">
        <v>4354</v>
      </c>
      <c r="I5016" s="147"/>
      <c r="L5016" s="32"/>
      <c r="M5016" s="148"/>
      <c r="T5016" s="52"/>
      <c r="AT5016" s="17" t="s">
        <v>191</v>
      </c>
      <c r="AU5016" s="17" t="s">
        <v>81</v>
      </c>
    </row>
    <row r="5017" spans="2:65" s="12" customFormat="1">
      <c r="B5017" s="149"/>
      <c r="D5017" s="150" t="s">
        <v>193</v>
      </c>
      <c r="E5017" s="151" t="s">
        <v>3</v>
      </c>
      <c r="F5017" s="152" t="s">
        <v>2109</v>
      </c>
      <c r="H5017" s="153">
        <v>36</v>
      </c>
      <c r="I5017" s="154"/>
      <c r="L5017" s="149"/>
      <c r="M5017" s="155"/>
      <c r="T5017" s="156"/>
      <c r="AT5017" s="151" t="s">
        <v>193</v>
      </c>
      <c r="AU5017" s="151" t="s">
        <v>81</v>
      </c>
      <c r="AV5017" s="12" t="s">
        <v>81</v>
      </c>
      <c r="AW5017" s="12" t="s">
        <v>34</v>
      </c>
      <c r="AX5017" s="12" t="s">
        <v>72</v>
      </c>
      <c r="AY5017" s="151" t="s">
        <v>182</v>
      </c>
    </row>
    <row r="5018" spans="2:65" s="12" customFormat="1">
      <c r="B5018" s="149"/>
      <c r="D5018" s="150" t="s">
        <v>193</v>
      </c>
      <c r="E5018" s="151" t="s">
        <v>3</v>
      </c>
      <c r="F5018" s="152" t="s">
        <v>4355</v>
      </c>
      <c r="H5018" s="153">
        <v>295</v>
      </c>
      <c r="I5018" s="154"/>
      <c r="L5018" s="149"/>
      <c r="M5018" s="155"/>
      <c r="T5018" s="156"/>
      <c r="AT5018" s="151" t="s">
        <v>193</v>
      </c>
      <c r="AU5018" s="151" t="s">
        <v>81</v>
      </c>
      <c r="AV5018" s="12" t="s">
        <v>81</v>
      </c>
      <c r="AW5018" s="12" t="s">
        <v>34</v>
      </c>
      <c r="AX5018" s="12" t="s">
        <v>72</v>
      </c>
      <c r="AY5018" s="151" t="s">
        <v>182</v>
      </c>
    </row>
    <row r="5019" spans="2:65" s="12" customFormat="1">
      <c r="B5019" s="149"/>
      <c r="D5019" s="150" t="s">
        <v>193</v>
      </c>
      <c r="E5019" s="151" t="s">
        <v>3</v>
      </c>
      <c r="F5019" s="152" t="s">
        <v>2001</v>
      </c>
      <c r="H5019" s="153">
        <v>9.6</v>
      </c>
      <c r="I5019" s="154"/>
      <c r="L5019" s="149"/>
      <c r="M5019" s="155"/>
      <c r="T5019" s="156"/>
      <c r="AT5019" s="151" t="s">
        <v>193</v>
      </c>
      <c r="AU5019" s="151" t="s">
        <v>81</v>
      </c>
      <c r="AV5019" s="12" t="s">
        <v>81</v>
      </c>
      <c r="AW5019" s="12" t="s">
        <v>34</v>
      </c>
      <c r="AX5019" s="12" t="s">
        <v>72</v>
      </c>
      <c r="AY5019" s="151" t="s">
        <v>182</v>
      </c>
    </row>
    <row r="5020" spans="2:65" s="12" customFormat="1">
      <c r="B5020" s="149"/>
      <c r="D5020" s="150" t="s">
        <v>193</v>
      </c>
      <c r="E5020" s="151" t="s">
        <v>3</v>
      </c>
      <c r="F5020" s="152" t="s">
        <v>4356</v>
      </c>
      <c r="H5020" s="153">
        <v>9.7799999999999994</v>
      </c>
      <c r="I5020" s="154"/>
      <c r="L5020" s="149"/>
      <c r="M5020" s="155"/>
      <c r="T5020" s="156"/>
      <c r="AT5020" s="151" t="s">
        <v>193</v>
      </c>
      <c r="AU5020" s="151" t="s">
        <v>81</v>
      </c>
      <c r="AV5020" s="12" t="s">
        <v>81</v>
      </c>
      <c r="AW5020" s="12" t="s">
        <v>34</v>
      </c>
      <c r="AX5020" s="12" t="s">
        <v>72</v>
      </c>
      <c r="AY5020" s="151" t="s">
        <v>182</v>
      </c>
    </row>
    <row r="5021" spans="2:65" s="12" customFormat="1">
      <c r="B5021" s="149"/>
      <c r="D5021" s="150" t="s">
        <v>193</v>
      </c>
      <c r="E5021" s="151" t="s">
        <v>3</v>
      </c>
      <c r="F5021" s="152" t="s">
        <v>2113</v>
      </c>
      <c r="H5021" s="153">
        <v>7.4</v>
      </c>
      <c r="I5021" s="154"/>
      <c r="L5021" s="149"/>
      <c r="M5021" s="155"/>
      <c r="T5021" s="156"/>
      <c r="AT5021" s="151" t="s">
        <v>193</v>
      </c>
      <c r="AU5021" s="151" t="s">
        <v>81</v>
      </c>
      <c r="AV5021" s="12" t="s">
        <v>81</v>
      </c>
      <c r="AW5021" s="12" t="s">
        <v>34</v>
      </c>
      <c r="AX5021" s="12" t="s">
        <v>72</v>
      </c>
      <c r="AY5021" s="151" t="s">
        <v>182</v>
      </c>
    </row>
    <row r="5022" spans="2:65" s="13" customFormat="1">
      <c r="B5022" s="157"/>
      <c r="D5022" s="150" t="s">
        <v>193</v>
      </c>
      <c r="E5022" s="158" t="s">
        <v>3</v>
      </c>
      <c r="F5022" s="159" t="s">
        <v>4357</v>
      </c>
      <c r="H5022" s="160">
        <v>357.78</v>
      </c>
      <c r="I5022" s="161"/>
      <c r="L5022" s="157"/>
      <c r="M5022" s="162"/>
      <c r="T5022" s="163"/>
      <c r="AT5022" s="158" t="s">
        <v>193</v>
      </c>
      <c r="AU5022" s="158" t="s">
        <v>81</v>
      </c>
      <c r="AV5022" s="13" t="s">
        <v>189</v>
      </c>
      <c r="AW5022" s="13" t="s">
        <v>34</v>
      </c>
      <c r="AX5022" s="13" t="s">
        <v>79</v>
      </c>
      <c r="AY5022" s="158" t="s">
        <v>182</v>
      </c>
    </row>
    <row r="5023" spans="2:65" s="1" customFormat="1" ht="37.9" customHeight="1">
      <c r="B5023" s="131"/>
      <c r="C5023" s="132" t="s">
        <v>4358</v>
      </c>
      <c r="D5023" s="132" t="s">
        <v>184</v>
      </c>
      <c r="E5023" s="133" t="s">
        <v>4359</v>
      </c>
      <c r="F5023" s="134" t="s">
        <v>4360</v>
      </c>
      <c r="G5023" s="135" t="s">
        <v>300</v>
      </c>
      <c r="H5023" s="136">
        <v>357.78</v>
      </c>
      <c r="I5023" s="137"/>
      <c r="J5023" s="138">
        <f>ROUND(I5023*H5023,2)</f>
        <v>0</v>
      </c>
      <c r="K5023" s="134" t="s">
        <v>188</v>
      </c>
      <c r="L5023" s="32"/>
      <c r="M5023" s="139" t="s">
        <v>3</v>
      </c>
      <c r="N5023" s="140" t="s">
        <v>43</v>
      </c>
      <c r="P5023" s="141">
        <f>O5023*H5023</f>
        <v>0</v>
      </c>
      <c r="Q5023" s="141">
        <v>2.7999999999999998E-4</v>
      </c>
      <c r="R5023" s="141">
        <f>Q5023*H5023</f>
        <v>0.10017839999999999</v>
      </c>
      <c r="S5023" s="141">
        <v>0</v>
      </c>
      <c r="T5023" s="142">
        <f>S5023*H5023</f>
        <v>0</v>
      </c>
      <c r="AR5023" s="143" t="s">
        <v>286</v>
      </c>
      <c r="AT5023" s="143" t="s">
        <v>184</v>
      </c>
      <c r="AU5023" s="143" t="s">
        <v>81</v>
      </c>
      <c r="AY5023" s="17" t="s">
        <v>182</v>
      </c>
      <c r="BE5023" s="144">
        <f>IF(N5023="základní",J5023,0)</f>
        <v>0</v>
      </c>
      <c r="BF5023" s="144">
        <f>IF(N5023="snížená",J5023,0)</f>
        <v>0</v>
      </c>
      <c r="BG5023" s="144">
        <f>IF(N5023="zákl. přenesená",J5023,0)</f>
        <v>0</v>
      </c>
      <c r="BH5023" s="144">
        <f>IF(N5023="sníž. přenesená",J5023,0)</f>
        <v>0</v>
      </c>
      <c r="BI5023" s="144">
        <f>IF(N5023="nulová",J5023,0)</f>
        <v>0</v>
      </c>
      <c r="BJ5023" s="17" t="s">
        <v>79</v>
      </c>
      <c r="BK5023" s="144">
        <f>ROUND(I5023*H5023,2)</f>
        <v>0</v>
      </c>
      <c r="BL5023" s="17" t="s">
        <v>286</v>
      </c>
      <c r="BM5023" s="143" t="s">
        <v>4361</v>
      </c>
    </row>
    <row r="5024" spans="2:65" s="1" customFormat="1">
      <c r="B5024" s="32"/>
      <c r="D5024" s="145" t="s">
        <v>191</v>
      </c>
      <c r="F5024" s="146" t="s">
        <v>4362</v>
      </c>
      <c r="I5024" s="147"/>
      <c r="L5024" s="32"/>
      <c r="M5024" s="148"/>
      <c r="T5024" s="52"/>
      <c r="AT5024" s="17" t="s">
        <v>191</v>
      </c>
      <c r="AU5024" s="17" t="s">
        <v>81</v>
      </c>
    </row>
    <row r="5025" spans="2:65" s="12" customFormat="1">
      <c r="B5025" s="149"/>
      <c r="D5025" s="150" t="s">
        <v>193</v>
      </c>
      <c r="E5025" s="151" t="s">
        <v>3</v>
      </c>
      <c r="F5025" s="152" t="s">
        <v>2109</v>
      </c>
      <c r="H5025" s="153">
        <v>36</v>
      </c>
      <c r="I5025" s="154"/>
      <c r="L5025" s="149"/>
      <c r="M5025" s="155"/>
      <c r="T5025" s="156"/>
      <c r="AT5025" s="151" t="s">
        <v>193</v>
      </c>
      <c r="AU5025" s="151" t="s">
        <v>81</v>
      </c>
      <c r="AV5025" s="12" t="s">
        <v>81</v>
      </c>
      <c r="AW5025" s="12" t="s">
        <v>34</v>
      </c>
      <c r="AX5025" s="12" t="s">
        <v>72</v>
      </c>
      <c r="AY5025" s="151" t="s">
        <v>182</v>
      </c>
    </row>
    <row r="5026" spans="2:65" s="12" customFormat="1">
      <c r="B5026" s="149"/>
      <c r="D5026" s="150" t="s">
        <v>193</v>
      </c>
      <c r="E5026" s="151" t="s">
        <v>3</v>
      </c>
      <c r="F5026" s="152" t="s">
        <v>4355</v>
      </c>
      <c r="H5026" s="153">
        <v>295</v>
      </c>
      <c r="I5026" s="154"/>
      <c r="L5026" s="149"/>
      <c r="M5026" s="155"/>
      <c r="T5026" s="156"/>
      <c r="AT5026" s="151" t="s">
        <v>193</v>
      </c>
      <c r="AU5026" s="151" t="s">
        <v>81</v>
      </c>
      <c r="AV5026" s="12" t="s">
        <v>81</v>
      </c>
      <c r="AW5026" s="12" t="s">
        <v>34</v>
      </c>
      <c r="AX5026" s="12" t="s">
        <v>72</v>
      </c>
      <c r="AY5026" s="151" t="s">
        <v>182</v>
      </c>
    </row>
    <row r="5027" spans="2:65" s="12" customFormat="1">
      <c r="B5027" s="149"/>
      <c r="D5027" s="150" t="s">
        <v>193</v>
      </c>
      <c r="E5027" s="151" t="s">
        <v>3</v>
      </c>
      <c r="F5027" s="152" t="s">
        <v>2001</v>
      </c>
      <c r="H5027" s="153">
        <v>9.6</v>
      </c>
      <c r="I5027" s="154"/>
      <c r="L5027" s="149"/>
      <c r="M5027" s="155"/>
      <c r="T5027" s="156"/>
      <c r="AT5027" s="151" t="s">
        <v>193</v>
      </c>
      <c r="AU5027" s="151" t="s">
        <v>81</v>
      </c>
      <c r="AV5027" s="12" t="s">
        <v>81</v>
      </c>
      <c r="AW5027" s="12" t="s">
        <v>34</v>
      </c>
      <c r="AX5027" s="12" t="s">
        <v>72</v>
      </c>
      <c r="AY5027" s="151" t="s">
        <v>182</v>
      </c>
    </row>
    <row r="5028" spans="2:65" s="12" customFormat="1">
      <c r="B5028" s="149"/>
      <c r="D5028" s="150" t="s">
        <v>193</v>
      </c>
      <c r="E5028" s="151" t="s">
        <v>3</v>
      </c>
      <c r="F5028" s="152" t="s">
        <v>4356</v>
      </c>
      <c r="H5028" s="153">
        <v>9.7799999999999994</v>
      </c>
      <c r="I5028" s="154"/>
      <c r="L5028" s="149"/>
      <c r="M5028" s="155"/>
      <c r="T5028" s="156"/>
      <c r="AT5028" s="151" t="s">
        <v>193</v>
      </c>
      <c r="AU5028" s="151" t="s">
        <v>81</v>
      </c>
      <c r="AV5028" s="12" t="s">
        <v>81</v>
      </c>
      <c r="AW5028" s="12" t="s">
        <v>34</v>
      </c>
      <c r="AX5028" s="12" t="s">
        <v>72</v>
      </c>
      <c r="AY5028" s="151" t="s">
        <v>182</v>
      </c>
    </row>
    <row r="5029" spans="2:65" s="12" customFormat="1">
      <c r="B5029" s="149"/>
      <c r="D5029" s="150" t="s">
        <v>193</v>
      </c>
      <c r="E5029" s="151" t="s">
        <v>3</v>
      </c>
      <c r="F5029" s="152" t="s">
        <v>2113</v>
      </c>
      <c r="H5029" s="153">
        <v>7.4</v>
      </c>
      <c r="I5029" s="154"/>
      <c r="L5029" s="149"/>
      <c r="M5029" s="155"/>
      <c r="T5029" s="156"/>
      <c r="AT5029" s="151" t="s">
        <v>193</v>
      </c>
      <c r="AU5029" s="151" t="s">
        <v>81</v>
      </c>
      <c r="AV5029" s="12" t="s">
        <v>81</v>
      </c>
      <c r="AW5029" s="12" t="s">
        <v>34</v>
      </c>
      <c r="AX5029" s="12" t="s">
        <v>72</v>
      </c>
      <c r="AY5029" s="151" t="s">
        <v>182</v>
      </c>
    </row>
    <row r="5030" spans="2:65" s="13" customFormat="1">
      <c r="B5030" s="157"/>
      <c r="D5030" s="150" t="s">
        <v>193</v>
      </c>
      <c r="E5030" s="158" t="s">
        <v>3</v>
      </c>
      <c r="F5030" s="159" t="s">
        <v>4357</v>
      </c>
      <c r="H5030" s="160">
        <v>357.78</v>
      </c>
      <c r="I5030" s="161"/>
      <c r="L5030" s="157"/>
      <c r="M5030" s="162"/>
      <c r="T5030" s="163"/>
      <c r="AT5030" s="158" t="s">
        <v>193</v>
      </c>
      <c r="AU5030" s="158" t="s">
        <v>81</v>
      </c>
      <c r="AV5030" s="13" t="s">
        <v>189</v>
      </c>
      <c r="AW5030" s="13" t="s">
        <v>34</v>
      </c>
      <c r="AX5030" s="13" t="s">
        <v>79</v>
      </c>
      <c r="AY5030" s="158" t="s">
        <v>182</v>
      </c>
    </row>
    <row r="5031" spans="2:65" s="1" customFormat="1" ht="24.2" customHeight="1">
      <c r="B5031" s="131"/>
      <c r="C5031" s="132" t="s">
        <v>4363</v>
      </c>
      <c r="D5031" s="132" t="s">
        <v>184</v>
      </c>
      <c r="E5031" s="133" t="s">
        <v>4364</v>
      </c>
      <c r="F5031" s="134" t="s">
        <v>4365</v>
      </c>
      <c r="G5031" s="135" t="s">
        <v>543</v>
      </c>
      <c r="H5031" s="136">
        <v>12</v>
      </c>
      <c r="I5031" s="137"/>
      <c r="J5031" s="138">
        <f>ROUND(I5031*H5031,2)</f>
        <v>0</v>
      </c>
      <c r="K5031" s="134" t="s">
        <v>188</v>
      </c>
      <c r="L5031" s="32"/>
      <c r="M5031" s="139" t="s">
        <v>3</v>
      </c>
      <c r="N5031" s="140" t="s">
        <v>43</v>
      </c>
      <c r="P5031" s="141">
        <f>O5031*H5031</f>
        <v>0</v>
      </c>
      <c r="Q5031" s="141">
        <v>0</v>
      </c>
      <c r="R5031" s="141">
        <f>Q5031*H5031</f>
        <v>0</v>
      </c>
      <c r="S5031" s="141">
        <v>0</v>
      </c>
      <c r="T5031" s="142">
        <f>S5031*H5031</f>
        <v>0</v>
      </c>
      <c r="AR5031" s="143" t="s">
        <v>286</v>
      </c>
      <c r="AT5031" s="143" t="s">
        <v>184</v>
      </c>
      <c r="AU5031" s="143" t="s">
        <v>81</v>
      </c>
      <c r="AY5031" s="17" t="s">
        <v>182</v>
      </c>
      <c r="BE5031" s="144">
        <f>IF(N5031="základní",J5031,0)</f>
        <v>0</v>
      </c>
      <c r="BF5031" s="144">
        <f>IF(N5031="snížená",J5031,0)</f>
        <v>0</v>
      </c>
      <c r="BG5031" s="144">
        <f>IF(N5031="zákl. přenesená",J5031,0)</f>
        <v>0</v>
      </c>
      <c r="BH5031" s="144">
        <f>IF(N5031="sníž. přenesená",J5031,0)</f>
        <v>0</v>
      </c>
      <c r="BI5031" s="144">
        <f>IF(N5031="nulová",J5031,0)</f>
        <v>0</v>
      </c>
      <c r="BJ5031" s="17" t="s">
        <v>79</v>
      </c>
      <c r="BK5031" s="144">
        <f>ROUND(I5031*H5031,2)</f>
        <v>0</v>
      </c>
      <c r="BL5031" s="17" t="s">
        <v>286</v>
      </c>
      <c r="BM5031" s="143" t="s">
        <v>4366</v>
      </c>
    </row>
    <row r="5032" spans="2:65" s="1" customFormat="1">
      <c r="B5032" s="32"/>
      <c r="D5032" s="145" t="s">
        <v>191</v>
      </c>
      <c r="F5032" s="146" t="s">
        <v>4367</v>
      </c>
      <c r="I5032" s="147"/>
      <c r="L5032" s="32"/>
      <c r="M5032" s="148"/>
      <c r="T5032" s="52"/>
      <c r="AT5032" s="17" t="s">
        <v>191</v>
      </c>
      <c r="AU5032" s="17" t="s">
        <v>81</v>
      </c>
    </row>
    <row r="5033" spans="2:65" s="12" customFormat="1">
      <c r="B5033" s="149"/>
      <c r="D5033" s="150" t="s">
        <v>193</v>
      </c>
      <c r="E5033" s="151" t="s">
        <v>3</v>
      </c>
      <c r="F5033" s="152" t="s">
        <v>4368</v>
      </c>
      <c r="H5033" s="153">
        <v>12</v>
      </c>
      <c r="I5033" s="154"/>
      <c r="L5033" s="149"/>
      <c r="M5033" s="155"/>
      <c r="T5033" s="156"/>
      <c r="AT5033" s="151" t="s">
        <v>193</v>
      </c>
      <c r="AU5033" s="151" t="s">
        <v>81</v>
      </c>
      <c r="AV5033" s="12" t="s">
        <v>81</v>
      </c>
      <c r="AW5033" s="12" t="s">
        <v>34</v>
      </c>
      <c r="AX5033" s="12" t="s">
        <v>79</v>
      </c>
      <c r="AY5033" s="151" t="s">
        <v>182</v>
      </c>
    </row>
    <row r="5034" spans="2:65" s="1" customFormat="1" ht="16.5" customHeight="1">
      <c r="B5034" s="131"/>
      <c r="C5034" s="164" t="s">
        <v>4369</v>
      </c>
      <c r="D5034" s="164" t="s">
        <v>281</v>
      </c>
      <c r="E5034" s="165" t="s">
        <v>4370</v>
      </c>
      <c r="F5034" s="166" t="s">
        <v>4371</v>
      </c>
      <c r="G5034" s="167" t="s">
        <v>543</v>
      </c>
      <c r="H5034" s="168">
        <v>12</v>
      </c>
      <c r="I5034" s="169"/>
      <c r="J5034" s="170">
        <f>ROUND(I5034*H5034,2)</f>
        <v>0</v>
      </c>
      <c r="K5034" s="166" t="s">
        <v>188</v>
      </c>
      <c r="L5034" s="171"/>
      <c r="M5034" s="172" t="s">
        <v>3</v>
      </c>
      <c r="N5034" s="173" t="s">
        <v>43</v>
      </c>
      <c r="P5034" s="141">
        <f>O5034*H5034</f>
        <v>0</v>
      </c>
      <c r="Q5034" s="141">
        <v>1E-4</v>
      </c>
      <c r="R5034" s="141">
        <f>Q5034*H5034</f>
        <v>1.2000000000000001E-3</v>
      </c>
      <c r="S5034" s="141">
        <v>0</v>
      </c>
      <c r="T5034" s="142">
        <f>S5034*H5034</f>
        <v>0</v>
      </c>
      <c r="AR5034" s="143" t="s">
        <v>405</v>
      </c>
      <c r="AT5034" s="143" t="s">
        <v>281</v>
      </c>
      <c r="AU5034" s="143" t="s">
        <v>81</v>
      </c>
      <c r="AY5034" s="17" t="s">
        <v>182</v>
      </c>
      <c r="BE5034" s="144">
        <f>IF(N5034="základní",J5034,0)</f>
        <v>0</v>
      </c>
      <c r="BF5034" s="144">
        <f>IF(N5034="snížená",J5034,0)</f>
        <v>0</v>
      </c>
      <c r="BG5034" s="144">
        <f>IF(N5034="zákl. přenesená",J5034,0)</f>
        <v>0</v>
      </c>
      <c r="BH5034" s="144">
        <f>IF(N5034="sníž. přenesená",J5034,0)</f>
        <v>0</v>
      </c>
      <c r="BI5034" s="144">
        <f>IF(N5034="nulová",J5034,0)</f>
        <v>0</v>
      </c>
      <c r="BJ5034" s="17" t="s">
        <v>79</v>
      </c>
      <c r="BK5034" s="144">
        <f>ROUND(I5034*H5034,2)</f>
        <v>0</v>
      </c>
      <c r="BL5034" s="17" t="s">
        <v>286</v>
      </c>
      <c r="BM5034" s="143" t="s">
        <v>4372</v>
      </c>
    </row>
    <row r="5035" spans="2:65" s="1" customFormat="1" ht="37.9" customHeight="1">
      <c r="B5035" s="131"/>
      <c r="C5035" s="132" t="s">
        <v>4373</v>
      </c>
      <c r="D5035" s="132" t="s">
        <v>184</v>
      </c>
      <c r="E5035" s="133" t="s">
        <v>4374</v>
      </c>
      <c r="F5035" s="134" t="s">
        <v>4375</v>
      </c>
      <c r="G5035" s="135" t="s">
        <v>543</v>
      </c>
      <c r="H5035" s="136">
        <v>70</v>
      </c>
      <c r="I5035" s="137"/>
      <c r="J5035" s="138">
        <f>ROUND(I5035*H5035,2)</f>
        <v>0</v>
      </c>
      <c r="K5035" s="134" t="s">
        <v>4376</v>
      </c>
      <c r="L5035" s="32"/>
      <c r="M5035" s="139" t="s">
        <v>3</v>
      </c>
      <c r="N5035" s="140" t="s">
        <v>43</v>
      </c>
      <c r="P5035" s="141">
        <f>O5035*H5035</f>
        <v>0</v>
      </c>
      <c r="Q5035" s="141">
        <v>0</v>
      </c>
      <c r="R5035" s="141">
        <f>Q5035*H5035</f>
        <v>0</v>
      </c>
      <c r="S5035" s="141">
        <v>0</v>
      </c>
      <c r="T5035" s="142">
        <f>S5035*H5035</f>
        <v>0</v>
      </c>
      <c r="AR5035" s="143" t="s">
        <v>286</v>
      </c>
      <c r="AT5035" s="143" t="s">
        <v>184</v>
      </c>
      <c r="AU5035" s="143" t="s">
        <v>81</v>
      </c>
      <c r="AY5035" s="17" t="s">
        <v>182</v>
      </c>
      <c r="BE5035" s="144">
        <f>IF(N5035="základní",J5035,0)</f>
        <v>0</v>
      </c>
      <c r="BF5035" s="144">
        <f>IF(N5035="snížená",J5035,0)</f>
        <v>0</v>
      </c>
      <c r="BG5035" s="144">
        <f>IF(N5035="zákl. přenesená",J5035,0)</f>
        <v>0</v>
      </c>
      <c r="BH5035" s="144">
        <f>IF(N5035="sníž. přenesená",J5035,0)</f>
        <v>0</v>
      </c>
      <c r="BI5035" s="144">
        <f>IF(N5035="nulová",J5035,0)</f>
        <v>0</v>
      </c>
      <c r="BJ5035" s="17" t="s">
        <v>79</v>
      </c>
      <c r="BK5035" s="144">
        <f>ROUND(I5035*H5035,2)</f>
        <v>0</v>
      </c>
      <c r="BL5035" s="17" t="s">
        <v>286</v>
      </c>
      <c r="BM5035" s="143" t="s">
        <v>4377</v>
      </c>
    </row>
    <row r="5036" spans="2:65" s="1" customFormat="1">
      <c r="B5036" s="32"/>
      <c r="D5036" s="145" t="s">
        <v>191</v>
      </c>
      <c r="F5036" s="146" t="s">
        <v>4378</v>
      </c>
      <c r="I5036" s="147"/>
      <c r="L5036" s="32"/>
      <c r="M5036" s="148"/>
      <c r="T5036" s="52"/>
      <c r="AT5036" s="17" t="s">
        <v>191</v>
      </c>
      <c r="AU5036" s="17" t="s">
        <v>81</v>
      </c>
    </row>
    <row r="5037" spans="2:65" s="12" customFormat="1">
      <c r="B5037" s="149"/>
      <c r="D5037" s="150" t="s">
        <v>193</v>
      </c>
      <c r="E5037" s="151" t="s">
        <v>3</v>
      </c>
      <c r="F5037" s="152" t="s">
        <v>4379</v>
      </c>
      <c r="H5037" s="153">
        <v>70</v>
      </c>
      <c r="I5037" s="154"/>
      <c r="L5037" s="149"/>
      <c r="M5037" s="155"/>
      <c r="T5037" s="156"/>
      <c r="AT5037" s="151" t="s">
        <v>193</v>
      </c>
      <c r="AU5037" s="151" t="s">
        <v>81</v>
      </c>
      <c r="AV5037" s="12" t="s">
        <v>81</v>
      </c>
      <c r="AW5037" s="12" t="s">
        <v>34</v>
      </c>
      <c r="AX5037" s="12" t="s">
        <v>79</v>
      </c>
      <c r="AY5037" s="151" t="s">
        <v>182</v>
      </c>
    </row>
    <row r="5038" spans="2:65" s="1" customFormat="1" ht="24.2" customHeight="1">
      <c r="B5038" s="131"/>
      <c r="C5038" s="164" t="s">
        <v>4380</v>
      </c>
      <c r="D5038" s="164" t="s">
        <v>281</v>
      </c>
      <c r="E5038" s="165" t="s">
        <v>4381</v>
      </c>
      <c r="F5038" s="166" t="s">
        <v>4382</v>
      </c>
      <c r="G5038" s="167" t="s">
        <v>300</v>
      </c>
      <c r="H5038" s="168">
        <v>69.8</v>
      </c>
      <c r="I5038" s="169"/>
      <c r="J5038" s="170">
        <f>ROUND(I5038*H5038,2)</f>
        <v>0</v>
      </c>
      <c r="K5038" s="166" t="s">
        <v>188</v>
      </c>
      <c r="L5038" s="171"/>
      <c r="M5038" s="172" t="s">
        <v>3</v>
      </c>
      <c r="N5038" s="173" t="s">
        <v>43</v>
      </c>
      <c r="P5038" s="141">
        <f>O5038*H5038</f>
        <v>0</v>
      </c>
      <c r="Q5038" s="141">
        <v>5.0000000000000001E-3</v>
      </c>
      <c r="R5038" s="141">
        <f>Q5038*H5038</f>
        <v>0.34899999999999998</v>
      </c>
      <c r="S5038" s="141">
        <v>0</v>
      </c>
      <c r="T5038" s="142">
        <f>S5038*H5038</f>
        <v>0</v>
      </c>
      <c r="AR5038" s="143" t="s">
        <v>405</v>
      </c>
      <c r="AT5038" s="143" t="s">
        <v>281</v>
      </c>
      <c r="AU5038" s="143" t="s">
        <v>81</v>
      </c>
      <c r="AY5038" s="17" t="s">
        <v>182</v>
      </c>
      <c r="BE5038" s="144">
        <f>IF(N5038="základní",J5038,0)</f>
        <v>0</v>
      </c>
      <c r="BF5038" s="144">
        <f>IF(N5038="snížená",J5038,0)</f>
        <v>0</v>
      </c>
      <c r="BG5038" s="144">
        <f>IF(N5038="zákl. přenesená",J5038,0)</f>
        <v>0</v>
      </c>
      <c r="BH5038" s="144">
        <f>IF(N5038="sníž. přenesená",J5038,0)</f>
        <v>0</v>
      </c>
      <c r="BI5038" s="144">
        <f>IF(N5038="nulová",J5038,0)</f>
        <v>0</v>
      </c>
      <c r="BJ5038" s="17" t="s">
        <v>79</v>
      </c>
      <c r="BK5038" s="144">
        <f>ROUND(I5038*H5038,2)</f>
        <v>0</v>
      </c>
      <c r="BL5038" s="17" t="s">
        <v>286</v>
      </c>
      <c r="BM5038" s="143" t="s">
        <v>4383</v>
      </c>
    </row>
    <row r="5039" spans="2:65" s="12" customFormat="1">
      <c r="B5039" s="149"/>
      <c r="D5039" s="150" t="s">
        <v>193</v>
      </c>
      <c r="E5039" s="151" t="s">
        <v>3</v>
      </c>
      <c r="F5039" s="152" t="s">
        <v>4384</v>
      </c>
      <c r="H5039" s="153">
        <v>69.8</v>
      </c>
      <c r="I5039" s="154"/>
      <c r="L5039" s="149"/>
      <c r="M5039" s="155"/>
      <c r="T5039" s="156"/>
      <c r="AT5039" s="151" t="s">
        <v>193</v>
      </c>
      <c r="AU5039" s="151" t="s">
        <v>81</v>
      </c>
      <c r="AV5039" s="12" t="s">
        <v>81</v>
      </c>
      <c r="AW5039" s="12" t="s">
        <v>34</v>
      </c>
      <c r="AX5039" s="12" t="s">
        <v>79</v>
      </c>
      <c r="AY5039" s="151" t="s">
        <v>182</v>
      </c>
    </row>
    <row r="5040" spans="2:65" s="1" customFormat="1" ht="24.2" customHeight="1">
      <c r="B5040" s="131"/>
      <c r="C5040" s="164" t="s">
        <v>4385</v>
      </c>
      <c r="D5040" s="164" t="s">
        <v>281</v>
      </c>
      <c r="E5040" s="165" t="s">
        <v>4386</v>
      </c>
      <c r="F5040" s="166" t="s">
        <v>4387</v>
      </c>
      <c r="G5040" s="167" t="s">
        <v>543</v>
      </c>
      <c r="H5040" s="168">
        <v>140</v>
      </c>
      <c r="I5040" s="169"/>
      <c r="J5040" s="170">
        <f>ROUND(I5040*H5040,2)</f>
        <v>0</v>
      </c>
      <c r="K5040" s="166" t="s">
        <v>188</v>
      </c>
      <c r="L5040" s="171"/>
      <c r="M5040" s="172" t="s">
        <v>3</v>
      </c>
      <c r="N5040" s="173" t="s">
        <v>43</v>
      </c>
      <c r="P5040" s="141">
        <f>O5040*H5040</f>
        <v>0</v>
      </c>
      <c r="Q5040" s="141">
        <v>6.0000000000000002E-5</v>
      </c>
      <c r="R5040" s="141">
        <f>Q5040*H5040</f>
        <v>8.3999999999999995E-3</v>
      </c>
      <c r="S5040" s="141">
        <v>0</v>
      </c>
      <c r="T5040" s="142">
        <f>S5040*H5040</f>
        <v>0</v>
      </c>
      <c r="AR5040" s="143" t="s">
        <v>405</v>
      </c>
      <c r="AT5040" s="143" t="s">
        <v>281</v>
      </c>
      <c r="AU5040" s="143" t="s">
        <v>81</v>
      </c>
      <c r="AY5040" s="17" t="s">
        <v>182</v>
      </c>
      <c r="BE5040" s="144">
        <f>IF(N5040="základní",J5040,0)</f>
        <v>0</v>
      </c>
      <c r="BF5040" s="144">
        <f>IF(N5040="snížená",J5040,0)</f>
        <v>0</v>
      </c>
      <c r="BG5040" s="144">
        <f>IF(N5040="zákl. přenesená",J5040,0)</f>
        <v>0</v>
      </c>
      <c r="BH5040" s="144">
        <f>IF(N5040="sníž. přenesená",J5040,0)</f>
        <v>0</v>
      </c>
      <c r="BI5040" s="144">
        <f>IF(N5040="nulová",J5040,0)</f>
        <v>0</v>
      </c>
      <c r="BJ5040" s="17" t="s">
        <v>79</v>
      </c>
      <c r="BK5040" s="144">
        <f>ROUND(I5040*H5040,2)</f>
        <v>0</v>
      </c>
      <c r="BL5040" s="17" t="s">
        <v>286</v>
      </c>
      <c r="BM5040" s="143" t="s">
        <v>4388</v>
      </c>
    </row>
    <row r="5041" spans="2:65" s="12" customFormat="1">
      <c r="B5041" s="149"/>
      <c r="D5041" s="150" t="s">
        <v>193</v>
      </c>
      <c r="E5041" s="151" t="s">
        <v>3</v>
      </c>
      <c r="F5041" s="152" t="s">
        <v>4389</v>
      </c>
      <c r="H5041" s="153">
        <v>140</v>
      </c>
      <c r="I5041" s="154"/>
      <c r="L5041" s="149"/>
      <c r="M5041" s="155"/>
      <c r="T5041" s="156"/>
      <c r="AT5041" s="151" t="s">
        <v>193</v>
      </c>
      <c r="AU5041" s="151" t="s">
        <v>81</v>
      </c>
      <c r="AV5041" s="12" t="s">
        <v>81</v>
      </c>
      <c r="AW5041" s="12" t="s">
        <v>34</v>
      </c>
      <c r="AX5041" s="12" t="s">
        <v>79</v>
      </c>
      <c r="AY5041" s="151" t="s">
        <v>182</v>
      </c>
    </row>
    <row r="5042" spans="2:65" s="1" customFormat="1" ht="49.15" customHeight="1">
      <c r="B5042" s="131"/>
      <c r="C5042" s="132" t="s">
        <v>4390</v>
      </c>
      <c r="D5042" s="132" t="s">
        <v>184</v>
      </c>
      <c r="E5042" s="133" t="s">
        <v>4391</v>
      </c>
      <c r="F5042" s="134" t="s">
        <v>4392</v>
      </c>
      <c r="G5042" s="135" t="s">
        <v>256</v>
      </c>
      <c r="H5042" s="136">
        <v>0.51200000000000001</v>
      </c>
      <c r="I5042" s="137"/>
      <c r="J5042" s="138">
        <f>ROUND(I5042*H5042,2)</f>
        <v>0</v>
      </c>
      <c r="K5042" s="134" t="s">
        <v>188</v>
      </c>
      <c r="L5042" s="32"/>
      <c r="M5042" s="139" t="s">
        <v>3</v>
      </c>
      <c r="N5042" s="140" t="s">
        <v>43</v>
      </c>
      <c r="P5042" s="141">
        <f>O5042*H5042</f>
        <v>0</v>
      </c>
      <c r="Q5042" s="141">
        <v>0</v>
      </c>
      <c r="R5042" s="141">
        <f>Q5042*H5042</f>
        <v>0</v>
      </c>
      <c r="S5042" s="141">
        <v>0</v>
      </c>
      <c r="T5042" s="142">
        <f>S5042*H5042</f>
        <v>0</v>
      </c>
      <c r="AR5042" s="143" t="s">
        <v>286</v>
      </c>
      <c r="AT5042" s="143" t="s">
        <v>184</v>
      </c>
      <c r="AU5042" s="143" t="s">
        <v>81</v>
      </c>
      <c r="AY5042" s="17" t="s">
        <v>182</v>
      </c>
      <c r="BE5042" s="144">
        <f>IF(N5042="základní",J5042,0)</f>
        <v>0</v>
      </c>
      <c r="BF5042" s="144">
        <f>IF(N5042="snížená",J5042,0)</f>
        <v>0</v>
      </c>
      <c r="BG5042" s="144">
        <f>IF(N5042="zákl. přenesená",J5042,0)</f>
        <v>0</v>
      </c>
      <c r="BH5042" s="144">
        <f>IF(N5042="sníž. přenesená",J5042,0)</f>
        <v>0</v>
      </c>
      <c r="BI5042" s="144">
        <f>IF(N5042="nulová",J5042,0)</f>
        <v>0</v>
      </c>
      <c r="BJ5042" s="17" t="s">
        <v>79</v>
      </c>
      <c r="BK5042" s="144">
        <f>ROUND(I5042*H5042,2)</f>
        <v>0</v>
      </c>
      <c r="BL5042" s="17" t="s">
        <v>286</v>
      </c>
      <c r="BM5042" s="143" t="s">
        <v>4393</v>
      </c>
    </row>
    <row r="5043" spans="2:65" s="1" customFormat="1">
      <c r="B5043" s="32"/>
      <c r="D5043" s="145" t="s">
        <v>191</v>
      </c>
      <c r="F5043" s="146" t="s">
        <v>4394</v>
      </c>
      <c r="I5043" s="147"/>
      <c r="L5043" s="32"/>
      <c r="M5043" s="148"/>
      <c r="T5043" s="52"/>
      <c r="AT5043" s="17" t="s">
        <v>191</v>
      </c>
      <c r="AU5043" s="17" t="s">
        <v>81</v>
      </c>
    </row>
    <row r="5044" spans="2:65" s="11" customFormat="1" ht="22.9" customHeight="1">
      <c r="B5044" s="119"/>
      <c r="D5044" s="120" t="s">
        <v>71</v>
      </c>
      <c r="E5044" s="129" t="s">
        <v>4395</v>
      </c>
      <c r="F5044" s="129" t="s">
        <v>4396</v>
      </c>
      <c r="I5044" s="122"/>
      <c r="J5044" s="130">
        <f>BK5044</f>
        <v>0</v>
      </c>
      <c r="L5044" s="119"/>
      <c r="M5044" s="124"/>
      <c r="P5044" s="125">
        <f>SUM(P5045:P5167)</f>
        <v>0</v>
      </c>
      <c r="R5044" s="125">
        <f>SUM(R5045:R5167)</f>
        <v>3.6290559999999994</v>
      </c>
      <c r="T5044" s="126">
        <f>SUM(T5045:T5167)</f>
        <v>4.6133940000000004</v>
      </c>
      <c r="AR5044" s="120" t="s">
        <v>81</v>
      </c>
      <c r="AT5044" s="127" t="s">
        <v>71</v>
      </c>
      <c r="AU5044" s="127" t="s">
        <v>79</v>
      </c>
      <c r="AY5044" s="120" t="s">
        <v>182</v>
      </c>
      <c r="BK5044" s="128">
        <f>SUM(BK5045:BK5167)</f>
        <v>0</v>
      </c>
    </row>
    <row r="5045" spans="2:65" s="1" customFormat="1" ht="24.2" customHeight="1">
      <c r="B5045" s="131"/>
      <c r="C5045" s="132" t="s">
        <v>4397</v>
      </c>
      <c r="D5045" s="132" t="s">
        <v>184</v>
      </c>
      <c r="E5045" s="133" t="s">
        <v>4398</v>
      </c>
      <c r="F5045" s="134" t="s">
        <v>4399</v>
      </c>
      <c r="G5045" s="135" t="s">
        <v>543</v>
      </c>
      <c r="H5045" s="136">
        <v>1</v>
      </c>
      <c r="I5045" s="137"/>
      <c r="J5045" s="138">
        <f>ROUND(I5045*H5045,2)</f>
        <v>0</v>
      </c>
      <c r="K5045" s="134" t="s">
        <v>188</v>
      </c>
      <c r="L5045" s="32"/>
      <c r="M5045" s="139" t="s">
        <v>3</v>
      </c>
      <c r="N5045" s="140" t="s">
        <v>43</v>
      </c>
      <c r="P5045" s="141">
        <f>O5045*H5045</f>
        <v>0</v>
      </c>
      <c r="Q5045" s="141">
        <v>0</v>
      </c>
      <c r="R5045" s="141">
        <f>Q5045*H5045</f>
        <v>0</v>
      </c>
      <c r="S5045" s="141">
        <v>0</v>
      </c>
      <c r="T5045" s="142">
        <f>S5045*H5045</f>
        <v>0</v>
      </c>
      <c r="AR5045" s="143" t="s">
        <v>286</v>
      </c>
      <c r="AT5045" s="143" t="s">
        <v>184</v>
      </c>
      <c r="AU5045" s="143" t="s">
        <v>81</v>
      </c>
      <c r="AY5045" s="17" t="s">
        <v>182</v>
      </c>
      <c r="BE5045" s="144">
        <f>IF(N5045="základní",J5045,0)</f>
        <v>0</v>
      </c>
      <c r="BF5045" s="144">
        <f>IF(N5045="snížená",J5045,0)</f>
        <v>0</v>
      </c>
      <c r="BG5045" s="144">
        <f>IF(N5045="zákl. přenesená",J5045,0)</f>
        <v>0</v>
      </c>
      <c r="BH5045" s="144">
        <f>IF(N5045="sníž. přenesená",J5045,0)</f>
        <v>0</v>
      </c>
      <c r="BI5045" s="144">
        <f>IF(N5045="nulová",J5045,0)</f>
        <v>0</v>
      </c>
      <c r="BJ5045" s="17" t="s">
        <v>79</v>
      </c>
      <c r="BK5045" s="144">
        <f>ROUND(I5045*H5045,2)</f>
        <v>0</v>
      </c>
      <c r="BL5045" s="17" t="s">
        <v>286</v>
      </c>
      <c r="BM5045" s="143" t="s">
        <v>4400</v>
      </c>
    </row>
    <row r="5046" spans="2:65" s="1" customFormat="1">
      <c r="B5046" s="32"/>
      <c r="D5046" s="145" t="s">
        <v>191</v>
      </c>
      <c r="F5046" s="146" t="s">
        <v>4401</v>
      </c>
      <c r="I5046" s="147"/>
      <c r="L5046" s="32"/>
      <c r="M5046" s="148"/>
      <c r="T5046" s="52"/>
      <c r="AT5046" s="17" t="s">
        <v>191</v>
      </c>
      <c r="AU5046" s="17" t="s">
        <v>81</v>
      </c>
    </row>
    <row r="5047" spans="2:65" s="12" customFormat="1">
      <c r="B5047" s="149"/>
      <c r="D5047" s="150" t="s">
        <v>193</v>
      </c>
      <c r="E5047" s="151" t="s">
        <v>3</v>
      </c>
      <c r="F5047" s="152" t="s">
        <v>4402</v>
      </c>
      <c r="H5047" s="153">
        <v>1</v>
      </c>
      <c r="I5047" s="154"/>
      <c r="L5047" s="149"/>
      <c r="M5047" s="155"/>
      <c r="T5047" s="156"/>
      <c r="AT5047" s="151" t="s">
        <v>193</v>
      </c>
      <c r="AU5047" s="151" t="s">
        <v>81</v>
      </c>
      <c r="AV5047" s="12" t="s">
        <v>81</v>
      </c>
      <c r="AW5047" s="12" t="s">
        <v>34</v>
      </c>
      <c r="AX5047" s="12" t="s">
        <v>79</v>
      </c>
      <c r="AY5047" s="151" t="s">
        <v>182</v>
      </c>
    </row>
    <row r="5048" spans="2:65" s="1" customFormat="1" ht="33" customHeight="1">
      <c r="B5048" s="131"/>
      <c r="C5048" s="164" t="s">
        <v>4403</v>
      </c>
      <c r="D5048" s="164" t="s">
        <v>281</v>
      </c>
      <c r="E5048" s="165" t="s">
        <v>4404</v>
      </c>
      <c r="F5048" s="166" t="s">
        <v>4405</v>
      </c>
      <c r="G5048" s="167" t="s">
        <v>543</v>
      </c>
      <c r="H5048" s="168">
        <v>1</v>
      </c>
      <c r="I5048" s="169"/>
      <c r="J5048" s="170">
        <f>ROUND(I5048*H5048,2)</f>
        <v>0</v>
      </c>
      <c r="K5048" s="166" t="s">
        <v>188</v>
      </c>
      <c r="L5048" s="171"/>
      <c r="M5048" s="172" t="s">
        <v>3</v>
      </c>
      <c r="N5048" s="173" t="s">
        <v>43</v>
      </c>
      <c r="P5048" s="141">
        <f>O5048*H5048</f>
        <v>0</v>
      </c>
      <c r="Q5048" s="141">
        <v>8.0999999999999996E-3</v>
      </c>
      <c r="R5048" s="141">
        <f>Q5048*H5048</f>
        <v>8.0999999999999996E-3</v>
      </c>
      <c r="S5048" s="141">
        <v>0</v>
      </c>
      <c r="T5048" s="142">
        <f>S5048*H5048</f>
        <v>0</v>
      </c>
      <c r="AR5048" s="143" t="s">
        <v>405</v>
      </c>
      <c r="AT5048" s="143" t="s">
        <v>281</v>
      </c>
      <c r="AU5048" s="143" t="s">
        <v>81</v>
      </c>
      <c r="AY5048" s="17" t="s">
        <v>182</v>
      </c>
      <c r="BE5048" s="144">
        <f>IF(N5048="základní",J5048,0)</f>
        <v>0</v>
      </c>
      <c r="BF5048" s="144">
        <f>IF(N5048="snížená",J5048,0)</f>
        <v>0</v>
      </c>
      <c r="BG5048" s="144">
        <f>IF(N5048="zákl. přenesená",J5048,0)</f>
        <v>0</v>
      </c>
      <c r="BH5048" s="144">
        <f>IF(N5048="sníž. přenesená",J5048,0)</f>
        <v>0</v>
      </c>
      <c r="BI5048" s="144">
        <f>IF(N5048="nulová",J5048,0)</f>
        <v>0</v>
      </c>
      <c r="BJ5048" s="17" t="s">
        <v>79</v>
      </c>
      <c r="BK5048" s="144">
        <f>ROUND(I5048*H5048,2)</f>
        <v>0</v>
      </c>
      <c r="BL5048" s="17" t="s">
        <v>286</v>
      </c>
      <c r="BM5048" s="143" t="s">
        <v>4406</v>
      </c>
    </row>
    <row r="5049" spans="2:65" s="1" customFormat="1" ht="24.2" customHeight="1">
      <c r="B5049" s="131"/>
      <c r="C5049" s="132" t="s">
        <v>4407</v>
      </c>
      <c r="D5049" s="132" t="s">
        <v>184</v>
      </c>
      <c r="E5049" s="133" t="s">
        <v>4408</v>
      </c>
      <c r="F5049" s="134" t="s">
        <v>4409</v>
      </c>
      <c r="G5049" s="135" t="s">
        <v>300</v>
      </c>
      <c r="H5049" s="136">
        <v>4</v>
      </c>
      <c r="I5049" s="137"/>
      <c r="J5049" s="138">
        <f>ROUND(I5049*H5049,2)</f>
        <v>0</v>
      </c>
      <c r="K5049" s="134" t="s">
        <v>188</v>
      </c>
      <c r="L5049" s="32"/>
      <c r="M5049" s="139" t="s">
        <v>3</v>
      </c>
      <c r="N5049" s="140" t="s">
        <v>43</v>
      </c>
      <c r="P5049" s="141">
        <f>O5049*H5049</f>
        <v>0</v>
      </c>
      <c r="Q5049" s="141">
        <v>0</v>
      </c>
      <c r="R5049" s="141">
        <f>Q5049*H5049</f>
        <v>0</v>
      </c>
      <c r="S5049" s="141">
        <v>0</v>
      </c>
      <c r="T5049" s="142">
        <f>S5049*H5049</f>
        <v>0</v>
      </c>
      <c r="AR5049" s="143" t="s">
        <v>286</v>
      </c>
      <c r="AT5049" s="143" t="s">
        <v>184</v>
      </c>
      <c r="AU5049" s="143" t="s">
        <v>81</v>
      </c>
      <c r="AY5049" s="17" t="s">
        <v>182</v>
      </c>
      <c r="BE5049" s="144">
        <f>IF(N5049="základní",J5049,0)</f>
        <v>0</v>
      </c>
      <c r="BF5049" s="144">
        <f>IF(N5049="snížená",J5049,0)</f>
        <v>0</v>
      </c>
      <c r="BG5049" s="144">
        <f>IF(N5049="zákl. přenesená",J5049,0)</f>
        <v>0</v>
      </c>
      <c r="BH5049" s="144">
        <f>IF(N5049="sníž. přenesená",J5049,0)</f>
        <v>0</v>
      </c>
      <c r="BI5049" s="144">
        <f>IF(N5049="nulová",J5049,0)</f>
        <v>0</v>
      </c>
      <c r="BJ5049" s="17" t="s">
        <v>79</v>
      </c>
      <c r="BK5049" s="144">
        <f>ROUND(I5049*H5049,2)</f>
        <v>0</v>
      </c>
      <c r="BL5049" s="17" t="s">
        <v>286</v>
      </c>
      <c r="BM5049" s="143" t="s">
        <v>4410</v>
      </c>
    </row>
    <row r="5050" spans="2:65" s="1" customFormat="1">
      <c r="B5050" s="32"/>
      <c r="D5050" s="145" t="s">
        <v>191</v>
      </c>
      <c r="F5050" s="146" t="s">
        <v>4411</v>
      </c>
      <c r="I5050" s="147"/>
      <c r="L5050" s="32"/>
      <c r="M5050" s="148"/>
      <c r="T5050" s="52"/>
      <c r="AT5050" s="17" t="s">
        <v>191</v>
      </c>
      <c r="AU5050" s="17" t="s">
        <v>81</v>
      </c>
    </row>
    <row r="5051" spans="2:65" s="12" customFormat="1">
      <c r="B5051" s="149"/>
      <c r="D5051" s="150" t="s">
        <v>193</v>
      </c>
      <c r="E5051" s="151" t="s">
        <v>3</v>
      </c>
      <c r="F5051" s="152" t="s">
        <v>652</v>
      </c>
      <c r="H5051" s="153">
        <v>4</v>
      </c>
      <c r="I5051" s="154"/>
      <c r="L5051" s="149"/>
      <c r="M5051" s="155"/>
      <c r="T5051" s="156"/>
      <c r="AT5051" s="151" t="s">
        <v>193</v>
      </c>
      <c r="AU5051" s="151" t="s">
        <v>81</v>
      </c>
      <c r="AV5051" s="12" t="s">
        <v>81</v>
      </c>
      <c r="AW5051" s="12" t="s">
        <v>34</v>
      </c>
      <c r="AX5051" s="12" t="s">
        <v>79</v>
      </c>
      <c r="AY5051" s="151" t="s">
        <v>182</v>
      </c>
    </row>
    <row r="5052" spans="2:65" s="1" customFormat="1" ht="16.5" customHeight="1">
      <c r="B5052" s="131"/>
      <c r="C5052" s="164" t="s">
        <v>4412</v>
      </c>
      <c r="D5052" s="164" t="s">
        <v>281</v>
      </c>
      <c r="E5052" s="165" t="s">
        <v>4413</v>
      </c>
      <c r="F5052" s="166" t="s">
        <v>4414</v>
      </c>
      <c r="G5052" s="167" t="s">
        <v>300</v>
      </c>
      <c r="H5052" s="168">
        <v>4</v>
      </c>
      <c r="I5052" s="169"/>
      <c r="J5052" s="170">
        <f>ROUND(I5052*H5052,2)</f>
        <v>0</v>
      </c>
      <c r="K5052" s="166" t="s">
        <v>188</v>
      </c>
      <c r="L5052" s="171"/>
      <c r="M5052" s="172" t="s">
        <v>3</v>
      </c>
      <c r="N5052" s="173" t="s">
        <v>43</v>
      </c>
      <c r="P5052" s="141">
        <f>O5052*H5052</f>
        <v>0</v>
      </c>
      <c r="Q5052" s="141">
        <v>4.6999999999999999E-4</v>
      </c>
      <c r="R5052" s="141">
        <f>Q5052*H5052</f>
        <v>1.8799999999999999E-3</v>
      </c>
      <c r="S5052" s="141">
        <v>0</v>
      </c>
      <c r="T5052" s="142">
        <f>S5052*H5052</f>
        <v>0</v>
      </c>
      <c r="AR5052" s="143" t="s">
        <v>405</v>
      </c>
      <c r="AT5052" s="143" t="s">
        <v>281</v>
      </c>
      <c r="AU5052" s="143" t="s">
        <v>81</v>
      </c>
      <c r="AY5052" s="17" t="s">
        <v>182</v>
      </c>
      <c r="BE5052" s="144">
        <f>IF(N5052="základní",J5052,0)</f>
        <v>0</v>
      </c>
      <c r="BF5052" s="144">
        <f>IF(N5052="snížená",J5052,0)</f>
        <v>0</v>
      </c>
      <c r="BG5052" s="144">
        <f>IF(N5052="zákl. přenesená",J5052,0)</f>
        <v>0</v>
      </c>
      <c r="BH5052" s="144">
        <f>IF(N5052="sníž. přenesená",J5052,0)</f>
        <v>0</v>
      </c>
      <c r="BI5052" s="144">
        <f>IF(N5052="nulová",J5052,0)</f>
        <v>0</v>
      </c>
      <c r="BJ5052" s="17" t="s">
        <v>79</v>
      </c>
      <c r="BK5052" s="144">
        <f>ROUND(I5052*H5052,2)</f>
        <v>0</v>
      </c>
      <c r="BL5052" s="17" t="s">
        <v>286</v>
      </c>
      <c r="BM5052" s="143" t="s">
        <v>4415</v>
      </c>
    </row>
    <row r="5053" spans="2:65" s="1" customFormat="1" ht="24.2" customHeight="1">
      <c r="B5053" s="131"/>
      <c r="C5053" s="132" t="s">
        <v>4416</v>
      </c>
      <c r="D5053" s="132" t="s">
        <v>184</v>
      </c>
      <c r="E5053" s="133" t="s">
        <v>4417</v>
      </c>
      <c r="F5053" s="134" t="s">
        <v>4418</v>
      </c>
      <c r="G5053" s="135" t="s">
        <v>543</v>
      </c>
      <c r="H5053" s="136">
        <v>1</v>
      </c>
      <c r="I5053" s="137"/>
      <c r="J5053" s="138">
        <f>ROUND(I5053*H5053,2)</f>
        <v>0</v>
      </c>
      <c r="K5053" s="134" t="s">
        <v>188</v>
      </c>
      <c r="L5053" s="32"/>
      <c r="M5053" s="139" t="s">
        <v>3</v>
      </c>
      <c r="N5053" s="140" t="s">
        <v>43</v>
      </c>
      <c r="P5053" s="141">
        <f>O5053*H5053</f>
        <v>0</v>
      </c>
      <c r="Q5053" s="141">
        <v>0</v>
      </c>
      <c r="R5053" s="141">
        <f>Q5053*H5053</f>
        <v>0</v>
      </c>
      <c r="S5053" s="141">
        <v>0</v>
      </c>
      <c r="T5053" s="142">
        <f>S5053*H5053</f>
        <v>0</v>
      </c>
      <c r="AR5053" s="143" t="s">
        <v>286</v>
      </c>
      <c r="AT5053" s="143" t="s">
        <v>184</v>
      </c>
      <c r="AU5053" s="143" t="s">
        <v>81</v>
      </c>
      <c r="AY5053" s="17" t="s">
        <v>182</v>
      </c>
      <c r="BE5053" s="144">
        <f>IF(N5053="základní",J5053,0)</f>
        <v>0</v>
      </c>
      <c r="BF5053" s="144">
        <f>IF(N5053="snížená",J5053,0)</f>
        <v>0</v>
      </c>
      <c r="BG5053" s="144">
        <f>IF(N5053="zákl. přenesená",J5053,0)</f>
        <v>0</v>
      </c>
      <c r="BH5053" s="144">
        <f>IF(N5053="sníž. přenesená",J5053,0)</f>
        <v>0</v>
      </c>
      <c r="BI5053" s="144">
        <f>IF(N5053="nulová",J5053,0)</f>
        <v>0</v>
      </c>
      <c r="BJ5053" s="17" t="s">
        <v>79</v>
      </c>
      <c r="BK5053" s="144">
        <f>ROUND(I5053*H5053,2)</f>
        <v>0</v>
      </c>
      <c r="BL5053" s="17" t="s">
        <v>286</v>
      </c>
      <c r="BM5053" s="143" t="s">
        <v>4419</v>
      </c>
    </row>
    <row r="5054" spans="2:65" s="1" customFormat="1">
      <c r="B5054" s="32"/>
      <c r="D5054" s="145" t="s">
        <v>191</v>
      </c>
      <c r="F5054" s="146" t="s">
        <v>4420</v>
      </c>
      <c r="I5054" s="147"/>
      <c r="L5054" s="32"/>
      <c r="M5054" s="148"/>
      <c r="T5054" s="52"/>
      <c r="AT5054" s="17" t="s">
        <v>191</v>
      </c>
      <c r="AU5054" s="17" t="s">
        <v>81</v>
      </c>
    </row>
    <row r="5055" spans="2:65" s="12" customFormat="1">
      <c r="B5055" s="149"/>
      <c r="D5055" s="150" t="s">
        <v>193</v>
      </c>
      <c r="E5055" s="151" t="s">
        <v>3</v>
      </c>
      <c r="F5055" s="152" t="s">
        <v>4421</v>
      </c>
      <c r="H5055" s="153">
        <v>1</v>
      </c>
      <c r="I5055" s="154"/>
      <c r="L5055" s="149"/>
      <c r="M5055" s="155"/>
      <c r="T5055" s="156"/>
      <c r="AT5055" s="151" t="s">
        <v>193</v>
      </c>
      <c r="AU5055" s="151" t="s">
        <v>81</v>
      </c>
      <c r="AV5055" s="12" t="s">
        <v>81</v>
      </c>
      <c r="AW5055" s="12" t="s">
        <v>34</v>
      </c>
      <c r="AX5055" s="12" t="s">
        <v>79</v>
      </c>
      <c r="AY5055" s="151" t="s">
        <v>182</v>
      </c>
    </row>
    <row r="5056" spans="2:65" s="1" customFormat="1" ht="16.5" customHeight="1">
      <c r="B5056" s="131"/>
      <c r="C5056" s="164" t="s">
        <v>4422</v>
      </c>
      <c r="D5056" s="164" t="s">
        <v>281</v>
      </c>
      <c r="E5056" s="165" t="s">
        <v>4423</v>
      </c>
      <c r="F5056" s="166" t="s">
        <v>4424</v>
      </c>
      <c r="G5056" s="167" t="s">
        <v>543</v>
      </c>
      <c r="H5056" s="168">
        <v>1</v>
      </c>
      <c r="I5056" s="169"/>
      <c r="J5056" s="170">
        <f>ROUND(I5056*H5056,2)</f>
        <v>0</v>
      </c>
      <c r="K5056" s="166" t="s">
        <v>3</v>
      </c>
      <c r="L5056" s="171"/>
      <c r="M5056" s="172" t="s">
        <v>3</v>
      </c>
      <c r="N5056" s="173" t="s">
        <v>43</v>
      </c>
      <c r="P5056" s="141">
        <f>O5056*H5056</f>
        <v>0</v>
      </c>
      <c r="Q5056" s="141">
        <v>0</v>
      </c>
      <c r="R5056" s="141">
        <f>Q5056*H5056</f>
        <v>0</v>
      </c>
      <c r="S5056" s="141">
        <v>0</v>
      </c>
      <c r="T5056" s="142">
        <f>S5056*H5056</f>
        <v>0</v>
      </c>
      <c r="AR5056" s="143" t="s">
        <v>405</v>
      </c>
      <c r="AT5056" s="143" t="s">
        <v>281</v>
      </c>
      <c r="AU5056" s="143" t="s">
        <v>81</v>
      </c>
      <c r="AY5056" s="17" t="s">
        <v>182</v>
      </c>
      <c r="BE5056" s="144">
        <f>IF(N5056="základní",J5056,0)</f>
        <v>0</v>
      </c>
      <c r="BF5056" s="144">
        <f>IF(N5056="snížená",J5056,0)</f>
        <v>0</v>
      </c>
      <c r="BG5056" s="144">
        <f>IF(N5056="zákl. přenesená",J5056,0)</f>
        <v>0</v>
      </c>
      <c r="BH5056" s="144">
        <f>IF(N5056="sníž. přenesená",J5056,0)</f>
        <v>0</v>
      </c>
      <c r="BI5056" s="144">
        <f>IF(N5056="nulová",J5056,0)</f>
        <v>0</v>
      </c>
      <c r="BJ5056" s="17" t="s">
        <v>79</v>
      </c>
      <c r="BK5056" s="144">
        <f>ROUND(I5056*H5056,2)</f>
        <v>0</v>
      </c>
      <c r="BL5056" s="17" t="s">
        <v>286</v>
      </c>
      <c r="BM5056" s="143" t="s">
        <v>4425</v>
      </c>
    </row>
    <row r="5057" spans="2:65" s="1" customFormat="1" ht="49.15" customHeight="1">
      <c r="B5057" s="131"/>
      <c r="C5057" s="132" t="s">
        <v>4426</v>
      </c>
      <c r="D5057" s="132" t="s">
        <v>184</v>
      </c>
      <c r="E5057" s="133" t="s">
        <v>4427</v>
      </c>
      <c r="F5057" s="134" t="s">
        <v>4428</v>
      </c>
      <c r="G5057" s="135" t="s">
        <v>543</v>
      </c>
      <c r="H5057" s="136">
        <v>18</v>
      </c>
      <c r="I5057" s="137"/>
      <c r="J5057" s="138">
        <f>ROUND(I5057*H5057,2)</f>
        <v>0</v>
      </c>
      <c r="K5057" s="134" t="s">
        <v>3</v>
      </c>
      <c r="L5057" s="32"/>
      <c r="M5057" s="139" t="s">
        <v>3</v>
      </c>
      <c r="N5057" s="140" t="s">
        <v>43</v>
      </c>
      <c r="P5057" s="141">
        <f>O5057*H5057</f>
        <v>0</v>
      </c>
      <c r="Q5057" s="141">
        <v>0</v>
      </c>
      <c r="R5057" s="141">
        <f>Q5057*H5057</f>
        <v>0</v>
      </c>
      <c r="S5057" s="141">
        <v>0</v>
      </c>
      <c r="T5057" s="142">
        <f>S5057*H5057</f>
        <v>0</v>
      </c>
      <c r="AR5057" s="143" t="s">
        <v>286</v>
      </c>
      <c r="AT5057" s="143" t="s">
        <v>184</v>
      </c>
      <c r="AU5057" s="143" t="s">
        <v>81</v>
      </c>
      <c r="AY5057" s="17" t="s">
        <v>182</v>
      </c>
      <c r="BE5057" s="144">
        <f>IF(N5057="základní",J5057,0)</f>
        <v>0</v>
      </c>
      <c r="BF5057" s="144">
        <f>IF(N5057="snížená",J5057,0)</f>
        <v>0</v>
      </c>
      <c r="BG5057" s="144">
        <f>IF(N5057="zákl. přenesená",J5057,0)</f>
        <v>0</v>
      </c>
      <c r="BH5057" s="144">
        <f>IF(N5057="sníž. přenesená",J5057,0)</f>
        <v>0</v>
      </c>
      <c r="BI5057" s="144">
        <f>IF(N5057="nulová",J5057,0)</f>
        <v>0</v>
      </c>
      <c r="BJ5057" s="17" t="s">
        <v>79</v>
      </c>
      <c r="BK5057" s="144">
        <f>ROUND(I5057*H5057,2)</f>
        <v>0</v>
      </c>
      <c r="BL5057" s="17" t="s">
        <v>286</v>
      </c>
      <c r="BM5057" s="143" t="s">
        <v>4429</v>
      </c>
    </row>
    <row r="5058" spans="2:65" s="12" customFormat="1">
      <c r="B5058" s="149"/>
      <c r="D5058" s="150" t="s">
        <v>193</v>
      </c>
      <c r="E5058" s="151" t="s">
        <v>3</v>
      </c>
      <c r="F5058" s="152" t="s">
        <v>4430</v>
      </c>
      <c r="H5058" s="153">
        <v>18</v>
      </c>
      <c r="I5058" s="154"/>
      <c r="L5058" s="149"/>
      <c r="M5058" s="155"/>
      <c r="T5058" s="156"/>
      <c r="AT5058" s="151" t="s">
        <v>193</v>
      </c>
      <c r="AU5058" s="151" t="s">
        <v>81</v>
      </c>
      <c r="AV5058" s="12" t="s">
        <v>81</v>
      </c>
      <c r="AW5058" s="12" t="s">
        <v>34</v>
      </c>
      <c r="AX5058" s="12" t="s">
        <v>79</v>
      </c>
      <c r="AY5058" s="151" t="s">
        <v>182</v>
      </c>
    </row>
    <row r="5059" spans="2:65" s="1" customFormat="1" ht="24.2" customHeight="1">
      <c r="B5059" s="131"/>
      <c r="C5059" s="132" t="s">
        <v>4431</v>
      </c>
      <c r="D5059" s="132" t="s">
        <v>184</v>
      </c>
      <c r="E5059" s="133" t="s">
        <v>4432</v>
      </c>
      <c r="F5059" s="134" t="s">
        <v>4433</v>
      </c>
      <c r="G5059" s="135" t="s">
        <v>4434</v>
      </c>
      <c r="H5059" s="136">
        <v>1319.16</v>
      </c>
      <c r="I5059" s="137"/>
      <c r="J5059" s="138">
        <f>ROUND(I5059*H5059,2)</f>
        <v>0</v>
      </c>
      <c r="K5059" s="134" t="s">
        <v>3</v>
      </c>
      <c r="L5059" s="32"/>
      <c r="M5059" s="139" t="s">
        <v>3</v>
      </c>
      <c r="N5059" s="140" t="s">
        <v>43</v>
      </c>
      <c r="P5059" s="141">
        <f>O5059*H5059</f>
        <v>0</v>
      </c>
      <c r="Q5059" s="141">
        <v>0</v>
      </c>
      <c r="R5059" s="141">
        <f>Q5059*H5059</f>
        <v>0</v>
      </c>
      <c r="S5059" s="141">
        <v>0</v>
      </c>
      <c r="T5059" s="142">
        <f>S5059*H5059</f>
        <v>0</v>
      </c>
      <c r="AR5059" s="143" t="s">
        <v>286</v>
      </c>
      <c r="AT5059" s="143" t="s">
        <v>184</v>
      </c>
      <c r="AU5059" s="143" t="s">
        <v>81</v>
      </c>
      <c r="AY5059" s="17" t="s">
        <v>182</v>
      </c>
      <c r="BE5059" s="144">
        <f>IF(N5059="základní",J5059,0)</f>
        <v>0</v>
      </c>
      <c r="BF5059" s="144">
        <f>IF(N5059="snížená",J5059,0)</f>
        <v>0</v>
      </c>
      <c r="BG5059" s="144">
        <f>IF(N5059="zákl. přenesená",J5059,0)</f>
        <v>0</v>
      </c>
      <c r="BH5059" s="144">
        <f>IF(N5059="sníž. přenesená",J5059,0)</f>
        <v>0</v>
      </c>
      <c r="BI5059" s="144">
        <f>IF(N5059="nulová",J5059,0)</f>
        <v>0</v>
      </c>
      <c r="BJ5059" s="17" t="s">
        <v>79</v>
      </c>
      <c r="BK5059" s="144">
        <f>ROUND(I5059*H5059,2)</f>
        <v>0</v>
      </c>
      <c r="BL5059" s="17" t="s">
        <v>286</v>
      </c>
      <c r="BM5059" s="143" t="s">
        <v>4435</v>
      </c>
    </row>
    <row r="5060" spans="2:65" s="12" customFormat="1" ht="22.5">
      <c r="B5060" s="149"/>
      <c r="D5060" s="150" t="s">
        <v>193</v>
      </c>
      <c r="E5060" s="151" t="s">
        <v>3</v>
      </c>
      <c r="F5060" s="152" t="s">
        <v>4436</v>
      </c>
      <c r="H5060" s="153">
        <v>1319.16</v>
      </c>
      <c r="I5060" s="154"/>
      <c r="L5060" s="149"/>
      <c r="M5060" s="155"/>
      <c r="T5060" s="156"/>
      <c r="AT5060" s="151" t="s">
        <v>193</v>
      </c>
      <c r="AU5060" s="151" t="s">
        <v>81</v>
      </c>
      <c r="AV5060" s="12" t="s">
        <v>81</v>
      </c>
      <c r="AW5060" s="12" t="s">
        <v>34</v>
      </c>
      <c r="AX5060" s="12" t="s">
        <v>79</v>
      </c>
      <c r="AY5060" s="151" t="s">
        <v>182</v>
      </c>
    </row>
    <row r="5061" spans="2:65" s="1" customFormat="1" ht="21.75" customHeight="1">
      <c r="B5061" s="131"/>
      <c r="C5061" s="164" t="s">
        <v>4437</v>
      </c>
      <c r="D5061" s="164" t="s">
        <v>281</v>
      </c>
      <c r="E5061" s="165" t="s">
        <v>4438</v>
      </c>
      <c r="F5061" s="166" t="s">
        <v>4439</v>
      </c>
      <c r="G5061" s="167" t="s">
        <v>256</v>
      </c>
      <c r="H5061" s="168">
        <v>0.38600000000000001</v>
      </c>
      <c r="I5061" s="169"/>
      <c r="J5061" s="170">
        <f>ROUND(I5061*H5061,2)</f>
        <v>0</v>
      </c>
      <c r="K5061" s="166" t="s">
        <v>188</v>
      </c>
      <c r="L5061" s="171"/>
      <c r="M5061" s="172" t="s">
        <v>3</v>
      </c>
      <c r="N5061" s="173" t="s">
        <v>43</v>
      </c>
      <c r="P5061" s="141">
        <f>O5061*H5061</f>
        <v>0</v>
      </c>
      <c r="Q5061" s="141">
        <v>1</v>
      </c>
      <c r="R5061" s="141">
        <f>Q5061*H5061</f>
        <v>0.38600000000000001</v>
      </c>
      <c r="S5061" s="141">
        <v>0</v>
      </c>
      <c r="T5061" s="142">
        <f>S5061*H5061</f>
        <v>0</v>
      </c>
      <c r="AR5061" s="143" t="s">
        <v>405</v>
      </c>
      <c r="AT5061" s="143" t="s">
        <v>281</v>
      </c>
      <c r="AU5061" s="143" t="s">
        <v>81</v>
      </c>
      <c r="AY5061" s="17" t="s">
        <v>182</v>
      </c>
      <c r="BE5061" s="144">
        <f>IF(N5061="základní",J5061,0)</f>
        <v>0</v>
      </c>
      <c r="BF5061" s="144">
        <f>IF(N5061="snížená",J5061,0)</f>
        <v>0</v>
      </c>
      <c r="BG5061" s="144">
        <f>IF(N5061="zákl. přenesená",J5061,0)</f>
        <v>0</v>
      </c>
      <c r="BH5061" s="144">
        <f>IF(N5061="sníž. přenesená",J5061,0)</f>
        <v>0</v>
      </c>
      <c r="BI5061" s="144">
        <f>IF(N5061="nulová",J5061,0)</f>
        <v>0</v>
      </c>
      <c r="BJ5061" s="17" t="s">
        <v>79</v>
      </c>
      <c r="BK5061" s="144">
        <f>ROUND(I5061*H5061,2)</f>
        <v>0</v>
      </c>
      <c r="BL5061" s="17" t="s">
        <v>286</v>
      </c>
      <c r="BM5061" s="143" t="s">
        <v>4440</v>
      </c>
    </row>
    <row r="5062" spans="2:65" s="1" customFormat="1" ht="19.5">
      <c r="B5062" s="32"/>
      <c r="D5062" s="150" t="s">
        <v>739</v>
      </c>
      <c r="F5062" s="181" t="s">
        <v>4441</v>
      </c>
      <c r="I5062" s="147"/>
      <c r="L5062" s="32"/>
      <c r="M5062" s="148"/>
      <c r="T5062" s="52"/>
      <c r="AT5062" s="17" t="s">
        <v>739</v>
      </c>
      <c r="AU5062" s="17" t="s">
        <v>81</v>
      </c>
    </row>
    <row r="5063" spans="2:65" s="12" customFormat="1">
      <c r="B5063" s="149"/>
      <c r="D5063" s="150" t="s">
        <v>193</v>
      </c>
      <c r="E5063" s="151" t="s">
        <v>3</v>
      </c>
      <c r="F5063" s="152" t="s">
        <v>4442</v>
      </c>
      <c r="H5063" s="153">
        <v>0.38600000000000001</v>
      </c>
      <c r="I5063" s="154"/>
      <c r="L5063" s="149"/>
      <c r="M5063" s="155"/>
      <c r="T5063" s="156"/>
      <c r="AT5063" s="151" t="s">
        <v>193</v>
      </c>
      <c r="AU5063" s="151" t="s">
        <v>81</v>
      </c>
      <c r="AV5063" s="12" t="s">
        <v>81</v>
      </c>
      <c r="AW5063" s="12" t="s">
        <v>34</v>
      </c>
      <c r="AX5063" s="12" t="s">
        <v>79</v>
      </c>
      <c r="AY5063" s="151" t="s">
        <v>182</v>
      </c>
    </row>
    <row r="5064" spans="2:65" s="1" customFormat="1" ht="21.75" customHeight="1">
      <c r="B5064" s="131"/>
      <c r="C5064" s="164" t="s">
        <v>4443</v>
      </c>
      <c r="D5064" s="164" t="s">
        <v>281</v>
      </c>
      <c r="E5064" s="165" t="s">
        <v>4444</v>
      </c>
      <c r="F5064" s="166" t="s">
        <v>4445</v>
      </c>
      <c r="G5064" s="167" t="s">
        <v>256</v>
      </c>
      <c r="H5064" s="168">
        <v>0.28599999999999998</v>
      </c>
      <c r="I5064" s="169"/>
      <c r="J5064" s="170">
        <f>ROUND(I5064*H5064,2)</f>
        <v>0</v>
      </c>
      <c r="K5064" s="166" t="s">
        <v>188</v>
      </c>
      <c r="L5064" s="171"/>
      <c r="M5064" s="172" t="s">
        <v>3</v>
      </c>
      <c r="N5064" s="173" t="s">
        <v>43</v>
      </c>
      <c r="P5064" s="141">
        <f>O5064*H5064</f>
        <v>0</v>
      </c>
      <c r="Q5064" s="141">
        <v>1</v>
      </c>
      <c r="R5064" s="141">
        <f>Q5064*H5064</f>
        <v>0.28599999999999998</v>
      </c>
      <c r="S5064" s="141">
        <v>0</v>
      </c>
      <c r="T5064" s="142">
        <f>S5064*H5064</f>
        <v>0</v>
      </c>
      <c r="AR5064" s="143" t="s">
        <v>405</v>
      </c>
      <c r="AT5064" s="143" t="s">
        <v>281</v>
      </c>
      <c r="AU5064" s="143" t="s">
        <v>81</v>
      </c>
      <c r="AY5064" s="17" t="s">
        <v>182</v>
      </c>
      <c r="BE5064" s="144">
        <f>IF(N5064="základní",J5064,0)</f>
        <v>0</v>
      </c>
      <c r="BF5064" s="144">
        <f>IF(N5064="snížená",J5064,0)</f>
        <v>0</v>
      </c>
      <c r="BG5064" s="144">
        <f>IF(N5064="zákl. přenesená",J5064,0)</f>
        <v>0</v>
      </c>
      <c r="BH5064" s="144">
        <f>IF(N5064="sníž. přenesená",J5064,0)</f>
        <v>0</v>
      </c>
      <c r="BI5064" s="144">
        <f>IF(N5064="nulová",J5064,0)</f>
        <v>0</v>
      </c>
      <c r="BJ5064" s="17" t="s">
        <v>79</v>
      </c>
      <c r="BK5064" s="144">
        <f>ROUND(I5064*H5064,2)</f>
        <v>0</v>
      </c>
      <c r="BL5064" s="17" t="s">
        <v>286</v>
      </c>
      <c r="BM5064" s="143" t="s">
        <v>4446</v>
      </c>
    </row>
    <row r="5065" spans="2:65" s="1" customFormat="1" ht="19.5">
      <c r="B5065" s="32"/>
      <c r="D5065" s="150" t="s">
        <v>739</v>
      </c>
      <c r="F5065" s="181" t="s">
        <v>4447</v>
      </c>
      <c r="I5065" s="147"/>
      <c r="L5065" s="32"/>
      <c r="M5065" s="148"/>
      <c r="T5065" s="52"/>
      <c r="AT5065" s="17" t="s">
        <v>739</v>
      </c>
      <c r="AU5065" s="17" t="s">
        <v>81</v>
      </c>
    </row>
    <row r="5066" spans="2:65" s="12" customFormat="1">
      <c r="B5066" s="149"/>
      <c r="D5066" s="150" t="s">
        <v>193</v>
      </c>
      <c r="E5066" s="151" t="s">
        <v>3</v>
      </c>
      <c r="F5066" s="152" t="s">
        <v>4448</v>
      </c>
      <c r="H5066" s="153">
        <v>0.28599999999999998</v>
      </c>
      <c r="I5066" s="154"/>
      <c r="L5066" s="149"/>
      <c r="M5066" s="155"/>
      <c r="T5066" s="156"/>
      <c r="AT5066" s="151" t="s">
        <v>193</v>
      </c>
      <c r="AU5066" s="151" t="s">
        <v>81</v>
      </c>
      <c r="AV5066" s="12" t="s">
        <v>81</v>
      </c>
      <c r="AW5066" s="12" t="s">
        <v>34</v>
      </c>
      <c r="AX5066" s="12" t="s">
        <v>79</v>
      </c>
      <c r="AY5066" s="151" t="s">
        <v>182</v>
      </c>
    </row>
    <row r="5067" spans="2:65" s="1" customFormat="1" ht="21.75" customHeight="1">
      <c r="B5067" s="131"/>
      <c r="C5067" s="164" t="s">
        <v>4449</v>
      </c>
      <c r="D5067" s="164" t="s">
        <v>281</v>
      </c>
      <c r="E5067" s="165" t="s">
        <v>4450</v>
      </c>
      <c r="F5067" s="166" t="s">
        <v>4451</v>
      </c>
      <c r="G5067" s="167" t="s">
        <v>256</v>
      </c>
      <c r="H5067" s="168">
        <v>0.14099999999999999</v>
      </c>
      <c r="I5067" s="169"/>
      <c r="J5067" s="170">
        <f>ROUND(I5067*H5067,2)</f>
        <v>0</v>
      </c>
      <c r="K5067" s="166" t="s">
        <v>188</v>
      </c>
      <c r="L5067" s="171"/>
      <c r="M5067" s="172" t="s">
        <v>3</v>
      </c>
      <c r="N5067" s="173" t="s">
        <v>43</v>
      </c>
      <c r="P5067" s="141">
        <f>O5067*H5067</f>
        <v>0</v>
      </c>
      <c r="Q5067" s="141">
        <v>1</v>
      </c>
      <c r="R5067" s="141">
        <f>Q5067*H5067</f>
        <v>0.14099999999999999</v>
      </c>
      <c r="S5067" s="141">
        <v>0</v>
      </c>
      <c r="T5067" s="142">
        <f>S5067*H5067</f>
        <v>0</v>
      </c>
      <c r="AR5067" s="143" t="s">
        <v>405</v>
      </c>
      <c r="AT5067" s="143" t="s">
        <v>281</v>
      </c>
      <c r="AU5067" s="143" t="s">
        <v>81</v>
      </c>
      <c r="AY5067" s="17" t="s">
        <v>182</v>
      </c>
      <c r="BE5067" s="144">
        <f>IF(N5067="základní",J5067,0)</f>
        <v>0</v>
      </c>
      <c r="BF5067" s="144">
        <f>IF(N5067="snížená",J5067,0)</f>
        <v>0</v>
      </c>
      <c r="BG5067" s="144">
        <f>IF(N5067="zákl. přenesená",J5067,0)</f>
        <v>0</v>
      </c>
      <c r="BH5067" s="144">
        <f>IF(N5067="sníž. přenesená",J5067,0)</f>
        <v>0</v>
      </c>
      <c r="BI5067" s="144">
        <f>IF(N5067="nulová",J5067,0)</f>
        <v>0</v>
      </c>
      <c r="BJ5067" s="17" t="s">
        <v>79</v>
      </c>
      <c r="BK5067" s="144">
        <f>ROUND(I5067*H5067,2)</f>
        <v>0</v>
      </c>
      <c r="BL5067" s="17" t="s">
        <v>286</v>
      </c>
      <c r="BM5067" s="143" t="s">
        <v>4452</v>
      </c>
    </row>
    <row r="5068" spans="2:65" s="1" customFormat="1" ht="19.5">
      <c r="B5068" s="32"/>
      <c r="D5068" s="150" t="s">
        <v>739</v>
      </c>
      <c r="F5068" s="181" t="s">
        <v>4453</v>
      </c>
      <c r="I5068" s="147"/>
      <c r="L5068" s="32"/>
      <c r="M5068" s="148"/>
      <c r="T5068" s="52"/>
      <c r="AT5068" s="17" t="s">
        <v>739</v>
      </c>
      <c r="AU5068" s="17" t="s">
        <v>81</v>
      </c>
    </row>
    <row r="5069" spans="2:65" s="12" customFormat="1">
      <c r="B5069" s="149"/>
      <c r="D5069" s="150" t="s">
        <v>193</v>
      </c>
      <c r="E5069" s="151" t="s">
        <v>3</v>
      </c>
      <c r="F5069" s="152" t="s">
        <v>4454</v>
      </c>
      <c r="H5069" s="153">
        <v>0.14099999999999999</v>
      </c>
      <c r="I5069" s="154"/>
      <c r="L5069" s="149"/>
      <c r="M5069" s="155"/>
      <c r="T5069" s="156"/>
      <c r="AT5069" s="151" t="s">
        <v>193</v>
      </c>
      <c r="AU5069" s="151" t="s">
        <v>81</v>
      </c>
      <c r="AV5069" s="12" t="s">
        <v>81</v>
      </c>
      <c r="AW5069" s="12" t="s">
        <v>34</v>
      </c>
      <c r="AX5069" s="12" t="s">
        <v>79</v>
      </c>
      <c r="AY5069" s="151" t="s">
        <v>182</v>
      </c>
    </row>
    <row r="5070" spans="2:65" s="1" customFormat="1" ht="21.75" customHeight="1">
      <c r="B5070" s="131"/>
      <c r="C5070" s="164" t="s">
        <v>4455</v>
      </c>
      <c r="D5070" s="164" t="s">
        <v>281</v>
      </c>
      <c r="E5070" s="165" t="s">
        <v>4456</v>
      </c>
      <c r="F5070" s="166" t="s">
        <v>4457</v>
      </c>
      <c r="G5070" s="167" t="s">
        <v>256</v>
      </c>
      <c r="H5070" s="168">
        <v>6.8000000000000005E-2</v>
      </c>
      <c r="I5070" s="169"/>
      <c r="J5070" s="170">
        <f>ROUND(I5070*H5070,2)</f>
        <v>0</v>
      </c>
      <c r="K5070" s="166" t="s">
        <v>3</v>
      </c>
      <c r="L5070" s="171"/>
      <c r="M5070" s="172" t="s">
        <v>3</v>
      </c>
      <c r="N5070" s="173" t="s">
        <v>43</v>
      </c>
      <c r="P5070" s="141">
        <f>O5070*H5070</f>
        <v>0</v>
      </c>
      <c r="Q5070" s="141">
        <v>1</v>
      </c>
      <c r="R5070" s="141">
        <f>Q5070*H5070</f>
        <v>6.8000000000000005E-2</v>
      </c>
      <c r="S5070" s="141">
        <v>0</v>
      </c>
      <c r="T5070" s="142">
        <f>S5070*H5070</f>
        <v>0</v>
      </c>
      <c r="AR5070" s="143" t="s">
        <v>405</v>
      </c>
      <c r="AT5070" s="143" t="s">
        <v>281</v>
      </c>
      <c r="AU5070" s="143" t="s">
        <v>81</v>
      </c>
      <c r="AY5070" s="17" t="s">
        <v>182</v>
      </c>
      <c r="BE5070" s="144">
        <f>IF(N5070="základní",J5070,0)</f>
        <v>0</v>
      </c>
      <c r="BF5070" s="144">
        <f>IF(N5070="snížená",J5070,0)</f>
        <v>0</v>
      </c>
      <c r="BG5070" s="144">
        <f>IF(N5070="zákl. přenesená",J5070,0)</f>
        <v>0</v>
      </c>
      <c r="BH5070" s="144">
        <f>IF(N5070="sníž. přenesená",J5070,0)</f>
        <v>0</v>
      </c>
      <c r="BI5070" s="144">
        <f>IF(N5070="nulová",J5070,0)</f>
        <v>0</v>
      </c>
      <c r="BJ5070" s="17" t="s">
        <v>79</v>
      </c>
      <c r="BK5070" s="144">
        <f>ROUND(I5070*H5070,2)</f>
        <v>0</v>
      </c>
      <c r="BL5070" s="17" t="s">
        <v>286</v>
      </c>
      <c r="BM5070" s="143" t="s">
        <v>4458</v>
      </c>
    </row>
    <row r="5071" spans="2:65" s="12" customFormat="1">
      <c r="B5071" s="149"/>
      <c r="D5071" s="150" t="s">
        <v>193</v>
      </c>
      <c r="E5071" s="151" t="s">
        <v>3</v>
      </c>
      <c r="F5071" s="152" t="s">
        <v>4459</v>
      </c>
      <c r="H5071" s="153">
        <v>6.8000000000000005E-2</v>
      </c>
      <c r="I5071" s="154"/>
      <c r="L5071" s="149"/>
      <c r="M5071" s="155"/>
      <c r="T5071" s="156"/>
      <c r="AT5071" s="151" t="s">
        <v>193</v>
      </c>
      <c r="AU5071" s="151" t="s">
        <v>81</v>
      </c>
      <c r="AV5071" s="12" t="s">
        <v>81</v>
      </c>
      <c r="AW5071" s="12" t="s">
        <v>34</v>
      </c>
      <c r="AX5071" s="12" t="s">
        <v>79</v>
      </c>
      <c r="AY5071" s="151" t="s">
        <v>182</v>
      </c>
    </row>
    <row r="5072" spans="2:65" s="1" customFormat="1" ht="24.2" customHeight="1">
      <c r="B5072" s="131"/>
      <c r="C5072" s="164" t="s">
        <v>4460</v>
      </c>
      <c r="D5072" s="164" t="s">
        <v>281</v>
      </c>
      <c r="E5072" s="165" t="s">
        <v>4461</v>
      </c>
      <c r="F5072" s="166" t="s">
        <v>4462</v>
      </c>
      <c r="G5072" s="167" t="s">
        <v>543</v>
      </c>
      <c r="H5072" s="168">
        <v>13</v>
      </c>
      <c r="I5072" s="169"/>
      <c r="J5072" s="170">
        <f>ROUND(I5072*H5072,2)</f>
        <v>0</v>
      </c>
      <c r="K5072" s="166" t="s">
        <v>188</v>
      </c>
      <c r="L5072" s="171"/>
      <c r="M5072" s="172" t="s">
        <v>3</v>
      </c>
      <c r="N5072" s="173" t="s">
        <v>43</v>
      </c>
      <c r="P5072" s="141">
        <f>O5072*H5072</f>
        <v>0</v>
      </c>
      <c r="Q5072" s="141">
        <v>3.2000000000000001E-2</v>
      </c>
      <c r="R5072" s="141">
        <f>Q5072*H5072</f>
        <v>0.41600000000000004</v>
      </c>
      <c r="S5072" s="141">
        <v>0</v>
      </c>
      <c r="T5072" s="142">
        <f>S5072*H5072</f>
        <v>0</v>
      </c>
      <c r="AR5072" s="143" t="s">
        <v>405</v>
      </c>
      <c r="AT5072" s="143" t="s">
        <v>281</v>
      </c>
      <c r="AU5072" s="143" t="s">
        <v>81</v>
      </c>
      <c r="AY5072" s="17" t="s">
        <v>182</v>
      </c>
      <c r="BE5072" s="144">
        <f>IF(N5072="základní",J5072,0)</f>
        <v>0</v>
      </c>
      <c r="BF5072" s="144">
        <f>IF(N5072="snížená",J5072,0)</f>
        <v>0</v>
      </c>
      <c r="BG5072" s="144">
        <f>IF(N5072="zákl. přenesená",J5072,0)</f>
        <v>0</v>
      </c>
      <c r="BH5072" s="144">
        <f>IF(N5072="sníž. přenesená",J5072,0)</f>
        <v>0</v>
      </c>
      <c r="BI5072" s="144">
        <f>IF(N5072="nulová",J5072,0)</f>
        <v>0</v>
      </c>
      <c r="BJ5072" s="17" t="s">
        <v>79</v>
      </c>
      <c r="BK5072" s="144">
        <f>ROUND(I5072*H5072,2)</f>
        <v>0</v>
      </c>
      <c r="BL5072" s="17" t="s">
        <v>286</v>
      </c>
      <c r="BM5072" s="143" t="s">
        <v>4463</v>
      </c>
    </row>
    <row r="5073" spans="2:65" s="1" customFormat="1" ht="21.75" customHeight="1">
      <c r="B5073" s="131"/>
      <c r="C5073" s="164" t="s">
        <v>4464</v>
      </c>
      <c r="D5073" s="164" t="s">
        <v>281</v>
      </c>
      <c r="E5073" s="165" t="s">
        <v>4465</v>
      </c>
      <c r="F5073" s="166" t="s">
        <v>4466</v>
      </c>
      <c r="G5073" s="167" t="s">
        <v>256</v>
      </c>
      <c r="H5073" s="168">
        <v>0.113</v>
      </c>
      <c r="I5073" s="169"/>
      <c r="J5073" s="170">
        <f>ROUND(I5073*H5073,2)</f>
        <v>0</v>
      </c>
      <c r="K5073" s="166" t="s">
        <v>188</v>
      </c>
      <c r="L5073" s="171"/>
      <c r="M5073" s="172" t="s">
        <v>3</v>
      </c>
      <c r="N5073" s="173" t="s">
        <v>43</v>
      </c>
      <c r="P5073" s="141">
        <f>O5073*H5073</f>
        <v>0</v>
      </c>
      <c r="Q5073" s="141">
        <v>1</v>
      </c>
      <c r="R5073" s="141">
        <f>Q5073*H5073</f>
        <v>0.113</v>
      </c>
      <c r="S5073" s="141">
        <v>0</v>
      </c>
      <c r="T5073" s="142">
        <f>S5073*H5073</f>
        <v>0</v>
      </c>
      <c r="AR5073" s="143" t="s">
        <v>405</v>
      </c>
      <c r="AT5073" s="143" t="s">
        <v>281</v>
      </c>
      <c r="AU5073" s="143" t="s">
        <v>81</v>
      </c>
      <c r="AY5073" s="17" t="s">
        <v>182</v>
      </c>
      <c r="BE5073" s="144">
        <f>IF(N5073="základní",J5073,0)</f>
        <v>0</v>
      </c>
      <c r="BF5073" s="144">
        <f>IF(N5073="snížená",J5073,0)</f>
        <v>0</v>
      </c>
      <c r="BG5073" s="144">
        <f>IF(N5073="zákl. přenesená",J5073,0)</f>
        <v>0</v>
      </c>
      <c r="BH5073" s="144">
        <f>IF(N5073="sníž. přenesená",J5073,0)</f>
        <v>0</v>
      </c>
      <c r="BI5073" s="144">
        <f>IF(N5073="nulová",J5073,0)</f>
        <v>0</v>
      </c>
      <c r="BJ5073" s="17" t="s">
        <v>79</v>
      </c>
      <c r="BK5073" s="144">
        <f>ROUND(I5073*H5073,2)</f>
        <v>0</v>
      </c>
      <c r="BL5073" s="17" t="s">
        <v>286</v>
      </c>
      <c r="BM5073" s="143" t="s">
        <v>4467</v>
      </c>
    </row>
    <row r="5074" spans="2:65" s="1" customFormat="1" ht="19.5">
      <c r="B5074" s="32"/>
      <c r="D5074" s="150" t="s">
        <v>739</v>
      </c>
      <c r="F5074" s="181" t="s">
        <v>4468</v>
      </c>
      <c r="I5074" s="147"/>
      <c r="L5074" s="32"/>
      <c r="M5074" s="148"/>
      <c r="T5074" s="52"/>
      <c r="AT5074" s="17" t="s">
        <v>739</v>
      </c>
      <c r="AU5074" s="17" t="s">
        <v>81</v>
      </c>
    </row>
    <row r="5075" spans="2:65" s="12" customFormat="1">
      <c r="B5075" s="149"/>
      <c r="D5075" s="150" t="s">
        <v>193</v>
      </c>
      <c r="E5075" s="151" t="s">
        <v>3</v>
      </c>
      <c r="F5075" s="152" t="s">
        <v>4469</v>
      </c>
      <c r="H5075" s="153">
        <v>0.113</v>
      </c>
      <c r="I5075" s="154"/>
      <c r="L5075" s="149"/>
      <c r="M5075" s="155"/>
      <c r="T5075" s="156"/>
      <c r="AT5075" s="151" t="s">
        <v>193</v>
      </c>
      <c r="AU5075" s="151" t="s">
        <v>81</v>
      </c>
      <c r="AV5075" s="12" t="s">
        <v>81</v>
      </c>
      <c r="AW5075" s="12" t="s">
        <v>34</v>
      </c>
      <c r="AX5075" s="12" t="s">
        <v>79</v>
      </c>
      <c r="AY5075" s="151" t="s">
        <v>182</v>
      </c>
    </row>
    <row r="5076" spans="2:65" s="1" customFormat="1" ht="44.25" customHeight="1">
      <c r="B5076" s="131"/>
      <c r="C5076" s="132" t="s">
        <v>4470</v>
      </c>
      <c r="D5076" s="132" t="s">
        <v>184</v>
      </c>
      <c r="E5076" s="133" t="s">
        <v>4471</v>
      </c>
      <c r="F5076" s="134" t="s">
        <v>4472</v>
      </c>
      <c r="G5076" s="135" t="s">
        <v>543</v>
      </c>
      <c r="H5076" s="136">
        <v>32</v>
      </c>
      <c r="I5076" s="137"/>
      <c r="J5076" s="138">
        <f>ROUND(I5076*H5076,2)</f>
        <v>0</v>
      </c>
      <c r="K5076" s="134" t="s">
        <v>3</v>
      </c>
      <c r="L5076" s="32"/>
      <c r="M5076" s="139" t="s">
        <v>3</v>
      </c>
      <c r="N5076" s="140" t="s">
        <v>43</v>
      </c>
      <c r="P5076" s="141">
        <f>O5076*H5076</f>
        <v>0</v>
      </c>
      <c r="Q5076" s="141">
        <v>0</v>
      </c>
      <c r="R5076" s="141">
        <f>Q5076*H5076</f>
        <v>0</v>
      </c>
      <c r="S5076" s="141">
        <v>0</v>
      </c>
      <c r="T5076" s="142">
        <f>S5076*H5076</f>
        <v>0</v>
      </c>
      <c r="AR5076" s="143" t="s">
        <v>286</v>
      </c>
      <c r="AT5076" s="143" t="s">
        <v>184</v>
      </c>
      <c r="AU5076" s="143" t="s">
        <v>81</v>
      </c>
      <c r="AY5076" s="17" t="s">
        <v>182</v>
      </c>
      <c r="BE5076" s="144">
        <f>IF(N5076="základní",J5076,0)</f>
        <v>0</v>
      </c>
      <c r="BF5076" s="144">
        <f>IF(N5076="snížená",J5076,0)</f>
        <v>0</v>
      </c>
      <c r="BG5076" s="144">
        <f>IF(N5076="zákl. přenesená",J5076,0)</f>
        <v>0</v>
      </c>
      <c r="BH5076" s="144">
        <f>IF(N5076="sníž. přenesená",J5076,0)</f>
        <v>0</v>
      </c>
      <c r="BI5076" s="144">
        <f>IF(N5076="nulová",J5076,0)</f>
        <v>0</v>
      </c>
      <c r="BJ5076" s="17" t="s">
        <v>79</v>
      </c>
      <c r="BK5076" s="144">
        <f>ROUND(I5076*H5076,2)</f>
        <v>0</v>
      </c>
      <c r="BL5076" s="17" t="s">
        <v>286</v>
      </c>
      <c r="BM5076" s="143" t="s">
        <v>4473</v>
      </c>
    </row>
    <row r="5077" spans="2:65" s="12" customFormat="1">
      <c r="B5077" s="149"/>
      <c r="D5077" s="150" t="s">
        <v>193</v>
      </c>
      <c r="E5077" s="151" t="s">
        <v>3</v>
      </c>
      <c r="F5077" s="152" t="s">
        <v>4474</v>
      </c>
      <c r="H5077" s="153">
        <v>32</v>
      </c>
      <c r="I5077" s="154"/>
      <c r="L5077" s="149"/>
      <c r="M5077" s="155"/>
      <c r="T5077" s="156"/>
      <c r="AT5077" s="151" t="s">
        <v>193</v>
      </c>
      <c r="AU5077" s="151" t="s">
        <v>81</v>
      </c>
      <c r="AV5077" s="12" t="s">
        <v>81</v>
      </c>
      <c r="AW5077" s="12" t="s">
        <v>34</v>
      </c>
      <c r="AX5077" s="12" t="s">
        <v>79</v>
      </c>
      <c r="AY5077" s="151" t="s">
        <v>182</v>
      </c>
    </row>
    <row r="5078" spans="2:65" s="1" customFormat="1" ht="24.2" customHeight="1">
      <c r="B5078" s="131"/>
      <c r="C5078" s="132" t="s">
        <v>4475</v>
      </c>
      <c r="D5078" s="132" t="s">
        <v>184</v>
      </c>
      <c r="E5078" s="133" t="s">
        <v>4476</v>
      </c>
      <c r="F5078" s="134" t="s">
        <v>4477</v>
      </c>
      <c r="G5078" s="135" t="s">
        <v>543</v>
      </c>
      <c r="H5078" s="136">
        <v>4</v>
      </c>
      <c r="I5078" s="137"/>
      <c r="J5078" s="138">
        <f>ROUND(I5078*H5078,2)</f>
        <v>0</v>
      </c>
      <c r="K5078" s="134" t="s">
        <v>3</v>
      </c>
      <c r="L5078" s="32"/>
      <c r="M5078" s="139" t="s">
        <v>3</v>
      </c>
      <c r="N5078" s="140" t="s">
        <v>43</v>
      </c>
      <c r="P5078" s="141">
        <f>O5078*H5078</f>
        <v>0</v>
      </c>
      <c r="Q5078" s="141">
        <v>0</v>
      </c>
      <c r="R5078" s="141">
        <f>Q5078*H5078</f>
        <v>0</v>
      </c>
      <c r="S5078" s="141">
        <v>0</v>
      </c>
      <c r="T5078" s="142">
        <f>S5078*H5078</f>
        <v>0</v>
      </c>
      <c r="AR5078" s="143" t="s">
        <v>286</v>
      </c>
      <c r="AT5078" s="143" t="s">
        <v>184</v>
      </c>
      <c r="AU5078" s="143" t="s">
        <v>81</v>
      </c>
      <c r="AY5078" s="17" t="s">
        <v>182</v>
      </c>
      <c r="BE5078" s="144">
        <f>IF(N5078="základní",J5078,0)</f>
        <v>0</v>
      </c>
      <c r="BF5078" s="144">
        <f>IF(N5078="snížená",J5078,0)</f>
        <v>0</v>
      </c>
      <c r="BG5078" s="144">
        <f>IF(N5078="zákl. přenesená",J5078,0)</f>
        <v>0</v>
      </c>
      <c r="BH5078" s="144">
        <f>IF(N5078="sníž. přenesená",J5078,0)</f>
        <v>0</v>
      </c>
      <c r="BI5078" s="144">
        <f>IF(N5078="nulová",J5078,0)</f>
        <v>0</v>
      </c>
      <c r="BJ5078" s="17" t="s">
        <v>79</v>
      </c>
      <c r="BK5078" s="144">
        <f>ROUND(I5078*H5078,2)</f>
        <v>0</v>
      </c>
      <c r="BL5078" s="17" t="s">
        <v>286</v>
      </c>
      <c r="BM5078" s="143" t="s">
        <v>4478</v>
      </c>
    </row>
    <row r="5079" spans="2:65" s="12" customFormat="1">
      <c r="B5079" s="149"/>
      <c r="D5079" s="150" t="s">
        <v>193</v>
      </c>
      <c r="E5079" s="151" t="s">
        <v>3</v>
      </c>
      <c r="F5079" s="152" t="s">
        <v>4479</v>
      </c>
      <c r="H5079" s="153">
        <v>4</v>
      </c>
      <c r="I5079" s="154"/>
      <c r="L5079" s="149"/>
      <c r="M5079" s="155"/>
      <c r="T5079" s="156"/>
      <c r="AT5079" s="151" t="s">
        <v>193</v>
      </c>
      <c r="AU5079" s="151" t="s">
        <v>81</v>
      </c>
      <c r="AV5079" s="12" t="s">
        <v>81</v>
      </c>
      <c r="AW5079" s="12" t="s">
        <v>34</v>
      </c>
      <c r="AX5079" s="12" t="s">
        <v>79</v>
      </c>
      <c r="AY5079" s="151" t="s">
        <v>182</v>
      </c>
    </row>
    <row r="5080" spans="2:65" s="1" customFormat="1" ht="33" customHeight="1">
      <c r="B5080" s="131"/>
      <c r="C5080" s="132" t="s">
        <v>4480</v>
      </c>
      <c r="D5080" s="132" t="s">
        <v>184</v>
      </c>
      <c r="E5080" s="133" t="s">
        <v>4481</v>
      </c>
      <c r="F5080" s="134" t="s">
        <v>4482</v>
      </c>
      <c r="G5080" s="135" t="s">
        <v>543</v>
      </c>
      <c r="H5080" s="136">
        <v>5</v>
      </c>
      <c r="I5080" s="137"/>
      <c r="J5080" s="138">
        <f>ROUND(I5080*H5080,2)</f>
        <v>0</v>
      </c>
      <c r="K5080" s="134" t="s">
        <v>3</v>
      </c>
      <c r="L5080" s="32"/>
      <c r="M5080" s="139" t="s">
        <v>3</v>
      </c>
      <c r="N5080" s="140" t="s">
        <v>43</v>
      </c>
      <c r="P5080" s="141">
        <f>O5080*H5080</f>
        <v>0</v>
      </c>
      <c r="Q5080" s="141">
        <v>0</v>
      </c>
      <c r="R5080" s="141">
        <f>Q5080*H5080</f>
        <v>0</v>
      </c>
      <c r="S5080" s="141">
        <v>0</v>
      </c>
      <c r="T5080" s="142">
        <f>S5080*H5080</f>
        <v>0</v>
      </c>
      <c r="AR5080" s="143" t="s">
        <v>286</v>
      </c>
      <c r="AT5080" s="143" t="s">
        <v>184</v>
      </c>
      <c r="AU5080" s="143" t="s">
        <v>81</v>
      </c>
      <c r="AY5080" s="17" t="s">
        <v>182</v>
      </c>
      <c r="BE5080" s="144">
        <f>IF(N5080="základní",J5080,0)</f>
        <v>0</v>
      </c>
      <c r="BF5080" s="144">
        <f>IF(N5080="snížená",J5080,0)</f>
        <v>0</v>
      </c>
      <c r="BG5080" s="144">
        <f>IF(N5080="zákl. přenesená",J5080,0)</f>
        <v>0</v>
      </c>
      <c r="BH5080" s="144">
        <f>IF(N5080="sníž. přenesená",J5080,0)</f>
        <v>0</v>
      </c>
      <c r="BI5080" s="144">
        <f>IF(N5080="nulová",J5080,0)</f>
        <v>0</v>
      </c>
      <c r="BJ5080" s="17" t="s">
        <v>79</v>
      </c>
      <c r="BK5080" s="144">
        <f>ROUND(I5080*H5080,2)</f>
        <v>0</v>
      </c>
      <c r="BL5080" s="17" t="s">
        <v>286</v>
      </c>
      <c r="BM5080" s="143" t="s">
        <v>4483</v>
      </c>
    </row>
    <row r="5081" spans="2:65" s="12" customFormat="1">
      <c r="B5081" s="149"/>
      <c r="D5081" s="150" t="s">
        <v>193</v>
      </c>
      <c r="E5081" s="151" t="s">
        <v>3</v>
      </c>
      <c r="F5081" s="152" t="s">
        <v>4484</v>
      </c>
      <c r="H5081" s="153">
        <v>5</v>
      </c>
      <c r="I5081" s="154"/>
      <c r="L5081" s="149"/>
      <c r="M5081" s="155"/>
      <c r="T5081" s="156"/>
      <c r="AT5081" s="151" t="s">
        <v>193</v>
      </c>
      <c r="AU5081" s="151" t="s">
        <v>81</v>
      </c>
      <c r="AV5081" s="12" t="s">
        <v>81</v>
      </c>
      <c r="AW5081" s="12" t="s">
        <v>34</v>
      </c>
      <c r="AX5081" s="12" t="s">
        <v>79</v>
      </c>
      <c r="AY5081" s="151" t="s">
        <v>182</v>
      </c>
    </row>
    <row r="5082" spans="2:65" s="1" customFormat="1" ht="37.9" customHeight="1">
      <c r="B5082" s="131"/>
      <c r="C5082" s="132" t="s">
        <v>4485</v>
      </c>
      <c r="D5082" s="132" t="s">
        <v>184</v>
      </c>
      <c r="E5082" s="133" t="s">
        <v>4486</v>
      </c>
      <c r="F5082" s="134" t="s">
        <v>4487</v>
      </c>
      <c r="G5082" s="135" t="s">
        <v>543</v>
      </c>
      <c r="H5082" s="136">
        <v>6</v>
      </c>
      <c r="I5082" s="137"/>
      <c r="J5082" s="138">
        <f>ROUND(I5082*H5082,2)</f>
        <v>0</v>
      </c>
      <c r="K5082" s="134" t="s">
        <v>3</v>
      </c>
      <c r="L5082" s="32"/>
      <c r="M5082" s="139" t="s">
        <v>3</v>
      </c>
      <c r="N5082" s="140" t="s">
        <v>43</v>
      </c>
      <c r="P5082" s="141">
        <f>O5082*H5082</f>
        <v>0</v>
      </c>
      <c r="Q5082" s="141">
        <v>0</v>
      </c>
      <c r="R5082" s="141">
        <f>Q5082*H5082</f>
        <v>0</v>
      </c>
      <c r="S5082" s="141">
        <v>0</v>
      </c>
      <c r="T5082" s="142">
        <f>S5082*H5082</f>
        <v>0</v>
      </c>
      <c r="AR5082" s="143" t="s">
        <v>286</v>
      </c>
      <c r="AT5082" s="143" t="s">
        <v>184</v>
      </c>
      <c r="AU5082" s="143" t="s">
        <v>81</v>
      </c>
      <c r="AY5082" s="17" t="s">
        <v>182</v>
      </c>
      <c r="BE5082" s="144">
        <f>IF(N5082="základní",J5082,0)</f>
        <v>0</v>
      </c>
      <c r="BF5082" s="144">
        <f>IF(N5082="snížená",J5082,0)</f>
        <v>0</v>
      </c>
      <c r="BG5082" s="144">
        <f>IF(N5082="zákl. přenesená",J5082,0)</f>
        <v>0</v>
      </c>
      <c r="BH5082" s="144">
        <f>IF(N5082="sníž. přenesená",J5082,0)</f>
        <v>0</v>
      </c>
      <c r="BI5082" s="144">
        <f>IF(N5082="nulová",J5082,0)</f>
        <v>0</v>
      </c>
      <c r="BJ5082" s="17" t="s">
        <v>79</v>
      </c>
      <c r="BK5082" s="144">
        <f>ROUND(I5082*H5082,2)</f>
        <v>0</v>
      </c>
      <c r="BL5082" s="17" t="s">
        <v>286</v>
      </c>
      <c r="BM5082" s="143" t="s">
        <v>4488</v>
      </c>
    </row>
    <row r="5083" spans="2:65" s="12" customFormat="1">
      <c r="B5083" s="149"/>
      <c r="D5083" s="150" t="s">
        <v>193</v>
      </c>
      <c r="E5083" s="151" t="s">
        <v>3</v>
      </c>
      <c r="F5083" s="152" t="s">
        <v>4489</v>
      </c>
      <c r="H5083" s="153">
        <v>6</v>
      </c>
      <c r="I5083" s="154"/>
      <c r="L5083" s="149"/>
      <c r="M5083" s="155"/>
      <c r="T5083" s="156"/>
      <c r="AT5083" s="151" t="s">
        <v>193</v>
      </c>
      <c r="AU5083" s="151" t="s">
        <v>81</v>
      </c>
      <c r="AV5083" s="12" t="s">
        <v>81</v>
      </c>
      <c r="AW5083" s="12" t="s">
        <v>34</v>
      </c>
      <c r="AX5083" s="12" t="s">
        <v>79</v>
      </c>
      <c r="AY5083" s="151" t="s">
        <v>182</v>
      </c>
    </row>
    <row r="5084" spans="2:65" s="1" customFormat="1" ht="37.9" customHeight="1">
      <c r="B5084" s="131"/>
      <c r="C5084" s="132" t="s">
        <v>4490</v>
      </c>
      <c r="D5084" s="132" t="s">
        <v>184</v>
      </c>
      <c r="E5084" s="133" t="s">
        <v>4491</v>
      </c>
      <c r="F5084" s="134" t="s">
        <v>4492</v>
      </c>
      <c r="G5084" s="135" t="s">
        <v>543</v>
      </c>
      <c r="H5084" s="136">
        <v>1</v>
      </c>
      <c r="I5084" s="137"/>
      <c r="J5084" s="138">
        <f>ROUND(I5084*H5084,2)</f>
        <v>0</v>
      </c>
      <c r="K5084" s="134" t="s">
        <v>3</v>
      </c>
      <c r="L5084" s="32"/>
      <c r="M5084" s="139" t="s">
        <v>3</v>
      </c>
      <c r="N5084" s="140" t="s">
        <v>43</v>
      </c>
      <c r="P5084" s="141">
        <f>O5084*H5084</f>
        <v>0</v>
      </c>
      <c r="Q5084" s="141">
        <v>0</v>
      </c>
      <c r="R5084" s="141">
        <f>Q5084*H5084</f>
        <v>0</v>
      </c>
      <c r="S5084" s="141">
        <v>0</v>
      </c>
      <c r="T5084" s="142">
        <f>S5084*H5084</f>
        <v>0</v>
      </c>
      <c r="AR5084" s="143" t="s">
        <v>286</v>
      </c>
      <c r="AT5084" s="143" t="s">
        <v>184</v>
      </c>
      <c r="AU5084" s="143" t="s">
        <v>81</v>
      </c>
      <c r="AY5084" s="17" t="s">
        <v>182</v>
      </c>
      <c r="BE5084" s="144">
        <f>IF(N5084="základní",J5084,0)</f>
        <v>0</v>
      </c>
      <c r="BF5084" s="144">
        <f>IF(N5084="snížená",J5084,0)</f>
        <v>0</v>
      </c>
      <c r="BG5084" s="144">
        <f>IF(N5084="zákl. přenesená",J5084,0)</f>
        <v>0</v>
      </c>
      <c r="BH5084" s="144">
        <f>IF(N5084="sníž. přenesená",J5084,0)</f>
        <v>0</v>
      </c>
      <c r="BI5084" s="144">
        <f>IF(N5084="nulová",J5084,0)</f>
        <v>0</v>
      </c>
      <c r="BJ5084" s="17" t="s">
        <v>79</v>
      </c>
      <c r="BK5084" s="144">
        <f>ROUND(I5084*H5084,2)</f>
        <v>0</v>
      </c>
      <c r="BL5084" s="17" t="s">
        <v>286</v>
      </c>
      <c r="BM5084" s="143" t="s">
        <v>4493</v>
      </c>
    </row>
    <row r="5085" spans="2:65" s="12" customFormat="1">
      <c r="B5085" s="149"/>
      <c r="D5085" s="150" t="s">
        <v>193</v>
      </c>
      <c r="E5085" s="151" t="s">
        <v>3</v>
      </c>
      <c r="F5085" s="152" t="s">
        <v>4494</v>
      </c>
      <c r="H5085" s="153">
        <v>1</v>
      </c>
      <c r="I5085" s="154"/>
      <c r="L5085" s="149"/>
      <c r="M5085" s="155"/>
      <c r="T5085" s="156"/>
      <c r="AT5085" s="151" t="s">
        <v>193</v>
      </c>
      <c r="AU5085" s="151" t="s">
        <v>81</v>
      </c>
      <c r="AV5085" s="12" t="s">
        <v>81</v>
      </c>
      <c r="AW5085" s="12" t="s">
        <v>34</v>
      </c>
      <c r="AX5085" s="12" t="s">
        <v>79</v>
      </c>
      <c r="AY5085" s="151" t="s">
        <v>182</v>
      </c>
    </row>
    <row r="5086" spans="2:65" s="1" customFormat="1" ht="24.2" customHeight="1">
      <c r="B5086" s="131"/>
      <c r="C5086" s="132" t="s">
        <v>4495</v>
      </c>
      <c r="D5086" s="132" t="s">
        <v>184</v>
      </c>
      <c r="E5086" s="133" t="s">
        <v>4496</v>
      </c>
      <c r="F5086" s="134" t="s">
        <v>4497</v>
      </c>
      <c r="G5086" s="135" t="s">
        <v>543</v>
      </c>
      <c r="H5086" s="136">
        <v>3</v>
      </c>
      <c r="I5086" s="137"/>
      <c r="J5086" s="138">
        <f>ROUND(I5086*H5086,2)</f>
        <v>0</v>
      </c>
      <c r="K5086" s="134" t="s">
        <v>3</v>
      </c>
      <c r="L5086" s="32"/>
      <c r="M5086" s="139" t="s">
        <v>3</v>
      </c>
      <c r="N5086" s="140" t="s">
        <v>43</v>
      </c>
      <c r="P5086" s="141">
        <f>O5086*H5086</f>
        <v>0</v>
      </c>
      <c r="Q5086" s="141">
        <v>0</v>
      </c>
      <c r="R5086" s="141">
        <f>Q5086*H5086</f>
        <v>0</v>
      </c>
      <c r="S5086" s="141">
        <v>0</v>
      </c>
      <c r="T5086" s="142">
        <f>S5086*H5086</f>
        <v>0</v>
      </c>
      <c r="AR5086" s="143" t="s">
        <v>286</v>
      </c>
      <c r="AT5086" s="143" t="s">
        <v>184</v>
      </c>
      <c r="AU5086" s="143" t="s">
        <v>81</v>
      </c>
      <c r="AY5086" s="17" t="s">
        <v>182</v>
      </c>
      <c r="BE5086" s="144">
        <f>IF(N5086="základní",J5086,0)</f>
        <v>0</v>
      </c>
      <c r="BF5086" s="144">
        <f>IF(N5086="snížená",J5086,0)</f>
        <v>0</v>
      </c>
      <c r="BG5086" s="144">
        <f>IF(N5086="zákl. přenesená",J5086,0)</f>
        <v>0</v>
      </c>
      <c r="BH5086" s="144">
        <f>IF(N5086="sníž. přenesená",J5086,0)</f>
        <v>0</v>
      </c>
      <c r="BI5086" s="144">
        <f>IF(N5086="nulová",J5086,0)</f>
        <v>0</v>
      </c>
      <c r="BJ5086" s="17" t="s">
        <v>79</v>
      </c>
      <c r="BK5086" s="144">
        <f>ROUND(I5086*H5086,2)</f>
        <v>0</v>
      </c>
      <c r="BL5086" s="17" t="s">
        <v>286</v>
      </c>
      <c r="BM5086" s="143" t="s">
        <v>4498</v>
      </c>
    </row>
    <row r="5087" spans="2:65" s="12" customFormat="1">
      <c r="B5087" s="149"/>
      <c r="D5087" s="150" t="s">
        <v>193</v>
      </c>
      <c r="E5087" s="151" t="s">
        <v>3</v>
      </c>
      <c r="F5087" s="152" t="s">
        <v>4499</v>
      </c>
      <c r="H5087" s="153">
        <v>3</v>
      </c>
      <c r="I5087" s="154"/>
      <c r="L5087" s="149"/>
      <c r="M5087" s="155"/>
      <c r="T5087" s="156"/>
      <c r="AT5087" s="151" t="s">
        <v>193</v>
      </c>
      <c r="AU5087" s="151" t="s">
        <v>81</v>
      </c>
      <c r="AV5087" s="12" t="s">
        <v>81</v>
      </c>
      <c r="AW5087" s="12" t="s">
        <v>34</v>
      </c>
      <c r="AX5087" s="12" t="s">
        <v>79</v>
      </c>
      <c r="AY5087" s="151" t="s">
        <v>182</v>
      </c>
    </row>
    <row r="5088" spans="2:65" s="1" customFormat="1" ht="37.9" customHeight="1">
      <c r="B5088" s="131"/>
      <c r="C5088" s="132" t="s">
        <v>4500</v>
      </c>
      <c r="D5088" s="132" t="s">
        <v>184</v>
      </c>
      <c r="E5088" s="133" t="s">
        <v>4501</v>
      </c>
      <c r="F5088" s="134" t="s">
        <v>4502</v>
      </c>
      <c r="G5088" s="135" t="s">
        <v>543</v>
      </c>
      <c r="H5088" s="136">
        <v>1</v>
      </c>
      <c r="I5088" s="137"/>
      <c r="J5088" s="138">
        <f>ROUND(I5088*H5088,2)</f>
        <v>0</v>
      </c>
      <c r="K5088" s="134" t="s">
        <v>3</v>
      </c>
      <c r="L5088" s="32"/>
      <c r="M5088" s="139" t="s">
        <v>3</v>
      </c>
      <c r="N5088" s="140" t="s">
        <v>43</v>
      </c>
      <c r="P5088" s="141">
        <f>O5088*H5088</f>
        <v>0</v>
      </c>
      <c r="Q5088" s="141">
        <v>0</v>
      </c>
      <c r="R5088" s="141">
        <f>Q5088*H5088</f>
        <v>0</v>
      </c>
      <c r="S5088" s="141">
        <v>0</v>
      </c>
      <c r="T5088" s="142">
        <f>S5088*H5088</f>
        <v>0</v>
      </c>
      <c r="AR5088" s="143" t="s">
        <v>286</v>
      </c>
      <c r="AT5088" s="143" t="s">
        <v>184</v>
      </c>
      <c r="AU5088" s="143" t="s">
        <v>81</v>
      </c>
      <c r="AY5088" s="17" t="s">
        <v>182</v>
      </c>
      <c r="BE5088" s="144">
        <f>IF(N5088="základní",J5088,0)</f>
        <v>0</v>
      </c>
      <c r="BF5088" s="144">
        <f>IF(N5088="snížená",J5088,0)</f>
        <v>0</v>
      </c>
      <c r="BG5088" s="144">
        <f>IF(N5088="zákl. přenesená",J5088,0)</f>
        <v>0</v>
      </c>
      <c r="BH5088" s="144">
        <f>IF(N5088="sníž. přenesená",J5088,0)</f>
        <v>0</v>
      </c>
      <c r="BI5088" s="144">
        <f>IF(N5088="nulová",J5088,0)</f>
        <v>0</v>
      </c>
      <c r="BJ5088" s="17" t="s">
        <v>79</v>
      </c>
      <c r="BK5088" s="144">
        <f>ROUND(I5088*H5088,2)</f>
        <v>0</v>
      </c>
      <c r="BL5088" s="17" t="s">
        <v>286</v>
      </c>
      <c r="BM5088" s="143" t="s">
        <v>4503</v>
      </c>
    </row>
    <row r="5089" spans="2:65" s="12" customFormat="1">
      <c r="B5089" s="149"/>
      <c r="D5089" s="150" t="s">
        <v>193</v>
      </c>
      <c r="E5089" s="151" t="s">
        <v>3</v>
      </c>
      <c r="F5089" s="152" t="s">
        <v>4494</v>
      </c>
      <c r="H5089" s="153">
        <v>1</v>
      </c>
      <c r="I5089" s="154"/>
      <c r="L5089" s="149"/>
      <c r="M5089" s="155"/>
      <c r="T5089" s="156"/>
      <c r="AT5089" s="151" t="s">
        <v>193</v>
      </c>
      <c r="AU5089" s="151" t="s">
        <v>81</v>
      </c>
      <c r="AV5089" s="12" t="s">
        <v>81</v>
      </c>
      <c r="AW5089" s="12" t="s">
        <v>34</v>
      </c>
      <c r="AX5089" s="12" t="s">
        <v>79</v>
      </c>
      <c r="AY5089" s="151" t="s">
        <v>182</v>
      </c>
    </row>
    <row r="5090" spans="2:65" s="1" customFormat="1" ht="21.75" customHeight="1">
      <c r="B5090" s="131"/>
      <c r="C5090" s="132" t="s">
        <v>4504</v>
      </c>
      <c r="D5090" s="132" t="s">
        <v>184</v>
      </c>
      <c r="E5090" s="133" t="s">
        <v>4505</v>
      </c>
      <c r="F5090" s="134" t="s">
        <v>4506</v>
      </c>
      <c r="G5090" s="135" t="s">
        <v>4434</v>
      </c>
      <c r="H5090" s="136">
        <v>126</v>
      </c>
      <c r="I5090" s="137"/>
      <c r="J5090" s="138">
        <f>ROUND(I5090*H5090,2)</f>
        <v>0</v>
      </c>
      <c r="K5090" s="134" t="s">
        <v>3</v>
      </c>
      <c r="L5090" s="32"/>
      <c r="M5090" s="139" t="s">
        <v>3</v>
      </c>
      <c r="N5090" s="140" t="s">
        <v>43</v>
      </c>
      <c r="P5090" s="141">
        <f>O5090*H5090</f>
        <v>0</v>
      </c>
      <c r="Q5090" s="141">
        <v>0</v>
      </c>
      <c r="R5090" s="141">
        <f>Q5090*H5090</f>
        <v>0</v>
      </c>
      <c r="S5090" s="141">
        <v>0</v>
      </c>
      <c r="T5090" s="142">
        <f>S5090*H5090</f>
        <v>0</v>
      </c>
      <c r="AR5090" s="143" t="s">
        <v>286</v>
      </c>
      <c r="AT5090" s="143" t="s">
        <v>184</v>
      </c>
      <c r="AU5090" s="143" t="s">
        <v>81</v>
      </c>
      <c r="AY5090" s="17" t="s">
        <v>182</v>
      </c>
      <c r="BE5090" s="144">
        <f>IF(N5090="základní",J5090,0)</f>
        <v>0</v>
      </c>
      <c r="BF5090" s="144">
        <f>IF(N5090="snížená",J5090,0)</f>
        <v>0</v>
      </c>
      <c r="BG5090" s="144">
        <f>IF(N5090="zákl. přenesená",J5090,0)</f>
        <v>0</v>
      </c>
      <c r="BH5090" s="144">
        <f>IF(N5090="sníž. přenesená",J5090,0)</f>
        <v>0</v>
      </c>
      <c r="BI5090" s="144">
        <f>IF(N5090="nulová",J5090,0)</f>
        <v>0</v>
      </c>
      <c r="BJ5090" s="17" t="s">
        <v>79</v>
      </c>
      <c r="BK5090" s="144">
        <f>ROUND(I5090*H5090,2)</f>
        <v>0</v>
      </c>
      <c r="BL5090" s="17" t="s">
        <v>286</v>
      </c>
      <c r="BM5090" s="143" t="s">
        <v>4507</v>
      </c>
    </row>
    <row r="5091" spans="2:65" s="1" customFormat="1" ht="21.75" customHeight="1">
      <c r="B5091" s="131"/>
      <c r="C5091" s="164" t="s">
        <v>4508</v>
      </c>
      <c r="D5091" s="164" t="s">
        <v>281</v>
      </c>
      <c r="E5091" s="165" t="s">
        <v>4509</v>
      </c>
      <c r="F5091" s="166" t="s">
        <v>4510</v>
      </c>
      <c r="G5091" s="167" t="s">
        <v>256</v>
      </c>
      <c r="H5091" s="168">
        <v>0.126</v>
      </c>
      <c r="I5091" s="169"/>
      <c r="J5091" s="170">
        <f>ROUND(I5091*H5091,2)</f>
        <v>0</v>
      </c>
      <c r="K5091" s="166" t="s">
        <v>188</v>
      </c>
      <c r="L5091" s="171"/>
      <c r="M5091" s="172" t="s">
        <v>3</v>
      </c>
      <c r="N5091" s="173" t="s">
        <v>43</v>
      </c>
      <c r="P5091" s="141">
        <f>O5091*H5091</f>
        <v>0</v>
      </c>
      <c r="Q5091" s="141">
        <v>1</v>
      </c>
      <c r="R5091" s="141">
        <f>Q5091*H5091</f>
        <v>0.126</v>
      </c>
      <c r="S5091" s="141">
        <v>0</v>
      </c>
      <c r="T5091" s="142">
        <f>S5091*H5091</f>
        <v>0</v>
      </c>
      <c r="AR5091" s="143" t="s">
        <v>405</v>
      </c>
      <c r="AT5091" s="143" t="s">
        <v>281</v>
      </c>
      <c r="AU5091" s="143" t="s">
        <v>81</v>
      </c>
      <c r="AY5091" s="17" t="s">
        <v>182</v>
      </c>
      <c r="BE5091" s="144">
        <f>IF(N5091="základní",J5091,0)</f>
        <v>0</v>
      </c>
      <c r="BF5091" s="144">
        <f>IF(N5091="snížená",J5091,0)</f>
        <v>0</v>
      </c>
      <c r="BG5091" s="144">
        <f>IF(N5091="zákl. přenesená",J5091,0)</f>
        <v>0</v>
      </c>
      <c r="BH5091" s="144">
        <f>IF(N5091="sníž. přenesená",J5091,0)</f>
        <v>0</v>
      </c>
      <c r="BI5091" s="144">
        <f>IF(N5091="nulová",J5091,0)</f>
        <v>0</v>
      </c>
      <c r="BJ5091" s="17" t="s">
        <v>79</v>
      </c>
      <c r="BK5091" s="144">
        <f>ROUND(I5091*H5091,2)</f>
        <v>0</v>
      </c>
      <c r="BL5091" s="17" t="s">
        <v>286</v>
      </c>
      <c r="BM5091" s="143" t="s">
        <v>4511</v>
      </c>
    </row>
    <row r="5092" spans="2:65" s="1" customFormat="1" ht="19.5">
      <c r="B5092" s="32"/>
      <c r="D5092" s="150" t="s">
        <v>739</v>
      </c>
      <c r="F5092" s="181" t="s">
        <v>4512</v>
      </c>
      <c r="I5092" s="147"/>
      <c r="L5092" s="32"/>
      <c r="M5092" s="148"/>
      <c r="T5092" s="52"/>
      <c r="AT5092" s="17" t="s">
        <v>739</v>
      </c>
      <c r="AU5092" s="17" t="s">
        <v>81</v>
      </c>
    </row>
    <row r="5093" spans="2:65" s="12" customFormat="1">
      <c r="B5093" s="149"/>
      <c r="D5093" s="150" t="s">
        <v>193</v>
      </c>
      <c r="E5093" s="151" t="s">
        <v>3</v>
      </c>
      <c r="F5093" s="152" t="s">
        <v>4513</v>
      </c>
      <c r="H5093" s="153">
        <v>6.3E-2</v>
      </c>
      <c r="I5093" s="154"/>
      <c r="L5093" s="149"/>
      <c r="M5093" s="155"/>
      <c r="T5093" s="156"/>
      <c r="AT5093" s="151" t="s">
        <v>193</v>
      </c>
      <c r="AU5093" s="151" t="s">
        <v>81</v>
      </c>
      <c r="AV5093" s="12" t="s">
        <v>81</v>
      </c>
      <c r="AW5093" s="12" t="s">
        <v>34</v>
      </c>
      <c r="AX5093" s="12" t="s">
        <v>72</v>
      </c>
      <c r="AY5093" s="151" t="s">
        <v>182</v>
      </c>
    </row>
    <row r="5094" spans="2:65" s="12" customFormat="1">
      <c r="B5094" s="149"/>
      <c r="D5094" s="150" t="s">
        <v>193</v>
      </c>
      <c r="E5094" s="151" t="s">
        <v>3</v>
      </c>
      <c r="F5094" s="152" t="s">
        <v>4514</v>
      </c>
      <c r="H5094" s="153">
        <v>6.3E-2</v>
      </c>
      <c r="I5094" s="154"/>
      <c r="L5094" s="149"/>
      <c r="M5094" s="155"/>
      <c r="T5094" s="156"/>
      <c r="AT5094" s="151" t="s">
        <v>193</v>
      </c>
      <c r="AU5094" s="151" t="s">
        <v>81</v>
      </c>
      <c r="AV5094" s="12" t="s">
        <v>81</v>
      </c>
      <c r="AW5094" s="12" t="s">
        <v>34</v>
      </c>
      <c r="AX5094" s="12" t="s">
        <v>72</v>
      </c>
      <c r="AY5094" s="151" t="s">
        <v>182</v>
      </c>
    </row>
    <row r="5095" spans="2:65" s="13" customFormat="1">
      <c r="B5095" s="157"/>
      <c r="D5095" s="150" t="s">
        <v>193</v>
      </c>
      <c r="E5095" s="158" t="s">
        <v>3</v>
      </c>
      <c r="F5095" s="159" t="s">
        <v>201</v>
      </c>
      <c r="H5095" s="160">
        <v>0.126</v>
      </c>
      <c r="I5095" s="161"/>
      <c r="L5095" s="157"/>
      <c r="M5095" s="162"/>
      <c r="T5095" s="163"/>
      <c r="AT5095" s="158" t="s">
        <v>193</v>
      </c>
      <c r="AU5095" s="158" t="s">
        <v>81</v>
      </c>
      <c r="AV5095" s="13" t="s">
        <v>189</v>
      </c>
      <c r="AW5095" s="13" t="s">
        <v>34</v>
      </c>
      <c r="AX5095" s="13" t="s">
        <v>79</v>
      </c>
      <c r="AY5095" s="158" t="s">
        <v>182</v>
      </c>
    </row>
    <row r="5096" spans="2:65" s="1" customFormat="1" ht="24.2" customHeight="1">
      <c r="B5096" s="131"/>
      <c r="C5096" s="132" t="s">
        <v>4515</v>
      </c>
      <c r="D5096" s="132" t="s">
        <v>184</v>
      </c>
      <c r="E5096" s="133" t="s">
        <v>4516</v>
      </c>
      <c r="F5096" s="134" t="s">
        <v>4517</v>
      </c>
      <c r="G5096" s="135" t="s">
        <v>543</v>
      </c>
      <c r="H5096" s="136">
        <v>8</v>
      </c>
      <c r="I5096" s="137"/>
      <c r="J5096" s="138">
        <f>ROUND(I5096*H5096,2)</f>
        <v>0</v>
      </c>
      <c r="K5096" s="134" t="s">
        <v>3</v>
      </c>
      <c r="L5096" s="32"/>
      <c r="M5096" s="139" t="s">
        <v>3</v>
      </c>
      <c r="N5096" s="140" t="s">
        <v>43</v>
      </c>
      <c r="P5096" s="141">
        <f>O5096*H5096</f>
        <v>0</v>
      </c>
      <c r="Q5096" s="141">
        <v>0</v>
      </c>
      <c r="R5096" s="141">
        <f>Q5096*H5096</f>
        <v>0</v>
      </c>
      <c r="S5096" s="141">
        <v>0</v>
      </c>
      <c r="T5096" s="142">
        <f>S5096*H5096</f>
        <v>0</v>
      </c>
      <c r="AR5096" s="143" t="s">
        <v>286</v>
      </c>
      <c r="AT5096" s="143" t="s">
        <v>184</v>
      </c>
      <c r="AU5096" s="143" t="s">
        <v>81</v>
      </c>
      <c r="AY5096" s="17" t="s">
        <v>182</v>
      </c>
      <c r="BE5096" s="144">
        <f>IF(N5096="základní",J5096,0)</f>
        <v>0</v>
      </c>
      <c r="BF5096" s="144">
        <f>IF(N5096="snížená",J5096,0)</f>
        <v>0</v>
      </c>
      <c r="BG5096" s="144">
        <f>IF(N5096="zákl. přenesená",J5096,0)</f>
        <v>0</v>
      </c>
      <c r="BH5096" s="144">
        <f>IF(N5096="sníž. přenesená",J5096,0)</f>
        <v>0</v>
      </c>
      <c r="BI5096" s="144">
        <f>IF(N5096="nulová",J5096,0)</f>
        <v>0</v>
      </c>
      <c r="BJ5096" s="17" t="s">
        <v>79</v>
      </c>
      <c r="BK5096" s="144">
        <f>ROUND(I5096*H5096,2)</f>
        <v>0</v>
      </c>
      <c r="BL5096" s="17" t="s">
        <v>286</v>
      </c>
      <c r="BM5096" s="143" t="s">
        <v>4518</v>
      </c>
    </row>
    <row r="5097" spans="2:65" s="12" customFormat="1">
      <c r="B5097" s="149"/>
      <c r="D5097" s="150" t="s">
        <v>193</v>
      </c>
      <c r="E5097" s="151" t="s">
        <v>3</v>
      </c>
      <c r="F5097" s="152" t="s">
        <v>4519</v>
      </c>
      <c r="H5097" s="153">
        <v>8</v>
      </c>
      <c r="I5097" s="154"/>
      <c r="L5097" s="149"/>
      <c r="M5097" s="155"/>
      <c r="T5097" s="156"/>
      <c r="AT5097" s="151" t="s">
        <v>193</v>
      </c>
      <c r="AU5097" s="151" t="s">
        <v>81</v>
      </c>
      <c r="AV5097" s="12" t="s">
        <v>81</v>
      </c>
      <c r="AW5097" s="12" t="s">
        <v>34</v>
      </c>
      <c r="AX5097" s="12" t="s">
        <v>79</v>
      </c>
      <c r="AY5097" s="151" t="s">
        <v>182</v>
      </c>
    </row>
    <row r="5098" spans="2:65" s="1" customFormat="1" ht="24.2" customHeight="1">
      <c r="B5098" s="131"/>
      <c r="C5098" s="164" t="s">
        <v>4520</v>
      </c>
      <c r="D5098" s="164" t="s">
        <v>281</v>
      </c>
      <c r="E5098" s="165" t="s">
        <v>4521</v>
      </c>
      <c r="F5098" s="166" t="s">
        <v>4522</v>
      </c>
      <c r="G5098" s="167" t="s">
        <v>256</v>
      </c>
      <c r="H5098" s="168">
        <v>4.8000000000000001E-2</v>
      </c>
      <c r="I5098" s="169"/>
      <c r="J5098" s="170">
        <f>ROUND(I5098*H5098,2)</f>
        <v>0</v>
      </c>
      <c r="K5098" s="166" t="s">
        <v>188</v>
      </c>
      <c r="L5098" s="171"/>
      <c r="M5098" s="172" t="s">
        <v>3</v>
      </c>
      <c r="N5098" s="173" t="s">
        <v>43</v>
      </c>
      <c r="P5098" s="141">
        <f>O5098*H5098</f>
        <v>0</v>
      </c>
      <c r="Q5098" s="141">
        <v>1</v>
      </c>
      <c r="R5098" s="141">
        <f>Q5098*H5098</f>
        <v>4.8000000000000001E-2</v>
      </c>
      <c r="S5098" s="141">
        <v>0</v>
      </c>
      <c r="T5098" s="142">
        <f>S5098*H5098</f>
        <v>0</v>
      </c>
      <c r="AR5098" s="143" t="s">
        <v>405</v>
      </c>
      <c r="AT5098" s="143" t="s">
        <v>281</v>
      </c>
      <c r="AU5098" s="143" t="s">
        <v>81</v>
      </c>
      <c r="AY5098" s="17" t="s">
        <v>182</v>
      </c>
      <c r="BE5098" s="144">
        <f>IF(N5098="základní",J5098,0)</f>
        <v>0</v>
      </c>
      <c r="BF5098" s="144">
        <f>IF(N5098="snížená",J5098,0)</f>
        <v>0</v>
      </c>
      <c r="BG5098" s="144">
        <f>IF(N5098="zákl. přenesená",J5098,0)</f>
        <v>0</v>
      </c>
      <c r="BH5098" s="144">
        <f>IF(N5098="sníž. přenesená",J5098,0)</f>
        <v>0</v>
      </c>
      <c r="BI5098" s="144">
        <f>IF(N5098="nulová",J5098,0)</f>
        <v>0</v>
      </c>
      <c r="BJ5098" s="17" t="s">
        <v>79</v>
      </c>
      <c r="BK5098" s="144">
        <f>ROUND(I5098*H5098,2)</f>
        <v>0</v>
      </c>
      <c r="BL5098" s="17" t="s">
        <v>286</v>
      </c>
      <c r="BM5098" s="143" t="s">
        <v>4523</v>
      </c>
    </row>
    <row r="5099" spans="2:65" s="1" customFormat="1" ht="19.5">
      <c r="B5099" s="32"/>
      <c r="D5099" s="150" t="s">
        <v>739</v>
      </c>
      <c r="F5099" s="181" t="s">
        <v>4524</v>
      </c>
      <c r="I5099" s="147"/>
      <c r="L5099" s="32"/>
      <c r="M5099" s="148"/>
      <c r="T5099" s="52"/>
      <c r="AT5099" s="17" t="s">
        <v>739</v>
      </c>
      <c r="AU5099" s="17" t="s">
        <v>81</v>
      </c>
    </row>
    <row r="5100" spans="2:65" s="12" customFormat="1">
      <c r="B5100" s="149"/>
      <c r="D5100" s="150" t="s">
        <v>193</v>
      </c>
      <c r="E5100" s="151" t="s">
        <v>3</v>
      </c>
      <c r="F5100" s="152" t="s">
        <v>4525</v>
      </c>
      <c r="H5100" s="153">
        <v>4.8000000000000001E-2</v>
      </c>
      <c r="I5100" s="154"/>
      <c r="L5100" s="149"/>
      <c r="M5100" s="155"/>
      <c r="T5100" s="156"/>
      <c r="AT5100" s="151" t="s">
        <v>193</v>
      </c>
      <c r="AU5100" s="151" t="s">
        <v>81</v>
      </c>
      <c r="AV5100" s="12" t="s">
        <v>81</v>
      </c>
      <c r="AW5100" s="12" t="s">
        <v>34</v>
      </c>
      <c r="AX5100" s="12" t="s">
        <v>79</v>
      </c>
      <c r="AY5100" s="151" t="s">
        <v>182</v>
      </c>
    </row>
    <row r="5101" spans="2:65" s="1" customFormat="1" ht="21.75" customHeight="1">
      <c r="B5101" s="131"/>
      <c r="C5101" s="132" t="s">
        <v>4526</v>
      </c>
      <c r="D5101" s="132" t="s">
        <v>184</v>
      </c>
      <c r="E5101" s="133" t="s">
        <v>4527</v>
      </c>
      <c r="F5101" s="134" t="s">
        <v>4528</v>
      </c>
      <c r="G5101" s="135" t="s">
        <v>4434</v>
      </c>
      <c r="H5101" s="136">
        <v>1788.6320000000001</v>
      </c>
      <c r="I5101" s="137"/>
      <c r="J5101" s="138">
        <f>ROUND(I5101*H5101,2)</f>
        <v>0</v>
      </c>
      <c r="K5101" s="134" t="s">
        <v>3</v>
      </c>
      <c r="L5101" s="32"/>
      <c r="M5101" s="139" t="s">
        <v>3</v>
      </c>
      <c r="N5101" s="140" t="s">
        <v>43</v>
      </c>
      <c r="P5101" s="141">
        <f>O5101*H5101</f>
        <v>0</v>
      </c>
      <c r="Q5101" s="141">
        <v>0</v>
      </c>
      <c r="R5101" s="141">
        <f>Q5101*H5101</f>
        <v>0</v>
      </c>
      <c r="S5101" s="141">
        <v>0</v>
      </c>
      <c r="T5101" s="142">
        <f>S5101*H5101</f>
        <v>0</v>
      </c>
      <c r="AR5101" s="143" t="s">
        <v>286</v>
      </c>
      <c r="AT5101" s="143" t="s">
        <v>184</v>
      </c>
      <c r="AU5101" s="143" t="s">
        <v>81</v>
      </c>
      <c r="AY5101" s="17" t="s">
        <v>182</v>
      </c>
      <c r="BE5101" s="144">
        <f>IF(N5101="základní",J5101,0)</f>
        <v>0</v>
      </c>
      <c r="BF5101" s="144">
        <f>IF(N5101="snížená",J5101,0)</f>
        <v>0</v>
      </c>
      <c r="BG5101" s="144">
        <f>IF(N5101="zákl. přenesená",J5101,0)</f>
        <v>0</v>
      </c>
      <c r="BH5101" s="144">
        <f>IF(N5101="sníž. přenesená",J5101,0)</f>
        <v>0</v>
      </c>
      <c r="BI5101" s="144">
        <f>IF(N5101="nulová",J5101,0)</f>
        <v>0</v>
      </c>
      <c r="BJ5101" s="17" t="s">
        <v>79</v>
      </c>
      <c r="BK5101" s="144">
        <f>ROUND(I5101*H5101,2)</f>
        <v>0</v>
      </c>
      <c r="BL5101" s="17" t="s">
        <v>286</v>
      </c>
      <c r="BM5101" s="143" t="s">
        <v>4529</v>
      </c>
    </row>
    <row r="5102" spans="2:65" s="12" customFormat="1">
      <c r="B5102" s="149"/>
      <c r="D5102" s="150" t="s">
        <v>193</v>
      </c>
      <c r="E5102" s="151" t="s">
        <v>3</v>
      </c>
      <c r="F5102" s="152" t="s">
        <v>4530</v>
      </c>
      <c r="H5102" s="153">
        <v>354.56799999999998</v>
      </c>
      <c r="I5102" s="154"/>
      <c r="L5102" s="149"/>
      <c r="M5102" s="155"/>
      <c r="T5102" s="156"/>
      <c r="AT5102" s="151" t="s">
        <v>193</v>
      </c>
      <c r="AU5102" s="151" t="s">
        <v>81</v>
      </c>
      <c r="AV5102" s="12" t="s">
        <v>81</v>
      </c>
      <c r="AW5102" s="12" t="s">
        <v>34</v>
      </c>
      <c r="AX5102" s="12" t="s">
        <v>72</v>
      </c>
      <c r="AY5102" s="151" t="s">
        <v>182</v>
      </c>
    </row>
    <row r="5103" spans="2:65" s="12" customFormat="1">
      <c r="B5103" s="149"/>
      <c r="D5103" s="150" t="s">
        <v>193</v>
      </c>
      <c r="E5103" s="151" t="s">
        <v>3</v>
      </c>
      <c r="F5103" s="152" t="s">
        <v>4531</v>
      </c>
      <c r="H5103" s="153">
        <v>717.03200000000004</v>
      </c>
      <c r="I5103" s="154"/>
      <c r="L5103" s="149"/>
      <c r="M5103" s="155"/>
      <c r="T5103" s="156"/>
      <c r="AT5103" s="151" t="s">
        <v>193</v>
      </c>
      <c r="AU5103" s="151" t="s">
        <v>81</v>
      </c>
      <c r="AV5103" s="12" t="s">
        <v>81</v>
      </c>
      <c r="AW5103" s="12" t="s">
        <v>34</v>
      </c>
      <c r="AX5103" s="12" t="s">
        <v>72</v>
      </c>
      <c r="AY5103" s="151" t="s">
        <v>182</v>
      </c>
    </row>
    <row r="5104" spans="2:65" s="12" customFormat="1">
      <c r="B5104" s="149"/>
      <c r="D5104" s="150" t="s">
        <v>193</v>
      </c>
      <c r="E5104" s="151" t="s">
        <v>3</v>
      </c>
      <c r="F5104" s="152" t="s">
        <v>4532</v>
      </c>
      <c r="H5104" s="153">
        <v>717.03200000000004</v>
      </c>
      <c r="I5104" s="154"/>
      <c r="L5104" s="149"/>
      <c r="M5104" s="155"/>
      <c r="T5104" s="156"/>
      <c r="AT5104" s="151" t="s">
        <v>193</v>
      </c>
      <c r="AU5104" s="151" t="s">
        <v>81</v>
      </c>
      <c r="AV5104" s="12" t="s">
        <v>81</v>
      </c>
      <c r="AW5104" s="12" t="s">
        <v>34</v>
      </c>
      <c r="AX5104" s="12" t="s">
        <v>72</v>
      </c>
      <c r="AY5104" s="151" t="s">
        <v>182</v>
      </c>
    </row>
    <row r="5105" spans="2:65" s="13" customFormat="1">
      <c r="B5105" s="157"/>
      <c r="D5105" s="150" t="s">
        <v>193</v>
      </c>
      <c r="E5105" s="158" t="s">
        <v>3</v>
      </c>
      <c r="F5105" s="159" t="s">
        <v>201</v>
      </c>
      <c r="H5105" s="160">
        <v>1788.6320000000001</v>
      </c>
      <c r="I5105" s="161"/>
      <c r="L5105" s="157"/>
      <c r="M5105" s="162"/>
      <c r="T5105" s="163"/>
      <c r="AT5105" s="158" t="s">
        <v>193</v>
      </c>
      <c r="AU5105" s="158" t="s">
        <v>81</v>
      </c>
      <c r="AV5105" s="13" t="s">
        <v>189</v>
      </c>
      <c r="AW5105" s="13" t="s">
        <v>34</v>
      </c>
      <c r="AX5105" s="13" t="s">
        <v>79</v>
      </c>
      <c r="AY5105" s="158" t="s">
        <v>182</v>
      </c>
    </row>
    <row r="5106" spans="2:65" s="1" customFormat="1" ht="24.2" customHeight="1">
      <c r="B5106" s="131"/>
      <c r="C5106" s="164" t="s">
        <v>4533</v>
      </c>
      <c r="D5106" s="164" t="s">
        <v>281</v>
      </c>
      <c r="E5106" s="165" t="s">
        <v>4534</v>
      </c>
      <c r="F5106" s="166" t="s">
        <v>4535</v>
      </c>
      <c r="G5106" s="167" t="s">
        <v>256</v>
      </c>
      <c r="H5106" s="168">
        <v>1.931</v>
      </c>
      <c r="I5106" s="169"/>
      <c r="J5106" s="170">
        <f>ROUND(I5106*H5106,2)</f>
        <v>0</v>
      </c>
      <c r="K5106" s="166" t="s">
        <v>188</v>
      </c>
      <c r="L5106" s="171"/>
      <c r="M5106" s="172" t="s">
        <v>3</v>
      </c>
      <c r="N5106" s="173" t="s">
        <v>43</v>
      </c>
      <c r="P5106" s="141">
        <f>O5106*H5106</f>
        <v>0</v>
      </c>
      <c r="Q5106" s="141">
        <v>1</v>
      </c>
      <c r="R5106" s="141">
        <f>Q5106*H5106</f>
        <v>1.931</v>
      </c>
      <c r="S5106" s="141">
        <v>0</v>
      </c>
      <c r="T5106" s="142">
        <f>S5106*H5106</f>
        <v>0</v>
      </c>
      <c r="AR5106" s="143" t="s">
        <v>405</v>
      </c>
      <c r="AT5106" s="143" t="s">
        <v>281</v>
      </c>
      <c r="AU5106" s="143" t="s">
        <v>81</v>
      </c>
      <c r="AY5106" s="17" t="s">
        <v>182</v>
      </c>
      <c r="BE5106" s="144">
        <f>IF(N5106="základní",J5106,0)</f>
        <v>0</v>
      </c>
      <c r="BF5106" s="144">
        <f>IF(N5106="snížená",J5106,0)</f>
        <v>0</v>
      </c>
      <c r="BG5106" s="144">
        <f>IF(N5106="zákl. přenesená",J5106,0)</f>
        <v>0</v>
      </c>
      <c r="BH5106" s="144">
        <f>IF(N5106="sníž. přenesená",J5106,0)</f>
        <v>0</v>
      </c>
      <c r="BI5106" s="144">
        <f>IF(N5106="nulová",J5106,0)</f>
        <v>0</v>
      </c>
      <c r="BJ5106" s="17" t="s">
        <v>79</v>
      </c>
      <c r="BK5106" s="144">
        <f>ROUND(I5106*H5106,2)</f>
        <v>0</v>
      </c>
      <c r="BL5106" s="17" t="s">
        <v>286</v>
      </c>
      <c r="BM5106" s="143" t="s">
        <v>4536</v>
      </c>
    </row>
    <row r="5107" spans="2:65" s="1" customFormat="1" ht="19.5">
      <c r="B5107" s="32"/>
      <c r="D5107" s="150" t="s">
        <v>739</v>
      </c>
      <c r="F5107" s="181" t="s">
        <v>4537</v>
      </c>
      <c r="I5107" s="147"/>
      <c r="L5107" s="32"/>
      <c r="M5107" s="148"/>
      <c r="T5107" s="52"/>
      <c r="AT5107" s="17" t="s">
        <v>739</v>
      </c>
      <c r="AU5107" s="17" t="s">
        <v>81</v>
      </c>
    </row>
    <row r="5108" spans="2:65" s="12" customFormat="1">
      <c r="B5108" s="149"/>
      <c r="D5108" s="150" t="s">
        <v>193</v>
      </c>
      <c r="E5108" s="151" t="s">
        <v>3</v>
      </c>
      <c r="F5108" s="152" t="s">
        <v>4538</v>
      </c>
      <c r="H5108" s="153">
        <v>0.38300000000000001</v>
      </c>
      <c r="I5108" s="154"/>
      <c r="L5108" s="149"/>
      <c r="M5108" s="155"/>
      <c r="T5108" s="156"/>
      <c r="AT5108" s="151" t="s">
        <v>193</v>
      </c>
      <c r="AU5108" s="151" t="s">
        <v>81</v>
      </c>
      <c r="AV5108" s="12" t="s">
        <v>81</v>
      </c>
      <c r="AW5108" s="12" t="s">
        <v>34</v>
      </c>
      <c r="AX5108" s="12" t="s">
        <v>72</v>
      </c>
      <c r="AY5108" s="151" t="s">
        <v>182</v>
      </c>
    </row>
    <row r="5109" spans="2:65" s="12" customFormat="1" ht="22.5">
      <c r="B5109" s="149"/>
      <c r="D5109" s="150" t="s">
        <v>193</v>
      </c>
      <c r="E5109" s="151" t="s">
        <v>3</v>
      </c>
      <c r="F5109" s="152" t="s">
        <v>4539</v>
      </c>
      <c r="H5109" s="153">
        <v>0.77400000000000002</v>
      </c>
      <c r="I5109" s="154"/>
      <c r="L5109" s="149"/>
      <c r="M5109" s="155"/>
      <c r="T5109" s="156"/>
      <c r="AT5109" s="151" t="s">
        <v>193</v>
      </c>
      <c r="AU5109" s="151" t="s">
        <v>81</v>
      </c>
      <c r="AV5109" s="12" t="s">
        <v>81</v>
      </c>
      <c r="AW5109" s="12" t="s">
        <v>34</v>
      </c>
      <c r="AX5109" s="12" t="s">
        <v>72</v>
      </c>
      <c r="AY5109" s="151" t="s">
        <v>182</v>
      </c>
    </row>
    <row r="5110" spans="2:65" s="12" customFormat="1" ht="22.5">
      <c r="B5110" s="149"/>
      <c r="D5110" s="150" t="s">
        <v>193</v>
      </c>
      <c r="E5110" s="151" t="s">
        <v>3</v>
      </c>
      <c r="F5110" s="152" t="s">
        <v>4540</v>
      </c>
      <c r="H5110" s="153">
        <v>0.77400000000000002</v>
      </c>
      <c r="I5110" s="154"/>
      <c r="L5110" s="149"/>
      <c r="M5110" s="155"/>
      <c r="T5110" s="156"/>
      <c r="AT5110" s="151" t="s">
        <v>193</v>
      </c>
      <c r="AU5110" s="151" t="s">
        <v>81</v>
      </c>
      <c r="AV5110" s="12" t="s">
        <v>81</v>
      </c>
      <c r="AW5110" s="12" t="s">
        <v>34</v>
      </c>
      <c r="AX5110" s="12" t="s">
        <v>72</v>
      </c>
      <c r="AY5110" s="151" t="s">
        <v>182</v>
      </c>
    </row>
    <row r="5111" spans="2:65" s="13" customFormat="1">
      <c r="B5111" s="157"/>
      <c r="D5111" s="150" t="s">
        <v>193</v>
      </c>
      <c r="E5111" s="158" t="s">
        <v>3</v>
      </c>
      <c r="F5111" s="159" t="s">
        <v>201</v>
      </c>
      <c r="H5111" s="160">
        <v>1.931</v>
      </c>
      <c r="I5111" s="161"/>
      <c r="L5111" s="157"/>
      <c r="M5111" s="162"/>
      <c r="T5111" s="163"/>
      <c r="AT5111" s="158" t="s">
        <v>193</v>
      </c>
      <c r="AU5111" s="158" t="s">
        <v>81</v>
      </c>
      <c r="AV5111" s="13" t="s">
        <v>189</v>
      </c>
      <c r="AW5111" s="13" t="s">
        <v>34</v>
      </c>
      <c r="AX5111" s="13" t="s">
        <v>79</v>
      </c>
      <c r="AY5111" s="158" t="s">
        <v>182</v>
      </c>
    </row>
    <row r="5112" spans="2:65" s="1" customFormat="1" ht="24.2" customHeight="1">
      <c r="B5112" s="131"/>
      <c r="C5112" s="132" t="s">
        <v>4541</v>
      </c>
      <c r="D5112" s="132" t="s">
        <v>184</v>
      </c>
      <c r="E5112" s="133" t="s">
        <v>4542</v>
      </c>
      <c r="F5112" s="134" t="s">
        <v>4543</v>
      </c>
      <c r="G5112" s="135" t="s">
        <v>292</v>
      </c>
      <c r="H5112" s="136">
        <v>4.88</v>
      </c>
      <c r="I5112" s="137"/>
      <c r="J5112" s="138">
        <f>ROUND(I5112*H5112,2)</f>
        <v>0</v>
      </c>
      <c r="K5112" s="134" t="s">
        <v>188</v>
      </c>
      <c r="L5112" s="32"/>
      <c r="M5112" s="139" t="s">
        <v>3</v>
      </c>
      <c r="N5112" s="140" t="s">
        <v>43</v>
      </c>
      <c r="P5112" s="141">
        <f>O5112*H5112</f>
        <v>0</v>
      </c>
      <c r="Q5112" s="141">
        <v>0</v>
      </c>
      <c r="R5112" s="141">
        <f>Q5112*H5112</f>
        <v>0</v>
      </c>
      <c r="S5112" s="141">
        <v>0</v>
      </c>
      <c r="T5112" s="142">
        <f>S5112*H5112</f>
        <v>0</v>
      </c>
      <c r="AR5112" s="143" t="s">
        <v>286</v>
      </c>
      <c r="AT5112" s="143" t="s">
        <v>184</v>
      </c>
      <c r="AU5112" s="143" t="s">
        <v>81</v>
      </c>
      <c r="AY5112" s="17" t="s">
        <v>182</v>
      </c>
      <c r="BE5112" s="144">
        <f>IF(N5112="základní",J5112,0)</f>
        <v>0</v>
      </c>
      <c r="BF5112" s="144">
        <f>IF(N5112="snížená",J5112,0)</f>
        <v>0</v>
      </c>
      <c r="BG5112" s="144">
        <f>IF(N5112="zákl. přenesená",J5112,0)</f>
        <v>0</v>
      </c>
      <c r="BH5112" s="144">
        <f>IF(N5112="sníž. přenesená",J5112,0)</f>
        <v>0</v>
      </c>
      <c r="BI5112" s="144">
        <f>IF(N5112="nulová",J5112,0)</f>
        <v>0</v>
      </c>
      <c r="BJ5112" s="17" t="s">
        <v>79</v>
      </c>
      <c r="BK5112" s="144">
        <f>ROUND(I5112*H5112,2)</f>
        <v>0</v>
      </c>
      <c r="BL5112" s="17" t="s">
        <v>286</v>
      </c>
      <c r="BM5112" s="143" t="s">
        <v>4544</v>
      </c>
    </row>
    <row r="5113" spans="2:65" s="1" customFormat="1">
      <c r="B5113" s="32"/>
      <c r="D5113" s="145" t="s">
        <v>191</v>
      </c>
      <c r="F5113" s="146" t="s">
        <v>4545</v>
      </c>
      <c r="I5113" s="147"/>
      <c r="L5113" s="32"/>
      <c r="M5113" s="148"/>
      <c r="T5113" s="52"/>
      <c r="AT5113" s="17" t="s">
        <v>191</v>
      </c>
      <c r="AU5113" s="17" t="s">
        <v>81</v>
      </c>
    </row>
    <row r="5114" spans="2:65" s="12" customFormat="1">
      <c r="B5114" s="149"/>
      <c r="D5114" s="150" t="s">
        <v>193</v>
      </c>
      <c r="E5114" s="151" t="s">
        <v>3</v>
      </c>
      <c r="F5114" s="152" t="s">
        <v>4546</v>
      </c>
      <c r="H5114" s="153">
        <v>4.88</v>
      </c>
      <c r="I5114" s="154"/>
      <c r="L5114" s="149"/>
      <c r="M5114" s="155"/>
      <c r="T5114" s="156"/>
      <c r="AT5114" s="151" t="s">
        <v>193</v>
      </c>
      <c r="AU5114" s="151" t="s">
        <v>81</v>
      </c>
      <c r="AV5114" s="12" t="s">
        <v>81</v>
      </c>
      <c r="AW5114" s="12" t="s">
        <v>34</v>
      </c>
      <c r="AX5114" s="12" t="s">
        <v>79</v>
      </c>
      <c r="AY5114" s="151" t="s">
        <v>182</v>
      </c>
    </row>
    <row r="5115" spans="2:65" s="1" customFormat="1" ht="24.2" customHeight="1">
      <c r="B5115" s="131"/>
      <c r="C5115" s="164" t="s">
        <v>4547</v>
      </c>
      <c r="D5115" s="164" t="s">
        <v>281</v>
      </c>
      <c r="E5115" s="165" t="s">
        <v>4548</v>
      </c>
      <c r="F5115" s="166" t="s">
        <v>4549</v>
      </c>
      <c r="G5115" s="167" t="s">
        <v>292</v>
      </c>
      <c r="H5115" s="168">
        <v>5.3680000000000003</v>
      </c>
      <c r="I5115" s="169"/>
      <c r="J5115" s="170">
        <f>ROUND(I5115*H5115,2)</f>
        <v>0</v>
      </c>
      <c r="K5115" s="166" t="s">
        <v>188</v>
      </c>
      <c r="L5115" s="171"/>
      <c r="M5115" s="172" t="s">
        <v>3</v>
      </c>
      <c r="N5115" s="173" t="s">
        <v>43</v>
      </c>
      <c r="P5115" s="141">
        <f>O5115*H5115</f>
        <v>0</v>
      </c>
      <c r="Q5115" s="141">
        <v>1.2E-2</v>
      </c>
      <c r="R5115" s="141">
        <f>Q5115*H5115</f>
        <v>6.4416000000000001E-2</v>
      </c>
      <c r="S5115" s="141">
        <v>0</v>
      </c>
      <c r="T5115" s="142">
        <f>S5115*H5115</f>
        <v>0</v>
      </c>
      <c r="AR5115" s="143" t="s">
        <v>405</v>
      </c>
      <c r="AT5115" s="143" t="s">
        <v>281</v>
      </c>
      <c r="AU5115" s="143" t="s">
        <v>81</v>
      </c>
      <c r="AY5115" s="17" t="s">
        <v>182</v>
      </c>
      <c r="BE5115" s="144">
        <f>IF(N5115="základní",J5115,0)</f>
        <v>0</v>
      </c>
      <c r="BF5115" s="144">
        <f>IF(N5115="snížená",J5115,0)</f>
        <v>0</v>
      </c>
      <c r="BG5115" s="144">
        <f>IF(N5115="zákl. přenesená",J5115,0)</f>
        <v>0</v>
      </c>
      <c r="BH5115" s="144">
        <f>IF(N5115="sníž. přenesená",J5115,0)</f>
        <v>0</v>
      </c>
      <c r="BI5115" s="144">
        <f>IF(N5115="nulová",J5115,0)</f>
        <v>0</v>
      </c>
      <c r="BJ5115" s="17" t="s">
        <v>79</v>
      </c>
      <c r="BK5115" s="144">
        <f>ROUND(I5115*H5115,2)</f>
        <v>0</v>
      </c>
      <c r="BL5115" s="17" t="s">
        <v>286</v>
      </c>
      <c r="BM5115" s="143" t="s">
        <v>4550</v>
      </c>
    </row>
    <row r="5116" spans="2:65" s="12" customFormat="1">
      <c r="B5116" s="149"/>
      <c r="D5116" s="150" t="s">
        <v>193</v>
      </c>
      <c r="F5116" s="152" t="s">
        <v>4551</v>
      </c>
      <c r="H5116" s="153">
        <v>5.3680000000000003</v>
      </c>
      <c r="I5116" s="154"/>
      <c r="L5116" s="149"/>
      <c r="M5116" s="155"/>
      <c r="T5116" s="156"/>
      <c r="AT5116" s="151" t="s">
        <v>193</v>
      </c>
      <c r="AU5116" s="151" t="s">
        <v>81</v>
      </c>
      <c r="AV5116" s="12" t="s">
        <v>81</v>
      </c>
      <c r="AW5116" s="12" t="s">
        <v>4</v>
      </c>
      <c r="AX5116" s="12" t="s">
        <v>79</v>
      </c>
      <c r="AY5116" s="151" t="s">
        <v>182</v>
      </c>
    </row>
    <row r="5117" spans="2:65" s="1" customFormat="1" ht="33" customHeight="1">
      <c r="B5117" s="131"/>
      <c r="C5117" s="132" t="s">
        <v>4552</v>
      </c>
      <c r="D5117" s="132" t="s">
        <v>184</v>
      </c>
      <c r="E5117" s="133" t="s">
        <v>4553</v>
      </c>
      <c r="F5117" s="134" t="s">
        <v>4554</v>
      </c>
      <c r="G5117" s="135" t="s">
        <v>300</v>
      </c>
      <c r="H5117" s="136">
        <v>9.3000000000000007</v>
      </c>
      <c r="I5117" s="137"/>
      <c r="J5117" s="138">
        <f>ROUND(I5117*H5117,2)</f>
        <v>0</v>
      </c>
      <c r="K5117" s="134" t="s">
        <v>188</v>
      </c>
      <c r="L5117" s="32"/>
      <c r="M5117" s="139" t="s">
        <v>3</v>
      </c>
      <c r="N5117" s="140" t="s">
        <v>43</v>
      </c>
      <c r="P5117" s="141">
        <f>O5117*H5117</f>
        <v>0</v>
      </c>
      <c r="Q5117" s="141">
        <v>0</v>
      </c>
      <c r="R5117" s="141">
        <f>Q5117*H5117</f>
        <v>0</v>
      </c>
      <c r="S5117" s="141">
        <v>0</v>
      </c>
      <c r="T5117" s="142">
        <f>S5117*H5117</f>
        <v>0</v>
      </c>
      <c r="AR5117" s="143" t="s">
        <v>286</v>
      </c>
      <c r="AT5117" s="143" t="s">
        <v>184</v>
      </c>
      <c r="AU5117" s="143" t="s">
        <v>81</v>
      </c>
      <c r="AY5117" s="17" t="s">
        <v>182</v>
      </c>
      <c r="BE5117" s="144">
        <f>IF(N5117="základní",J5117,0)</f>
        <v>0</v>
      </c>
      <c r="BF5117" s="144">
        <f>IF(N5117="snížená",J5117,0)</f>
        <v>0</v>
      </c>
      <c r="BG5117" s="144">
        <f>IF(N5117="zákl. přenesená",J5117,0)</f>
        <v>0</v>
      </c>
      <c r="BH5117" s="144">
        <f>IF(N5117="sníž. přenesená",J5117,0)</f>
        <v>0</v>
      </c>
      <c r="BI5117" s="144">
        <f>IF(N5117="nulová",J5117,0)</f>
        <v>0</v>
      </c>
      <c r="BJ5117" s="17" t="s">
        <v>79</v>
      </c>
      <c r="BK5117" s="144">
        <f>ROUND(I5117*H5117,2)</f>
        <v>0</v>
      </c>
      <c r="BL5117" s="17" t="s">
        <v>286</v>
      </c>
      <c r="BM5117" s="143" t="s">
        <v>4555</v>
      </c>
    </row>
    <row r="5118" spans="2:65" s="1" customFormat="1">
      <c r="B5118" s="32"/>
      <c r="D5118" s="145" t="s">
        <v>191</v>
      </c>
      <c r="F5118" s="146" t="s">
        <v>4556</v>
      </c>
      <c r="I5118" s="147"/>
      <c r="L5118" s="32"/>
      <c r="M5118" s="148"/>
      <c r="T5118" s="52"/>
      <c r="AT5118" s="17" t="s">
        <v>191</v>
      </c>
      <c r="AU5118" s="17" t="s">
        <v>81</v>
      </c>
    </row>
    <row r="5119" spans="2:65" s="12" customFormat="1">
      <c r="B5119" s="149"/>
      <c r="D5119" s="150" t="s">
        <v>193</v>
      </c>
      <c r="E5119" s="151" t="s">
        <v>3</v>
      </c>
      <c r="F5119" s="152" t="s">
        <v>4557</v>
      </c>
      <c r="H5119" s="153">
        <v>9.3000000000000007</v>
      </c>
      <c r="I5119" s="154"/>
      <c r="L5119" s="149"/>
      <c r="M5119" s="155"/>
      <c r="T5119" s="156"/>
      <c r="AT5119" s="151" t="s">
        <v>193</v>
      </c>
      <c r="AU5119" s="151" t="s">
        <v>81</v>
      </c>
      <c r="AV5119" s="12" t="s">
        <v>81</v>
      </c>
      <c r="AW5119" s="12" t="s">
        <v>34</v>
      </c>
      <c r="AX5119" s="12" t="s">
        <v>79</v>
      </c>
      <c r="AY5119" s="151" t="s">
        <v>182</v>
      </c>
    </row>
    <row r="5120" spans="2:65" s="1" customFormat="1" ht="16.5" customHeight="1">
      <c r="B5120" s="131"/>
      <c r="C5120" s="164" t="s">
        <v>4558</v>
      </c>
      <c r="D5120" s="164" t="s">
        <v>281</v>
      </c>
      <c r="E5120" s="165" t="s">
        <v>4559</v>
      </c>
      <c r="F5120" s="166" t="s">
        <v>4560</v>
      </c>
      <c r="G5120" s="167" t="s">
        <v>300</v>
      </c>
      <c r="H5120" s="168">
        <v>10.23</v>
      </c>
      <c r="I5120" s="169"/>
      <c r="J5120" s="170">
        <f>ROUND(I5120*H5120,2)</f>
        <v>0</v>
      </c>
      <c r="K5120" s="166" t="s">
        <v>3</v>
      </c>
      <c r="L5120" s="171"/>
      <c r="M5120" s="172" t="s">
        <v>3</v>
      </c>
      <c r="N5120" s="173" t="s">
        <v>43</v>
      </c>
      <c r="P5120" s="141">
        <f>O5120*H5120</f>
        <v>0</v>
      </c>
      <c r="Q5120" s="141">
        <v>0</v>
      </c>
      <c r="R5120" s="141">
        <f>Q5120*H5120</f>
        <v>0</v>
      </c>
      <c r="S5120" s="141">
        <v>0</v>
      </c>
      <c r="T5120" s="142">
        <f>S5120*H5120</f>
        <v>0</v>
      </c>
      <c r="AR5120" s="143" t="s">
        <v>405</v>
      </c>
      <c r="AT5120" s="143" t="s">
        <v>281</v>
      </c>
      <c r="AU5120" s="143" t="s">
        <v>81</v>
      </c>
      <c r="AY5120" s="17" t="s">
        <v>182</v>
      </c>
      <c r="BE5120" s="144">
        <f>IF(N5120="základní",J5120,0)</f>
        <v>0</v>
      </c>
      <c r="BF5120" s="144">
        <f>IF(N5120="snížená",J5120,0)</f>
        <v>0</v>
      </c>
      <c r="BG5120" s="144">
        <f>IF(N5120="zákl. přenesená",J5120,0)</f>
        <v>0</v>
      </c>
      <c r="BH5120" s="144">
        <f>IF(N5120="sníž. přenesená",J5120,0)</f>
        <v>0</v>
      </c>
      <c r="BI5120" s="144">
        <f>IF(N5120="nulová",J5120,0)</f>
        <v>0</v>
      </c>
      <c r="BJ5120" s="17" t="s">
        <v>79</v>
      </c>
      <c r="BK5120" s="144">
        <f>ROUND(I5120*H5120,2)</f>
        <v>0</v>
      </c>
      <c r="BL5120" s="17" t="s">
        <v>286</v>
      </c>
      <c r="BM5120" s="143" t="s">
        <v>4561</v>
      </c>
    </row>
    <row r="5121" spans="2:65" s="12" customFormat="1">
      <c r="B5121" s="149"/>
      <c r="D5121" s="150" t="s">
        <v>193</v>
      </c>
      <c r="F5121" s="152" t="s">
        <v>4562</v>
      </c>
      <c r="H5121" s="153">
        <v>10.23</v>
      </c>
      <c r="I5121" s="154"/>
      <c r="L5121" s="149"/>
      <c r="M5121" s="155"/>
      <c r="T5121" s="156"/>
      <c r="AT5121" s="151" t="s">
        <v>193</v>
      </c>
      <c r="AU5121" s="151" t="s">
        <v>81</v>
      </c>
      <c r="AV5121" s="12" t="s">
        <v>81</v>
      </c>
      <c r="AW5121" s="12" t="s">
        <v>4</v>
      </c>
      <c r="AX5121" s="12" t="s">
        <v>79</v>
      </c>
      <c r="AY5121" s="151" t="s">
        <v>182</v>
      </c>
    </row>
    <row r="5122" spans="2:65" s="1" customFormat="1" ht="16.5" customHeight="1">
      <c r="B5122" s="131"/>
      <c r="C5122" s="132" t="s">
        <v>4563</v>
      </c>
      <c r="D5122" s="132" t="s">
        <v>184</v>
      </c>
      <c r="E5122" s="133" t="s">
        <v>4564</v>
      </c>
      <c r="F5122" s="134" t="s">
        <v>4565</v>
      </c>
      <c r="G5122" s="135" t="s">
        <v>292</v>
      </c>
      <c r="H5122" s="136">
        <v>93.905000000000001</v>
      </c>
      <c r="I5122" s="137"/>
      <c r="J5122" s="138">
        <f>ROUND(I5122*H5122,2)</f>
        <v>0</v>
      </c>
      <c r="K5122" s="134" t="s">
        <v>188</v>
      </c>
      <c r="L5122" s="32"/>
      <c r="M5122" s="139" t="s">
        <v>3</v>
      </c>
      <c r="N5122" s="140" t="s">
        <v>43</v>
      </c>
      <c r="P5122" s="141">
        <f>O5122*H5122</f>
        <v>0</v>
      </c>
      <c r="Q5122" s="141">
        <v>0</v>
      </c>
      <c r="R5122" s="141">
        <f>Q5122*H5122</f>
        <v>0</v>
      </c>
      <c r="S5122" s="141">
        <v>0.02</v>
      </c>
      <c r="T5122" s="142">
        <f>S5122*H5122</f>
        <v>1.8781000000000001</v>
      </c>
      <c r="AR5122" s="143" t="s">
        <v>286</v>
      </c>
      <c r="AT5122" s="143" t="s">
        <v>184</v>
      </c>
      <c r="AU5122" s="143" t="s">
        <v>81</v>
      </c>
      <c r="AY5122" s="17" t="s">
        <v>182</v>
      </c>
      <c r="BE5122" s="144">
        <f>IF(N5122="základní",J5122,0)</f>
        <v>0</v>
      </c>
      <c r="BF5122" s="144">
        <f>IF(N5122="snížená",J5122,0)</f>
        <v>0</v>
      </c>
      <c r="BG5122" s="144">
        <f>IF(N5122="zákl. přenesená",J5122,0)</f>
        <v>0</v>
      </c>
      <c r="BH5122" s="144">
        <f>IF(N5122="sníž. přenesená",J5122,0)</f>
        <v>0</v>
      </c>
      <c r="BI5122" s="144">
        <f>IF(N5122="nulová",J5122,0)</f>
        <v>0</v>
      </c>
      <c r="BJ5122" s="17" t="s">
        <v>79</v>
      </c>
      <c r="BK5122" s="144">
        <f>ROUND(I5122*H5122,2)</f>
        <v>0</v>
      </c>
      <c r="BL5122" s="17" t="s">
        <v>286</v>
      </c>
      <c r="BM5122" s="143" t="s">
        <v>4566</v>
      </c>
    </row>
    <row r="5123" spans="2:65" s="1" customFormat="1">
      <c r="B5123" s="32"/>
      <c r="D5123" s="145" t="s">
        <v>191</v>
      </c>
      <c r="F5123" s="146" t="s">
        <v>4567</v>
      </c>
      <c r="I5123" s="147"/>
      <c r="L5123" s="32"/>
      <c r="M5123" s="148"/>
      <c r="T5123" s="52"/>
      <c r="AT5123" s="17" t="s">
        <v>191</v>
      </c>
      <c r="AU5123" s="17" t="s">
        <v>81</v>
      </c>
    </row>
    <row r="5124" spans="2:65" s="12" customFormat="1">
      <c r="B5124" s="149"/>
      <c r="D5124" s="150" t="s">
        <v>193</v>
      </c>
      <c r="E5124" s="151" t="s">
        <v>3</v>
      </c>
      <c r="F5124" s="152" t="s">
        <v>4568</v>
      </c>
      <c r="H5124" s="153">
        <v>19.37</v>
      </c>
      <c r="I5124" s="154"/>
      <c r="L5124" s="149"/>
      <c r="M5124" s="155"/>
      <c r="T5124" s="156"/>
      <c r="AT5124" s="151" t="s">
        <v>193</v>
      </c>
      <c r="AU5124" s="151" t="s">
        <v>81</v>
      </c>
      <c r="AV5124" s="12" t="s">
        <v>81</v>
      </c>
      <c r="AW5124" s="12" t="s">
        <v>34</v>
      </c>
      <c r="AX5124" s="12" t="s">
        <v>72</v>
      </c>
      <c r="AY5124" s="151" t="s">
        <v>182</v>
      </c>
    </row>
    <row r="5125" spans="2:65" s="12" customFormat="1" ht="22.5">
      <c r="B5125" s="149"/>
      <c r="D5125" s="150" t="s">
        <v>193</v>
      </c>
      <c r="E5125" s="151" t="s">
        <v>3</v>
      </c>
      <c r="F5125" s="152" t="s">
        <v>4569</v>
      </c>
      <c r="H5125" s="153">
        <v>74.534999999999997</v>
      </c>
      <c r="I5125" s="154"/>
      <c r="L5125" s="149"/>
      <c r="M5125" s="155"/>
      <c r="T5125" s="156"/>
      <c r="AT5125" s="151" t="s">
        <v>193</v>
      </c>
      <c r="AU5125" s="151" t="s">
        <v>81</v>
      </c>
      <c r="AV5125" s="12" t="s">
        <v>81</v>
      </c>
      <c r="AW5125" s="12" t="s">
        <v>34</v>
      </c>
      <c r="AX5125" s="12" t="s">
        <v>72</v>
      </c>
      <c r="AY5125" s="151" t="s">
        <v>182</v>
      </c>
    </row>
    <row r="5126" spans="2:65" s="13" customFormat="1">
      <c r="B5126" s="157"/>
      <c r="D5126" s="150" t="s">
        <v>193</v>
      </c>
      <c r="E5126" s="158" t="s">
        <v>3</v>
      </c>
      <c r="F5126" s="159" t="s">
        <v>201</v>
      </c>
      <c r="H5126" s="160">
        <v>93.905000000000001</v>
      </c>
      <c r="I5126" s="161"/>
      <c r="L5126" s="157"/>
      <c r="M5126" s="162"/>
      <c r="T5126" s="163"/>
      <c r="AT5126" s="158" t="s">
        <v>193</v>
      </c>
      <c r="AU5126" s="158" t="s">
        <v>81</v>
      </c>
      <c r="AV5126" s="13" t="s">
        <v>189</v>
      </c>
      <c r="AW5126" s="13" t="s">
        <v>34</v>
      </c>
      <c r="AX5126" s="13" t="s">
        <v>79</v>
      </c>
      <c r="AY5126" s="158" t="s">
        <v>182</v>
      </c>
    </row>
    <row r="5127" spans="2:65" s="1" customFormat="1" ht="44.25" customHeight="1">
      <c r="B5127" s="131"/>
      <c r="C5127" s="132" t="s">
        <v>4570</v>
      </c>
      <c r="D5127" s="132" t="s">
        <v>184</v>
      </c>
      <c r="E5127" s="133" t="s">
        <v>4571</v>
      </c>
      <c r="F5127" s="134" t="s">
        <v>4572</v>
      </c>
      <c r="G5127" s="135" t="s">
        <v>543</v>
      </c>
      <c r="H5127" s="136">
        <v>13</v>
      </c>
      <c r="I5127" s="137"/>
      <c r="J5127" s="138">
        <f>ROUND(I5127*H5127,2)</f>
        <v>0</v>
      </c>
      <c r="K5127" s="134" t="s">
        <v>188</v>
      </c>
      <c r="L5127" s="32"/>
      <c r="M5127" s="139" t="s">
        <v>3</v>
      </c>
      <c r="N5127" s="140" t="s">
        <v>43</v>
      </c>
      <c r="P5127" s="141">
        <f>O5127*H5127</f>
        <v>0</v>
      </c>
      <c r="Q5127" s="141">
        <v>1.7000000000000001E-4</v>
      </c>
      <c r="R5127" s="141">
        <f>Q5127*H5127</f>
        <v>2.2100000000000002E-3</v>
      </c>
      <c r="S5127" s="141">
        <v>0</v>
      </c>
      <c r="T5127" s="142">
        <f>S5127*H5127</f>
        <v>0</v>
      </c>
      <c r="AR5127" s="143" t="s">
        <v>286</v>
      </c>
      <c r="AT5127" s="143" t="s">
        <v>184</v>
      </c>
      <c r="AU5127" s="143" t="s">
        <v>81</v>
      </c>
      <c r="AY5127" s="17" t="s">
        <v>182</v>
      </c>
      <c r="BE5127" s="144">
        <f>IF(N5127="základní",J5127,0)</f>
        <v>0</v>
      </c>
      <c r="BF5127" s="144">
        <f>IF(N5127="snížená",J5127,0)</f>
        <v>0</v>
      </c>
      <c r="BG5127" s="144">
        <f>IF(N5127="zákl. přenesená",J5127,0)</f>
        <v>0</v>
      </c>
      <c r="BH5127" s="144">
        <f>IF(N5127="sníž. přenesená",J5127,0)</f>
        <v>0</v>
      </c>
      <c r="BI5127" s="144">
        <f>IF(N5127="nulová",J5127,0)</f>
        <v>0</v>
      </c>
      <c r="BJ5127" s="17" t="s">
        <v>79</v>
      </c>
      <c r="BK5127" s="144">
        <f>ROUND(I5127*H5127,2)</f>
        <v>0</v>
      </c>
      <c r="BL5127" s="17" t="s">
        <v>286</v>
      </c>
      <c r="BM5127" s="143" t="s">
        <v>4573</v>
      </c>
    </row>
    <row r="5128" spans="2:65" s="1" customFormat="1">
      <c r="B5128" s="32"/>
      <c r="D5128" s="145" t="s">
        <v>191</v>
      </c>
      <c r="F5128" s="146" t="s">
        <v>4574</v>
      </c>
      <c r="I5128" s="147"/>
      <c r="L5128" s="32"/>
      <c r="M5128" s="148"/>
      <c r="T5128" s="52"/>
      <c r="AT5128" s="17" t="s">
        <v>191</v>
      </c>
      <c r="AU5128" s="17" t="s">
        <v>81</v>
      </c>
    </row>
    <row r="5129" spans="2:65" s="12" customFormat="1">
      <c r="B5129" s="149"/>
      <c r="D5129" s="150" t="s">
        <v>193</v>
      </c>
      <c r="E5129" s="151" t="s">
        <v>3</v>
      </c>
      <c r="F5129" s="152" t="s">
        <v>4575</v>
      </c>
      <c r="H5129" s="153">
        <v>13</v>
      </c>
      <c r="I5129" s="154"/>
      <c r="L5129" s="149"/>
      <c r="M5129" s="155"/>
      <c r="T5129" s="156"/>
      <c r="AT5129" s="151" t="s">
        <v>193</v>
      </c>
      <c r="AU5129" s="151" t="s">
        <v>81</v>
      </c>
      <c r="AV5129" s="12" t="s">
        <v>81</v>
      </c>
      <c r="AW5129" s="12" t="s">
        <v>34</v>
      </c>
      <c r="AX5129" s="12" t="s">
        <v>79</v>
      </c>
      <c r="AY5129" s="151" t="s">
        <v>182</v>
      </c>
    </row>
    <row r="5130" spans="2:65" s="1" customFormat="1" ht="24.2" customHeight="1">
      <c r="B5130" s="131"/>
      <c r="C5130" s="164" t="s">
        <v>4576</v>
      </c>
      <c r="D5130" s="164" t="s">
        <v>281</v>
      </c>
      <c r="E5130" s="165" t="s">
        <v>4577</v>
      </c>
      <c r="F5130" s="166" t="s">
        <v>4578</v>
      </c>
      <c r="G5130" s="167" t="s">
        <v>543</v>
      </c>
      <c r="H5130" s="168">
        <v>13</v>
      </c>
      <c r="I5130" s="169"/>
      <c r="J5130" s="170">
        <f>ROUND(I5130*H5130,2)</f>
        <v>0</v>
      </c>
      <c r="K5130" s="166" t="s">
        <v>188</v>
      </c>
      <c r="L5130" s="171"/>
      <c r="M5130" s="172" t="s">
        <v>3</v>
      </c>
      <c r="N5130" s="173" t="s">
        <v>43</v>
      </c>
      <c r="P5130" s="141">
        <f>O5130*H5130</f>
        <v>0</v>
      </c>
      <c r="Q5130" s="141">
        <v>2.5999999999999999E-3</v>
      </c>
      <c r="R5130" s="141">
        <f>Q5130*H5130</f>
        <v>3.3799999999999997E-2</v>
      </c>
      <c r="S5130" s="141">
        <v>0</v>
      </c>
      <c r="T5130" s="142">
        <f>S5130*H5130</f>
        <v>0</v>
      </c>
      <c r="AR5130" s="143" t="s">
        <v>405</v>
      </c>
      <c r="AT5130" s="143" t="s">
        <v>281</v>
      </c>
      <c r="AU5130" s="143" t="s">
        <v>81</v>
      </c>
      <c r="AY5130" s="17" t="s">
        <v>182</v>
      </c>
      <c r="BE5130" s="144">
        <f>IF(N5130="základní",J5130,0)</f>
        <v>0</v>
      </c>
      <c r="BF5130" s="144">
        <f>IF(N5130="snížená",J5130,0)</f>
        <v>0</v>
      </c>
      <c r="BG5130" s="144">
        <f>IF(N5130="zákl. přenesená",J5130,0)</f>
        <v>0</v>
      </c>
      <c r="BH5130" s="144">
        <f>IF(N5130="sníž. přenesená",J5130,0)</f>
        <v>0</v>
      </c>
      <c r="BI5130" s="144">
        <f>IF(N5130="nulová",J5130,0)</f>
        <v>0</v>
      </c>
      <c r="BJ5130" s="17" t="s">
        <v>79</v>
      </c>
      <c r="BK5130" s="144">
        <f>ROUND(I5130*H5130,2)</f>
        <v>0</v>
      </c>
      <c r="BL5130" s="17" t="s">
        <v>286</v>
      </c>
      <c r="BM5130" s="143" t="s">
        <v>4579</v>
      </c>
    </row>
    <row r="5131" spans="2:65" s="1" customFormat="1" ht="19.5">
      <c r="B5131" s="32"/>
      <c r="D5131" s="150" t="s">
        <v>739</v>
      </c>
      <c r="F5131" s="181" t="s">
        <v>4580</v>
      </c>
      <c r="I5131" s="147"/>
      <c r="L5131" s="32"/>
      <c r="M5131" s="148"/>
      <c r="T5131" s="52"/>
      <c r="AT5131" s="17" t="s">
        <v>739</v>
      </c>
      <c r="AU5131" s="17" t="s">
        <v>81</v>
      </c>
    </row>
    <row r="5132" spans="2:65" s="1" customFormat="1" ht="33" customHeight="1">
      <c r="B5132" s="131"/>
      <c r="C5132" s="164" t="s">
        <v>4581</v>
      </c>
      <c r="D5132" s="164" t="s">
        <v>281</v>
      </c>
      <c r="E5132" s="165" t="s">
        <v>4582</v>
      </c>
      <c r="F5132" s="166" t="s">
        <v>4583</v>
      </c>
      <c r="G5132" s="167" t="s">
        <v>300</v>
      </c>
      <c r="H5132" s="168">
        <v>17</v>
      </c>
      <c r="I5132" s="169"/>
      <c r="J5132" s="170">
        <f>ROUND(I5132*H5132,2)</f>
        <v>0</v>
      </c>
      <c r="K5132" s="166" t="s">
        <v>188</v>
      </c>
      <c r="L5132" s="171"/>
      <c r="M5132" s="172" t="s">
        <v>3</v>
      </c>
      <c r="N5132" s="173" t="s">
        <v>43</v>
      </c>
      <c r="P5132" s="141">
        <f>O5132*H5132</f>
        <v>0</v>
      </c>
      <c r="Q5132" s="141">
        <v>1.4999999999999999E-4</v>
      </c>
      <c r="R5132" s="141">
        <f>Q5132*H5132</f>
        <v>2.5499999999999997E-3</v>
      </c>
      <c r="S5132" s="141">
        <v>0</v>
      </c>
      <c r="T5132" s="142">
        <f>S5132*H5132</f>
        <v>0</v>
      </c>
      <c r="AR5132" s="143" t="s">
        <v>405</v>
      </c>
      <c r="AT5132" s="143" t="s">
        <v>281</v>
      </c>
      <c r="AU5132" s="143" t="s">
        <v>81</v>
      </c>
      <c r="AY5132" s="17" t="s">
        <v>182</v>
      </c>
      <c r="BE5132" s="144">
        <f>IF(N5132="základní",J5132,0)</f>
        <v>0</v>
      </c>
      <c r="BF5132" s="144">
        <f>IF(N5132="snížená",J5132,0)</f>
        <v>0</v>
      </c>
      <c r="BG5132" s="144">
        <f>IF(N5132="zákl. přenesená",J5132,0)</f>
        <v>0</v>
      </c>
      <c r="BH5132" s="144">
        <f>IF(N5132="sníž. přenesená",J5132,0)</f>
        <v>0</v>
      </c>
      <c r="BI5132" s="144">
        <f>IF(N5132="nulová",J5132,0)</f>
        <v>0</v>
      </c>
      <c r="BJ5132" s="17" t="s">
        <v>79</v>
      </c>
      <c r="BK5132" s="144">
        <f>ROUND(I5132*H5132,2)</f>
        <v>0</v>
      </c>
      <c r="BL5132" s="17" t="s">
        <v>286</v>
      </c>
      <c r="BM5132" s="143" t="s">
        <v>4584</v>
      </c>
    </row>
    <row r="5133" spans="2:65" s="1" customFormat="1" ht="37.9" customHeight="1">
      <c r="B5133" s="131"/>
      <c r="C5133" s="164" t="s">
        <v>4585</v>
      </c>
      <c r="D5133" s="164" t="s">
        <v>281</v>
      </c>
      <c r="E5133" s="165" t="s">
        <v>4586</v>
      </c>
      <c r="F5133" s="166" t="s">
        <v>4587</v>
      </c>
      <c r="G5133" s="167" t="s">
        <v>543</v>
      </c>
      <c r="H5133" s="168">
        <v>2</v>
      </c>
      <c r="I5133" s="169"/>
      <c r="J5133" s="170">
        <f>ROUND(I5133*H5133,2)</f>
        <v>0</v>
      </c>
      <c r="K5133" s="166" t="s">
        <v>188</v>
      </c>
      <c r="L5133" s="171"/>
      <c r="M5133" s="172" t="s">
        <v>3</v>
      </c>
      <c r="N5133" s="173" t="s">
        <v>43</v>
      </c>
      <c r="P5133" s="141">
        <f>O5133*H5133</f>
        <v>0</v>
      </c>
      <c r="Q5133" s="141">
        <v>3.8999999999999999E-4</v>
      </c>
      <c r="R5133" s="141">
        <f>Q5133*H5133</f>
        <v>7.7999999999999999E-4</v>
      </c>
      <c r="S5133" s="141">
        <v>0</v>
      </c>
      <c r="T5133" s="142">
        <f>S5133*H5133</f>
        <v>0</v>
      </c>
      <c r="AR5133" s="143" t="s">
        <v>405</v>
      </c>
      <c r="AT5133" s="143" t="s">
        <v>281</v>
      </c>
      <c r="AU5133" s="143" t="s">
        <v>81</v>
      </c>
      <c r="AY5133" s="17" t="s">
        <v>182</v>
      </c>
      <c r="BE5133" s="144">
        <f>IF(N5133="základní",J5133,0)</f>
        <v>0</v>
      </c>
      <c r="BF5133" s="144">
        <f>IF(N5133="snížená",J5133,0)</f>
        <v>0</v>
      </c>
      <c r="BG5133" s="144">
        <f>IF(N5133="zákl. přenesená",J5133,0)</f>
        <v>0</v>
      </c>
      <c r="BH5133" s="144">
        <f>IF(N5133="sníž. přenesená",J5133,0)</f>
        <v>0</v>
      </c>
      <c r="BI5133" s="144">
        <f>IF(N5133="nulová",J5133,0)</f>
        <v>0</v>
      </c>
      <c r="BJ5133" s="17" t="s">
        <v>79</v>
      </c>
      <c r="BK5133" s="144">
        <f>ROUND(I5133*H5133,2)</f>
        <v>0</v>
      </c>
      <c r="BL5133" s="17" t="s">
        <v>286</v>
      </c>
      <c r="BM5133" s="143" t="s">
        <v>4588</v>
      </c>
    </row>
    <row r="5134" spans="2:65" s="1" customFormat="1" ht="24.2" customHeight="1">
      <c r="B5134" s="131"/>
      <c r="C5134" s="164" t="s">
        <v>4589</v>
      </c>
      <c r="D5134" s="164" t="s">
        <v>281</v>
      </c>
      <c r="E5134" s="165" t="s">
        <v>4590</v>
      </c>
      <c r="F5134" s="166" t="s">
        <v>4591</v>
      </c>
      <c r="G5134" s="167" t="s">
        <v>543</v>
      </c>
      <c r="H5134" s="168">
        <v>2</v>
      </c>
      <c r="I5134" s="169"/>
      <c r="J5134" s="170">
        <f>ROUND(I5134*H5134,2)</f>
        <v>0</v>
      </c>
      <c r="K5134" s="166" t="s">
        <v>188</v>
      </c>
      <c r="L5134" s="171"/>
      <c r="M5134" s="172" t="s">
        <v>3</v>
      </c>
      <c r="N5134" s="173" t="s">
        <v>43</v>
      </c>
      <c r="P5134" s="141">
        <f>O5134*H5134</f>
        <v>0</v>
      </c>
      <c r="Q5134" s="141">
        <v>1.6000000000000001E-4</v>
      </c>
      <c r="R5134" s="141">
        <f>Q5134*H5134</f>
        <v>3.2000000000000003E-4</v>
      </c>
      <c r="S5134" s="141">
        <v>0</v>
      </c>
      <c r="T5134" s="142">
        <f>S5134*H5134</f>
        <v>0</v>
      </c>
      <c r="AR5134" s="143" t="s">
        <v>405</v>
      </c>
      <c r="AT5134" s="143" t="s">
        <v>281</v>
      </c>
      <c r="AU5134" s="143" t="s">
        <v>81</v>
      </c>
      <c r="AY5134" s="17" t="s">
        <v>182</v>
      </c>
      <c r="BE5134" s="144">
        <f>IF(N5134="základní",J5134,0)</f>
        <v>0</v>
      </c>
      <c r="BF5134" s="144">
        <f>IF(N5134="snížená",J5134,0)</f>
        <v>0</v>
      </c>
      <c r="BG5134" s="144">
        <f>IF(N5134="zákl. přenesená",J5134,0)</f>
        <v>0</v>
      </c>
      <c r="BH5134" s="144">
        <f>IF(N5134="sníž. přenesená",J5134,0)</f>
        <v>0</v>
      </c>
      <c r="BI5134" s="144">
        <f>IF(N5134="nulová",J5134,0)</f>
        <v>0</v>
      </c>
      <c r="BJ5134" s="17" t="s">
        <v>79</v>
      </c>
      <c r="BK5134" s="144">
        <f>ROUND(I5134*H5134,2)</f>
        <v>0</v>
      </c>
      <c r="BL5134" s="17" t="s">
        <v>286</v>
      </c>
      <c r="BM5134" s="143" t="s">
        <v>4592</v>
      </c>
    </row>
    <row r="5135" spans="2:65" s="1" customFormat="1" ht="49.15" customHeight="1">
      <c r="B5135" s="131"/>
      <c r="C5135" s="132" t="s">
        <v>4593</v>
      </c>
      <c r="D5135" s="132" t="s">
        <v>184</v>
      </c>
      <c r="E5135" s="133" t="s">
        <v>4594</v>
      </c>
      <c r="F5135" s="134" t="s">
        <v>4595</v>
      </c>
      <c r="G5135" s="135" t="s">
        <v>3470</v>
      </c>
      <c r="H5135" s="136">
        <v>1</v>
      </c>
      <c r="I5135" s="137"/>
      <c r="J5135" s="138">
        <f>ROUND(I5135*H5135,2)</f>
        <v>0</v>
      </c>
      <c r="K5135" s="134" t="s">
        <v>188</v>
      </c>
      <c r="L5135" s="32"/>
      <c r="M5135" s="139" t="s">
        <v>3</v>
      </c>
      <c r="N5135" s="140" t="s">
        <v>43</v>
      </c>
      <c r="P5135" s="141">
        <f>O5135*H5135</f>
        <v>0</v>
      </c>
      <c r="Q5135" s="141">
        <v>0</v>
      </c>
      <c r="R5135" s="141">
        <f>Q5135*H5135</f>
        <v>0</v>
      </c>
      <c r="S5135" s="141">
        <v>0</v>
      </c>
      <c r="T5135" s="142">
        <f>S5135*H5135</f>
        <v>0</v>
      </c>
      <c r="AR5135" s="143" t="s">
        <v>286</v>
      </c>
      <c r="AT5135" s="143" t="s">
        <v>184</v>
      </c>
      <c r="AU5135" s="143" t="s">
        <v>81</v>
      </c>
      <c r="AY5135" s="17" t="s">
        <v>182</v>
      </c>
      <c r="BE5135" s="144">
        <f>IF(N5135="základní",J5135,0)</f>
        <v>0</v>
      </c>
      <c r="BF5135" s="144">
        <f>IF(N5135="snížená",J5135,0)</f>
        <v>0</v>
      </c>
      <c r="BG5135" s="144">
        <f>IF(N5135="zákl. přenesená",J5135,0)</f>
        <v>0</v>
      </c>
      <c r="BH5135" s="144">
        <f>IF(N5135="sníž. přenesená",J5135,0)</f>
        <v>0</v>
      </c>
      <c r="BI5135" s="144">
        <f>IF(N5135="nulová",J5135,0)</f>
        <v>0</v>
      </c>
      <c r="BJ5135" s="17" t="s">
        <v>79</v>
      </c>
      <c r="BK5135" s="144">
        <f>ROUND(I5135*H5135,2)</f>
        <v>0</v>
      </c>
      <c r="BL5135" s="17" t="s">
        <v>286</v>
      </c>
      <c r="BM5135" s="143" t="s">
        <v>4596</v>
      </c>
    </row>
    <row r="5136" spans="2:65" s="1" customFormat="1">
      <c r="B5136" s="32"/>
      <c r="D5136" s="145" t="s">
        <v>191</v>
      </c>
      <c r="F5136" s="146" t="s">
        <v>4597</v>
      </c>
      <c r="I5136" s="147"/>
      <c r="L5136" s="32"/>
      <c r="M5136" s="148"/>
      <c r="T5136" s="52"/>
      <c r="AT5136" s="17" t="s">
        <v>191</v>
      </c>
      <c r="AU5136" s="17" t="s">
        <v>81</v>
      </c>
    </row>
    <row r="5137" spans="2:65" s="1" customFormat="1" ht="49.15" customHeight="1">
      <c r="B5137" s="131"/>
      <c r="C5137" s="132" t="s">
        <v>4598</v>
      </c>
      <c r="D5137" s="132" t="s">
        <v>184</v>
      </c>
      <c r="E5137" s="133" t="s">
        <v>4599</v>
      </c>
      <c r="F5137" s="134" t="s">
        <v>4600</v>
      </c>
      <c r="G5137" s="135" t="s">
        <v>3470</v>
      </c>
      <c r="H5137" s="136">
        <v>1</v>
      </c>
      <c r="I5137" s="137"/>
      <c r="J5137" s="138">
        <f>ROUND(I5137*H5137,2)</f>
        <v>0</v>
      </c>
      <c r="K5137" s="134" t="s">
        <v>188</v>
      </c>
      <c r="L5137" s="32"/>
      <c r="M5137" s="139" t="s">
        <v>3</v>
      </c>
      <c r="N5137" s="140" t="s">
        <v>43</v>
      </c>
      <c r="P5137" s="141">
        <f>O5137*H5137</f>
        <v>0</v>
      </c>
      <c r="Q5137" s="141">
        <v>0</v>
      </c>
      <c r="R5137" s="141">
        <f>Q5137*H5137</f>
        <v>0</v>
      </c>
      <c r="S5137" s="141">
        <v>0</v>
      </c>
      <c r="T5137" s="142">
        <f>S5137*H5137</f>
        <v>0</v>
      </c>
      <c r="AR5137" s="143" t="s">
        <v>286</v>
      </c>
      <c r="AT5137" s="143" t="s">
        <v>184</v>
      </c>
      <c r="AU5137" s="143" t="s">
        <v>81</v>
      </c>
      <c r="AY5137" s="17" t="s">
        <v>182</v>
      </c>
      <c r="BE5137" s="144">
        <f>IF(N5137="základní",J5137,0)</f>
        <v>0</v>
      </c>
      <c r="BF5137" s="144">
        <f>IF(N5137="snížená",J5137,0)</f>
        <v>0</v>
      </c>
      <c r="BG5137" s="144">
        <f>IF(N5137="zákl. přenesená",J5137,0)</f>
        <v>0</v>
      </c>
      <c r="BH5137" s="144">
        <f>IF(N5137="sníž. přenesená",J5137,0)</f>
        <v>0</v>
      </c>
      <c r="BI5137" s="144">
        <f>IF(N5137="nulová",J5137,0)</f>
        <v>0</v>
      </c>
      <c r="BJ5137" s="17" t="s">
        <v>79</v>
      </c>
      <c r="BK5137" s="144">
        <f>ROUND(I5137*H5137,2)</f>
        <v>0</v>
      </c>
      <c r="BL5137" s="17" t="s">
        <v>286</v>
      </c>
      <c r="BM5137" s="143" t="s">
        <v>4601</v>
      </c>
    </row>
    <row r="5138" spans="2:65" s="1" customFormat="1">
      <c r="B5138" s="32"/>
      <c r="D5138" s="145" t="s">
        <v>191</v>
      </c>
      <c r="F5138" s="146" t="s">
        <v>4602</v>
      </c>
      <c r="I5138" s="147"/>
      <c r="L5138" s="32"/>
      <c r="M5138" s="148"/>
      <c r="T5138" s="52"/>
      <c r="AT5138" s="17" t="s">
        <v>191</v>
      </c>
      <c r="AU5138" s="17" t="s">
        <v>81</v>
      </c>
    </row>
    <row r="5139" spans="2:65" s="1" customFormat="1" ht="16.5" customHeight="1">
      <c r="B5139" s="131"/>
      <c r="C5139" s="164" t="s">
        <v>4603</v>
      </c>
      <c r="D5139" s="164" t="s">
        <v>281</v>
      </c>
      <c r="E5139" s="165" t="s">
        <v>4604</v>
      </c>
      <c r="F5139" s="166" t="s">
        <v>4605</v>
      </c>
      <c r="G5139" s="167" t="s">
        <v>543</v>
      </c>
      <c r="H5139" s="168">
        <v>2</v>
      </c>
      <c r="I5139" s="169"/>
      <c r="J5139" s="170">
        <f t="shared" ref="J5139:J5144" si="0">ROUND(I5139*H5139,2)</f>
        <v>0</v>
      </c>
      <c r="K5139" s="166" t="s">
        <v>3</v>
      </c>
      <c r="L5139" s="171"/>
      <c r="M5139" s="172" t="s">
        <v>3</v>
      </c>
      <c r="N5139" s="173" t="s">
        <v>43</v>
      </c>
      <c r="P5139" s="141">
        <f t="shared" ref="P5139:P5144" si="1">O5139*H5139</f>
        <v>0</v>
      </c>
      <c r="Q5139" s="141">
        <v>0</v>
      </c>
      <c r="R5139" s="141">
        <f t="shared" ref="R5139:R5144" si="2">Q5139*H5139</f>
        <v>0</v>
      </c>
      <c r="S5139" s="141">
        <v>0</v>
      </c>
      <c r="T5139" s="142">
        <f t="shared" ref="T5139:T5144" si="3">S5139*H5139</f>
        <v>0</v>
      </c>
      <c r="AR5139" s="143" t="s">
        <v>405</v>
      </c>
      <c r="AT5139" s="143" t="s">
        <v>281</v>
      </c>
      <c r="AU5139" s="143" t="s">
        <v>81</v>
      </c>
      <c r="AY5139" s="17" t="s">
        <v>182</v>
      </c>
      <c r="BE5139" s="144">
        <f t="shared" ref="BE5139:BE5144" si="4">IF(N5139="základní",J5139,0)</f>
        <v>0</v>
      </c>
      <c r="BF5139" s="144">
        <f t="shared" ref="BF5139:BF5144" si="5">IF(N5139="snížená",J5139,0)</f>
        <v>0</v>
      </c>
      <c r="BG5139" s="144">
        <f t="shared" ref="BG5139:BG5144" si="6">IF(N5139="zákl. přenesená",J5139,0)</f>
        <v>0</v>
      </c>
      <c r="BH5139" s="144">
        <f t="shared" ref="BH5139:BH5144" si="7">IF(N5139="sníž. přenesená",J5139,0)</f>
        <v>0</v>
      </c>
      <c r="BI5139" s="144">
        <f t="shared" ref="BI5139:BI5144" si="8">IF(N5139="nulová",J5139,0)</f>
        <v>0</v>
      </c>
      <c r="BJ5139" s="17" t="s">
        <v>79</v>
      </c>
      <c r="BK5139" s="144">
        <f t="shared" ref="BK5139:BK5144" si="9">ROUND(I5139*H5139,2)</f>
        <v>0</v>
      </c>
      <c r="BL5139" s="17" t="s">
        <v>286</v>
      </c>
      <c r="BM5139" s="143" t="s">
        <v>4606</v>
      </c>
    </row>
    <row r="5140" spans="2:65" s="1" customFormat="1" ht="24.2" customHeight="1">
      <c r="B5140" s="131"/>
      <c r="C5140" s="164" t="s">
        <v>4607</v>
      </c>
      <c r="D5140" s="164" t="s">
        <v>281</v>
      </c>
      <c r="E5140" s="165" t="s">
        <v>4608</v>
      </c>
      <c r="F5140" s="166" t="s">
        <v>4609</v>
      </c>
      <c r="G5140" s="167" t="s">
        <v>2999</v>
      </c>
      <c r="H5140" s="168">
        <v>1</v>
      </c>
      <c r="I5140" s="169"/>
      <c r="J5140" s="170">
        <f t="shared" si="0"/>
        <v>0</v>
      </c>
      <c r="K5140" s="166" t="s">
        <v>3</v>
      </c>
      <c r="L5140" s="171"/>
      <c r="M5140" s="172" t="s">
        <v>3</v>
      </c>
      <c r="N5140" s="173" t="s">
        <v>43</v>
      </c>
      <c r="P5140" s="141">
        <f t="shared" si="1"/>
        <v>0</v>
      </c>
      <c r="Q5140" s="141">
        <v>0</v>
      </c>
      <c r="R5140" s="141">
        <f t="shared" si="2"/>
        <v>0</v>
      </c>
      <c r="S5140" s="141">
        <v>0</v>
      </c>
      <c r="T5140" s="142">
        <f t="shared" si="3"/>
        <v>0</v>
      </c>
      <c r="AR5140" s="143" t="s">
        <v>405</v>
      </c>
      <c r="AT5140" s="143" t="s">
        <v>281</v>
      </c>
      <c r="AU5140" s="143" t="s">
        <v>81</v>
      </c>
      <c r="AY5140" s="17" t="s">
        <v>182</v>
      </c>
      <c r="BE5140" s="144">
        <f t="shared" si="4"/>
        <v>0</v>
      </c>
      <c r="BF5140" s="144">
        <f t="shared" si="5"/>
        <v>0</v>
      </c>
      <c r="BG5140" s="144">
        <f t="shared" si="6"/>
        <v>0</v>
      </c>
      <c r="BH5140" s="144">
        <f t="shared" si="7"/>
        <v>0</v>
      </c>
      <c r="BI5140" s="144">
        <f t="shared" si="8"/>
        <v>0</v>
      </c>
      <c r="BJ5140" s="17" t="s">
        <v>79</v>
      </c>
      <c r="BK5140" s="144">
        <f t="shared" si="9"/>
        <v>0</v>
      </c>
      <c r="BL5140" s="17" t="s">
        <v>286</v>
      </c>
      <c r="BM5140" s="143" t="s">
        <v>4610</v>
      </c>
    </row>
    <row r="5141" spans="2:65" s="1" customFormat="1" ht="16.5" customHeight="1">
      <c r="B5141" s="131"/>
      <c r="C5141" s="164" t="s">
        <v>4611</v>
      </c>
      <c r="D5141" s="164" t="s">
        <v>281</v>
      </c>
      <c r="E5141" s="165" t="s">
        <v>4612</v>
      </c>
      <c r="F5141" s="166" t="s">
        <v>4613</v>
      </c>
      <c r="G5141" s="167" t="s">
        <v>543</v>
      </c>
      <c r="H5141" s="168">
        <v>1</v>
      </c>
      <c r="I5141" s="169"/>
      <c r="J5141" s="170">
        <f t="shared" si="0"/>
        <v>0</v>
      </c>
      <c r="K5141" s="166" t="s">
        <v>3</v>
      </c>
      <c r="L5141" s="171"/>
      <c r="M5141" s="172" t="s">
        <v>3</v>
      </c>
      <c r="N5141" s="173" t="s">
        <v>43</v>
      </c>
      <c r="P5141" s="141">
        <f t="shared" si="1"/>
        <v>0</v>
      </c>
      <c r="Q5141" s="141">
        <v>0</v>
      </c>
      <c r="R5141" s="141">
        <f t="shared" si="2"/>
        <v>0</v>
      </c>
      <c r="S5141" s="141">
        <v>0</v>
      </c>
      <c r="T5141" s="142">
        <f t="shared" si="3"/>
        <v>0</v>
      </c>
      <c r="AR5141" s="143" t="s">
        <v>405</v>
      </c>
      <c r="AT5141" s="143" t="s">
        <v>281</v>
      </c>
      <c r="AU5141" s="143" t="s">
        <v>81</v>
      </c>
      <c r="AY5141" s="17" t="s">
        <v>182</v>
      </c>
      <c r="BE5141" s="144">
        <f t="shared" si="4"/>
        <v>0</v>
      </c>
      <c r="BF5141" s="144">
        <f t="shared" si="5"/>
        <v>0</v>
      </c>
      <c r="BG5141" s="144">
        <f t="shared" si="6"/>
        <v>0</v>
      </c>
      <c r="BH5141" s="144">
        <f t="shared" si="7"/>
        <v>0</v>
      </c>
      <c r="BI5141" s="144">
        <f t="shared" si="8"/>
        <v>0</v>
      </c>
      <c r="BJ5141" s="17" t="s">
        <v>79</v>
      </c>
      <c r="BK5141" s="144">
        <f t="shared" si="9"/>
        <v>0</v>
      </c>
      <c r="BL5141" s="17" t="s">
        <v>286</v>
      </c>
      <c r="BM5141" s="143" t="s">
        <v>4614</v>
      </c>
    </row>
    <row r="5142" spans="2:65" s="1" customFormat="1" ht="24.2" customHeight="1">
      <c r="B5142" s="131"/>
      <c r="C5142" s="164" t="s">
        <v>4615</v>
      </c>
      <c r="D5142" s="164" t="s">
        <v>281</v>
      </c>
      <c r="E5142" s="165" t="s">
        <v>4616</v>
      </c>
      <c r="F5142" s="166" t="s">
        <v>4617</v>
      </c>
      <c r="G5142" s="167" t="s">
        <v>4618</v>
      </c>
      <c r="H5142" s="168">
        <v>1</v>
      </c>
      <c r="I5142" s="169"/>
      <c r="J5142" s="170">
        <f t="shared" si="0"/>
        <v>0</v>
      </c>
      <c r="K5142" s="166" t="s">
        <v>3</v>
      </c>
      <c r="L5142" s="171"/>
      <c r="M5142" s="172" t="s">
        <v>3</v>
      </c>
      <c r="N5142" s="173" t="s">
        <v>43</v>
      </c>
      <c r="P5142" s="141">
        <f t="shared" si="1"/>
        <v>0</v>
      </c>
      <c r="Q5142" s="141">
        <v>0</v>
      </c>
      <c r="R5142" s="141">
        <f t="shared" si="2"/>
        <v>0</v>
      </c>
      <c r="S5142" s="141">
        <v>0</v>
      </c>
      <c r="T5142" s="142">
        <f t="shared" si="3"/>
        <v>0</v>
      </c>
      <c r="AR5142" s="143" t="s">
        <v>405</v>
      </c>
      <c r="AT5142" s="143" t="s">
        <v>281</v>
      </c>
      <c r="AU5142" s="143" t="s">
        <v>81</v>
      </c>
      <c r="AY5142" s="17" t="s">
        <v>182</v>
      </c>
      <c r="BE5142" s="144">
        <f t="shared" si="4"/>
        <v>0</v>
      </c>
      <c r="BF5142" s="144">
        <f t="shared" si="5"/>
        <v>0</v>
      </c>
      <c r="BG5142" s="144">
        <f t="shared" si="6"/>
        <v>0</v>
      </c>
      <c r="BH5142" s="144">
        <f t="shared" si="7"/>
        <v>0</v>
      </c>
      <c r="BI5142" s="144">
        <f t="shared" si="8"/>
        <v>0</v>
      </c>
      <c r="BJ5142" s="17" t="s">
        <v>79</v>
      </c>
      <c r="BK5142" s="144">
        <f t="shared" si="9"/>
        <v>0</v>
      </c>
      <c r="BL5142" s="17" t="s">
        <v>286</v>
      </c>
      <c r="BM5142" s="143" t="s">
        <v>4619</v>
      </c>
    </row>
    <row r="5143" spans="2:65" s="1" customFormat="1" ht="16.5" customHeight="1">
      <c r="B5143" s="131"/>
      <c r="C5143" s="164" t="s">
        <v>4620</v>
      </c>
      <c r="D5143" s="164" t="s">
        <v>281</v>
      </c>
      <c r="E5143" s="165" t="s">
        <v>4621</v>
      </c>
      <c r="F5143" s="166" t="s">
        <v>4622</v>
      </c>
      <c r="G5143" s="167" t="s">
        <v>543</v>
      </c>
      <c r="H5143" s="168">
        <v>1</v>
      </c>
      <c r="I5143" s="169"/>
      <c r="J5143" s="170">
        <f t="shared" si="0"/>
        <v>0</v>
      </c>
      <c r="K5143" s="166" t="s">
        <v>3</v>
      </c>
      <c r="L5143" s="171"/>
      <c r="M5143" s="172" t="s">
        <v>3</v>
      </c>
      <c r="N5143" s="173" t="s">
        <v>43</v>
      </c>
      <c r="P5143" s="141">
        <f t="shared" si="1"/>
        <v>0</v>
      </c>
      <c r="Q5143" s="141">
        <v>0</v>
      </c>
      <c r="R5143" s="141">
        <f t="shared" si="2"/>
        <v>0</v>
      </c>
      <c r="S5143" s="141">
        <v>0</v>
      </c>
      <c r="T5143" s="142">
        <f t="shared" si="3"/>
        <v>0</v>
      </c>
      <c r="AR5143" s="143" t="s">
        <v>405</v>
      </c>
      <c r="AT5143" s="143" t="s">
        <v>281</v>
      </c>
      <c r="AU5143" s="143" t="s">
        <v>81</v>
      </c>
      <c r="AY5143" s="17" t="s">
        <v>182</v>
      </c>
      <c r="BE5143" s="144">
        <f t="shared" si="4"/>
        <v>0</v>
      </c>
      <c r="BF5143" s="144">
        <f t="shared" si="5"/>
        <v>0</v>
      </c>
      <c r="BG5143" s="144">
        <f t="shared" si="6"/>
        <v>0</v>
      </c>
      <c r="BH5143" s="144">
        <f t="shared" si="7"/>
        <v>0</v>
      </c>
      <c r="BI5143" s="144">
        <f t="shared" si="8"/>
        <v>0</v>
      </c>
      <c r="BJ5143" s="17" t="s">
        <v>79</v>
      </c>
      <c r="BK5143" s="144">
        <f t="shared" si="9"/>
        <v>0</v>
      </c>
      <c r="BL5143" s="17" t="s">
        <v>286</v>
      </c>
      <c r="BM5143" s="143" t="s">
        <v>4623</v>
      </c>
    </row>
    <row r="5144" spans="2:65" s="1" customFormat="1" ht="49.15" customHeight="1">
      <c r="B5144" s="131"/>
      <c r="C5144" s="132" t="s">
        <v>4624</v>
      </c>
      <c r="D5144" s="132" t="s">
        <v>184</v>
      </c>
      <c r="E5144" s="133" t="s">
        <v>4625</v>
      </c>
      <c r="F5144" s="134" t="s">
        <v>4626</v>
      </c>
      <c r="G5144" s="135" t="s">
        <v>543</v>
      </c>
      <c r="H5144" s="136">
        <v>13</v>
      </c>
      <c r="I5144" s="137"/>
      <c r="J5144" s="138">
        <f t="shared" si="0"/>
        <v>0</v>
      </c>
      <c r="K5144" s="134" t="s">
        <v>188</v>
      </c>
      <c r="L5144" s="32"/>
      <c r="M5144" s="139" t="s">
        <v>3</v>
      </c>
      <c r="N5144" s="140" t="s">
        <v>43</v>
      </c>
      <c r="P5144" s="141">
        <f t="shared" si="1"/>
        <v>0</v>
      </c>
      <c r="Q5144" s="141">
        <v>0</v>
      </c>
      <c r="R5144" s="141">
        <f t="shared" si="2"/>
        <v>0</v>
      </c>
      <c r="S5144" s="141">
        <v>0</v>
      </c>
      <c r="T5144" s="142">
        <f t="shared" si="3"/>
        <v>0</v>
      </c>
      <c r="AR5144" s="143" t="s">
        <v>286</v>
      </c>
      <c r="AT5144" s="143" t="s">
        <v>184</v>
      </c>
      <c r="AU5144" s="143" t="s">
        <v>81</v>
      </c>
      <c r="AY5144" s="17" t="s">
        <v>182</v>
      </c>
      <c r="BE5144" s="144">
        <f t="shared" si="4"/>
        <v>0</v>
      </c>
      <c r="BF5144" s="144">
        <f t="shared" si="5"/>
        <v>0</v>
      </c>
      <c r="BG5144" s="144">
        <f t="shared" si="6"/>
        <v>0</v>
      </c>
      <c r="BH5144" s="144">
        <f t="shared" si="7"/>
        <v>0</v>
      </c>
      <c r="BI5144" s="144">
        <f t="shared" si="8"/>
        <v>0</v>
      </c>
      <c r="BJ5144" s="17" t="s">
        <v>79</v>
      </c>
      <c r="BK5144" s="144">
        <f t="shared" si="9"/>
        <v>0</v>
      </c>
      <c r="BL5144" s="17" t="s">
        <v>286</v>
      </c>
      <c r="BM5144" s="143" t="s">
        <v>4627</v>
      </c>
    </row>
    <row r="5145" spans="2:65" s="1" customFormat="1">
      <c r="B5145" s="32"/>
      <c r="D5145" s="145" t="s">
        <v>191</v>
      </c>
      <c r="F5145" s="146" t="s">
        <v>4628</v>
      </c>
      <c r="I5145" s="147"/>
      <c r="L5145" s="32"/>
      <c r="M5145" s="148"/>
      <c r="T5145" s="52"/>
      <c r="AT5145" s="17" t="s">
        <v>191</v>
      </c>
      <c r="AU5145" s="17" t="s">
        <v>81</v>
      </c>
    </row>
    <row r="5146" spans="2:65" s="1" customFormat="1" ht="24.2" customHeight="1">
      <c r="B5146" s="131"/>
      <c r="C5146" s="132" t="s">
        <v>4629</v>
      </c>
      <c r="D5146" s="132" t="s">
        <v>184</v>
      </c>
      <c r="E5146" s="133" t="s">
        <v>4630</v>
      </c>
      <c r="F5146" s="134" t="s">
        <v>4631</v>
      </c>
      <c r="G5146" s="135" t="s">
        <v>543</v>
      </c>
      <c r="H5146" s="136">
        <v>142</v>
      </c>
      <c r="I5146" s="137"/>
      <c r="J5146" s="138">
        <f>ROUND(I5146*H5146,2)</f>
        <v>0</v>
      </c>
      <c r="K5146" s="134" t="s">
        <v>3</v>
      </c>
      <c r="L5146" s="32"/>
      <c r="M5146" s="139" t="s">
        <v>3</v>
      </c>
      <c r="N5146" s="140" t="s">
        <v>43</v>
      </c>
      <c r="P5146" s="141">
        <f>O5146*H5146</f>
        <v>0</v>
      </c>
      <c r="Q5146" s="141">
        <v>0</v>
      </c>
      <c r="R5146" s="141">
        <f>Q5146*H5146</f>
        <v>0</v>
      </c>
      <c r="S5146" s="141">
        <v>0</v>
      </c>
      <c r="T5146" s="142">
        <f>S5146*H5146</f>
        <v>0</v>
      </c>
      <c r="AR5146" s="143" t="s">
        <v>286</v>
      </c>
      <c r="AT5146" s="143" t="s">
        <v>184</v>
      </c>
      <c r="AU5146" s="143" t="s">
        <v>81</v>
      </c>
      <c r="AY5146" s="17" t="s">
        <v>182</v>
      </c>
      <c r="BE5146" s="144">
        <f>IF(N5146="základní",J5146,0)</f>
        <v>0</v>
      </c>
      <c r="BF5146" s="144">
        <f>IF(N5146="snížená",J5146,0)</f>
        <v>0</v>
      </c>
      <c r="BG5146" s="144">
        <f>IF(N5146="zákl. přenesená",J5146,0)</f>
        <v>0</v>
      </c>
      <c r="BH5146" s="144">
        <f>IF(N5146="sníž. přenesená",J5146,0)</f>
        <v>0</v>
      </c>
      <c r="BI5146" s="144">
        <f>IF(N5146="nulová",J5146,0)</f>
        <v>0</v>
      </c>
      <c r="BJ5146" s="17" t="s">
        <v>79</v>
      </c>
      <c r="BK5146" s="144">
        <f>ROUND(I5146*H5146,2)</f>
        <v>0</v>
      </c>
      <c r="BL5146" s="17" t="s">
        <v>286</v>
      </c>
      <c r="BM5146" s="143" t="s">
        <v>4632</v>
      </c>
    </row>
    <row r="5147" spans="2:65" s="12" customFormat="1" ht="22.5">
      <c r="B5147" s="149"/>
      <c r="D5147" s="150" t="s">
        <v>193</v>
      </c>
      <c r="E5147" s="151" t="s">
        <v>3</v>
      </c>
      <c r="F5147" s="152" t="s">
        <v>4633</v>
      </c>
      <c r="H5147" s="153">
        <v>27</v>
      </c>
      <c r="I5147" s="154"/>
      <c r="L5147" s="149"/>
      <c r="M5147" s="155"/>
      <c r="T5147" s="156"/>
      <c r="AT5147" s="151" t="s">
        <v>193</v>
      </c>
      <c r="AU5147" s="151" t="s">
        <v>81</v>
      </c>
      <c r="AV5147" s="12" t="s">
        <v>81</v>
      </c>
      <c r="AW5147" s="12" t="s">
        <v>34</v>
      </c>
      <c r="AX5147" s="12" t="s">
        <v>72</v>
      </c>
      <c r="AY5147" s="151" t="s">
        <v>182</v>
      </c>
    </row>
    <row r="5148" spans="2:65" s="12" customFormat="1" ht="22.5">
      <c r="B5148" s="149"/>
      <c r="D5148" s="150" t="s">
        <v>193</v>
      </c>
      <c r="E5148" s="151" t="s">
        <v>3</v>
      </c>
      <c r="F5148" s="152" t="s">
        <v>4634</v>
      </c>
      <c r="H5148" s="153">
        <v>115</v>
      </c>
      <c r="I5148" s="154"/>
      <c r="L5148" s="149"/>
      <c r="M5148" s="155"/>
      <c r="T5148" s="156"/>
      <c r="AT5148" s="151" t="s">
        <v>193</v>
      </c>
      <c r="AU5148" s="151" t="s">
        <v>81</v>
      </c>
      <c r="AV5148" s="12" t="s">
        <v>81</v>
      </c>
      <c r="AW5148" s="12" t="s">
        <v>34</v>
      </c>
      <c r="AX5148" s="12" t="s">
        <v>72</v>
      </c>
      <c r="AY5148" s="151" t="s">
        <v>182</v>
      </c>
    </row>
    <row r="5149" spans="2:65" s="13" customFormat="1">
      <c r="B5149" s="157"/>
      <c r="D5149" s="150" t="s">
        <v>193</v>
      </c>
      <c r="E5149" s="158" t="s">
        <v>3</v>
      </c>
      <c r="F5149" s="159" t="s">
        <v>201</v>
      </c>
      <c r="H5149" s="160">
        <v>142</v>
      </c>
      <c r="I5149" s="161"/>
      <c r="L5149" s="157"/>
      <c r="M5149" s="162"/>
      <c r="T5149" s="163"/>
      <c r="AT5149" s="158" t="s">
        <v>193</v>
      </c>
      <c r="AU5149" s="158" t="s">
        <v>81</v>
      </c>
      <c r="AV5149" s="13" t="s">
        <v>189</v>
      </c>
      <c r="AW5149" s="13" t="s">
        <v>34</v>
      </c>
      <c r="AX5149" s="13" t="s">
        <v>79</v>
      </c>
      <c r="AY5149" s="158" t="s">
        <v>182</v>
      </c>
    </row>
    <row r="5150" spans="2:65" s="1" customFormat="1" ht="24.2" customHeight="1">
      <c r="B5150" s="131"/>
      <c r="C5150" s="132" t="s">
        <v>4635</v>
      </c>
      <c r="D5150" s="132" t="s">
        <v>184</v>
      </c>
      <c r="E5150" s="133" t="s">
        <v>4636</v>
      </c>
      <c r="F5150" s="134" t="s">
        <v>4637</v>
      </c>
      <c r="G5150" s="135" t="s">
        <v>543</v>
      </c>
      <c r="H5150" s="136">
        <v>8</v>
      </c>
      <c r="I5150" s="137"/>
      <c r="J5150" s="138">
        <f>ROUND(I5150*H5150,2)</f>
        <v>0</v>
      </c>
      <c r="K5150" s="134" t="s">
        <v>3</v>
      </c>
      <c r="L5150" s="32"/>
      <c r="M5150" s="139" t="s">
        <v>3</v>
      </c>
      <c r="N5150" s="140" t="s">
        <v>43</v>
      </c>
      <c r="P5150" s="141">
        <f>O5150*H5150</f>
        <v>0</v>
      </c>
      <c r="Q5150" s="141">
        <v>0</v>
      </c>
      <c r="R5150" s="141">
        <f>Q5150*H5150</f>
        <v>0</v>
      </c>
      <c r="S5150" s="141">
        <v>0</v>
      </c>
      <c r="T5150" s="142">
        <f>S5150*H5150</f>
        <v>0</v>
      </c>
      <c r="AR5150" s="143" t="s">
        <v>286</v>
      </c>
      <c r="AT5150" s="143" t="s">
        <v>184</v>
      </c>
      <c r="AU5150" s="143" t="s">
        <v>81</v>
      </c>
      <c r="AY5150" s="17" t="s">
        <v>182</v>
      </c>
      <c r="BE5150" s="144">
        <f>IF(N5150="základní",J5150,0)</f>
        <v>0</v>
      </c>
      <c r="BF5150" s="144">
        <f>IF(N5150="snížená",J5150,0)</f>
        <v>0</v>
      </c>
      <c r="BG5150" s="144">
        <f>IF(N5150="zákl. přenesená",J5150,0)</f>
        <v>0</v>
      </c>
      <c r="BH5150" s="144">
        <f>IF(N5150="sníž. přenesená",J5150,0)</f>
        <v>0</v>
      </c>
      <c r="BI5150" s="144">
        <f>IF(N5150="nulová",J5150,0)</f>
        <v>0</v>
      </c>
      <c r="BJ5150" s="17" t="s">
        <v>79</v>
      </c>
      <c r="BK5150" s="144">
        <f>ROUND(I5150*H5150,2)</f>
        <v>0</v>
      </c>
      <c r="BL5150" s="17" t="s">
        <v>286</v>
      </c>
      <c r="BM5150" s="143" t="s">
        <v>4638</v>
      </c>
    </row>
    <row r="5151" spans="2:65" s="12" customFormat="1">
      <c r="B5151" s="149"/>
      <c r="D5151" s="150" t="s">
        <v>193</v>
      </c>
      <c r="E5151" s="151" t="s">
        <v>3</v>
      </c>
      <c r="F5151" s="152" t="s">
        <v>4639</v>
      </c>
      <c r="H5151" s="153">
        <v>8</v>
      </c>
      <c r="I5151" s="154"/>
      <c r="L5151" s="149"/>
      <c r="M5151" s="155"/>
      <c r="T5151" s="156"/>
      <c r="AT5151" s="151" t="s">
        <v>193</v>
      </c>
      <c r="AU5151" s="151" t="s">
        <v>81</v>
      </c>
      <c r="AV5151" s="12" t="s">
        <v>81</v>
      </c>
      <c r="AW5151" s="12" t="s">
        <v>34</v>
      </c>
      <c r="AX5151" s="12" t="s">
        <v>79</v>
      </c>
      <c r="AY5151" s="151" t="s">
        <v>182</v>
      </c>
    </row>
    <row r="5152" spans="2:65" s="1" customFormat="1" ht="24.2" customHeight="1">
      <c r="B5152" s="131"/>
      <c r="C5152" s="132" t="s">
        <v>4640</v>
      </c>
      <c r="D5152" s="132" t="s">
        <v>184</v>
      </c>
      <c r="E5152" s="133" t="s">
        <v>4641</v>
      </c>
      <c r="F5152" s="134" t="s">
        <v>4642</v>
      </c>
      <c r="G5152" s="135" t="s">
        <v>543</v>
      </c>
      <c r="H5152" s="136">
        <v>1</v>
      </c>
      <c r="I5152" s="137"/>
      <c r="J5152" s="138">
        <f>ROUND(I5152*H5152,2)</f>
        <v>0</v>
      </c>
      <c r="K5152" s="134" t="s">
        <v>3</v>
      </c>
      <c r="L5152" s="32"/>
      <c r="M5152" s="139" t="s">
        <v>3</v>
      </c>
      <c r="N5152" s="140" t="s">
        <v>43</v>
      </c>
      <c r="P5152" s="141">
        <f>O5152*H5152</f>
        <v>0</v>
      </c>
      <c r="Q5152" s="141">
        <v>0</v>
      </c>
      <c r="R5152" s="141">
        <f>Q5152*H5152</f>
        <v>0</v>
      </c>
      <c r="S5152" s="141">
        <v>0</v>
      </c>
      <c r="T5152" s="142">
        <f>S5152*H5152</f>
        <v>0</v>
      </c>
      <c r="AR5152" s="143" t="s">
        <v>286</v>
      </c>
      <c r="AT5152" s="143" t="s">
        <v>184</v>
      </c>
      <c r="AU5152" s="143" t="s">
        <v>81</v>
      </c>
      <c r="AY5152" s="17" t="s">
        <v>182</v>
      </c>
      <c r="BE5152" s="144">
        <f>IF(N5152="základní",J5152,0)</f>
        <v>0</v>
      </c>
      <c r="BF5152" s="144">
        <f>IF(N5152="snížená",J5152,0)</f>
        <v>0</v>
      </c>
      <c r="BG5152" s="144">
        <f>IF(N5152="zákl. přenesená",J5152,0)</f>
        <v>0</v>
      </c>
      <c r="BH5152" s="144">
        <f>IF(N5152="sníž. přenesená",J5152,0)</f>
        <v>0</v>
      </c>
      <c r="BI5152" s="144">
        <f>IF(N5152="nulová",J5152,0)</f>
        <v>0</v>
      </c>
      <c r="BJ5152" s="17" t="s">
        <v>79</v>
      </c>
      <c r="BK5152" s="144">
        <f>ROUND(I5152*H5152,2)</f>
        <v>0</v>
      </c>
      <c r="BL5152" s="17" t="s">
        <v>286</v>
      </c>
      <c r="BM5152" s="143" t="s">
        <v>4643</v>
      </c>
    </row>
    <row r="5153" spans="2:65" s="12" customFormat="1">
      <c r="B5153" s="149"/>
      <c r="D5153" s="150" t="s">
        <v>193</v>
      </c>
      <c r="E5153" s="151" t="s">
        <v>3</v>
      </c>
      <c r="F5153" s="152" t="s">
        <v>4402</v>
      </c>
      <c r="H5153" s="153">
        <v>1</v>
      </c>
      <c r="I5153" s="154"/>
      <c r="L5153" s="149"/>
      <c r="M5153" s="155"/>
      <c r="T5153" s="156"/>
      <c r="AT5153" s="151" t="s">
        <v>193</v>
      </c>
      <c r="AU5153" s="151" t="s">
        <v>81</v>
      </c>
      <c r="AV5153" s="12" t="s">
        <v>81</v>
      </c>
      <c r="AW5153" s="12" t="s">
        <v>34</v>
      </c>
      <c r="AX5153" s="12" t="s">
        <v>79</v>
      </c>
      <c r="AY5153" s="151" t="s">
        <v>182</v>
      </c>
    </row>
    <row r="5154" spans="2:65" s="1" customFormat="1" ht="33" customHeight="1">
      <c r="B5154" s="131"/>
      <c r="C5154" s="132" t="s">
        <v>4644</v>
      </c>
      <c r="D5154" s="132" t="s">
        <v>184</v>
      </c>
      <c r="E5154" s="133" t="s">
        <v>4645</v>
      </c>
      <c r="F5154" s="134" t="s">
        <v>4646</v>
      </c>
      <c r="G5154" s="135" t="s">
        <v>543</v>
      </c>
      <c r="H5154" s="136">
        <v>10</v>
      </c>
      <c r="I5154" s="137"/>
      <c r="J5154" s="138">
        <f>ROUND(I5154*H5154,2)</f>
        <v>0</v>
      </c>
      <c r="K5154" s="134" t="s">
        <v>3</v>
      </c>
      <c r="L5154" s="32"/>
      <c r="M5154" s="139" t="s">
        <v>3</v>
      </c>
      <c r="N5154" s="140" t="s">
        <v>43</v>
      </c>
      <c r="P5154" s="141">
        <f>O5154*H5154</f>
        <v>0</v>
      </c>
      <c r="Q5154" s="141">
        <v>0</v>
      </c>
      <c r="R5154" s="141">
        <f>Q5154*H5154</f>
        <v>0</v>
      </c>
      <c r="S5154" s="141">
        <v>0</v>
      </c>
      <c r="T5154" s="142">
        <f>S5154*H5154</f>
        <v>0</v>
      </c>
      <c r="AR5154" s="143" t="s">
        <v>286</v>
      </c>
      <c r="AT5154" s="143" t="s">
        <v>184</v>
      </c>
      <c r="AU5154" s="143" t="s">
        <v>81</v>
      </c>
      <c r="AY5154" s="17" t="s">
        <v>182</v>
      </c>
      <c r="BE5154" s="144">
        <f>IF(N5154="základní",J5154,0)</f>
        <v>0</v>
      </c>
      <c r="BF5154" s="144">
        <f>IF(N5154="snížená",J5154,0)</f>
        <v>0</v>
      </c>
      <c r="BG5154" s="144">
        <f>IF(N5154="zákl. přenesená",J5154,0)</f>
        <v>0</v>
      </c>
      <c r="BH5154" s="144">
        <f>IF(N5154="sníž. přenesená",J5154,0)</f>
        <v>0</v>
      </c>
      <c r="BI5154" s="144">
        <f>IF(N5154="nulová",J5154,0)</f>
        <v>0</v>
      </c>
      <c r="BJ5154" s="17" t="s">
        <v>79</v>
      </c>
      <c r="BK5154" s="144">
        <f>ROUND(I5154*H5154,2)</f>
        <v>0</v>
      </c>
      <c r="BL5154" s="17" t="s">
        <v>286</v>
      </c>
      <c r="BM5154" s="143" t="s">
        <v>4647</v>
      </c>
    </row>
    <row r="5155" spans="2:65" s="12" customFormat="1">
      <c r="B5155" s="149"/>
      <c r="D5155" s="150" t="s">
        <v>193</v>
      </c>
      <c r="E5155" s="151" t="s">
        <v>3</v>
      </c>
      <c r="F5155" s="152" t="s">
        <v>4648</v>
      </c>
      <c r="H5155" s="153">
        <v>10</v>
      </c>
      <c r="I5155" s="154"/>
      <c r="L5155" s="149"/>
      <c r="M5155" s="155"/>
      <c r="T5155" s="156"/>
      <c r="AT5155" s="151" t="s">
        <v>193</v>
      </c>
      <c r="AU5155" s="151" t="s">
        <v>81</v>
      </c>
      <c r="AV5155" s="12" t="s">
        <v>81</v>
      </c>
      <c r="AW5155" s="12" t="s">
        <v>34</v>
      </c>
      <c r="AX5155" s="12" t="s">
        <v>79</v>
      </c>
      <c r="AY5155" s="151" t="s">
        <v>182</v>
      </c>
    </row>
    <row r="5156" spans="2:65" s="1" customFormat="1" ht="24.2" customHeight="1">
      <c r="B5156" s="131"/>
      <c r="C5156" s="132" t="s">
        <v>4649</v>
      </c>
      <c r="D5156" s="132" t="s">
        <v>184</v>
      </c>
      <c r="E5156" s="133" t="s">
        <v>4650</v>
      </c>
      <c r="F5156" s="134" t="s">
        <v>4651</v>
      </c>
      <c r="G5156" s="135" t="s">
        <v>543</v>
      </c>
      <c r="H5156" s="136">
        <v>1</v>
      </c>
      <c r="I5156" s="137"/>
      <c r="J5156" s="138">
        <f>ROUND(I5156*H5156,2)</f>
        <v>0</v>
      </c>
      <c r="K5156" s="134" t="s">
        <v>3</v>
      </c>
      <c r="L5156" s="32"/>
      <c r="M5156" s="139" t="s">
        <v>3</v>
      </c>
      <c r="N5156" s="140" t="s">
        <v>43</v>
      </c>
      <c r="P5156" s="141">
        <f>O5156*H5156</f>
        <v>0</v>
      </c>
      <c r="Q5156" s="141">
        <v>0</v>
      </c>
      <c r="R5156" s="141">
        <f>Q5156*H5156</f>
        <v>0</v>
      </c>
      <c r="S5156" s="141">
        <v>0</v>
      </c>
      <c r="T5156" s="142">
        <f>S5156*H5156</f>
        <v>0</v>
      </c>
      <c r="AR5156" s="143" t="s">
        <v>286</v>
      </c>
      <c r="AT5156" s="143" t="s">
        <v>184</v>
      </c>
      <c r="AU5156" s="143" t="s">
        <v>81</v>
      </c>
      <c r="AY5156" s="17" t="s">
        <v>182</v>
      </c>
      <c r="BE5156" s="144">
        <f>IF(N5156="základní",J5156,0)</f>
        <v>0</v>
      </c>
      <c r="BF5156" s="144">
        <f>IF(N5156="snížená",J5156,0)</f>
        <v>0</v>
      </c>
      <c r="BG5156" s="144">
        <f>IF(N5156="zákl. přenesená",J5156,0)</f>
        <v>0</v>
      </c>
      <c r="BH5156" s="144">
        <f>IF(N5156="sníž. přenesená",J5156,0)</f>
        <v>0</v>
      </c>
      <c r="BI5156" s="144">
        <f>IF(N5156="nulová",J5156,0)</f>
        <v>0</v>
      </c>
      <c r="BJ5156" s="17" t="s">
        <v>79</v>
      </c>
      <c r="BK5156" s="144">
        <f>ROUND(I5156*H5156,2)</f>
        <v>0</v>
      </c>
      <c r="BL5156" s="17" t="s">
        <v>286</v>
      </c>
      <c r="BM5156" s="143" t="s">
        <v>4652</v>
      </c>
    </row>
    <row r="5157" spans="2:65" s="12" customFormat="1">
      <c r="B5157" s="149"/>
      <c r="D5157" s="150" t="s">
        <v>193</v>
      </c>
      <c r="E5157" s="151" t="s">
        <v>3</v>
      </c>
      <c r="F5157" s="152" t="s">
        <v>4653</v>
      </c>
      <c r="H5157" s="153">
        <v>1</v>
      </c>
      <c r="I5157" s="154"/>
      <c r="L5157" s="149"/>
      <c r="M5157" s="155"/>
      <c r="T5157" s="156"/>
      <c r="AT5157" s="151" t="s">
        <v>193</v>
      </c>
      <c r="AU5157" s="151" t="s">
        <v>81</v>
      </c>
      <c r="AV5157" s="12" t="s">
        <v>81</v>
      </c>
      <c r="AW5157" s="12" t="s">
        <v>34</v>
      </c>
      <c r="AX5157" s="12" t="s">
        <v>79</v>
      </c>
      <c r="AY5157" s="151" t="s">
        <v>182</v>
      </c>
    </row>
    <row r="5158" spans="2:65" s="1" customFormat="1" ht="37.9" customHeight="1">
      <c r="B5158" s="131"/>
      <c r="C5158" s="132" t="s">
        <v>4654</v>
      </c>
      <c r="D5158" s="132" t="s">
        <v>184</v>
      </c>
      <c r="E5158" s="133" t="s">
        <v>4655</v>
      </c>
      <c r="F5158" s="134" t="s">
        <v>4656</v>
      </c>
      <c r="G5158" s="135" t="s">
        <v>300</v>
      </c>
      <c r="H5158" s="136">
        <v>5.8079999999999998</v>
      </c>
      <c r="I5158" s="137"/>
      <c r="J5158" s="138">
        <f>ROUND(I5158*H5158,2)</f>
        <v>0</v>
      </c>
      <c r="K5158" s="134" t="s">
        <v>3</v>
      </c>
      <c r="L5158" s="32"/>
      <c r="M5158" s="139" t="s">
        <v>3</v>
      </c>
      <c r="N5158" s="140" t="s">
        <v>43</v>
      </c>
      <c r="P5158" s="141">
        <f>O5158*H5158</f>
        <v>0</v>
      </c>
      <c r="Q5158" s="141">
        <v>0</v>
      </c>
      <c r="R5158" s="141">
        <f>Q5158*H5158</f>
        <v>0</v>
      </c>
      <c r="S5158" s="141">
        <v>0</v>
      </c>
      <c r="T5158" s="142">
        <f>S5158*H5158</f>
        <v>0</v>
      </c>
      <c r="AR5158" s="143" t="s">
        <v>286</v>
      </c>
      <c r="AT5158" s="143" t="s">
        <v>184</v>
      </c>
      <c r="AU5158" s="143" t="s">
        <v>81</v>
      </c>
      <c r="AY5158" s="17" t="s">
        <v>182</v>
      </c>
      <c r="BE5158" s="144">
        <f>IF(N5158="základní",J5158,0)</f>
        <v>0</v>
      </c>
      <c r="BF5158" s="144">
        <f>IF(N5158="snížená",J5158,0)</f>
        <v>0</v>
      </c>
      <c r="BG5158" s="144">
        <f>IF(N5158="zákl. přenesená",J5158,0)</f>
        <v>0</v>
      </c>
      <c r="BH5158" s="144">
        <f>IF(N5158="sníž. přenesená",J5158,0)</f>
        <v>0</v>
      </c>
      <c r="BI5158" s="144">
        <f>IF(N5158="nulová",J5158,0)</f>
        <v>0</v>
      </c>
      <c r="BJ5158" s="17" t="s">
        <v>79</v>
      </c>
      <c r="BK5158" s="144">
        <f>ROUND(I5158*H5158,2)</f>
        <v>0</v>
      </c>
      <c r="BL5158" s="17" t="s">
        <v>286</v>
      </c>
      <c r="BM5158" s="143" t="s">
        <v>4657</v>
      </c>
    </row>
    <row r="5159" spans="2:65" s="12" customFormat="1">
      <c r="B5159" s="149"/>
      <c r="D5159" s="150" t="s">
        <v>193</v>
      </c>
      <c r="E5159" s="151" t="s">
        <v>3</v>
      </c>
      <c r="F5159" s="152" t="s">
        <v>4658</v>
      </c>
      <c r="H5159" s="153">
        <v>5.8079999999999998</v>
      </c>
      <c r="I5159" s="154"/>
      <c r="L5159" s="149"/>
      <c r="M5159" s="155"/>
      <c r="T5159" s="156"/>
      <c r="AT5159" s="151" t="s">
        <v>193</v>
      </c>
      <c r="AU5159" s="151" t="s">
        <v>81</v>
      </c>
      <c r="AV5159" s="12" t="s">
        <v>81</v>
      </c>
      <c r="AW5159" s="12" t="s">
        <v>34</v>
      </c>
      <c r="AX5159" s="12" t="s">
        <v>79</v>
      </c>
      <c r="AY5159" s="151" t="s">
        <v>182</v>
      </c>
    </row>
    <row r="5160" spans="2:65" s="1" customFormat="1" ht="33" customHeight="1">
      <c r="B5160" s="131"/>
      <c r="C5160" s="132" t="s">
        <v>4659</v>
      </c>
      <c r="D5160" s="132" t="s">
        <v>184</v>
      </c>
      <c r="E5160" s="133" t="s">
        <v>4660</v>
      </c>
      <c r="F5160" s="134" t="s">
        <v>4661</v>
      </c>
      <c r="G5160" s="135" t="s">
        <v>4434</v>
      </c>
      <c r="H5160" s="136">
        <v>2735.2939999999999</v>
      </c>
      <c r="I5160" s="137"/>
      <c r="J5160" s="138">
        <f>ROUND(I5160*H5160,2)</f>
        <v>0</v>
      </c>
      <c r="K5160" s="134" t="s">
        <v>188</v>
      </c>
      <c r="L5160" s="32"/>
      <c r="M5160" s="139" t="s">
        <v>3</v>
      </c>
      <c r="N5160" s="140" t="s">
        <v>43</v>
      </c>
      <c r="P5160" s="141">
        <f>O5160*H5160</f>
        <v>0</v>
      </c>
      <c r="Q5160" s="141">
        <v>0</v>
      </c>
      <c r="R5160" s="141">
        <f>Q5160*H5160</f>
        <v>0</v>
      </c>
      <c r="S5160" s="141">
        <v>1E-3</v>
      </c>
      <c r="T5160" s="142">
        <f>S5160*H5160</f>
        <v>2.7352940000000001</v>
      </c>
      <c r="AR5160" s="143" t="s">
        <v>286</v>
      </c>
      <c r="AT5160" s="143" t="s">
        <v>184</v>
      </c>
      <c r="AU5160" s="143" t="s">
        <v>81</v>
      </c>
      <c r="AY5160" s="17" t="s">
        <v>182</v>
      </c>
      <c r="BE5160" s="144">
        <f>IF(N5160="základní",J5160,0)</f>
        <v>0</v>
      </c>
      <c r="BF5160" s="144">
        <f>IF(N5160="snížená",J5160,0)</f>
        <v>0</v>
      </c>
      <c r="BG5160" s="144">
        <f>IF(N5160="zákl. přenesená",J5160,0)</f>
        <v>0</v>
      </c>
      <c r="BH5160" s="144">
        <f>IF(N5160="sníž. přenesená",J5160,0)</f>
        <v>0</v>
      </c>
      <c r="BI5160" s="144">
        <f>IF(N5160="nulová",J5160,0)</f>
        <v>0</v>
      </c>
      <c r="BJ5160" s="17" t="s">
        <v>79</v>
      </c>
      <c r="BK5160" s="144">
        <f>ROUND(I5160*H5160,2)</f>
        <v>0</v>
      </c>
      <c r="BL5160" s="17" t="s">
        <v>286</v>
      </c>
      <c r="BM5160" s="143" t="s">
        <v>4662</v>
      </c>
    </row>
    <row r="5161" spans="2:65" s="1" customFormat="1">
      <c r="B5161" s="32"/>
      <c r="D5161" s="145" t="s">
        <v>191</v>
      </c>
      <c r="F5161" s="146" t="s">
        <v>4663</v>
      </c>
      <c r="I5161" s="147"/>
      <c r="L5161" s="32"/>
      <c r="M5161" s="148"/>
      <c r="T5161" s="52"/>
      <c r="AT5161" s="17" t="s">
        <v>191</v>
      </c>
      <c r="AU5161" s="17" t="s">
        <v>81</v>
      </c>
    </row>
    <row r="5162" spans="2:65" s="12" customFormat="1" ht="22.5">
      <c r="B5162" s="149"/>
      <c r="D5162" s="150" t="s">
        <v>193</v>
      </c>
      <c r="E5162" s="151" t="s">
        <v>3</v>
      </c>
      <c r="F5162" s="152" t="s">
        <v>4664</v>
      </c>
      <c r="H5162" s="153">
        <v>518.30799999999999</v>
      </c>
      <c r="I5162" s="154"/>
      <c r="L5162" s="149"/>
      <c r="M5162" s="155"/>
      <c r="T5162" s="156"/>
      <c r="AT5162" s="151" t="s">
        <v>193</v>
      </c>
      <c r="AU5162" s="151" t="s">
        <v>81</v>
      </c>
      <c r="AV5162" s="12" t="s">
        <v>81</v>
      </c>
      <c r="AW5162" s="12" t="s">
        <v>34</v>
      </c>
      <c r="AX5162" s="12" t="s">
        <v>72</v>
      </c>
      <c r="AY5162" s="151" t="s">
        <v>182</v>
      </c>
    </row>
    <row r="5163" spans="2:65" s="12" customFormat="1" ht="22.5">
      <c r="B5163" s="149"/>
      <c r="D5163" s="150" t="s">
        <v>193</v>
      </c>
      <c r="E5163" s="151" t="s">
        <v>3</v>
      </c>
      <c r="F5163" s="152" t="s">
        <v>4665</v>
      </c>
      <c r="H5163" s="153">
        <v>1108.4929999999999</v>
      </c>
      <c r="I5163" s="154"/>
      <c r="L5163" s="149"/>
      <c r="M5163" s="155"/>
      <c r="T5163" s="156"/>
      <c r="AT5163" s="151" t="s">
        <v>193</v>
      </c>
      <c r="AU5163" s="151" t="s">
        <v>81</v>
      </c>
      <c r="AV5163" s="12" t="s">
        <v>81</v>
      </c>
      <c r="AW5163" s="12" t="s">
        <v>34</v>
      </c>
      <c r="AX5163" s="12" t="s">
        <v>72</v>
      </c>
      <c r="AY5163" s="151" t="s">
        <v>182</v>
      </c>
    </row>
    <row r="5164" spans="2:65" s="12" customFormat="1" ht="22.5">
      <c r="B5164" s="149"/>
      <c r="D5164" s="150" t="s">
        <v>193</v>
      </c>
      <c r="E5164" s="151" t="s">
        <v>3</v>
      </c>
      <c r="F5164" s="152" t="s">
        <v>4666</v>
      </c>
      <c r="H5164" s="153">
        <v>1108.4929999999999</v>
      </c>
      <c r="I5164" s="154"/>
      <c r="L5164" s="149"/>
      <c r="M5164" s="155"/>
      <c r="T5164" s="156"/>
      <c r="AT5164" s="151" t="s">
        <v>193</v>
      </c>
      <c r="AU5164" s="151" t="s">
        <v>81</v>
      </c>
      <c r="AV5164" s="12" t="s">
        <v>81</v>
      </c>
      <c r="AW5164" s="12" t="s">
        <v>34</v>
      </c>
      <c r="AX5164" s="12" t="s">
        <v>72</v>
      </c>
      <c r="AY5164" s="151" t="s">
        <v>182</v>
      </c>
    </row>
    <row r="5165" spans="2:65" s="13" customFormat="1">
      <c r="B5165" s="157"/>
      <c r="D5165" s="150" t="s">
        <v>193</v>
      </c>
      <c r="E5165" s="158" t="s">
        <v>3</v>
      </c>
      <c r="F5165" s="159" t="s">
        <v>201</v>
      </c>
      <c r="H5165" s="160">
        <v>2735.2939999999999</v>
      </c>
      <c r="I5165" s="161"/>
      <c r="L5165" s="157"/>
      <c r="M5165" s="162"/>
      <c r="T5165" s="163"/>
      <c r="AT5165" s="158" t="s">
        <v>193</v>
      </c>
      <c r="AU5165" s="158" t="s">
        <v>81</v>
      </c>
      <c r="AV5165" s="13" t="s">
        <v>189</v>
      </c>
      <c r="AW5165" s="13" t="s">
        <v>34</v>
      </c>
      <c r="AX5165" s="13" t="s">
        <v>79</v>
      </c>
      <c r="AY5165" s="158" t="s">
        <v>182</v>
      </c>
    </row>
    <row r="5166" spans="2:65" s="1" customFormat="1" ht="49.15" customHeight="1">
      <c r="B5166" s="131"/>
      <c r="C5166" s="132" t="s">
        <v>4667</v>
      </c>
      <c r="D5166" s="132" t="s">
        <v>184</v>
      </c>
      <c r="E5166" s="133" t="s">
        <v>4668</v>
      </c>
      <c r="F5166" s="134" t="s">
        <v>4669</v>
      </c>
      <c r="G5166" s="135" t="s">
        <v>256</v>
      </c>
      <c r="H5166" s="136">
        <v>3.629</v>
      </c>
      <c r="I5166" s="137"/>
      <c r="J5166" s="138">
        <f>ROUND(I5166*H5166,2)</f>
        <v>0</v>
      </c>
      <c r="K5166" s="134" t="s">
        <v>188</v>
      </c>
      <c r="L5166" s="32"/>
      <c r="M5166" s="139" t="s">
        <v>3</v>
      </c>
      <c r="N5166" s="140" t="s">
        <v>43</v>
      </c>
      <c r="P5166" s="141">
        <f>O5166*H5166</f>
        <v>0</v>
      </c>
      <c r="Q5166" s="141">
        <v>0</v>
      </c>
      <c r="R5166" s="141">
        <f>Q5166*H5166</f>
        <v>0</v>
      </c>
      <c r="S5166" s="141">
        <v>0</v>
      </c>
      <c r="T5166" s="142">
        <f>S5166*H5166</f>
        <v>0</v>
      </c>
      <c r="AR5166" s="143" t="s">
        <v>286</v>
      </c>
      <c r="AT5166" s="143" t="s">
        <v>184</v>
      </c>
      <c r="AU5166" s="143" t="s">
        <v>81</v>
      </c>
      <c r="AY5166" s="17" t="s">
        <v>182</v>
      </c>
      <c r="BE5166" s="144">
        <f>IF(N5166="základní",J5166,0)</f>
        <v>0</v>
      </c>
      <c r="BF5166" s="144">
        <f>IF(N5166="snížená",J5166,0)</f>
        <v>0</v>
      </c>
      <c r="BG5166" s="144">
        <f>IF(N5166="zákl. přenesená",J5166,0)</f>
        <v>0</v>
      </c>
      <c r="BH5166" s="144">
        <f>IF(N5166="sníž. přenesená",J5166,0)</f>
        <v>0</v>
      </c>
      <c r="BI5166" s="144">
        <f>IF(N5166="nulová",J5166,0)</f>
        <v>0</v>
      </c>
      <c r="BJ5166" s="17" t="s">
        <v>79</v>
      </c>
      <c r="BK5166" s="144">
        <f>ROUND(I5166*H5166,2)</f>
        <v>0</v>
      </c>
      <c r="BL5166" s="17" t="s">
        <v>286</v>
      </c>
      <c r="BM5166" s="143" t="s">
        <v>4670</v>
      </c>
    </row>
    <row r="5167" spans="2:65" s="1" customFormat="1">
      <c r="B5167" s="32"/>
      <c r="D5167" s="145" t="s">
        <v>191</v>
      </c>
      <c r="F5167" s="146" t="s">
        <v>4671</v>
      </c>
      <c r="I5167" s="147"/>
      <c r="L5167" s="32"/>
      <c r="M5167" s="148"/>
      <c r="T5167" s="52"/>
      <c r="AT5167" s="17" t="s">
        <v>191</v>
      </c>
      <c r="AU5167" s="17" t="s">
        <v>81</v>
      </c>
    </row>
    <row r="5168" spans="2:65" s="11" customFormat="1" ht="22.9" customHeight="1">
      <c r="B5168" s="119"/>
      <c r="D5168" s="120" t="s">
        <v>71</v>
      </c>
      <c r="E5168" s="129" t="s">
        <v>4672</v>
      </c>
      <c r="F5168" s="129" t="s">
        <v>4673</v>
      </c>
      <c r="I5168" s="122"/>
      <c r="J5168" s="130">
        <f>BK5168</f>
        <v>0</v>
      </c>
      <c r="L5168" s="119"/>
      <c r="M5168" s="124"/>
      <c r="P5168" s="125">
        <f>SUM(P5169:P5317)</f>
        <v>0</v>
      </c>
      <c r="R5168" s="125">
        <f>SUM(R5169:R5317)</f>
        <v>23.606278459999999</v>
      </c>
      <c r="T5168" s="126">
        <f>SUM(T5169:T5317)</f>
        <v>124.45047210999999</v>
      </c>
      <c r="AR5168" s="120" t="s">
        <v>81</v>
      </c>
      <c r="AT5168" s="127" t="s">
        <v>71</v>
      </c>
      <c r="AU5168" s="127" t="s">
        <v>79</v>
      </c>
      <c r="AY5168" s="120" t="s">
        <v>182</v>
      </c>
      <c r="BK5168" s="128">
        <f>SUM(BK5169:BK5317)</f>
        <v>0</v>
      </c>
    </row>
    <row r="5169" spans="2:65" s="1" customFormat="1" ht="24.2" customHeight="1">
      <c r="B5169" s="131"/>
      <c r="C5169" s="132" t="s">
        <v>4674</v>
      </c>
      <c r="D5169" s="132" t="s">
        <v>184</v>
      </c>
      <c r="E5169" s="133" t="s">
        <v>4675</v>
      </c>
      <c r="F5169" s="134" t="s">
        <v>4676</v>
      </c>
      <c r="G5169" s="135" t="s">
        <v>292</v>
      </c>
      <c r="H5169" s="136">
        <v>625.23</v>
      </c>
      <c r="I5169" s="137"/>
      <c r="J5169" s="138">
        <f>ROUND(I5169*H5169,2)</f>
        <v>0</v>
      </c>
      <c r="K5169" s="134" t="s">
        <v>188</v>
      </c>
      <c r="L5169" s="32"/>
      <c r="M5169" s="139" t="s">
        <v>3</v>
      </c>
      <c r="N5169" s="140" t="s">
        <v>43</v>
      </c>
      <c r="P5169" s="141">
        <f>O5169*H5169</f>
        <v>0</v>
      </c>
      <c r="Q5169" s="141">
        <v>2.9999999999999997E-4</v>
      </c>
      <c r="R5169" s="141">
        <f>Q5169*H5169</f>
        <v>0.18756899999999999</v>
      </c>
      <c r="S5169" s="141">
        <v>0</v>
      </c>
      <c r="T5169" s="142">
        <f>S5169*H5169</f>
        <v>0</v>
      </c>
      <c r="AR5169" s="143" t="s">
        <v>286</v>
      </c>
      <c r="AT5169" s="143" t="s">
        <v>184</v>
      </c>
      <c r="AU5169" s="143" t="s">
        <v>81</v>
      </c>
      <c r="AY5169" s="17" t="s">
        <v>182</v>
      </c>
      <c r="BE5169" s="144">
        <f>IF(N5169="základní",J5169,0)</f>
        <v>0</v>
      </c>
      <c r="BF5169" s="144">
        <f>IF(N5169="snížená",J5169,0)</f>
        <v>0</v>
      </c>
      <c r="BG5169" s="144">
        <f>IF(N5169="zákl. přenesená",J5169,0)</f>
        <v>0</v>
      </c>
      <c r="BH5169" s="144">
        <f>IF(N5169="sníž. přenesená",J5169,0)</f>
        <v>0</v>
      </c>
      <c r="BI5169" s="144">
        <f>IF(N5169="nulová",J5169,0)</f>
        <v>0</v>
      </c>
      <c r="BJ5169" s="17" t="s">
        <v>79</v>
      </c>
      <c r="BK5169" s="144">
        <f>ROUND(I5169*H5169,2)</f>
        <v>0</v>
      </c>
      <c r="BL5169" s="17" t="s">
        <v>286</v>
      </c>
      <c r="BM5169" s="143" t="s">
        <v>4677</v>
      </c>
    </row>
    <row r="5170" spans="2:65" s="1" customFormat="1">
      <c r="B5170" s="32"/>
      <c r="D5170" s="145" t="s">
        <v>191</v>
      </c>
      <c r="F5170" s="146" t="s">
        <v>4678</v>
      </c>
      <c r="I5170" s="147"/>
      <c r="L5170" s="32"/>
      <c r="M5170" s="148"/>
      <c r="T5170" s="52"/>
      <c r="AT5170" s="17" t="s">
        <v>191</v>
      </c>
      <c r="AU5170" s="17" t="s">
        <v>81</v>
      </c>
    </row>
    <row r="5171" spans="2:65" s="12" customFormat="1">
      <c r="B5171" s="149"/>
      <c r="D5171" s="150" t="s">
        <v>193</v>
      </c>
      <c r="E5171" s="151" t="s">
        <v>3</v>
      </c>
      <c r="F5171" s="152" t="s">
        <v>4679</v>
      </c>
      <c r="H5171" s="153">
        <v>24.32</v>
      </c>
      <c r="I5171" s="154"/>
      <c r="L5171" s="149"/>
      <c r="M5171" s="155"/>
      <c r="T5171" s="156"/>
      <c r="AT5171" s="151" t="s">
        <v>193</v>
      </c>
      <c r="AU5171" s="151" t="s">
        <v>81</v>
      </c>
      <c r="AV5171" s="12" t="s">
        <v>81</v>
      </c>
      <c r="AW5171" s="12" t="s">
        <v>34</v>
      </c>
      <c r="AX5171" s="12" t="s">
        <v>72</v>
      </c>
      <c r="AY5171" s="151" t="s">
        <v>182</v>
      </c>
    </row>
    <row r="5172" spans="2:65" s="14" customFormat="1">
      <c r="B5172" s="174"/>
      <c r="D5172" s="150" t="s">
        <v>193</v>
      </c>
      <c r="E5172" s="175" t="s">
        <v>3</v>
      </c>
      <c r="F5172" s="176" t="s">
        <v>4680</v>
      </c>
      <c r="H5172" s="177">
        <v>24.32</v>
      </c>
      <c r="I5172" s="178"/>
      <c r="L5172" s="174"/>
      <c r="M5172" s="179"/>
      <c r="T5172" s="180"/>
      <c r="AT5172" s="175" t="s">
        <v>193</v>
      </c>
      <c r="AU5172" s="175" t="s">
        <v>81</v>
      </c>
      <c r="AV5172" s="14" t="s">
        <v>202</v>
      </c>
      <c r="AW5172" s="14" t="s">
        <v>34</v>
      </c>
      <c r="AX5172" s="14" t="s">
        <v>72</v>
      </c>
      <c r="AY5172" s="175" t="s">
        <v>182</v>
      </c>
    </row>
    <row r="5173" spans="2:65" s="12" customFormat="1" ht="33.75">
      <c r="B5173" s="149"/>
      <c r="D5173" s="150" t="s">
        <v>193</v>
      </c>
      <c r="E5173" s="151" t="s">
        <v>3</v>
      </c>
      <c r="F5173" s="152" t="s">
        <v>4681</v>
      </c>
      <c r="H5173" s="153">
        <v>320.27999999999997</v>
      </c>
      <c r="I5173" s="154"/>
      <c r="L5173" s="149"/>
      <c r="M5173" s="155"/>
      <c r="T5173" s="156"/>
      <c r="AT5173" s="151" t="s">
        <v>193</v>
      </c>
      <c r="AU5173" s="151" t="s">
        <v>81</v>
      </c>
      <c r="AV5173" s="12" t="s">
        <v>81</v>
      </c>
      <c r="AW5173" s="12" t="s">
        <v>34</v>
      </c>
      <c r="AX5173" s="12" t="s">
        <v>72</v>
      </c>
      <c r="AY5173" s="151" t="s">
        <v>182</v>
      </c>
    </row>
    <row r="5174" spans="2:65" s="14" customFormat="1">
      <c r="B5174" s="174"/>
      <c r="D5174" s="150" t="s">
        <v>193</v>
      </c>
      <c r="E5174" s="175" t="s">
        <v>3</v>
      </c>
      <c r="F5174" s="176" t="s">
        <v>590</v>
      </c>
      <c r="H5174" s="177">
        <v>320.27999999999997</v>
      </c>
      <c r="I5174" s="178"/>
      <c r="L5174" s="174"/>
      <c r="M5174" s="179"/>
      <c r="T5174" s="180"/>
      <c r="AT5174" s="175" t="s">
        <v>193</v>
      </c>
      <c r="AU5174" s="175" t="s">
        <v>81</v>
      </c>
      <c r="AV5174" s="14" t="s">
        <v>202</v>
      </c>
      <c r="AW5174" s="14" t="s">
        <v>34</v>
      </c>
      <c r="AX5174" s="14" t="s">
        <v>72</v>
      </c>
      <c r="AY5174" s="175" t="s">
        <v>182</v>
      </c>
    </row>
    <row r="5175" spans="2:65" s="12" customFormat="1" ht="33.75">
      <c r="B5175" s="149"/>
      <c r="D5175" s="150" t="s">
        <v>193</v>
      </c>
      <c r="E5175" s="151" t="s">
        <v>3</v>
      </c>
      <c r="F5175" s="152" t="s">
        <v>4682</v>
      </c>
      <c r="H5175" s="153">
        <v>203.87</v>
      </c>
      <c r="I5175" s="154"/>
      <c r="L5175" s="149"/>
      <c r="M5175" s="155"/>
      <c r="T5175" s="156"/>
      <c r="AT5175" s="151" t="s">
        <v>193</v>
      </c>
      <c r="AU5175" s="151" t="s">
        <v>81</v>
      </c>
      <c r="AV5175" s="12" t="s">
        <v>81</v>
      </c>
      <c r="AW5175" s="12" t="s">
        <v>34</v>
      </c>
      <c r="AX5175" s="12" t="s">
        <v>72</v>
      </c>
      <c r="AY5175" s="151" t="s">
        <v>182</v>
      </c>
    </row>
    <row r="5176" spans="2:65" s="14" customFormat="1">
      <c r="B5176" s="174"/>
      <c r="D5176" s="150" t="s">
        <v>193</v>
      </c>
      <c r="E5176" s="175" t="s">
        <v>3</v>
      </c>
      <c r="F5176" s="176" t="s">
        <v>596</v>
      </c>
      <c r="H5176" s="177">
        <v>203.87</v>
      </c>
      <c r="I5176" s="178"/>
      <c r="L5176" s="174"/>
      <c r="M5176" s="179"/>
      <c r="T5176" s="180"/>
      <c r="AT5176" s="175" t="s">
        <v>193</v>
      </c>
      <c r="AU5176" s="175" t="s">
        <v>81</v>
      </c>
      <c r="AV5176" s="14" t="s">
        <v>202</v>
      </c>
      <c r="AW5176" s="14" t="s">
        <v>34</v>
      </c>
      <c r="AX5176" s="14" t="s">
        <v>72</v>
      </c>
      <c r="AY5176" s="175" t="s">
        <v>182</v>
      </c>
    </row>
    <row r="5177" spans="2:65" s="12" customFormat="1">
      <c r="B5177" s="149"/>
      <c r="D5177" s="150" t="s">
        <v>193</v>
      </c>
      <c r="E5177" s="151" t="s">
        <v>3</v>
      </c>
      <c r="F5177" s="152" t="s">
        <v>4683</v>
      </c>
      <c r="H5177" s="153">
        <v>33.97</v>
      </c>
      <c r="I5177" s="154"/>
      <c r="L5177" s="149"/>
      <c r="M5177" s="155"/>
      <c r="T5177" s="156"/>
      <c r="AT5177" s="151" t="s">
        <v>193</v>
      </c>
      <c r="AU5177" s="151" t="s">
        <v>81</v>
      </c>
      <c r="AV5177" s="12" t="s">
        <v>81</v>
      </c>
      <c r="AW5177" s="12" t="s">
        <v>34</v>
      </c>
      <c r="AX5177" s="12" t="s">
        <v>72</v>
      </c>
      <c r="AY5177" s="151" t="s">
        <v>182</v>
      </c>
    </row>
    <row r="5178" spans="2:65" s="14" customFormat="1">
      <c r="B5178" s="174"/>
      <c r="D5178" s="150" t="s">
        <v>193</v>
      </c>
      <c r="E5178" s="175" t="s">
        <v>3</v>
      </c>
      <c r="F5178" s="176" t="s">
        <v>605</v>
      </c>
      <c r="H5178" s="177">
        <v>33.97</v>
      </c>
      <c r="I5178" s="178"/>
      <c r="L5178" s="174"/>
      <c r="M5178" s="179"/>
      <c r="T5178" s="180"/>
      <c r="AT5178" s="175" t="s">
        <v>193</v>
      </c>
      <c r="AU5178" s="175" t="s">
        <v>81</v>
      </c>
      <c r="AV5178" s="14" t="s">
        <v>202</v>
      </c>
      <c r="AW5178" s="14" t="s">
        <v>34</v>
      </c>
      <c r="AX5178" s="14" t="s">
        <v>72</v>
      </c>
      <c r="AY5178" s="175" t="s">
        <v>182</v>
      </c>
    </row>
    <row r="5179" spans="2:65" s="12" customFormat="1">
      <c r="B5179" s="149"/>
      <c r="D5179" s="150" t="s">
        <v>193</v>
      </c>
      <c r="E5179" s="151" t="s">
        <v>3</v>
      </c>
      <c r="F5179" s="152" t="s">
        <v>4683</v>
      </c>
      <c r="H5179" s="153">
        <v>33.97</v>
      </c>
      <c r="I5179" s="154"/>
      <c r="L5179" s="149"/>
      <c r="M5179" s="155"/>
      <c r="T5179" s="156"/>
      <c r="AT5179" s="151" t="s">
        <v>193</v>
      </c>
      <c r="AU5179" s="151" t="s">
        <v>81</v>
      </c>
      <c r="AV5179" s="12" t="s">
        <v>81</v>
      </c>
      <c r="AW5179" s="12" t="s">
        <v>34</v>
      </c>
      <c r="AX5179" s="12" t="s">
        <v>72</v>
      </c>
      <c r="AY5179" s="151" t="s">
        <v>182</v>
      </c>
    </row>
    <row r="5180" spans="2:65" s="14" customFormat="1">
      <c r="B5180" s="174"/>
      <c r="D5180" s="150" t="s">
        <v>193</v>
      </c>
      <c r="E5180" s="175" t="s">
        <v>3</v>
      </c>
      <c r="F5180" s="176" t="s">
        <v>610</v>
      </c>
      <c r="H5180" s="177">
        <v>33.97</v>
      </c>
      <c r="I5180" s="178"/>
      <c r="L5180" s="174"/>
      <c r="M5180" s="179"/>
      <c r="T5180" s="180"/>
      <c r="AT5180" s="175" t="s">
        <v>193</v>
      </c>
      <c r="AU5180" s="175" t="s">
        <v>81</v>
      </c>
      <c r="AV5180" s="14" t="s">
        <v>202</v>
      </c>
      <c r="AW5180" s="14" t="s">
        <v>34</v>
      </c>
      <c r="AX5180" s="14" t="s">
        <v>72</v>
      </c>
      <c r="AY5180" s="175" t="s">
        <v>182</v>
      </c>
    </row>
    <row r="5181" spans="2:65" s="12" customFormat="1">
      <c r="B5181" s="149"/>
      <c r="D5181" s="150" t="s">
        <v>193</v>
      </c>
      <c r="E5181" s="151" t="s">
        <v>3</v>
      </c>
      <c r="F5181" s="152" t="s">
        <v>4684</v>
      </c>
      <c r="H5181" s="153">
        <v>8.82</v>
      </c>
      <c r="I5181" s="154"/>
      <c r="L5181" s="149"/>
      <c r="M5181" s="155"/>
      <c r="T5181" s="156"/>
      <c r="AT5181" s="151" t="s">
        <v>193</v>
      </c>
      <c r="AU5181" s="151" t="s">
        <v>81</v>
      </c>
      <c r="AV5181" s="12" t="s">
        <v>81</v>
      </c>
      <c r="AW5181" s="12" t="s">
        <v>34</v>
      </c>
      <c r="AX5181" s="12" t="s">
        <v>72</v>
      </c>
      <c r="AY5181" s="151" t="s">
        <v>182</v>
      </c>
    </row>
    <row r="5182" spans="2:65" s="14" customFormat="1">
      <c r="B5182" s="174"/>
      <c r="D5182" s="150" t="s">
        <v>193</v>
      </c>
      <c r="E5182" s="175" t="s">
        <v>3</v>
      </c>
      <c r="F5182" s="176" t="s">
        <v>910</v>
      </c>
      <c r="H5182" s="177">
        <v>8.82</v>
      </c>
      <c r="I5182" s="178"/>
      <c r="L5182" s="174"/>
      <c r="M5182" s="179"/>
      <c r="T5182" s="180"/>
      <c r="AT5182" s="175" t="s">
        <v>193</v>
      </c>
      <c r="AU5182" s="175" t="s">
        <v>81</v>
      </c>
      <c r="AV5182" s="14" t="s">
        <v>202</v>
      </c>
      <c r="AW5182" s="14" t="s">
        <v>34</v>
      </c>
      <c r="AX5182" s="14" t="s">
        <v>72</v>
      </c>
      <c r="AY5182" s="175" t="s">
        <v>182</v>
      </c>
    </row>
    <row r="5183" spans="2:65" s="13" customFormat="1">
      <c r="B5183" s="157"/>
      <c r="D5183" s="150" t="s">
        <v>193</v>
      </c>
      <c r="E5183" s="158" t="s">
        <v>3</v>
      </c>
      <c r="F5183" s="159" t="s">
        <v>201</v>
      </c>
      <c r="H5183" s="160">
        <v>625.23000000000013</v>
      </c>
      <c r="I5183" s="161"/>
      <c r="L5183" s="157"/>
      <c r="M5183" s="162"/>
      <c r="T5183" s="163"/>
      <c r="AT5183" s="158" t="s">
        <v>193</v>
      </c>
      <c r="AU5183" s="158" t="s">
        <v>81</v>
      </c>
      <c r="AV5183" s="13" t="s">
        <v>189</v>
      </c>
      <c r="AW5183" s="13" t="s">
        <v>34</v>
      </c>
      <c r="AX5183" s="13" t="s">
        <v>79</v>
      </c>
      <c r="AY5183" s="158" t="s">
        <v>182</v>
      </c>
    </row>
    <row r="5184" spans="2:65" s="1" customFormat="1" ht="37.9" customHeight="1">
      <c r="B5184" s="131"/>
      <c r="C5184" s="132" t="s">
        <v>4685</v>
      </c>
      <c r="D5184" s="132" t="s">
        <v>184</v>
      </c>
      <c r="E5184" s="133" t="s">
        <v>4686</v>
      </c>
      <c r="F5184" s="134" t="s">
        <v>4687</v>
      </c>
      <c r="G5184" s="135" t="s">
        <v>292</v>
      </c>
      <c r="H5184" s="136">
        <v>625.23</v>
      </c>
      <c r="I5184" s="137"/>
      <c r="J5184" s="138">
        <f>ROUND(I5184*H5184,2)</f>
        <v>0</v>
      </c>
      <c r="K5184" s="134" t="s">
        <v>188</v>
      </c>
      <c r="L5184" s="32"/>
      <c r="M5184" s="139" t="s">
        <v>3</v>
      </c>
      <c r="N5184" s="140" t="s">
        <v>43</v>
      </c>
      <c r="P5184" s="141">
        <f>O5184*H5184</f>
        <v>0</v>
      </c>
      <c r="Q5184" s="141">
        <v>7.5799999999999999E-3</v>
      </c>
      <c r="R5184" s="141">
        <f>Q5184*H5184</f>
        <v>4.7392434000000003</v>
      </c>
      <c r="S5184" s="141">
        <v>0</v>
      </c>
      <c r="T5184" s="142">
        <f>S5184*H5184</f>
        <v>0</v>
      </c>
      <c r="AR5184" s="143" t="s">
        <v>286</v>
      </c>
      <c r="AT5184" s="143" t="s">
        <v>184</v>
      </c>
      <c r="AU5184" s="143" t="s">
        <v>81</v>
      </c>
      <c r="AY5184" s="17" t="s">
        <v>182</v>
      </c>
      <c r="BE5184" s="144">
        <f>IF(N5184="základní",J5184,0)</f>
        <v>0</v>
      </c>
      <c r="BF5184" s="144">
        <f>IF(N5184="snížená",J5184,0)</f>
        <v>0</v>
      </c>
      <c r="BG5184" s="144">
        <f>IF(N5184="zákl. přenesená",J5184,0)</f>
        <v>0</v>
      </c>
      <c r="BH5184" s="144">
        <f>IF(N5184="sníž. přenesená",J5184,0)</f>
        <v>0</v>
      </c>
      <c r="BI5184" s="144">
        <f>IF(N5184="nulová",J5184,0)</f>
        <v>0</v>
      </c>
      <c r="BJ5184" s="17" t="s">
        <v>79</v>
      </c>
      <c r="BK5184" s="144">
        <f>ROUND(I5184*H5184,2)</f>
        <v>0</v>
      </c>
      <c r="BL5184" s="17" t="s">
        <v>286</v>
      </c>
      <c r="BM5184" s="143" t="s">
        <v>4688</v>
      </c>
    </row>
    <row r="5185" spans="2:65" s="1" customFormat="1">
      <c r="B5185" s="32"/>
      <c r="D5185" s="145" t="s">
        <v>191</v>
      </c>
      <c r="F5185" s="146" t="s">
        <v>4689</v>
      </c>
      <c r="I5185" s="147"/>
      <c r="L5185" s="32"/>
      <c r="M5185" s="148"/>
      <c r="T5185" s="52"/>
      <c r="AT5185" s="17" t="s">
        <v>191</v>
      </c>
      <c r="AU5185" s="17" t="s">
        <v>81</v>
      </c>
    </row>
    <row r="5186" spans="2:65" s="12" customFormat="1">
      <c r="B5186" s="149"/>
      <c r="D5186" s="150" t="s">
        <v>193</v>
      </c>
      <c r="E5186" s="151" t="s">
        <v>3</v>
      </c>
      <c r="F5186" s="152" t="s">
        <v>4679</v>
      </c>
      <c r="H5186" s="153">
        <v>24.32</v>
      </c>
      <c r="I5186" s="154"/>
      <c r="L5186" s="149"/>
      <c r="M5186" s="155"/>
      <c r="T5186" s="156"/>
      <c r="AT5186" s="151" t="s">
        <v>193</v>
      </c>
      <c r="AU5186" s="151" t="s">
        <v>81</v>
      </c>
      <c r="AV5186" s="12" t="s">
        <v>81</v>
      </c>
      <c r="AW5186" s="12" t="s">
        <v>34</v>
      </c>
      <c r="AX5186" s="12" t="s">
        <v>72</v>
      </c>
      <c r="AY5186" s="151" t="s">
        <v>182</v>
      </c>
    </row>
    <row r="5187" spans="2:65" s="14" customFormat="1">
      <c r="B5187" s="174"/>
      <c r="D5187" s="150" t="s">
        <v>193</v>
      </c>
      <c r="E5187" s="175" t="s">
        <v>3</v>
      </c>
      <c r="F5187" s="176" t="s">
        <v>4680</v>
      </c>
      <c r="H5187" s="177">
        <v>24.32</v>
      </c>
      <c r="I5187" s="178"/>
      <c r="L5187" s="174"/>
      <c r="M5187" s="179"/>
      <c r="T5187" s="180"/>
      <c r="AT5187" s="175" t="s">
        <v>193</v>
      </c>
      <c r="AU5187" s="175" t="s">
        <v>81</v>
      </c>
      <c r="AV5187" s="14" t="s">
        <v>202</v>
      </c>
      <c r="AW5187" s="14" t="s">
        <v>34</v>
      </c>
      <c r="AX5187" s="14" t="s">
        <v>72</v>
      </c>
      <c r="AY5187" s="175" t="s">
        <v>182</v>
      </c>
    </row>
    <row r="5188" spans="2:65" s="12" customFormat="1" ht="33.75">
      <c r="B5188" s="149"/>
      <c r="D5188" s="150" t="s">
        <v>193</v>
      </c>
      <c r="E5188" s="151" t="s">
        <v>3</v>
      </c>
      <c r="F5188" s="152" t="s">
        <v>4681</v>
      </c>
      <c r="H5188" s="153">
        <v>320.27999999999997</v>
      </c>
      <c r="I5188" s="154"/>
      <c r="L5188" s="149"/>
      <c r="M5188" s="155"/>
      <c r="T5188" s="156"/>
      <c r="AT5188" s="151" t="s">
        <v>193</v>
      </c>
      <c r="AU5188" s="151" t="s">
        <v>81</v>
      </c>
      <c r="AV5188" s="12" t="s">
        <v>81</v>
      </c>
      <c r="AW5188" s="12" t="s">
        <v>34</v>
      </c>
      <c r="AX5188" s="12" t="s">
        <v>72</v>
      </c>
      <c r="AY5188" s="151" t="s">
        <v>182</v>
      </c>
    </row>
    <row r="5189" spans="2:65" s="14" customFormat="1">
      <c r="B5189" s="174"/>
      <c r="D5189" s="150" t="s">
        <v>193</v>
      </c>
      <c r="E5189" s="175" t="s">
        <v>3</v>
      </c>
      <c r="F5189" s="176" t="s">
        <v>590</v>
      </c>
      <c r="H5189" s="177">
        <v>320.27999999999997</v>
      </c>
      <c r="I5189" s="178"/>
      <c r="L5189" s="174"/>
      <c r="M5189" s="179"/>
      <c r="T5189" s="180"/>
      <c r="AT5189" s="175" t="s">
        <v>193</v>
      </c>
      <c r="AU5189" s="175" t="s">
        <v>81</v>
      </c>
      <c r="AV5189" s="14" t="s">
        <v>202</v>
      </c>
      <c r="AW5189" s="14" t="s">
        <v>34</v>
      </c>
      <c r="AX5189" s="14" t="s">
        <v>72</v>
      </c>
      <c r="AY5189" s="175" t="s">
        <v>182</v>
      </c>
    </row>
    <row r="5190" spans="2:65" s="12" customFormat="1" ht="33.75">
      <c r="B5190" s="149"/>
      <c r="D5190" s="150" t="s">
        <v>193</v>
      </c>
      <c r="E5190" s="151" t="s">
        <v>3</v>
      </c>
      <c r="F5190" s="152" t="s">
        <v>4682</v>
      </c>
      <c r="H5190" s="153">
        <v>203.87</v>
      </c>
      <c r="I5190" s="154"/>
      <c r="L5190" s="149"/>
      <c r="M5190" s="155"/>
      <c r="T5190" s="156"/>
      <c r="AT5190" s="151" t="s">
        <v>193</v>
      </c>
      <c r="AU5190" s="151" t="s">
        <v>81</v>
      </c>
      <c r="AV5190" s="12" t="s">
        <v>81</v>
      </c>
      <c r="AW5190" s="12" t="s">
        <v>34</v>
      </c>
      <c r="AX5190" s="12" t="s">
        <v>72</v>
      </c>
      <c r="AY5190" s="151" t="s">
        <v>182</v>
      </c>
    </row>
    <row r="5191" spans="2:65" s="14" customFormat="1">
      <c r="B5191" s="174"/>
      <c r="D5191" s="150" t="s">
        <v>193</v>
      </c>
      <c r="E5191" s="175" t="s">
        <v>3</v>
      </c>
      <c r="F5191" s="176" t="s">
        <v>596</v>
      </c>
      <c r="H5191" s="177">
        <v>203.87</v>
      </c>
      <c r="I5191" s="178"/>
      <c r="L5191" s="174"/>
      <c r="M5191" s="179"/>
      <c r="T5191" s="180"/>
      <c r="AT5191" s="175" t="s">
        <v>193</v>
      </c>
      <c r="AU5191" s="175" t="s">
        <v>81</v>
      </c>
      <c r="AV5191" s="14" t="s">
        <v>202</v>
      </c>
      <c r="AW5191" s="14" t="s">
        <v>34</v>
      </c>
      <c r="AX5191" s="14" t="s">
        <v>72</v>
      </c>
      <c r="AY5191" s="175" t="s">
        <v>182</v>
      </c>
    </row>
    <row r="5192" spans="2:65" s="12" customFormat="1">
      <c r="B5192" s="149"/>
      <c r="D5192" s="150" t="s">
        <v>193</v>
      </c>
      <c r="E5192" s="151" t="s">
        <v>3</v>
      </c>
      <c r="F5192" s="152" t="s">
        <v>4683</v>
      </c>
      <c r="H5192" s="153">
        <v>33.97</v>
      </c>
      <c r="I5192" s="154"/>
      <c r="L5192" s="149"/>
      <c r="M5192" s="155"/>
      <c r="T5192" s="156"/>
      <c r="AT5192" s="151" t="s">
        <v>193</v>
      </c>
      <c r="AU5192" s="151" t="s">
        <v>81</v>
      </c>
      <c r="AV5192" s="12" t="s">
        <v>81</v>
      </c>
      <c r="AW5192" s="12" t="s">
        <v>34</v>
      </c>
      <c r="AX5192" s="12" t="s">
        <v>72</v>
      </c>
      <c r="AY5192" s="151" t="s">
        <v>182</v>
      </c>
    </row>
    <row r="5193" spans="2:65" s="14" customFormat="1">
      <c r="B5193" s="174"/>
      <c r="D5193" s="150" t="s">
        <v>193</v>
      </c>
      <c r="E5193" s="175" t="s">
        <v>3</v>
      </c>
      <c r="F5193" s="176" t="s">
        <v>605</v>
      </c>
      <c r="H5193" s="177">
        <v>33.97</v>
      </c>
      <c r="I5193" s="178"/>
      <c r="L5193" s="174"/>
      <c r="M5193" s="179"/>
      <c r="T5193" s="180"/>
      <c r="AT5193" s="175" t="s">
        <v>193</v>
      </c>
      <c r="AU5193" s="175" t="s">
        <v>81</v>
      </c>
      <c r="AV5193" s="14" t="s">
        <v>202</v>
      </c>
      <c r="AW5193" s="14" t="s">
        <v>34</v>
      </c>
      <c r="AX5193" s="14" t="s">
        <v>72</v>
      </c>
      <c r="AY5193" s="175" t="s">
        <v>182</v>
      </c>
    </row>
    <row r="5194" spans="2:65" s="12" customFormat="1">
      <c r="B5194" s="149"/>
      <c r="D5194" s="150" t="s">
        <v>193</v>
      </c>
      <c r="E5194" s="151" t="s">
        <v>3</v>
      </c>
      <c r="F5194" s="152" t="s">
        <v>4683</v>
      </c>
      <c r="H5194" s="153">
        <v>33.97</v>
      </c>
      <c r="I5194" s="154"/>
      <c r="L5194" s="149"/>
      <c r="M5194" s="155"/>
      <c r="T5194" s="156"/>
      <c r="AT5194" s="151" t="s">
        <v>193</v>
      </c>
      <c r="AU5194" s="151" t="s">
        <v>81</v>
      </c>
      <c r="AV5194" s="12" t="s">
        <v>81</v>
      </c>
      <c r="AW5194" s="12" t="s">
        <v>34</v>
      </c>
      <c r="AX5194" s="12" t="s">
        <v>72</v>
      </c>
      <c r="AY5194" s="151" t="s">
        <v>182</v>
      </c>
    </row>
    <row r="5195" spans="2:65" s="14" customFormat="1">
      <c r="B5195" s="174"/>
      <c r="D5195" s="150" t="s">
        <v>193</v>
      </c>
      <c r="E5195" s="175" t="s">
        <v>3</v>
      </c>
      <c r="F5195" s="176" t="s">
        <v>610</v>
      </c>
      <c r="H5195" s="177">
        <v>33.97</v>
      </c>
      <c r="I5195" s="178"/>
      <c r="L5195" s="174"/>
      <c r="M5195" s="179"/>
      <c r="T5195" s="180"/>
      <c r="AT5195" s="175" t="s">
        <v>193</v>
      </c>
      <c r="AU5195" s="175" t="s">
        <v>81</v>
      </c>
      <c r="AV5195" s="14" t="s">
        <v>202</v>
      </c>
      <c r="AW5195" s="14" t="s">
        <v>34</v>
      </c>
      <c r="AX5195" s="14" t="s">
        <v>72</v>
      </c>
      <c r="AY5195" s="175" t="s">
        <v>182</v>
      </c>
    </row>
    <row r="5196" spans="2:65" s="12" customFormat="1">
      <c r="B5196" s="149"/>
      <c r="D5196" s="150" t="s">
        <v>193</v>
      </c>
      <c r="E5196" s="151" t="s">
        <v>3</v>
      </c>
      <c r="F5196" s="152" t="s">
        <v>4684</v>
      </c>
      <c r="H5196" s="153">
        <v>8.82</v>
      </c>
      <c r="I5196" s="154"/>
      <c r="L5196" s="149"/>
      <c r="M5196" s="155"/>
      <c r="T5196" s="156"/>
      <c r="AT5196" s="151" t="s">
        <v>193</v>
      </c>
      <c r="AU5196" s="151" t="s">
        <v>81</v>
      </c>
      <c r="AV5196" s="12" t="s">
        <v>81</v>
      </c>
      <c r="AW5196" s="12" t="s">
        <v>34</v>
      </c>
      <c r="AX5196" s="12" t="s">
        <v>72</v>
      </c>
      <c r="AY5196" s="151" t="s">
        <v>182</v>
      </c>
    </row>
    <row r="5197" spans="2:65" s="14" customFormat="1">
      <c r="B5197" s="174"/>
      <c r="D5197" s="150" t="s">
        <v>193</v>
      </c>
      <c r="E5197" s="175" t="s">
        <v>3</v>
      </c>
      <c r="F5197" s="176" t="s">
        <v>910</v>
      </c>
      <c r="H5197" s="177">
        <v>8.82</v>
      </c>
      <c r="I5197" s="178"/>
      <c r="L5197" s="174"/>
      <c r="M5197" s="179"/>
      <c r="T5197" s="180"/>
      <c r="AT5197" s="175" t="s">
        <v>193</v>
      </c>
      <c r="AU5197" s="175" t="s">
        <v>81</v>
      </c>
      <c r="AV5197" s="14" t="s">
        <v>202</v>
      </c>
      <c r="AW5197" s="14" t="s">
        <v>34</v>
      </c>
      <c r="AX5197" s="14" t="s">
        <v>72</v>
      </c>
      <c r="AY5197" s="175" t="s">
        <v>182</v>
      </c>
    </row>
    <row r="5198" spans="2:65" s="13" customFormat="1">
      <c r="B5198" s="157"/>
      <c r="D5198" s="150" t="s">
        <v>193</v>
      </c>
      <c r="E5198" s="158" t="s">
        <v>3</v>
      </c>
      <c r="F5198" s="159" t="s">
        <v>201</v>
      </c>
      <c r="H5198" s="160">
        <v>625.23000000000013</v>
      </c>
      <c r="I5198" s="161"/>
      <c r="L5198" s="157"/>
      <c r="M5198" s="162"/>
      <c r="T5198" s="163"/>
      <c r="AT5198" s="158" t="s">
        <v>193</v>
      </c>
      <c r="AU5198" s="158" t="s">
        <v>81</v>
      </c>
      <c r="AV5198" s="13" t="s">
        <v>189</v>
      </c>
      <c r="AW5198" s="13" t="s">
        <v>34</v>
      </c>
      <c r="AX5198" s="13" t="s">
        <v>79</v>
      </c>
      <c r="AY5198" s="158" t="s">
        <v>182</v>
      </c>
    </row>
    <row r="5199" spans="2:65" s="1" customFormat="1" ht="24.2" customHeight="1">
      <c r="B5199" s="131"/>
      <c r="C5199" s="132" t="s">
        <v>4690</v>
      </c>
      <c r="D5199" s="132" t="s">
        <v>184</v>
      </c>
      <c r="E5199" s="133" t="s">
        <v>4691</v>
      </c>
      <c r="F5199" s="134" t="s">
        <v>4692</v>
      </c>
      <c r="G5199" s="135" t="s">
        <v>300</v>
      </c>
      <c r="H5199" s="136">
        <v>893.16</v>
      </c>
      <c r="I5199" s="137"/>
      <c r="J5199" s="138">
        <f>ROUND(I5199*H5199,2)</f>
        <v>0</v>
      </c>
      <c r="K5199" s="134" t="s">
        <v>188</v>
      </c>
      <c r="L5199" s="32"/>
      <c r="M5199" s="139" t="s">
        <v>3</v>
      </c>
      <c r="N5199" s="140" t="s">
        <v>43</v>
      </c>
      <c r="P5199" s="141">
        <f>O5199*H5199</f>
        <v>0</v>
      </c>
      <c r="Q5199" s="141">
        <v>0</v>
      </c>
      <c r="R5199" s="141">
        <f>Q5199*H5199</f>
        <v>0</v>
      </c>
      <c r="S5199" s="141">
        <v>1.174E-2</v>
      </c>
      <c r="T5199" s="142">
        <f>S5199*H5199</f>
        <v>10.4856984</v>
      </c>
      <c r="AR5199" s="143" t="s">
        <v>286</v>
      </c>
      <c r="AT5199" s="143" t="s">
        <v>184</v>
      </c>
      <c r="AU5199" s="143" t="s">
        <v>81</v>
      </c>
      <c r="AY5199" s="17" t="s">
        <v>182</v>
      </c>
      <c r="BE5199" s="144">
        <f>IF(N5199="základní",J5199,0)</f>
        <v>0</v>
      </c>
      <c r="BF5199" s="144">
        <f>IF(N5199="snížená",J5199,0)</f>
        <v>0</v>
      </c>
      <c r="BG5199" s="144">
        <f>IF(N5199="zákl. přenesená",J5199,0)</f>
        <v>0</v>
      </c>
      <c r="BH5199" s="144">
        <f>IF(N5199="sníž. přenesená",J5199,0)</f>
        <v>0</v>
      </c>
      <c r="BI5199" s="144">
        <f>IF(N5199="nulová",J5199,0)</f>
        <v>0</v>
      </c>
      <c r="BJ5199" s="17" t="s">
        <v>79</v>
      </c>
      <c r="BK5199" s="144">
        <f>ROUND(I5199*H5199,2)</f>
        <v>0</v>
      </c>
      <c r="BL5199" s="17" t="s">
        <v>286</v>
      </c>
      <c r="BM5199" s="143" t="s">
        <v>4693</v>
      </c>
    </row>
    <row r="5200" spans="2:65" s="1" customFormat="1">
      <c r="B5200" s="32"/>
      <c r="D5200" s="145" t="s">
        <v>191</v>
      </c>
      <c r="F5200" s="146" t="s">
        <v>4694</v>
      </c>
      <c r="I5200" s="147"/>
      <c r="L5200" s="32"/>
      <c r="M5200" s="148"/>
      <c r="T5200" s="52"/>
      <c r="AT5200" s="17" t="s">
        <v>191</v>
      </c>
      <c r="AU5200" s="17" t="s">
        <v>81</v>
      </c>
    </row>
    <row r="5201" spans="2:65" s="12" customFormat="1" ht="22.5">
      <c r="B5201" s="149"/>
      <c r="D5201" s="150" t="s">
        <v>193</v>
      </c>
      <c r="E5201" s="151" t="s">
        <v>3</v>
      </c>
      <c r="F5201" s="152" t="s">
        <v>4695</v>
      </c>
      <c r="H5201" s="153">
        <v>285.14</v>
      </c>
      <c r="I5201" s="154"/>
      <c r="L5201" s="149"/>
      <c r="M5201" s="155"/>
      <c r="T5201" s="156"/>
      <c r="AT5201" s="151" t="s">
        <v>193</v>
      </c>
      <c r="AU5201" s="151" t="s">
        <v>81</v>
      </c>
      <c r="AV5201" s="12" t="s">
        <v>81</v>
      </c>
      <c r="AW5201" s="12" t="s">
        <v>34</v>
      </c>
      <c r="AX5201" s="12" t="s">
        <v>72</v>
      </c>
      <c r="AY5201" s="151" t="s">
        <v>182</v>
      </c>
    </row>
    <row r="5202" spans="2:65" s="12" customFormat="1" ht="22.5">
      <c r="B5202" s="149"/>
      <c r="D5202" s="150" t="s">
        <v>193</v>
      </c>
      <c r="E5202" s="151" t="s">
        <v>3</v>
      </c>
      <c r="F5202" s="152" t="s">
        <v>4696</v>
      </c>
      <c r="H5202" s="153">
        <v>199.62</v>
      </c>
      <c r="I5202" s="154"/>
      <c r="L5202" s="149"/>
      <c r="M5202" s="155"/>
      <c r="T5202" s="156"/>
      <c r="AT5202" s="151" t="s">
        <v>193</v>
      </c>
      <c r="AU5202" s="151" t="s">
        <v>81</v>
      </c>
      <c r="AV5202" s="12" t="s">
        <v>81</v>
      </c>
      <c r="AW5202" s="12" t="s">
        <v>34</v>
      </c>
      <c r="AX5202" s="12" t="s">
        <v>72</v>
      </c>
      <c r="AY5202" s="151" t="s">
        <v>182</v>
      </c>
    </row>
    <row r="5203" spans="2:65" s="12" customFormat="1" ht="22.5">
      <c r="B5203" s="149"/>
      <c r="D5203" s="150" t="s">
        <v>193</v>
      </c>
      <c r="E5203" s="151" t="s">
        <v>3</v>
      </c>
      <c r="F5203" s="152" t="s">
        <v>4697</v>
      </c>
      <c r="H5203" s="153">
        <v>154.19999999999999</v>
      </c>
      <c r="I5203" s="154"/>
      <c r="L5203" s="149"/>
      <c r="M5203" s="155"/>
      <c r="T5203" s="156"/>
      <c r="AT5203" s="151" t="s">
        <v>193</v>
      </c>
      <c r="AU5203" s="151" t="s">
        <v>81</v>
      </c>
      <c r="AV5203" s="12" t="s">
        <v>81</v>
      </c>
      <c r="AW5203" s="12" t="s">
        <v>34</v>
      </c>
      <c r="AX5203" s="12" t="s">
        <v>72</v>
      </c>
      <c r="AY5203" s="151" t="s">
        <v>182</v>
      </c>
    </row>
    <row r="5204" spans="2:65" s="12" customFormat="1" ht="22.5">
      <c r="B5204" s="149"/>
      <c r="D5204" s="150" t="s">
        <v>193</v>
      </c>
      <c r="E5204" s="151" t="s">
        <v>3</v>
      </c>
      <c r="F5204" s="152" t="s">
        <v>4698</v>
      </c>
      <c r="H5204" s="153">
        <v>154.19999999999999</v>
      </c>
      <c r="I5204" s="154"/>
      <c r="L5204" s="149"/>
      <c r="M5204" s="155"/>
      <c r="T5204" s="156"/>
      <c r="AT5204" s="151" t="s">
        <v>193</v>
      </c>
      <c r="AU5204" s="151" t="s">
        <v>81</v>
      </c>
      <c r="AV5204" s="12" t="s">
        <v>81</v>
      </c>
      <c r="AW5204" s="12" t="s">
        <v>34</v>
      </c>
      <c r="AX5204" s="12" t="s">
        <v>72</v>
      </c>
      <c r="AY5204" s="151" t="s">
        <v>182</v>
      </c>
    </row>
    <row r="5205" spans="2:65" s="12" customFormat="1">
      <c r="B5205" s="149"/>
      <c r="D5205" s="150" t="s">
        <v>193</v>
      </c>
      <c r="E5205" s="151" t="s">
        <v>3</v>
      </c>
      <c r="F5205" s="152" t="s">
        <v>1124</v>
      </c>
      <c r="H5205" s="153">
        <v>100</v>
      </c>
      <c r="I5205" s="154"/>
      <c r="L5205" s="149"/>
      <c r="M5205" s="155"/>
      <c r="T5205" s="156"/>
      <c r="AT5205" s="151" t="s">
        <v>193</v>
      </c>
      <c r="AU5205" s="151" t="s">
        <v>81</v>
      </c>
      <c r="AV5205" s="12" t="s">
        <v>81</v>
      </c>
      <c r="AW5205" s="12" t="s">
        <v>34</v>
      </c>
      <c r="AX5205" s="12" t="s">
        <v>72</v>
      </c>
      <c r="AY5205" s="151" t="s">
        <v>182</v>
      </c>
    </row>
    <row r="5206" spans="2:65" s="13" customFormat="1">
      <c r="B5206" s="157"/>
      <c r="D5206" s="150" t="s">
        <v>193</v>
      </c>
      <c r="E5206" s="158" t="s">
        <v>3</v>
      </c>
      <c r="F5206" s="159" t="s">
        <v>201</v>
      </c>
      <c r="H5206" s="160">
        <v>893.16000000000008</v>
      </c>
      <c r="I5206" s="161"/>
      <c r="L5206" s="157"/>
      <c r="M5206" s="162"/>
      <c r="T5206" s="163"/>
      <c r="AT5206" s="158" t="s">
        <v>193</v>
      </c>
      <c r="AU5206" s="158" t="s">
        <v>81</v>
      </c>
      <c r="AV5206" s="13" t="s">
        <v>189</v>
      </c>
      <c r="AW5206" s="13" t="s">
        <v>34</v>
      </c>
      <c r="AX5206" s="13" t="s">
        <v>79</v>
      </c>
      <c r="AY5206" s="158" t="s">
        <v>182</v>
      </c>
    </row>
    <row r="5207" spans="2:65" s="1" customFormat="1" ht="33" customHeight="1">
      <c r="B5207" s="131"/>
      <c r="C5207" s="132" t="s">
        <v>4699</v>
      </c>
      <c r="D5207" s="132" t="s">
        <v>184</v>
      </c>
      <c r="E5207" s="133" t="s">
        <v>4700</v>
      </c>
      <c r="F5207" s="134" t="s">
        <v>4701</v>
      </c>
      <c r="G5207" s="135" t="s">
        <v>300</v>
      </c>
      <c r="H5207" s="136">
        <v>469.52100000000002</v>
      </c>
      <c r="I5207" s="137"/>
      <c r="J5207" s="138">
        <f>ROUND(I5207*H5207,2)</f>
        <v>0</v>
      </c>
      <c r="K5207" s="134" t="s">
        <v>188</v>
      </c>
      <c r="L5207" s="32"/>
      <c r="M5207" s="139" t="s">
        <v>3</v>
      </c>
      <c r="N5207" s="140" t="s">
        <v>43</v>
      </c>
      <c r="P5207" s="141">
        <f>O5207*H5207</f>
        <v>0</v>
      </c>
      <c r="Q5207" s="141">
        <v>4.2999999999999999E-4</v>
      </c>
      <c r="R5207" s="141">
        <f>Q5207*H5207</f>
        <v>0.20189403</v>
      </c>
      <c r="S5207" s="141">
        <v>0</v>
      </c>
      <c r="T5207" s="142">
        <f>S5207*H5207</f>
        <v>0</v>
      </c>
      <c r="AR5207" s="143" t="s">
        <v>286</v>
      </c>
      <c r="AT5207" s="143" t="s">
        <v>184</v>
      </c>
      <c r="AU5207" s="143" t="s">
        <v>81</v>
      </c>
      <c r="AY5207" s="17" t="s">
        <v>182</v>
      </c>
      <c r="BE5207" s="144">
        <f>IF(N5207="základní",J5207,0)</f>
        <v>0</v>
      </c>
      <c r="BF5207" s="144">
        <f>IF(N5207="snížená",J5207,0)</f>
        <v>0</v>
      </c>
      <c r="BG5207" s="144">
        <f>IF(N5207="zákl. přenesená",J5207,0)</f>
        <v>0</v>
      </c>
      <c r="BH5207" s="144">
        <f>IF(N5207="sníž. přenesená",J5207,0)</f>
        <v>0</v>
      </c>
      <c r="BI5207" s="144">
        <f>IF(N5207="nulová",J5207,0)</f>
        <v>0</v>
      </c>
      <c r="BJ5207" s="17" t="s">
        <v>79</v>
      </c>
      <c r="BK5207" s="144">
        <f>ROUND(I5207*H5207,2)</f>
        <v>0</v>
      </c>
      <c r="BL5207" s="17" t="s">
        <v>286</v>
      </c>
      <c r="BM5207" s="143" t="s">
        <v>4702</v>
      </c>
    </row>
    <row r="5208" spans="2:65" s="1" customFormat="1">
      <c r="B5208" s="32"/>
      <c r="D5208" s="145" t="s">
        <v>191</v>
      </c>
      <c r="F5208" s="146" t="s">
        <v>4703</v>
      </c>
      <c r="I5208" s="147"/>
      <c r="L5208" s="32"/>
      <c r="M5208" s="148"/>
      <c r="T5208" s="52"/>
      <c r="AT5208" s="17" t="s">
        <v>191</v>
      </c>
      <c r="AU5208" s="17" t="s">
        <v>81</v>
      </c>
    </row>
    <row r="5209" spans="2:65" s="12" customFormat="1">
      <c r="B5209" s="149"/>
      <c r="D5209" s="150" t="s">
        <v>193</v>
      </c>
      <c r="E5209" s="151" t="s">
        <v>3</v>
      </c>
      <c r="F5209" s="152" t="s">
        <v>4704</v>
      </c>
      <c r="H5209" s="153">
        <v>3.085</v>
      </c>
      <c r="I5209" s="154"/>
      <c r="L5209" s="149"/>
      <c r="M5209" s="155"/>
      <c r="T5209" s="156"/>
      <c r="AT5209" s="151" t="s">
        <v>193</v>
      </c>
      <c r="AU5209" s="151" t="s">
        <v>81</v>
      </c>
      <c r="AV5209" s="12" t="s">
        <v>81</v>
      </c>
      <c r="AW5209" s="12" t="s">
        <v>34</v>
      </c>
      <c r="AX5209" s="12" t="s">
        <v>72</v>
      </c>
      <c r="AY5209" s="151" t="s">
        <v>182</v>
      </c>
    </row>
    <row r="5210" spans="2:65" s="12" customFormat="1">
      <c r="B5210" s="149"/>
      <c r="D5210" s="150" t="s">
        <v>193</v>
      </c>
      <c r="E5210" s="151" t="s">
        <v>3</v>
      </c>
      <c r="F5210" s="152" t="s">
        <v>4705</v>
      </c>
      <c r="H5210" s="153">
        <v>8.8800000000000008</v>
      </c>
      <c r="I5210" s="154"/>
      <c r="L5210" s="149"/>
      <c r="M5210" s="155"/>
      <c r="T5210" s="156"/>
      <c r="AT5210" s="151" t="s">
        <v>193</v>
      </c>
      <c r="AU5210" s="151" t="s">
        <v>81</v>
      </c>
      <c r="AV5210" s="12" t="s">
        <v>81</v>
      </c>
      <c r="AW5210" s="12" t="s">
        <v>34</v>
      </c>
      <c r="AX5210" s="12" t="s">
        <v>72</v>
      </c>
      <c r="AY5210" s="151" t="s">
        <v>182</v>
      </c>
    </row>
    <row r="5211" spans="2:65" s="12" customFormat="1" ht="22.5">
      <c r="B5211" s="149"/>
      <c r="D5211" s="150" t="s">
        <v>193</v>
      </c>
      <c r="E5211" s="151" t="s">
        <v>3</v>
      </c>
      <c r="F5211" s="152" t="s">
        <v>4706</v>
      </c>
      <c r="H5211" s="153">
        <v>24.66</v>
      </c>
      <c r="I5211" s="154"/>
      <c r="L5211" s="149"/>
      <c r="M5211" s="155"/>
      <c r="T5211" s="156"/>
      <c r="AT5211" s="151" t="s">
        <v>193</v>
      </c>
      <c r="AU5211" s="151" t="s">
        <v>81</v>
      </c>
      <c r="AV5211" s="12" t="s">
        <v>81</v>
      </c>
      <c r="AW5211" s="12" t="s">
        <v>34</v>
      </c>
      <c r="AX5211" s="12" t="s">
        <v>72</v>
      </c>
      <c r="AY5211" s="151" t="s">
        <v>182</v>
      </c>
    </row>
    <row r="5212" spans="2:65" s="12" customFormat="1">
      <c r="B5212" s="149"/>
      <c r="D5212" s="150" t="s">
        <v>193</v>
      </c>
      <c r="E5212" s="151" t="s">
        <v>3</v>
      </c>
      <c r="F5212" s="152" t="s">
        <v>4707</v>
      </c>
      <c r="H5212" s="153">
        <v>28.22</v>
      </c>
      <c r="I5212" s="154"/>
      <c r="L5212" s="149"/>
      <c r="M5212" s="155"/>
      <c r="T5212" s="156"/>
      <c r="AT5212" s="151" t="s">
        <v>193</v>
      </c>
      <c r="AU5212" s="151" t="s">
        <v>81</v>
      </c>
      <c r="AV5212" s="12" t="s">
        <v>81</v>
      </c>
      <c r="AW5212" s="12" t="s">
        <v>34</v>
      </c>
      <c r="AX5212" s="12" t="s">
        <v>72</v>
      </c>
      <c r="AY5212" s="151" t="s">
        <v>182</v>
      </c>
    </row>
    <row r="5213" spans="2:65" s="12" customFormat="1">
      <c r="B5213" s="149"/>
      <c r="D5213" s="150" t="s">
        <v>193</v>
      </c>
      <c r="E5213" s="151" t="s">
        <v>3</v>
      </c>
      <c r="F5213" s="152" t="s">
        <v>4708</v>
      </c>
      <c r="H5213" s="153">
        <v>13.41</v>
      </c>
      <c r="I5213" s="154"/>
      <c r="L5213" s="149"/>
      <c r="M5213" s="155"/>
      <c r="T5213" s="156"/>
      <c r="AT5213" s="151" t="s">
        <v>193</v>
      </c>
      <c r="AU5213" s="151" t="s">
        <v>81</v>
      </c>
      <c r="AV5213" s="12" t="s">
        <v>81</v>
      </c>
      <c r="AW5213" s="12" t="s">
        <v>34</v>
      </c>
      <c r="AX5213" s="12" t="s">
        <v>72</v>
      </c>
      <c r="AY5213" s="151" t="s">
        <v>182</v>
      </c>
    </row>
    <row r="5214" spans="2:65" s="12" customFormat="1">
      <c r="B5214" s="149"/>
      <c r="D5214" s="150" t="s">
        <v>193</v>
      </c>
      <c r="E5214" s="151" t="s">
        <v>3</v>
      </c>
      <c r="F5214" s="152" t="s">
        <v>4709</v>
      </c>
      <c r="H5214" s="153">
        <v>12.09</v>
      </c>
      <c r="I5214" s="154"/>
      <c r="L5214" s="149"/>
      <c r="M5214" s="155"/>
      <c r="T5214" s="156"/>
      <c r="AT5214" s="151" t="s">
        <v>193</v>
      </c>
      <c r="AU5214" s="151" t="s">
        <v>81</v>
      </c>
      <c r="AV5214" s="12" t="s">
        <v>81</v>
      </c>
      <c r="AW5214" s="12" t="s">
        <v>34</v>
      </c>
      <c r="AX5214" s="12" t="s">
        <v>72</v>
      </c>
      <c r="AY5214" s="151" t="s">
        <v>182</v>
      </c>
    </row>
    <row r="5215" spans="2:65" s="12" customFormat="1">
      <c r="B5215" s="149"/>
      <c r="D5215" s="150" t="s">
        <v>193</v>
      </c>
      <c r="E5215" s="151" t="s">
        <v>3</v>
      </c>
      <c r="F5215" s="152" t="s">
        <v>4710</v>
      </c>
      <c r="H5215" s="153">
        <v>8.1300000000000008</v>
      </c>
      <c r="I5215" s="154"/>
      <c r="L5215" s="149"/>
      <c r="M5215" s="155"/>
      <c r="T5215" s="156"/>
      <c r="AT5215" s="151" t="s">
        <v>193</v>
      </c>
      <c r="AU5215" s="151" t="s">
        <v>81</v>
      </c>
      <c r="AV5215" s="12" t="s">
        <v>81</v>
      </c>
      <c r="AW5215" s="12" t="s">
        <v>34</v>
      </c>
      <c r="AX5215" s="12" t="s">
        <v>72</v>
      </c>
      <c r="AY5215" s="151" t="s">
        <v>182</v>
      </c>
    </row>
    <row r="5216" spans="2:65" s="12" customFormat="1">
      <c r="B5216" s="149"/>
      <c r="D5216" s="150" t="s">
        <v>193</v>
      </c>
      <c r="E5216" s="151" t="s">
        <v>3</v>
      </c>
      <c r="F5216" s="152" t="s">
        <v>4711</v>
      </c>
      <c r="H5216" s="153">
        <v>16.46</v>
      </c>
      <c r="I5216" s="154"/>
      <c r="L5216" s="149"/>
      <c r="M5216" s="155"/>
      <c r="T5216" s="156"/>
      <c r="AT5216" s="151" t="s">
        <v>193</v>
      </c>
      <c r="AU5216" s="151" t="s">
        <v>81</v>
      </c>
      <c r="AV5216" s="12" t="s">
        <v>81</v>
      </c>
      <c r="AW5216" s="12" t="s">
        <v>34</v>
      </c>
      <c r="AX5216" s="12" t="s">
        <v>72</v>
      </c>
      <c r="AY5216" s="151" t="s">
        <v>182</v>
      </c>
    </row>
    <row r="5217" spans="2:51" s="12" customFormat="1">
      <c r="B5217" s="149"/>
      <c r="D5217" s="150" t="s">
        <v>193</v>
      </c>
      <c r="E5217" s="151" t="s">
        <v>3</v>
      </c>
      <c r="F5217" s="152" t="s">
        <v>4712</v>
      </c>
      <c r="H5217" s="153">
        <v>32.090000000000003</v>
      </c>
      <c r="I5217" s="154"/>
      <c r="L5217" s="149"/>
      <c r="M5217" s="155"/>
      <c r="T5217" s="156"/>
      <c r="AT5217" s="151" t="s">
        <v>193</v>
      </c>
      <c r="AU5217" s="151" t="s">
        <v>81</v>
      </c>
      <c r="AV5217" s="12" t="s">
        <v>81</v>
      </c>
      <c r="AW5217" s="12" t="s">
        <v>34</v>
      </c>
      <c r="AX5217" s="12" t="s">
        <v>72</v>
      </c>
      <c r="AY5217" s="151" t="s">
        <v>182</v>
      </c>
    </row>
    <row r="5218" spans="2:51" s="12" customFormat="1">
      <c r="B5218" s="149"/>
      <c r="D5218" s="150" t="s">
        <v>193</v>
      </c>
      <c r="E5218" s="151" t="s">
        <v>3</v>
      </c>
      <c r="F5218" s="152" t="s">
        <v>4713</v>
      </c>
      <c r="H5218" s="153">
        <v>48.96</v>
      </c>
      <c r="I5218" s="154"/>
      <c r="L5218" s="149"/>
      <c r="M5218" s="155"/>
      <c r="T5218" s="156"/>
      <c r="AT5218" s="151" t="s">
        <v>193</v>
      </c>
      <c r="AU5218" s="151" t="s">
        <v>81</v>
      </c>
      <c r="AV5218" s="12" t="s">
        <v>81</v>
      </c>
      <c r="AW5218" s="12" t="s">
        <v>34</v>
      </c>
      <c r="AX5218" s="12" t="s">
        <v>72</v>
      </c>
      <c r="AY5218" s="151" t="s">
        <v>182</v>
      </c>
    </row>
    <row r="5219" spans="2:51" s="12" customFormat="1">
      <c r="B5219" s="149"/>
      <c r="D5219" s="150" t="s">
        <v>193</v>
      </c>
      <c r="E5219" s="151" t="s">
        <v>3</v>
      </c>
      <c r="F5219" s="152" t="s">
        <v>4714</v>
      </c>
      <c r="H5219" s="153">
        <v>12.45</v>
      </c>
      <c r="I5219" s="154"/>
      <c r="L5219" s="149"/>
      <c r="M5219" s="155"/>
      <c r="T5219" s="156"/>
      <c r="AT5219" s="151" t="s">
        <v>193</v>
      </c>
      <c r="AU5219" s="151" t="s">
        <v>81</v>
      </c>
      <c r="AV5219" s="12" t="s">
        <v>81</v>
      </c>
      <c r="AW5219" s="12" t="s">
        <v>34</v>
      </c>
      <c r="AX5219" s="12" t="s">
        <v>72</v>
      </c>
      <c r="AY5219" s="151" t="s">
        <v>182</v>
      </c>
    </row>
    <row r="5220" spans="2:51" s="12" customFormat="1">
      <c r="B5220" s="149"/>
      <c r="D5220" s="150" t="s">
        <v>193</v>
      </c>
      <c r="E5220" s="151" t="s">
        <v>3</v>
      </c>
      <c r="F5220" s="152" t="s">
        <v>4715</v>
      </c>
      <c r="H5220" s="153">
        <v>14.97</v>
      </c>
      <c r="I5220" s="154"/>
      <c r="L5220" s="149"/>
      <c r="M5220" s="155"/>
      <c r="T5220" s="156"/>
      <c r="AT5220" s="151" t="s">
        <v>193</v>
      </c>
      <c r="AU5220" s="151" t="s">
        <v>81</v>
      </c>
      <c r="AV5220" s="12" t="s">
        <v>81</v>
      </c>
      <c r="AW5220" s="12" t="s">
        <v>34</v>
      </c>
      <c r="AX5220" s="12" t="s">
        <v>72</v>
      </c>
      <c r="AY5220" s="151" t="s">
        <v>182</v>
      </c>
    </row>
    <row r="5221" spans="2:51" s="12" customFormat="1">
      <c r="B5221" s="149"/>
      <c r="D5221" s="150" t="s">
        <v>193</v>
      </c>
      <c r="E5221" s="151" t="s">
        <v>3</v>
      </c>
      <c r="F5221" s="152" t="s">
        <v>4716</v>
      </c>
      <c r="H5221" s="153">
        <v>15.29</v>
      </c>
      <c r="I5221" s="154"/>
      <c r="L5221" s="149"/>
      <c r="M5221" s="155"/>
      <c r="T5221" s="156"/>
      <c r="AT5221" s="151" t="s">
        <v>193</v>
      </c>
      <c r="AU5221" s="151" t="s">
        <v>81</v>
      </c>
      <c r="AV5221" s="12" t="s">
        <v>81</v>
      </c>
      <c r="AW5221" s="12" t="s">
        <v>34</v>
      </c>
      <c r="AX5221" s="12" t="s">
        <v>72</v>
      </c>
      <c r="AY5221" s="151" t="s">
        <v>182</v>
      </c>
    </row>
    <row r="5222" spans="2:51" s="12" customFormat="1">
      <c r="B5222" s="149"/>
      <c r="D5222" s="150" t="s">
        <v>193</v>
      </c>
      <c r="E5222" s="151" t="s">
        <v>3</v>
      </c>
      <c r="F5222" s="152" t="s">
        <v>4717</v>
      </c>
      <c r="H5222" s="153">
        <v>19.350000000000001</v>
      </c>
      <c r="I5222" s="154"/>
      <c r="L5222" s="149"/>
      <c r="M5222" s="155"/>
      <c r="T5222" s="156"/>
      <c r="AT5222" s="151" t="s">
        <v>193</v>
      </c>
      <c r="AU5222" s="151" t="s">
        <v>81</v>
      </c>
      <c r="AV5222" s="12" t="s">
        <v>81</v>
      </c>
      <c r="AW5222" s="12" t="s">
        <v>34</v>
      </c>
      <c r="AX5222" s="12" t="s">
        <v>72</v>
      </c>
      <c r="AY5222" s="151" t="s">
        <v>182</v>
      </c>
    </row>
    <row r="5223" spans="2:51" s="14" customFormat="1">
      <c r="B5223" s="174"/>
      <c r="D5223" s="150" t="s">
        <v>193</v>
      </c>
      <c r="E5223" s="175" t="s">
        <v>3</v>
      </c>
      <c r="F5223" s="176" t="s">
        <v>590</v>
      </c>
      <c r="H5223" s="177">
        <v>258.04500000000002</v>
      </c>
      <c r="I5223" s="178"/>
      <c r="L5223" s="174"/>
      <c r="M5223" s="179"/>
      <c r="T5223" s="180"/>
      <c r="AT5223" s="175" t="s">
        <v>193</v>
      </c>
      <c r="AU5223" s="175" t="s">
        <v>81</v>
      </c>
      <c r="AV5223" s="14" t="s">
        <v>202</v>
      </c>
      <c r="AW5223" s="14" t="s">
        <v>34</v>
      </c>
      <c r="AX5223" s="14" t="s">
        <v>72</v>
      </c>
      <c r="AY5223" s="175" t="s">
        <v>182</v>
      </c>
    </row>
    <row r="5224" spans="2:51" s="12" customFormat="1">
      <c r="B5224" s="149"/>
      <c r="D5224" s="150" t="s">
        <v>193</v>
      </c>
      <c r="E5224" s="151" t="s">
        <v>3</v>
      </c>
      <c r="F5224" s="152" t="s">
        <v>4718</v>
      </c>
      <c r="H5224" s="153">
        <v>21.965</v>
      </c>
      <c r="I5224" s="154"/>
      <c r="L5224" s="149"/>
      <c r="M5224" s="155"/>
      <c r="T5224" s="156"/>
      <c r="AT5224" s="151" t="s">
        <v>193</v>
      </c>
      <c r="AU5224" s="151" t="s">
        <v>81</v>
      </c>
      <c r="AV5224" s="12" t="s">
        <v>81</v>
      </c>
      <c r="AW5224" s="12" t="s">
        <v>34</v>
      </c>
      <c r="AX5224" s="12" t="s">
        <v>72</v>
      </c>
      <c r="AY5224" s="151" t="s">
        <v>182</v>
      </c>
    </row>
    <row r="5225" spans="2:51" s="12" customFormat="1" ht="22.5">
      <c r="B5225" s="149"/>
      <c r="D5225" s="150" t="s">
        <v>193</v>
      </c>
      <c r="E5225" s="151" t="s">
        <v>3</v>
      </c>
      <c r="F5225" s="152" t="s">
        <v>4719</v>
      </c>
      <c r="H5225" s="153">
        <v>22.26</v>
      </c>
      <c r="I5225" s="154"/>
      <c r="L5225" s="149"/>
      <c r="M5225" s="155"/>
      <c r="T5225" s="156"/>
      <c r="AT5225" s="151" t="s">
        <v>193</v>
      </c>
      <c r="AU5225" s="151" t="s">
        <v>81</v>
      </c>
      <c r="AV5225" s="12" t="s">
        <v>81</v>
      </c>
      <c r="AW5225" s="12" t="s">
        <v>34</v>
      </c>
      <c r="AX5225" s="12" t="s">
        <v>72</v>
      </c>
      <c r="AY5225" s="151" t="s">
        <v>182</v>
      </c>
    </row>
    <row r="5226" spans="2:51" s="12" customFormat="1">
      <c r="B5226" s="149"/>
      <c r="D5226" s="150" t="s">
        <v>193</v>
      </c>
      <c r="E5226" s="151" t="s">
        <v>3</v>
      </c>
      <c r="F5226" s="152" t="s">
        <v>4720</v>
      </c>
      <c r="H5226" s="153">
        <v>7.2050000000000001</v>
      </c>
      <c r="I5226" s="154"/>
      <c r="L5226" s="149"/>
      <c r="M5226" s="155"/>
      <c r="T5226" s="156"/>
      <c r="AT5226" s="151" t="s">
        <v>193</v>
      </c>
      <c r="AU5226" s="151" t="s">
        <v>81</v>
      </c>
      <c r="AV5226" s="12" t="s">
        <v>81</v>
      </c>
      <c r="AW5226" s="12" t="s">
        <v>34</v>
      </c>
      <c r="AX5226" s="12" t="s">
        <v>72</v>
      </c>
      <c r="AY5226" s="151" t="s">
        <v>182</v>
      </c>
    </row>
    <row r="5227" spans="2:51" s="12" customFormat="1">
      <c r="B5227" s="149"/>
      <c r="D5227" s="150" t="s">
        <v>193</v>
      </c>
      <c r="E5227" s="151" t="s">
        <v>3</v>
      </c>
      <c r="F5227" s="152" t="s">
        <v>4721</v>
      </c>
      <c r="H5227" s="153">
        <v>47.65</v>
      </c>
      <c r="I5227" s="154"/>
      <c r="L5227" s="149"/>
      <c r="M5227" s="155"/>
      <c r="T5227" s="156"/>
      <c r="AT5227" s="151" t="s">
        <v>193</v>
      </c>
      <c r="AU5227" s="151" t="s">
        <v>81</v>
      </c>
      <c r="AV5227" s="12" t="s">
        <v>81</v>
      </c>
      <c r="AW5227" s="12" t="s">
        <v>34</v>
      </c>
      <c r="AX5227" s="12" t="s">
        <v>72</v>
      </c>
      <c r="AY5227" s="151" t="s">
        <v>182</v>
      </c>
    </row>
    <row r="5228" spans="2:51" s="12" customFormat="1">
      <c r="B5228" s="149"/>
      <c r="D5228" s="150" t="s">
        <v>193</v>
      </c>
      <c r="E5228" s="151" t="s">
        <v>3</v>
      </c>
      <c r="F5228" s="152" t="s">
        <v>4722</v>
      </c>
      <c r="H5228" s="153">
        <v>10.86</v>
      </c>
      <c r="I5228" s="154"/>
      <c r="L5228" s="149"/>
      <c r="M5228" s="155"/>
      <c r="T5228" s="156"/>
      <c r="AT5228" s="151" t="s">
        <v>193</v>
      </c>
      <c r="AU5228" s="151" t="s">
        <v>81</v>
      </c>
      <c r="AV5228" s="12" t="s">
        <v>81</v>
      </c>
      <c r="AW5228" s="12" t="s">
        <v>34</v>
      </c>
      <c r="AX5228" s="12" t="s">
        <v>72</v>
      </c>
      <c r="AY5228" s="151" t="s">
        <v>182</v>
      </c>
    </row>
    <row r="5229" spans="2:51" s="12" customFormat="1">
      <c r="B5229" s="149"/>
      <c r="D5229" s="150" t="s">
        <v>193</v>
      </c>
      <c r="E5229" s="151" t="s">
        <v>3</v>
      </c>
      <c r="F5229" s="152" t="s">
        <v>4723</v>
      </c>
      <c r="H5229" s="153">
        <v>11.18</v>
      </c>
      <c r="I5229" s="154"/>
      <c r="L5229" s="149"/>
      <c r="M5229" s="155"/>
      <c r="T5229" s="156"/>
      <c r="AT5229" s="151" t="s">
        <v>193</v>
      </c>
      <c r="AU5229" s="151" t="s">
        <v>81</v>
      </c>
      <c r="AV5229" s="12" t="s">
        <v>81</v>
      </c>
      <c r="AW5229" s="12" t="s">
        <v>34</v>
      </c>
      <c r="AX5229" s="12" t="s">
        <v>72</v>
      </c>
      <c r="AY5229" s="151" t="s">
        <v>182</v>
      </c>
    </row>
    <row r="5230" spans="2:51" s="12" customFormat="1">
      <c r="B5230" s="149"/>
      <c r="D5230" s="150" t="s">
        <v>193</v>
      </c>
      <c r="E5230" s="151" t="s">
        <v>3</v>
      </c>
      <c r="F5230" s="152" t="s">
        <v>4724</v>
      </c>
      <c r="H5230" s="153">
        <v>19.27</v>
      </c>
      <c r="I5230" s="154"/>
      <c r="L5230" s="149"/>
      <c r="M5230" s="155"/>
      <c r="T5230" s="156"/>
      <c r="AT5230" s="151" t="s">
        <v>193</v>
      </c>
      <c r="AU5230" s="151" t="s">
        <v>81</v>
      </c>
      <c r="AV5230" s="12" t="s">
        <v>81</v>
      </c>
      <c r="AW5230" s="12" t="s">
        <v>34</v>
      </c>
      <c r="AX5230" s="12" t="s">
        <v>72</v>
      </c>
      <c r="AY5230" s="151" t="s">
        <v>182</v>
      </c>
    </row>
    <row r="5231" spans="2:51" s="12" customFormat="1">
      <c r="B5231" s="149"/>
      <c r="D5231" s="150" t="s">
        <v>193</v>
      </c>
      <c r="E5231" s="151" t="s">
        <v>3</v>
      </c>
      <c r="F5231" s="152" t="s">
        <v>4725</v>
      </c>
      <c r="H5231" s="153">
        <v>9.1999999999999993</v>
      </c>
      <c r="I5231" s="154"/>
      <c r="L5231" s="149"/>
      <c r="M5231" s="155"/>
      <c r="T5231" s="156"/>
      <c r="AT5231" s="151" t="s">
        <v>193</v>
      </c>
      <c r="AU5231" s="151" t="s">
        <v>81</v>
      </c>
      <c r="AV5231" s="12" t="s">
        <v>81</v>
      </c>
      <c r="AW5231" s="12" t="s">
        <v>34</v>
      </c>
      <c r="AX5231" s="12" t="s">
        <v>72</v>
      </c>
      <c r="AY5231" s="151" t="s">
        <v>182</v>
      </c>
    </row>
    <row r="5232" spans="2:51" s="12" customFormat="1">
      <c r="B5232" s="149"/>
      <c r="D5232" s="150" t="s">
        <v>193</v>
      </c>
      <c r="E5232" s="151" t="s">
        <v>3</v>
      </c>
      <c r="F5232" s="152" t="s">
        <v>4726</v>
      </c>
      <c r="H5232" s="153">
        <v>24.902000000000001</v>
      </c>
      <c r="I5232" s="154"/>
      <c r="L5232" s="149"/>
      <c r="M5232" s="155"/>
      <c r="T5232" s="156"/>
      <c r="AT5232" s="151" t="s">
        <v>193</v>
      </c>
      <c r="AU5232" s="151" t="s">
        <v>81</v>
      </c>
      <c r="AV5232" s="12" t="s">
        <v>81</v>
      </c>
      <c r="AW5232" s="12" t="s">
        <v>34</v>
      </c>
      <c r="AX5232" s="12" t="s">
        <v>72</v>
      </c>
      <c r="AY5232" s="151" t="s">
        <v>182</v>
      </c>
    </row>
    <row r="5233" spans="2:65" s="14" customFormat="1">
      <c r="B5233" s="174"/>
      <c r="D5233" s="150" t="s">
        <v>193</v>
      </c>
      <c r="E5233" s="175" t="s">
        <v>3</v>
      </c>
      <c r="F5233" s="176" t="s">
        <v>596</v>
      </c>
      <c r="H5233" s="177">
        <v>174.49200000000002</v>
      </c>
      <c r="I5233" s="178"/>
      <c r="L5233" s="174"/>
      <c r="M5233" s="179"/>
      <c r="T5233" s="180"/>
      <c r="AT5233" s="175" t="s">
        <v>193</v>
      </c>
      <c r="AU5233" s="175" t="s">
        <v>81</v>
      </c>
      <c r="AV5233" s="14" t="s">
        <v>202</v>
      </c>
      <c r="AW5233" s="14" t="s">
        <v>34</v>
      </c>
      <c r="AX5233" s="14" t="s">
        <v>72</v>
      </c>
      <c r="AY5233" s="175" t="s">
        <v>182</v>
      </c>
    </row>
    <row r="5234" spans="2:65" s="12" customFormat="1">
      <c r="B5234" s="149"/>
      <c r="D5234" s="150" t="s">
        <v>193</v>
      </c>
      <c r="E5234" s="151" t="s">
        <v>3</v>
      </c>
      <c r="F5234" s="152" t="s">
        <v>4727</v>
      </c>
      <c r="H5234" s="153">
        <v>18.492000000000001</v>
      </c>
      <c r="I5234" s="154"/>
      <c r="L5234" s="149"/>
      <c r="M5234" s="155"/>
      <c r="T5234" s="156"/>
      <c r="AT5234" s="151" t="s">
        <v>193</v>
      </c>
      <c r="AU5234" s="151" t="s">
        <v>81</v>
      </c>
      <c r="AV5234" s="12" t="s">
        <v>81</v>
      </c>
      <c r="AW5234" s="12" t="s">
        <v>34</v>
      </c>
      <c r="AX5234" s="12" t="s">
        <v>72</v>
      </c>
      <c r="AY5234" s="151" t="s">
        <v>182</v>
      </c>
    </row>
    <row r="5235" spans="2:65" s="14" customFormat="1">
      <c r="B5235" s="174"/>
      <c r="D5235" s="150" t="s">
        <v>193</v>
      </c>
      <c r="E5235" s="175" t="s">
        <v>3</v>
      </c>
      <c r="F5235" s="176" t="s">
        <v>605</v>
      </c>
      <c r="H5235" s="177">
        <v>18.492000000000001</v>
      </c>
      <c r="I5235" s="178"/>
      <c r="L5235" s="174"/>
      <c r="M5235" s="179"/>
      <c r="T5235" s="180"/>
      <c r="AT5235" s="175" t="s">
        <v>193</v>
      </c>
      <c r="AU5235" s="175" t="s">
        <v>81</v>
      </c>
      <c r="AV5235" s="14" t="s">
        <v>202</v>
      </c>
      <c r="AW5235" s="14" t="s">
        <v>34</v>
      </c>
      <c r="AX5235" s="14" t="s">
        <v>72</v>
      </c>
      <c r="AY5235" s="175" t="s">
        <v>182</v>
      </c>
    </row>
    <row r="5236" spans="2:65" s="12" customFormat="1">
      <c r="B5236" s="149"/>
      <c r="D5236" s="150" t="s">
        <v>193</v>
      </c>
      <c r="E5236" s="151" t="s">
        <v>3</v>
      </c>
      <c r="F5236" s="152" t="s">
        <v>4727</v>
      </c>
      <c r="H5236" s="153">
        <v>18.492000000000001</v>
      </c>
      <c r="I5236" s="154"/>
      <c r="L5236" s="149"/>
      <c r="M5236" s="155"/>
      <c r="T5236" s="156"/>
      <c r="AT5236" s="151" t="s">
        <v>193</v>
      </c>
      <c r="AU5236" s="151" t="s">
        <v>81</v>
      </c>
      <c r="AV5236" s="12" t="s">
        <v>81</v>
      </c>
      <c r="AW5236" s="12" t="s">
        <v>34</v>
      </c>
      <c r="AX5236" s="12" t="s">
        <v>72</v>
      </c>
      <c r="AY5236" s="151" t="s">
        <v>182</v>
      </c>
    </row>
    <row r="5237" spans="2:65" s="14" customFormat="1">
      <c r="B5237" s="174"/>
      <c r="D5237" s="150" t="s">
        <v>193</v>
      </c>
      <c r="E5237" s="175" t="s">
        <v>3</v>
      </c>
      <c r="F5237" s="176" t="s">
        <v>610</v>
      </c>
      <c r="H5237" s="177">
        <v>18.492000000000001</v>
      </c>
      <c r="I5237" s="178"/>
      <c r="L5237" s="174"/>
      <c r="M5237" s="179"/>
      <c r="T5237" s="180"/>
      <c r="AT5237" s="175" t="s">
        <v>193</v>
      </c>
      <c r="AU5237" s="175" t="s">
        <v>81</v>
      </c>
      <c r="AV5237" s="14" t="s">
        <v>202</v>
      </c>
      <c r="AW5237" s="14" t="s">
        <v>34</v>
      </c>
      <c r="AX5237" s="14" t="s">
        <v>72</v>
      </c>
      <c r="AY5237" s="175" t="s">
        <v>182</v>
      </c>
    </row>
    <row r="5238" spans="2:65" s="13" customFormat="1">
      <c r="B5238" s="157"/>
      <c r="D5238" s="150" t="s">
        <v>193</v>
      </c>
      <c r="E5238" s="158" t="s">
        <v>3</v>
      </c>
      <c r="F5238" s="159" t="s">
        <v>201</v>
      </c>
      <c r="H5238" s="160">
        <v>469.52099999999996</v>
      </c>
      <c r="I5238" s="161"/>
      <c r="L5238" s="157"/>
      <c r="M5238" s="162"/>
      <c r="T5238" s="163"/>
      <c r="AT5238" s="158" t="s">
        <v>193</v>
      </c>
      <c r="AU5238" s="158" t="s">
        <v>81</v>
      </c>
      <c r="AV5238" s="13" t="s">
        <v>189</v>
      </c>
      <c r="AW5238" s="13" t="s">
        <v>34</v>
      </c>
      <c r="AX5238" s="13" t="s">
        <v>79</v>
      </c>
      <c r="AY5238" s="158" t="s">
        <v>182</v>
      </c>
    </row>
    <row r="5239" spans="2:65" s="1" customFormat="1" ht="24.2" customHeight="1">
      <c r="B5239" s="131"/>
      <c r="C5239" s="164" t="s">
        <v>4728</v>
      </c>
      <c r="D5239" s="164" t="s">
        <v>281</v>
      </c>
      <c r="E5239" s="165" t="s">
        <v>4729</v>
      </c>
      <c r="F5239" s="166" t="s">
        <v>4730</v>
      </c>
      <c r="G5239" s="167" t="s">
        <v>543</v>
      </c>
      <c r="H5239" s="168">
        <v>1549.4190000000001</v>
      </c>
      <c r="I5239" s="169"/>
      <c r="J5239" s="170">
        <f>ROUND(I5239*H5239,2)</f>
        <v>0</v>
      </c>
      <c r="K5239" s="166" t="s">
        <v>188</v>
      </c>
      <c r="L5239" s="171"/>
      <c r="M5239" s="172" t="s">
        <v>3</v>
      </c>
      <c r="N5239" s="173" t="s">
        <v>43</v>
      </c>
      <c r="P5239" s="141">
        <f>O5239*H5239</f>
        <v>0</v>
      </c>
      <c r="Q5239" s="141">
        <v>4.6999999999999999E-4</v>
      </c>
      <c r="R5239" s="141">
        <f>Q5239*H5239</f>
        <v>0.72822693000000005</v>
      </c>
      <c r="S5239" s="141">
        <v>0</v>
      </c>
      <c r="T5239" s="142">
        <f>S5239*H5239</f>
        <v>0</v>
      </c>
      <c r="AR5239" s="143" t="s">
        <v>405</v>
      </c>
      <c r="AT5239" s="143" t="s">
        <v>281</v>
      </c>
      <c r="AU5239" s="143" t="s">
        <v>81</v>
      </c>
      <c r="AY5239" s="17" t="s">
        <v>182</v>
      </c>
      <c r="BE5239" s="144">
        <f>IF(N5239="základní",J5239,0)</f>
        <v>0</v>
      </c>
      <c r="BF5239" s="144">
        <f>IF(N5239="snížená",J5239,0)</f>
        <v>0</v>
      </c>
      <c r="BG5239" s="144">
        <f>IF(N5239="zákl. přenesená",J5239,0)</f>
        <v>0</v>
      </c>
      <c r="BH5239" s="144">
        <f>IF(N5239="sníž. přenesená",J5239,0)</f>
        <v>0</v>
      </c>
      <c r="BI5239" s="144">
        <f>IF(N5239="nulová",J5239,0)</f>
        <v>0</v>
      </c>
      <c r="BJ5239" s="17" t="s">
        <v>79</v>
      </c>
      <c r="BK5239" s="144">
        <f>ROUND(I5239*H5239,2)</f>
        <v>0</v>
      </c>
      <c r="BL5239" s="17" t="s">
        <v>286</v>
      </c>
      <c r="BM5239" s="143" t="s">
        <v>4731</v>
      </c>
    </row>
    <row r="5240" spans="2:65" s="12" customFormat="1">
      <c r="B5240" s="149"/>
      <c r="D5240" s="150" t="s">
        <v>193</v>
      </c>
      <c r="F5240" s="152" t="s">
        <v>4732</v>
      </c>
      <c r="H5240" s="153">
        <v>1549.4190000000001</v>
      </c>
      <c r="I5240" s="154"/>
      <c r="L5240" s="149"/>
      <c r="M5240" s="155"/>
      <c r="T5240" s="156"/>
      <c r="AT5240" s="151" t="s">
        <v>193</v>
      </c>
      <c r="AU5240" s="151" t="s">
        <v>81</v>
      </c>
      <c r="AV5240" s="12" t="s">
        <v>81</v>
      </c>
      <c r="AW5240" s="12" t="s">
        <v>4</v>
      </c>
      <c r="AX5240" s="12" t="s">
        <v>79</v>
      </c>
      <c r="AY5240" s="151" t="s">
        <v>182</v>
      </c>
    </row>
    <row r="5241" spans="2:65" s="1" customFormat="1" ht="24.2" customHeight="1">
      <c r="B5241" s="131"/>
      <c r="C5241" s="132" t="s">
        <v>4733</v>
      </c>
      <c r="D5241" s="132" t="s">
        <v>184</v>
      </c>
      <c r="E5241" s="133" t="s">
        <v>4734</v>
      </c>
      <c r="F5241" s="134" t="s">
        <v>4735</v>
      </c>
      <c r="G5241" s="135" t="s">
        <v>292</v>
      </c>
      <c r="H5241" s="136">
        <v>1370.2629999999999</v>
      </c>
      <c r="I5241" s="137"/>
      <c r="J5241" s="138">
        <f>ROUND(I5241*H5241,2)</f>
        <v>0</v>
      </c>
      <c r="K5241" s="134" t="s">
        <v>188</v>
      </c>
      <c r="L5241" s="32"/>
      <c r="M5241" s="139" t="s">
        <v>3</v>
      </c>
      <c r="N5241" s="140" t="s">
        <v>43</v>
      </c>
      <c r="P5241" s="141">
        <f>O5241*H5241</f>
        <v>0</v>
      </c>
      <c r="Q5241" s="141">
        <v>0</v>
      </c>
      <c r="R5241" s="141">
        <f>Q5241*H5241</f>
        <v>0</v>
      </c>
      <c r="S5241" s="141">
        <v>8.3169999999999994E-2</v>
      </c>
      <c r="T5241" s="142">
        <f>S5241*H5241</f>
        <v>113.96477370999999</v>
      </c>
      <c r="AR5241" s="143" t="s">
        <v>286</v>
      </c>
      <c r="AT5241" s="143" t="s">
        <v>184</v>
      </c>
      <c r="AU5241" s="143" t="s">
        <v>81</v>
      </c>
      <c r="AY5241" s="17" t="s">
        <v>182</v>
      </c>
      <c r="BE5241" s="144">
        <f>IF(N5241="základní",J5241,0)</f>
        <v>0</v>
      </c>
      <c r="BF5241" s="144">
        <f>IF(N5241="snížená",J5241,0)</f>
        <v>0</v>
      </c>
      <c r="BG5241" s="144">
        <f>IF(N5241="zákl. přenesená",J5241,0)</f>
        <v>0</v>
      </c>
      <c r="BH5241" s="144">
        <f>IF(N5241="sníž. přenesená",J5241,0)</f>
        <v>0</v>
      </c>
      <c r="BI5241" s="144">
        <f>IF(N5241="nulová",J5241,0)</f>
        <v>0</v>
      </c>
      <c r="BJ5241" s="17" t="s">
        <v>79</v>
      </c>
      <c r="BK5241" s="144">
        <f>ROUND(I5241*H5241,2)</f>
        <v>0</v>
      </c>
      <c r="BL5241" s="17" t="s">
        <v>286</v>
      </c>
      <c r="BM5241" s="143" t="s">
        <v>4736</v>
      </c>
    </row>
    <row r="5242" spans="2:65" s="1" customFormat="1">
      <c r="B5242" s="32"/>
      <c r="D5242" s="145" t="s">
        <v>191</v>
      </c>
      <c r="F5242" s="146" t="s">
        <v>4737</v>
      </c>
      <c r="I5242" s="147"/>
      <c r="L5242" s="32"/>
      <c r="M5242" s="148"/>
      <c r="T5242" s="52"/>
      <c r="AT5242" s="17" t="s">
        <v>191</v>
      </c>
      <c r="AU5242" s="17" t="s">
        <v>81</v>
      </c>
    </row>
    <row r="5243" spans="2:65" s="12" customFormat="1" ht="22.5">
      <c r="B5243" s="149"/>
      <c r="D5243" s="150" t="s">
        <v>193</v>
      </c>
      <c r="E5243" s="151" t="s">
        <v>3</v>
      </c>
      <c r="F5243" s="152" t="s">
        <v>4738</v>
      </c>
      <c r="H5243" s="153">
        <v>360.62400000000002</v>
      </c>
      <c r="I5243" s="154"/>
      <c r="L5243" s="149"/>
      <c r="M5243" s="155"/>
      <c r="T5243" s="156"/>
      <c r="AT5243" s="151" t="s">
        <v>193</v>
      </c>
      <c r="AU5243" s="151" t="s">
        <v>81</v>
      </c>
      <c r="AV5243" s="12" t="s">
        <v>81</v>
      </c>
      <c r="AW5243" s="12" t="s">
        <v>34</v>
      </c>
      <c r="AX5243" s="12" t="s">
        <v>72</v>
      </c>
      <c r="AY5243" s="151" t="s">
        <v>182</v>
      </c>
    </row>
    <row r="5244" spans="2:65" s="12" customFormat="1" ht="22.5">
      <c r="B5244" s="149"/>
      <c r="D5244" s="150" t="s">
        <v>193</v>
      </c>
      <c r="E5244" s="151" t="s">
        <v>3</v>
      </c>
      <c r="F5244" s="152" t="s">
        <v>4739</v>
      </c>
      <c r="H5244" s="153">
        <v>326.98500000000001</v>
      </c>
      <c r="I5244" s="154"/>
      <c r="L5244" s="149"/>
      <c r="M5244" s="155"/>
      <c r="T5244" s="156"/>
      <c r="AT5244" s="151" t="s">
        <v>193</v>
      </c>
      <c r="AU5244" s="151" t="s">
        <v>81</v>
      </c>
      <c r="AV5244" s="12" t="s">
        <v>81</v>
      </c>
      <c r="AW5244" s="12" t="s">
        <v>34</v>
      </c>
      <c r="AX5244" s="12" t="s">
        <v>72</v>
      </c>
      <c r="AY5244" s="151" t="s">
        <v>182</v>
      </c>
    </row>
    <row r="5245" spans="2:65" s="12" customFormat="1" ht="22.5">
      <c r="B5245" s="149"/>
      <c r="D5245" s="150" t="s">
        <v>193</v>
      </c>
      <c r="E5245" s="151" t="s">
        <v>3</v>
      </c>
      <c r="F5245" s="152" t="s">
        <v>4740</v>
      </c>
      <c r="H5245" s="153">
        <v>291.327</v>
      </c>
      <c r="I5245" s="154"/>
      <c r="L5245" s="149"/>
      <c r="M5245" s="155"/>
      <c r="T5245" s="156"/>
      <c r="AT5245" s="151" t="s">
        <v>193</v>
      </c>
      <c r="AU5245" s="151" t="s">
        <v>81</v>
      </c>
      <c r="AV5245" s="12" t="s">
        <v>81</v>
      </c>
      <c r="AW5245" s="12" t="s">
        <v>34</v>
      </c>
      <c r="AX5245" s="12" t="s">
        <v>72</v>
      </c>
      <c r="AY5245" s="151" t="s">
        <v>182</v>
      </c>
    </row>
    <row r="5246" spans="2:65" s="12" customFormat="1" ht="22.5">
      <c r="B5246" s="149"/>
      <c r="D5246" s="150" t="s">
        <v>193</v>
      </c>
      <c r="E5246" s="151" t="s">
        <v>3</v>
      </c>
      <c r="F5246" s="152" t="s">
        <v>4741</v>
      </c>
      <c r="H5246" s="153">
        <v>291.327</v>
      </c>
      <c r="I5246" s="154"/>
      <c r="L5246" s="149"/>
      <c r="M5246" s="155"/>
      <c r="T5246" s="156"/>
      <c r="AT5246" s="151" t="s">
        <v>193</v>
      </c>
      <c r="AU5246" s="151" t="s">
        <v>81</v>
      </c>
      <c r="AV5246" s="12" t="s">
        <v>81</v>
      </c>
      <c r="AW5246" s="12" t="s">
        <v>34</v>
      </c>
      <c r="AX5246" s="12" t="s">
        <v>72</v>
      </c>
      <c r="AY5246" s="151" t="s">
        <v>182</v>
      </c>
    </row>
    <row r="5247" spans="2:65" s="12" customFormat="1">
      <c r="B5247" s="149"/>
      <c r="D5247" s="150" t="s">
        <v>193</v>
      </c>
      <c r="E5247" s="151" t="s">
        <v>3</v>
      </c>
      <c r="F5247" s="152" t="s">
        <v>1124</v>
      </c>
      <c r="H5247" s="153">
        <v>100</v>
      </c>
      <c r="I5247" s="154"/>
      <c r="L5247" s="149"/>
      <c r="M5247" s="155"/>
      <c r="T5247" s="156"/>
      <c r="AT5247" s="151" t="s">
        <v>193</v>
      </c>
      <c r="AU5247" s="151" t="s">
        <v>81</v>
      </c>
      <c r="AV5247" s="12" t="s">
        <v>81</v>
      </c>
      <c r="AW5247" s="12" t="s">
        <v>34</v>
      </c>
      <c r="AX5247" s="12" t="s">
        <v>72</v>
      </c>
      <c r="AY5247" s="151" t="s">
        <v>182</v>
      </c>
    </row>
    <row r="5248" spans="2:65" s="13" customFormat="1">
      <c r="B5248" s="157"/>
      <c r="D5248" s="150" t="s">
        <v>193</v>
      </c>
      <c r="E5248" s="158" t="s">
        <v>3</v>
      </c>
      <c r="F5248" s="159" t="s">
        <v>201</v>
      </c>
      <c r="H5248" s="160">
        <v>1370.2629999999999</v>
      </c>
      <c r="I5248" s="161"/>
      <c r="L5248" s="157"/>
      <c r="M5248" s="162"/>
      <c r="T5248" s="163"/>
      <c r="AT5248" s="158" t="s">
        <v>193</v>
      </c>
      <c r="AU5248" s="158" t="s">
        <v>81</v>
      </c>
      <c r="AV5248" s="13" t="s">
        <v>189</v>
      </c>
      <c r="AW5248" s="13" t="s">
        <v>34</v>
      </c>
      <c r="AX5248" s="13" t="s">
        <v>79</v>
      </c>
      <c r="AY5248" s="158" t="s">
        <v>182</v>
      </c>
    </row>
    <row r="5249" spans="2:65" s="1" customFormat="1" ht="49.15" customHeight="1">
      <c r="B5249" s="131"/>
      <c r="C5249" s="132" t="s">
        <v>4742</v>
      </c>
      <c r="D5249" s="132" t="s">
        <v>184</v>
      </c>
      <c r="E5249" s="133" t="s">
        <v>4743</v>
      </c>
      <c r="F5249" s="134" t="s">
        <v>4744</v>
      </c>
      <c r="G5249" s="135" t="s">
        <v>292</v>
      </c>
      <c r="H5249" s="136">
        <v>625.23</v>
      </c>
      <c r="I5249" s="137"/>
      <c r="J5249" s="138">
        <f>ROUND(I5249*H5249,2)</f>
        <v>0</v>
      </c>
      <c r="K5249" s="134" t="s">
        <v>188</v>
      </c>
      <c r="L5249" s="32"/>
      <c r="M5249" s="139" t="s">
        <v>3</v>
      </c>
      <c r="N5249" s="140" t="s">
        <v>43</v>
      </c>
      <c r="P5249" s="141">
        <f>O5249*H5249</f>
        <v>0</v>
      </c>
      <c r="Q5249" s="141">
        <v>6.8900000000000003E-3</v>
      </c>
      <c r="R5249" s="141">
        <f>Q5249*H5249</f>
        <v>4.3078346999999999</v>
      </c>
      <c r="S5249" s="141">
        <v>0</v>
      </c>
      <c r="T5249" s="142">
        <f>S5249*H5249</f>
        <v>0</v>
      </c>
      <c r="AR5249" s="143" t="s">
        <v>286</v>
      </c>
      <c r="AT5249" s="143" t="s">
        <v>184</v>
      </c>
      <c r="AU5249" s="143" t="s">
        <v>81</v>
      </c>
      <c r="AY5249" s="17" t="s">
        <v>182</v>
      </c>
      <c r="BE5249" s="144">
        <f>IF(N5249="základní",J5249,0)</f>
        <v>0</v>
      </c>
      <c r="BF5249" s="144">
        <f>IF(N5249="snížená",J5249,0)</f>
        <v>0</v>
      </c>
      <c r="BG5249" s="144">
        <f>IF(N5249="zákl. přenesená",J5249,0)</f>
        <v>0</v>
      </c>
      <c r="BH5249" s="144">
        <f>IF(N5249="sníž. přenesená",J5249,0)</f>
        <v>0</v>
      </c>
      <c r="BI5249" s="144">
        <f>IF(N5249="nulová",J5249,0)</f>
        <v>0</v>
      </c>
      <c r="BJ5249" s="17" t="s">
        <v>79</v>
      </c>
      <c r="BK5249" s="144">
        <f>ROUND(I5249*H5249,2)</f>
        <v>0</v>
      </c>
      <c r="BL5249" s="17" t="s">
        <v>286</v>
      </c>
      <c r="BM5249" s="143" t="s">
        <v>4745</v>
      </c>
    </row>
    <row r="5250" spans="2:65" s="1" customFormat="1">
      <c r="B5250" s="32"/>
      <c r="D5250" s="145" t="s">
        <v>191</v>
      </c>
      <c r="F5250" s="146" t="s">
        <v>4746</v>
      </c>
      <c r="I5250" s="147"/>
      <c r="L5250" s="32"/>
      <c r="M5250" s="148"/>
      <c r="T5250" s="52"/>
      <c r="AT5250" s="17" t="s">
        <v>191</v>
      </c>
      <c r="AU5250" s="17" t="s">
        <v>81</v>
      </c>
    </row>
    <row r="5251" spans="2:65" s="12" customFormat="1">
      <c r="B5251" s="149"/>
      <c r="D5251" s="150" t="s">
        <v>193</v>
      </c>
      <c r="E5251" s="151" t="s">
        <v>3</v>
      </c>
      <c r="F5251" s="152" t="s">
        <v>4679</v>
      </c>
      <c r="H5251" s="153">
        <v>24.32</v>
      </c>
      <c r="I5251" s="154"/>
      <c r="L5251" s="149"/>
      <c r="M5251" s="155"/>
      <c r="T5251" s="156"/>
      <c r="AT5251" s="151" t="s">
        <v>193</v>
      </c>
      <c r="AU5251" s="151" t="s">
        <v>81</v>
      </c>
      <c r="AV5251" s="12" t="s">
        <v>81</v>
      </c>
      <c r="AW5251" s="12" t="s">
        <v>34</v>
      </c>
      <c r="AX5251" s="12" t="s">
        <v>72</v>
      </c>
      <c r="AY5251" s="151" t="s">
        <v>182</v>
      </c>
    </row>
    <row r="5252" spans="2:65" s="14" customFormat="1">
      <c r="B5252" s="174"/>
      <c r="D5252" s="150" t="s">
        <v>193</v>
      </c>
      <c r="E5252" s="175" t="s">
        <v>3</v>
      </c>
      <c r="F5252" s="176" t="s">
        <v>4680</v>
      </c>
      <c r="H5252" s="177">
        <v>24.32</v>
      </c>
      <c r="I5252" s="178"/>
      <c r="L5252" s="174"/>
      <c r="M5252" s="179"/>
      <c r="T5252" s="180"/>
      <c r="AT5252" s="175" t="s">
        <v>193</v>
      </c>
      <c r="AU5252" s="175" t="s">
        <v>81</v>
      </c>
      <c r="AV5252" s="14" t="s">
        <v>202</v>
      </c>
      <c r="AW5252" s="14" t="s">
        <v>34</v>
      </c>
      <c r="AX5252" s="14" t="s">
        <v>72</v>
      </c>
      <c r="AY5252" s="175" t="s">
        <v>182</v>
      </c>
    </row>
    <row r="5253" spans="2:65" s="12" customFormat="1" ht="33.75">
      <c r="B5253" s="149"/>
      <c r="D5253" s="150" t="s">
        <v>193</v>
      </c>
      <c r="E5253" s="151" t="s">
        <v>3</v>
      </c>
      <c r="F5253" s="152" t="s">
        <v>4681</v>
      </c>
      <c r="H5253" s="153">
        <v>320.27999999999997</v>
      </c>
      <c r="I5253" s="154"/>
      <c r="L5253" s="149"/>
      <c r="M5253" s="155"/>
      <c r="T5253" s="156"/>
      <c r="AT5253" s="151" t="s">
        <v>193</v>
      </c>
      <c r="AU5253" s="151" t="s">
        <v>81</v>
      </c>
      <c r="AV5253" s="12" t="s">
        <v>81</v>
      </c>
      <c r="AW5253" s="12" t="s">
        <v>34</v>
      </c>
      <c r="AX5253" s="12" t="s">
        <v>72</v>
      </c>
      <c r="AY5253" s="151" t="s">
        <v>182</v>
      </c>
    </row>
    <row r="5254" spans="2:65" s="14" customFormat="1">
      <c r="B5254" s="174"/>
      <c r="D5254" s="150" t="s">
        <v>193</v>
      </c>
      <c r="E5254" s="175" t="s">
        <v>3</v>
      </c>
      <c r="F5254" s="176" t="s">
        <v>590</v>
      </c>
      <c r="H5254" s="177">
        <v>320.27999999999997</v>
      </c>
      <c r="I5254" s="178"/>
      <c r="L5254" s="174"/>
      <c r="M5254" s="179"/>
      <c r="T5254" s="180"/>
      <c r="AT5254" s="175" t="s">
        <v>193</v>
      </c>
      <c r="AU5254" s="175" t="s">
        <v>81</v>
      </c>
      <c r="AV5254" s="14" t="s">
        <v>202</v>
      </c>
      <c r="AW5254" s="14" t="s">
        <v>34</v>
      </c>
      <c r="AX5254" s="14" t="s">
        <v>72</v>
      </c>
      <c r="AY5254" s="175" t="s">
        <v>182</v>
      </c>
    </row>
    <row r="5255" spans="2:65" s="12" customFormat="1" ht="33.75">
      <c r="B5255" s="149"/>
      <c r="D5255" s="150" t="s">
        <v>193</v>
      </c>
      <c r="E5255" s="151" t="s">
        <v>3</v>
      </c>
      <c r="F5255" s="152" t="s">
        <v>4682</v>
      </c>
      <c r="H5255" s="153">
        <v>203.87</v>
      </c>
      <c r="I5255" s="154"/>
      <c r="L5255" s="149"/>
      <c r="M5255" s="155"/>
      <c r="T5255" s="156"/>
      <c r="AT5255" s="151" t="s">
        <v>193</v>
      </c>
      <c r="AU5255" s="151" t="s">
        <v>81</v>
      </c>
      <c r="AV5255" s="12" t="s">
        <v>81</v>
      </c>
      <c r="AW5255" s="12" t="s">
        <v>34</v>
      </c>
      <c r="AX5255" s="12" t="s">
        <v>72</v>
      </c>
      <c r="AY5255" s="151" t="s">
        <v>182</v>
      </c>
    </row>
    <row r="5256" spans="2:65" s="14" customFormat="1">
      <c r="B5256" s="174"/>
      <c r="D5256" s="150" t="s">
        <v>193</v>
      </c>
      <c r="E5256" s="175" t="s">
        <v>3</v>
      </c>
      <c r="F5256" s="176" t="s">
        <v>596</v>
      </c>
      <c r="H5256" s="177">
        <v>203.87</v>
      </c>
      <c r="I5256" s="178"/>
      <c r="L5256" s="174"/>
      <c r="M5256" s="179"/>
      <c r="T5256" s="180"/>
      <c r="AT5256" s="175" t="s">
        <v>193</v>
      </c>
      <c r="AU5256" s="175" t="s">
        <v>81</v>
      </c>
      <c r="AV5256" s="14" t="s">
        <v>202</v>
      </c>
      <c r="AW5256" s="14" t="s">
        <v>34</v>
      </c>
      <c r="AX5256" s="14" t="s">
        <v>72</v>
      </c>
      <c r="AY5256" s="175" t="s">
        <v>182</v>
      </c>
    </row>
    <row r="5257" spans="2:65" s="12" customFormat="1">
      <c r="B5257" s="149"/>
      <c r="D5257" s="150" t="s">
        <v>193</v>
      </c>
      <c r="E5257" s="151" t="s">
        <v>3</v>
      </c>
      <c r="F5257" s="152" t="s">
        <v>4683</v>
      </c>
      <c r="H5257" s="153">
        <v>33.97</v>
      </c>
      <c r="I5257" s="154"/>
      <c r="L5257" s="149"/>
      <c r="M5257" s="155"/>
      <c r="T5257" s="156"/>
      <c r="AT5257" s="151" t="s">
        <v>193</v>
      </c>
      <c r="AU5257" s="151" t="s">
        <v>81</v>
      </c>
      <c r="AV5257" s="12" t="s">
        <v>81</v>
      </c>
      <c r="AW5257" s="12" t="s">
        <v>34</v>
      </c>
      <c r="AX5257" s="12" t="s">
        <v>72</v>
      </c>
      <c r="AY5257" s="151" t="s">
        <v>182</v>
      </c>
    </row>
    <row r="5258" spans="2:65" s="14" customFormat="1">
      <c r="B5258" s="174"/>
      <c r="D5258" s="150" t="s">
        <v>193</v>
      </c>
      <c r="E5258" s="175" t="s">
        <v>3</v>
      </c>
      <c r="F5258" s="176" t="s">
        <v>605</v>
      </c>
      <c r="H5258" s="177">
        <v>33.97</v>
      </c>
      <c r="I5258" s="178"/>
      <c r="L5258" s="174"/>
      <c r="M5258" s="179"/>
      <c r="T5258" s="180"/>
      <c r="AT5258" s="175" t="s">
        <v>193</v>
      </c>
      <c r="AU5258" s="175" t="s">
        <v>81</v>
      </c>
      <c r="AV5258" s="14" t="s">
        <v>202</v>
      </c>
      <c r="AW5258" s="14" t="s">
        <v>34</v>
      </c>
      <c r="AX5258" s="14" t="s">
        <v>72</v>
      </c>
      <c r="AY5258" s="175" t="s">
        <v>182</v>
      </c>
    </row>
    <row r="5259" spans="2:65" s="12" customFormat="1">
      <c r="B5259" s="149"/>
      <c r="D5259" s="150" t="s">
        <v>193</v>
      </c>
      <c r="E5259" s="151" t="s">
        <v>3</v>
      </c>
      <c r="F5259" s="152" t="s">
        <v>4683</v>
      </c>
      <c r="H5259" s="153">
        <v>33.97</v>
      </c>
      <c r="I5259" s="154"/>
      <c r="L5259" s="149"/>
      <c r="M5259" s="155"/>
      <c r="T5259" s="156"/>
      <c r="AT5259" s="151" t="s">
        <v>193</v>
      </c>
      <c r="AU5259" s="151" t="s">
        <v>81</v>
      </c>
      <c r="AV5259" s="12" t="s">
        <v>81</v>
      </c>
      <c r="AW5259" s="12" t="s">
        <v>34</v>
      </c>
      <c r="AX5259" s="12" t="s">
        <v>72</v>
      </c>
      <c r="AY5259" s="151" t="s">
        <v>182</v>
      </c>
    </row>
    <row r="5260" spans="2:65" s="14" customFormat="1">
      <c r="B5260" s="174"/>
      <c r="D5260" s="150" t="s">
        <v>193</v>
      </c>
      <c r="E5260" s="175" t="s">
        <v>3</v>
      </c>
      <c r="F5260" s="176" t="s">
        <v>610</v>
      </c>
      <c r="H5260" s="177">
        <v>33.97</v>
      </c>
      <c r="I5260" s="178"/>
      <c r="L5260" s="174"/>
      <c r="M5260" s="179"/>
      <c r="T5260" s="180"/>
      <c r="AT5260" s="175" t="s">
        <v>193</v>
      </c>
      <c r="AU5260" s="175" t="s">
        <v>81</v>
      </c>
      <c r="AV5260" s="14" t="s">
        <v>202</v>
      </c>
      <c r="AW5260" s="14" t="s">
        <v>34</v>
      </c>
      <c r="AX5260" s="14" t="s">
        <v>72</v>
      </c>
      <c r="AY5260" s="175" t="s">
        <v>182</v>
      </c>
    </row>
    <row r="5261" spans="2:65" s="12" customFormat="1">
      <c r="B5261" s="149"/>
      <c r="D5261" s="150" t="s">
        <v>193</v>
      </c>
      <c r="E5261" s="151" t="s">
        <v>3</v>
      </c>
      <c r="F5261" s="152" t="s">
        <v>4684</v>
      </c>
      <c r="H5261" s="153">
        <v>8.82</v>
      </c>
      <c r="I5261" s="154"/>
      <c r="L5261" s="149"/>
      <c r="M5261" s="155"/>
      <c r="T5261" s="156"/>
      <c r="AT5261" s="151" t="s">
        <v>193</v>
      </c>
      <c r="AU5261" s="151" t="s">
        <v>81</v>
      </c>
      <c r="AV5261" s="12" t="s">
        <v>81</v>
      </c>
      <c r="AW5261" s="12" t="s">
        <v>34</v>
      </c>
      <c r="AX5261" s="12" t="s">
        <v>72</v>
      </c>
      <c r="AY5261" s="151" t="s">
        <v>182</v>
      </c>
    </row>
    <row r="5262" spans="2:65" s="14" customFormat="1">
      <c r="B5262" s="174"/>
      <c r="D5262" s="150" t="s">
        <v>193</v>
      </c>
      <c r="E5262" s="175" t="s">
        <v>3</v>
      </c>
      <c r="F5262" s="176" t="s">
        <v>910</v>
      </c>
      <c r="H5262" s="177">
        <v>8.82</v>
      </c>
      <c r="I5262" s="178"/>
      <c r="L5262" s="174"/>
      <c r="M5262" s="179"/>
      <c r="T5262" s="180"/>
      <c r="AT5262" s="175" t="s">
        <v>193</v>
      </c>
      <c r="AU5262" s="175" t="s">
        <v>81</v>
      </c>
      <c r="AV5262" s="14" t="s">
        <v>202</v>
      </c>
      <c r="AW5262" s="14" t="s">
        <v>34</v>
      </c>
      <c r="AX5262" s="14" t="s">
        <v>72</v>
      </c>
      <c r="AY5262" s="175" t="s">
        <v>182</v>
      </c>
    </row>
    <row r="5263" spans="2:65" s="13" customFormat="1">
      <c r="B5263" s="157"/>
      <c r="D5263" s="150" t="s">
        <v>193</v>
      </c>
      <c r="E5263" s="158" t="s">
        <v>3</v>
      </c>
      <c r="F5263" s="159" t="s">
        <v>201</v>
      </c>
      <c r="H5263" s="160">
        <v>625.23000000000013</v>
      </c>
      <c r="I5263" s="161"/>
      <c r="L5263" s="157"/>
      <c r="M5263" s="162"/>
      <c r="T5263" s="163"/>
      <c r="AT5263" s="158" t="s">
        <v>193</v>
      </c>
      <c r="AU5263" s="158" t="s">
        <v>81</v>
      </c>
      <c r="AV5263" s="13" t="s">
        <v>189</v>
      </c>
      <c r="AW5263" s="13" t="s">
        <v>34</v>
      </c>
      <c r="AX5263" s="13" t="s">
        <v>79</v>
      </c>
      <c r="AY5263" s="158" t="s">
        <v>182</v>
      </c>
    </row>
    <row r="5264" spans="2:65" s="1" customFormat="1" ht="37.9" customHeight="1">
      <c r="B5264" s="131"/>
      <c r="C5264" s="164" t="s">
        <v>4747</v>
      </c>
      <c r="D5264" s="164" t="s">
        <v>281</v>
      </c>
      <c r="E5264" s="165" t="s">
        <v>4748</v>
      </c>
      <c r="F5264" s="166" t="s">
        <v>4749</v>
      </c>
      <c r="G5264" s="167" t="s">
        <v>292</v>
      </c>
      <c r="H5264" s="168">
        <v>687.75300000000004</v>
      </c>
      <c r="I5264" s="169"/>
      <c r="J5264" s="170">
        <f>ROUND(I5264*H5264,2)</f>
        <v>0</v>
      </c>
      <c r="K5264" s="166" t="s">
        <v>188</v>
      </c>
      <c r="L5264" s="171"/>
      <c r="M5264" s="172" t="s">
        <v>3</v>
      </c>
      <c r="N5264" s="173" t="s">
        <v>43</v>
      </c>
      <c r="P5264" s="141">
        <f>O5264*H5264</f>
        <v>0</v>
      </c>
      <c r="Q5264" s="141">
        <v>1.9199999999999998E-2</v>
      </c>
      <c r="R5264" s="141">
        <f>Q5264*H5264</f>
        <v>13.2048576</v>
      </c>
      <c r="S5264" s="141">
        <v>0</v>
      </c>
      <c r="T5264" s="142">
        <f>S5264*H5264</f>
        <v>0</v>
      </c>
      <c r="AR5264" s="143" t="s">
        <v>405</v>
      </c>
      <c r="AT5264" s="143" t="s">
        <v>281</v>
      </c>
      <c r="AU5264" s="143" t="s">
        <v>81</v>
      </c>
      <c r="AY5264" s="17" t="s">
        <v>182</v>
      </c>
      <c r="BE5264" s="144">
        <f>IF(N5264="základní",J5264,0)</f>
        <v>0</v>
      </c>
      <c r="BF5264" s="144">
        <f>IF(N5264="snížená",J5264,0)</f>
        <v>0</v>
      </c>
      <c r="BG5264" s="144">
        <f>IF(N5264="zákl. přenesená",J5264,0)</f>
        <v>0</v>
      </c>
      <c r="BH5264" s="144">
        <f>IF(N5264="sníž. přenesená",J5264,0)</f>
        <v>0</v>
      </c>
      <c r="BI5264" s="144">
        <f>IF(N5264="nulová",J5264,0)</f>
        <v>0</v>
      </c>
      <c r="BJ5264" s="17" t="s">
        <v>79</v>
      </c>
      <c r="BK5264" s="144">
        <f>ROUND(I5264*H5264,2)</f>
        <v>0</v>
      </c>
      <c r="BL5264" s="17" t="s">
        <v>286</v>
      </c>
      <c r="BM5264" s="143" t="s">
        <v>4750</v>
      </c>
    </row>
    <row r="5265" spans="2:65" s="12" customFormat="1">
      <c r="B5265" s="149"/>
      <c r="D5265" s="150" t="s">
        <v>193</v>
      </c>
      <c r="F5265" s="152" t="s">
        <v>4751</v>
      </c>
      <c r="H5265" s="153">
        <v>687.75300000000004</v>
      </c>
      <c r="I5265" s="154"/>
      <c r="L5265" s="149"/>
      <c r="M5265" s="155"/>
      <c r="T5265" s="156"/>
      <c r="AT5265" s="151" t="s">
        <v>193</v>
      </c>
      <c r="AU5265" s="151" t="s">
        <v>81</v>
      </c>
      <c r="AV5265" s="12" t="s">
        <v>81</v>
      </c>
      <c r="AW5265" s="12" t="s">
        <v>4</v>
      </c>
      <c r="AX5265" s="12" t="s">
        <v>79</v>
      </c>
      <c r="AY5265" s="151" t="s">
        <v>182</v>
      </c>
    </row>
    <row r="5266" spans="2:65" s="1" customFormat="1" ht="37.9" customHeight="1">
      <c r="B5266" s="131"/>
      <c r="C5266" s="132" t="s">
        <v>4752</v>
      </c>
      <c r="D5266" s="132" t="s">
        <v>184</v>
      </c>
      <c r="E5266" s="133" t="s">
        <v>4753</v>
      </c>
      <c r="F5266" s="134" t="s">
        <v>4754</v>
      </c>
      <c r="G5266" s="135" t="s">
        <v>292</v>
      </c>
      <c r="H5266" s="136">
        <v>78.41</v>
      </c>
      <c r="I5266" s="137"/>
      <c r="J5266" s="138">
        <f>ROUND(I5266*H5266,2)</f>
        <v>0</v>
      </c>
      <c r="K5266" s="134" t="s">
        <v>188</v>
      </c>
      <c r="L5266" s="32"/>
      <c r="M5266" s="139" t="s">
        <v>3</v>
      </c>
      <c r="N5266" s="140" t="s">
        <v>43</v>
      </c>
      <c r="P5266" s="141">
        <f>O5266*H5266</f>
        <v>0</v>
      </c>
      <c r="Q5266" s="141">
        <v>0</v>
      </c>
      <c r="R5266" s="141">
        <f>Q5266*H5266</f>
        <v>0</v>
      </c>
      <c r="S5266" s="141">
        <v>0</v>
      </c>
      <c r="T5266" s="142">
        <f>S5266*H5266</f>
        <v>0</v>
      </c>
      <c r="AR5266" s="143" t="s">
        <v>286</v>
      </c>
      <c r="AT5266" s="143" t="s">
        <v>184</v>
      </c>
      <c r="AU5266" s="143" t="s">
        <v>81</v>
      </c>
      <c r="AY5266" s="17" t="s">
        <v>182</v>
      </c>
      <c r="BE5266" s="144">
        <f>IF(N5266="základní",J5266,0)</f>
        <v>0</v>
      </c>
      <c r="BF5266" s="144">
        <f>IF(N5266="snížená",J5266,0)</f>
        <v>0</v>
      </c>
      <c r="BG5266" s="144">
        <f>IF(N5266="zákl. přenesená",J5266,0)</f>
        <v>0</v>
      </c>
      <c r="BH5266" s="144">
        <f>IF(N5266="sníž. přenesená",J5266,0)</f>
        <v>0</v>
      </c>
      <c r="BI5266" s="144">
        <f>IF(N5266="nulová",J5266,0)</f>
        <v>0</v>
      </c>
      <c r="BJ5266" s="17" t="s">
        <v>79</v>
      </c>
      <c r="BK5266" s="144">
        <f>ROUND(I5266*H5266,2)</f>
        <v>0</v>
      </c>
      <c r="BL5266" s="17" t="s">
        <v>286</v>
      </c>
      <c r="BM5266" s="143" t="s">
        <v>4755</v>
      </c>
    </row>
    <row r="5267" spans="2:65" s="1" customFormat="1">
      <c r="B5267" s="32"/>
      <c r="D5267" s="145" t="s">
        <v>191</v>
      </c>
      <c r="F5267" s="146" t="s">
        <v>4756</v>
      </c>
      <c r="I5267" s="147"/>
      <c r="L5267" s="32"/>
      <c r="M5267" s="148"/>
      <c r="T5267" s="52"/>
      <c r="AT5267" s="17" t="s">
        <v>191</v>
      </c>
      <c r="AU5267" s="17" t="s">
        <v>81</v>
      </c>
    </row>
    <row r="5268" spans="2:65" s="12" customFormat="1">
      <c r="B5268" s="149"/>
      <c r="D5268" s="150" t="s">
        <v>193</v>
      </c>
      <c r="E5268" s="151" t="s">
        <v>3</v>
      </c>
      <c r="F5268" s="152" t="s">
        <v>4757</v>
      </c>
      <c r="H5268" s="153">
        <v>18.48</v>
      </c>
      <c r="I5268" s="154"/>
      <c r="L5268" s="149"/>
      <c r="M5268" s="155"/>
      <c r="T5268" s="156"/>
      <c r="AT5268" s="151" t="s">
        <v>193</v>
      </c>
      <c r="AU5268" s="151" t="s">
        <v>81</v>
      </c>
      <c r="AV5268" s="12" t="s">
        <v>81</v>
      </c>
      <c r="AW5268" s="12" t="s">
        <v>34</v>
      </c>
      <c r="AX5268" s="12" t="s">
        <v>72</v>
      </c>
      <c r="AY5268" s="151" t="s">
        <v>182</v>
      </c>
    </row>
    <row r="5269" spans="2:65" s="14" customFormat="1">
      <c r="B5269" s="174"/>
      <c r="D5269" s="150" t="s">
        <v>193</v>
      </c>
      <c r="E5269" s="175" t="s">
        <v>3</v>
      </c>
      <c r="F5269" s="176" t="s">
        <v>590</v>
      </c>
      <c r="H5269" s="177">
        <v>18.48</v>
      </c>
      <c r="I5269" s="178"/>
      <c r="L5269" s="174"/>
      <c r="M5269" s="179"/>
      <c r="T5269" s="180"/>
      <c r="AT5269" s="175" t="s">
        <v>193</v>
      </c>
      <c r="AU5269" s="175" t="s">
        <v>81</v>
      </c>
      <c r="AV5269" s="14" t="s">
        <v>202</v>
      </c>
      <c r="AW5269" s="14" t="s">
        <v>34</v>
      </c>
      <c r="AX5269" s="14" t="s">
        <v>72</v>
      </c>
      <c r="AY5269" s="175" t="s">
        <v>182</v>
      </c>
    </row>
    <row r="5270" spans="2:65" s="12" customFormat="1" ht="22.5">
      <c r="B5270" s="149"/>
      <c r="D5270" s="150" t="s">
        <v>193</v>
      </c>
      <c r="E5270" s="151" t="s">
        <v>3</v>
      </c>
      <c r="F5270" s="152" t="s">
        <v>4758</v>
      </c>
      <c r="H5270" s="153">
        <v>25.29</v>
      </c>
      <c r="I5270" s="154"/>
      <c r="L5270" s="149"/>
      <c r="M5270" s="155"/>
      <c r="T5270" s="156"/>
      <c r="AT5270" s="151" t="s">
        <v>193</v>
      </c>
      <c r="AU5270" s="151" t="s">
        <v>81</v>
      </c>
      <c r="AV5270" s="12" t="s">
        <v>81</v>
      </c>
      <c r="AW5270" s="12" t="s">
        <v>34</v>
      </c>
      <c r="AX5270" s="12" t="s">
        <v>72</v>
      </c>
      <c r="AY5270" s="151" t="s">
        <v>182</v>
      </c>
    </row>
    <row r="5271" spans="2:65" s="14" customFormat="1">
      <c r="B5271" s="174"/>
      <c r="D5271" s="150" t="s">
        <v>193</v>
      </c>
      <c r="E5271" s="175" t="s">
        <v>3</v>
      </c>
      <c r="F5271" s="176" t="s">
        <v>596</v>
      </c>
      <c r="H5271" s="177">
        <v>25.29</v>
      </c>
      <c r="I5271" s="178"/>
      <c r="L5271" s="174"/>
      <c r="M5271" s="179"/>
      <c r="T5271" s="180"/>
      <c r="AT5271" s="175" t="s">
        <v>193</v>
      </c>
      <c r="AU5271" s="175" t="s">
        <v>81</v>
      </c>
      <c r="AV5271" s="14" t="s">
        <v>202</v>
      </c>
      <c r="AW5271" s="14" t="s">
        <v>34</v>
      </c>
      <c r="AX5271" s="14" t="s">
        <v>72</v>
      </c>
      <c r="AY5271" s="175" t="s">
        <v>182</v>
      </c>
    </row>
    <row r="5272" spans="2:65" s="12" customFormat="1">
      <c r="B5272" s="149"/>
      <c r="D5272" s="150" t="s">
        <v>193</v>
      </c>
      <c r="E5272" s="151" t="s">
        <v>3</v>
      </c>
      <c r="F5272" s="152" t="s">
        <v>4759</v>
      </c>
      <c r="H5272" s="153">
        <v>12.91</v>
      </c>
      <c r="I5272" s="154"/>
      <c r="L5272" s="149"/>
      <c r="M5272" s="155"/>
      <c r="T5272" s="156"/>
      <c r="AT5272" s="151" t="s">
        <v>193</v>
      </c>
      <c r="AU5272" s="151" t="s">
        <v>81</v>
      </c>
      <c r="AV5272" s="12" t="s">
        <v>81</v>
      </c>
      <c r="AW5272" s="12" t="s">
        <v>34</v>
      </c>
      <c r="AX5272" s="12" t="s">
        <v>72</v>
      </c>
      <c r="AY5272" s="151" t="s">
        <v>182</v>
      </c>
    </row>
    <row r="5273" spans="2:65" s="14" customFormat="1">
      <c r="B5273" s="174"/>
      <c r="D5273" s="150" t="s">
        <v>193</v>
      </c>
      <c r="E5273" s="175" t="s">
        <v>3</v>
      </c>
      <c r="F5273" s="176" t="s">
        <v>605</v>
      </c>
      <c r="H5273" s="177">
        <v>12.91</v>
      </c>
      <c r="I5273" s="178"/>
      <c r="L5273" s="174"/>
      <c r="M5273" s="179"/>
      <c r="T5273" s="180"/>
      <c r="AT5273" s="175" t="s">
        <v>193</v>
      </c>
      <c r="AU5273" s="175" t="s">
        <v>81</v>
      </c>
      <c r="AV5273" s="14" t="s">
        <v>202</v>
      </c>
      <c r="AW5273" s="14" t="s">
        <v>34</v>
      </c>
      <c r="AX5273" s="14" t="s">
        <v>72</v>
      </c>
      <c r="AY5273" s="175" t="s">
        <v>182</v>
      </c>
    </row>
    <row r="5274" spans="2:65" s="12" customFormat="1">
      <c r="B5274" s="149"/>
      <c r="D5274" s="150" t="s">
        <v>193</v>
      </c>
      <c r="E5274" s="151" t="s">
        <v>3</v>
      </c>
      <c r="F5274" s="152" t="s">
        <v>4759</v>
      </c>
      <c r="H5274" s="153">
        <v>12.91</v>
      </c>
      <c r="I5274" s="154"/>
      <c r="L5274" s="149"/>
      <c r="M5274" s="155"/>
      <c r="T5274" s="156"/>
      <c r="AT5274" s="151" t="s">
        <v>193</v>
      </c>
      <c r="AU5274" s="151" t="s">
        <v>81</v>
      </c>
      <c r="AV5274" s="12" t="s">
        <v>81</v>
      </c>
      <c r="AW5274" s="12" t="s">
        <v>34</v>
      </c>
      <c r="AX5274" s="12" t="s">
        <v>72</v>
      </c>
      <c r="AY5274" s="151" t="s">
        <v>182</v>
      </c>
    </row>
    <row r="5275" spans="2:65" s="14" customFormat="1">
      <c r="B5275" s="174"/>
      <c r="D5275" s="150" t="s">
        <v>193</v>
      </c>
      <c r="E5275" s="175" t="s">
        <v>3</v>
      </c>
      <c r="F5275" s="176" t="s">
        <v>610</v>
      </c>
      <c r="H5275" s="177">
        <v>12.91</v>
      </c>
      <c r="I5275" s="178"/>
      <c r="L5275" s="174"/>
      <c r="M5275" s="179"/>
      <c r="T5275" s="180"/>
      <c r="AT5275" s="175" t="s">
        <v>193</v>
      </c>
      <c r="AU5275" s="175" t="s">
        <v>81</v>
      </c>
      <c r="AV5275" s="14" t="s">
        <v>202</v>
      </c>
      <c r="AW5275" s="14" t="s">
        <v>34</v>
      </c>
      <c r="AX5275" s="14" t="s">
        <v>72</v>
      </c>
      <c r="AY5275" s="175" t="s">
        <v>182</v>
      </c>
    </row>
    <row r="5276" spans="2:65" s="12" customFormat="1">
      <c r="B5276" s="149"/>
      <c r="D5276" s="150" t="s">
        <v>193</v>
      </c>
      <c r="E5276" s="151" t="s">
        <v>3</v>
      </c>
      <c r="F5276" s="152" t="s">
        <v>4684</v>
      </c>
      <c r="H5276" s="153">
        <v>8.82</v>
      </c>
      <c r="I5276" s="154"/>
      <c r="L5276" s="149"/>
      <c r="M5276" s="155"/>
      <c r="T5276" s="156"/>
      <c r="AT5276" s="151" t="s">
        <v>193</v>
      </c>
      <c r="AU5276" s="151" t="s">
        <v>81</v>
      </c>
      <c r="AV5276" s="12" t="s">
        <v>81</v>
      </c>
      <c r="AW5276" s="12" t="s">
        <v>34</v>
      </c>
      <c r="AX5276" s="12" t="s">
        <v>72</v>
      </c>
      <c r="AY5276" s="151" t="s">
        <v>182</v>
      </c>
    </row>
    <row r="5277" spans="2:65" s="14" customFormat="1">
      <c r="B5277" s="174"/>
      <c r="D5277" s="150" t="s">
        <v>193</v>
      </c>
      <c r="E5277" s="175" t="s">
        <v>3</v>
      </c>
      <c r="F5277" s="176" t="s">
        <v>910</v>
      </c>
      <c r="H5277" s="177">
        <v>8.82</v>
      </c>
      <c r="I5277" s="178"/>
      <c r="L5277" s="174"/>
      <c r="M5277" s="179"/>
      <c r="T5277" s="180"/>
      <c r="AT5277" s="175" t="s">
        <v>193</v>
      </c>
      <c r="AU5277" s="175" t="s">
        <v>81</v>
      </c>
      <c r="AV5277" s="14" t="s">
        <v>202</v>
      </c>
      <c r="AW5277" s="14" t="s">
        <v>34</v>
      </c>
      <c r="AX5277" s="14" t="s">
        <v>72</v>
      </c>
      <c r="AY5277" s="175" t="s">
        <v>182</v>
      </c>
    </row>
    <row r="5278" spans="2:65" s="13" customFormat="1">
      <c r="B5278" s="157"/>
      <c r="D5278" s="150" t="s">
        <v>193</v>
      </c>
      <c r="E5278" s="158" t="s">
        <v>3</v>
      </c>
      <c r="F5278" s="159" t="s">
        <v>201</v>
      </c>
      <c r="H5278" s="160">
        <v>78.41</v>
      </c>
      <c r="I5278" s="161"/>
      <c r="L5278" s="157"/>
      <c r="M5278" s="162"/>
      <c r="T5278" s="163"/>
      <c r="AT5278" s="158" t="s">
        <v>193</v>
      </c>
      <c r="AU5278" s="158" t="s">
        <v>81</v>
      </c>
      <c r="AV5278" s="13" t="s">
        <v>189</v>
      </c>
      <c r="AW5278" s="13" t="s">
        <v>34</v>
      </c>
      <c r="AX5278" s="13" t="s">
        <v>79</v>
      </c>
      <c r="AY5278" s="158" t="s">
        <v>182</v>
      </c>
    </row>
    <row r="5279" spans="2:65" s="1" customFormat="1" ht="24.2" customHeight="1">
      <c r="B5279" s="131"/>
      <c r="C5279" s="132" t="s">
        <v>4760</v>
      </c>
      <c r="D5279" s="132" t="s">
        <v>184</v>
      </c>
      <c r="E5279" s="133" t="s">
        <v>4761</v>
      </c>
      <c r="F5279" s="134" t="s">
        <v>4762</v>
      </c>
      <c r="G5279" s="135" t="s">
        <v>292</v>
      </c>
      <c r="H5279" s="136">
        <v>112.32</v>
      </c>
      <c r="I5279" s="137"/>
      <c r="J5279" s="138">
        <f>ROUND(I5279*H5279,2)</f>
        <v>0</v>
      </c>
      <c r="K5279" s="134" t="s">
        <v>188</v>
      </c>
      <c r="L5279" s="32"/>
      <c r="M5279" s="139" t="s">
        <v>3</v>
      </c>
      <c r="N5279" s="140" t="s">
        <v>43</v>
      </c>
      <c r="P5279" s="141">
        <f>O5279*H5279</f>
        <v>0</v>
      </c>
      <c r="Q5279" s="141">
        <v>1.5E-3</v>
      </c>
      <c r="R5279" s="141">
        <f>Q5279*H5279</f>
        <v>0.16847999999999999</v>
      </c>
      <c r="S5279" s="141">
        <v>0</v>
      </c>
      <c r="T5279" s="142">
        <f>S5279*H5279</f>
        <v>0</v>
      </c>
      <c r="AR5279" s="143" t="s">
        <v>286</v>
      </c>
      <c r="AT5279" s="143" t="s">
        <v>184</v>
      </c>
      <c r="AU5279" s="143" t="s">
        <v>81</v>
      </c>
      <c r="AY5279" s="17" t="s">
        <v>182</v>
      </c>
      <c r="BE5279" s="144">
        <f>IF(N5279="základní",J5279,0)</f>
        <v>0</v>
      </c>
      <c r="BF5279" s="144">
        <f>IF(N5279="snížená",J5279,0)</f>
        <v>0</v>
      </c>
      <c r="BG5279" s="144">
        <f>IF(N5279="zákl. přenesená",J5279,0)</f>
        <v>0</v>
      </c>
      <c r="BH5279" s="144">
        <f>IF(N5279="sníž. přenesená",J5279,0)</f>
        <v>0</v>
      </c>
      <c r="BI5279" s="144">
        <f>IF(N5279="nulová",J5279,0)</f>
        <v>0</v>
      </c>
      <c r="BJ5279" s="17" t="s">
        <v>79</v>
      </c>
      <c r="BK5279" s="144">
        <f>ROUND(I5279*H5279,2)</f>
        <v>0</v>
      </c>
      <c r="BL5279" s="17" t="s">
        <v>286</v>
      </c>
      <c r="BM5279" s="143" t="s">
        <v>4763</v>
      </c>
    </row>
    <row r="5280" spans="2:65" s="1" customFormat="1">
      <c r="B5280" s="32"/>
      <c r="D5280" s="145" t="s">
        <v>191</v>
      </c>
      <c r="F5280" s="146" t="s">
        <v>4764</v>
      </c>
      <c r="I5280" s="147"/>
      <c r="L5280" s="32"/>
      <c r="M5280" s="148"/>
      <c r="T5280" s="52"/>
      <c r="AT5280" s="17" t="s">
        <v>191</v>
      </c>
      <c r="AU5280" s="17" t="s">
        <v>81</v>
      </c>
    </row>
    <row r="5281" spans="2:65" s="12" customFormat="1">
      <c r="B5281" s="149"/>
      <c r="D5281" s="150" t="s">
        <v>193</v>
      </c>
      <c r="E5281" s="151" t="s">
        <v>3</v>
      </c>
      <c r="F5281" s="152" t="s">
        <v>4765</v>
      </c>
      <c r="H5281" s="153">
        <v>12.72</v>
      </c>
      <c r="I5281" s="154"/>
      <c r="L5281" s="149"/>
      <c r="M5281" s="155"/>
      <c r="T5281" s="156"/>
      <c r="AT5281" s="151" t="s">
        <v>193</v>
      </c>
      <c r="AU5281" s="151" t="s">
        <v>81</v>
      </c>
      <c r="AV5281" s="12" t="s">
        <v>81</v>
      </c>
      <c r="AW5281" s="12" t="s">
        <v>34</v>
      </c>
      <c r="AX5281" s="12" t="s">
        <v>72</v>
      </c>
      <c r="AY5281" s="151" t="s">
        <v>182</v>
      </c>
    </row>
    <row r="5282" spans="2:65" s="12" customFormat="1">
      <c r="B5282" s="149"/>
      <c r="D5282" s="150" t="s">
        <v>193</v>
      </c>
      <c r="E5282" s="151" t="s">
        <v>3</v>
      </c>
      <c r="F5282" s="152" t="s">
        <v>4766</v>
      </c>
      <c r="H5282" s="153">
        <v>3.22</v>
      </c>
      <c r="I5282" s="154"/>
      <c r="L5282" s="149"/>
      <c r="M5282" s="155"/>
      <c r="T5282" s="156"/>
      <c r="AT5282" s="151" t="s">
        <v>193</v>
      </c>
      <c r="AU5282" s="151" t="s">
        <v>81</v>
      </c>
      <c r="AV5282" s="12" t="s">
        <v>81</v>
      </c>
      <c r="AW5282" s="12" t="s">
        <v>34</v>
      </c>
      <c r="AX5282" s="12" t="s">
        <v>72</v>
      </c>
      <c r="AY5282" s="151" t="s">
        <v>182</v>
      </c>
    </row>
    <row r="5283" spans="2:65" s="12" customFormat="1">
      <c r="B5283" s="149"/>
      <c r="D5283" s="150" t="s">
        <v>193</v>
      </c>
      <c r="E5283" s="151" t="s">
        <v>3</v>
      </c>
      <c r="F5283" s="152" t="s">
        <v>4767</v>
      </c>
      <c r="H5283" s="153">
        <v>43.78</v>
      </c>
      <c r="I5283" s="154"/>
      <c r="L5283" s="149"/>
      <c r="M5283" s="155"/>
      <c r="T5283" s="156"/>
      <c r="AT5283" s="151" t="s">
        <v>193</v>
      </c>
      <c r="AU5283" s="151" t="s">
        <v>81</v>
      </c>
      <c r="AV5283" s="12" t="s">
        <v>81</v>
      </c>
      <c r="AW5283" s="12" t="s">
        <v>34</v>
      </c>
      <c r="AX5283" s="12" t="s">
        <v>72</v>
      </c>
      <c r="AY5283" s="151" t="s">
        <v>182</v>
      </c>
    </row>
    <row r="5284" spans="2:65" s="12" customFormat="1">
      <c r="B5284" s="149"/>
      <c r="D5284" s="150" t="s">
        <v>193</v>
      </c>
      <c r="E5284" s="151" t="s">
        <v>3</v>
      </c>
      <c r="F5284" s="152" t="s">
        <v>4768</v>
      </c>
      <c r="H5284" s="153">
        <v>43.78</v>
      </c>
      <c r="I5284" s="154"/>
      <c r="L5284" s="149"/>
      <c r="M5284" s="155"/>
      <c r="T5284" s="156"/>
      <c r="AT5284" s="151" t="s">
        <v>193</v>
      </c>
      <c r="AU5284" s="151" t="s">
        <v>81</v>
      </c>
      <c r="AV5284" s="12" t="s">
        <v>81</v>
      </c>
      <c r="AW5284" s="12" t="s">
        <v>34</v>
      </c>
      <c r="AX5284" s="12" t="s">
        <v>72</v>
      </c>
      <c r="AY5284" s="151" t="s">
        <v>182</v>
      </c>
    </row>
    <row r="5285" spans="2:65" s="12" customFormat="1">
      <c r="B5285" s="149"/>
      <c r="D5285" s="150" t="s">
        <v>193</v>
      </c>
      <c r="E5285" s="151" t="s">
        <v>3</v>
      </c>
      <c r="F5285" s="152" t="s">
        <v>4769</v>
      </c>
      <c r="H5285" s="153">
        <v>8.82</v>
      </c>
      <c r="I5285" s="154"/>
      <c r="L5285" s="149"/>
      <c r="M5285" s="155"/>
      <c r="T5285" s="156"/>
      <c r="AT5285" s="151" t="s">
        <v>193</v>
      </c>
      <c r="AU5285" s="151" t="s">
        <v>81</v>
      </c>
      <c r="AV5285" s="12" t="s">
        <v>81</v>
      </c>
      <c r="AW5285" s="12" t="s">
        <v>34</v>
      </c>
      <c r="AX5285" s="12" t="s">
        <v>72</v>
      </c>
      <c r="AY5285" s="151" t="s">
        <v>182</v>
      </c>
    </row>
    <row r="5286" spans="2:65" s="13" customFormat="1">
      <c r="B5286" s="157"/>
      <c r="D5286" s="150" t="s">
        <v>193</v>
      </c>
      <c r="E5286" s="158" t="s">
        <v>3</v>
      </c>
      <c r="F5286" s="159" t="s">
        <v>201</v>
      </c>
      <c r="H5286" s="160">
        <v>112.32</v>
      </c>
      <c r="I5286" s="161"/>
      <c r="L5286" s="157"/>
      <c r="M5286" s="162"/>
      <c r="T5286" s="163"/>
      <c r="AT5286" s="158" t="s">
        <v>193</v>
      </c>
      <c r="AU5286" s="158" t="s">
        <v>81</v>
      </c>
      <c r="AV5286" s="13" t="s">
        <v>189</v>
      </c>
      <c r="AW5286" s="13" t="s">
        <v>34</v>
      </c>
      <c r="AX5286" s="13" t="s">
        <v>79</v>
      </c>
      <c r="AY5286" s="158" t="s">
        <v>182</v>
      </c>
    </row>
    <row r="5287" spans="2:65" s="1" customFormat="1" ht="24.2" customHeight="1">
      <c r="B5287" s="131"/>
      <c r="C5287" s="132" t="s">
        <v>4770</v>
      </c>
      <c r="D5287" s="132" t="s">
        <v>184</v>
      </c>
      <c r="E5287" s="133" t="s">
        <v>4771</v>
      </c>
      <c r="F5287" s="134" t="s">
        <v>4772</v>
      </c>
      <c r="G5287" s="135" t="s">
        <v>300</v>
      </c>
      <c r="H5287" s="136">
        <v>213.04</v>
      </c>
      <c r="I5287" s="137"/>
      <c r="J5287" s="138">
        <f>ROUND(I5287*H5287,2)</f>
        <v>0</v>
      </c>
      <c r="K5287" s="134" t="s">
        <v>188</v>
      </c>
      <c r="L5287" s="32"/>
      <c r="M5287" s="139" t="s">
        <v>3</v>
      </c>
      <c r="N5287" s="140" t="s">
        <v>43</v>
      </c>
      <c r="P5287" s="141">
        <f>O5287*H5287</f>
        <v>0</v>
      </c>
      <c r="Q5287" s="141">
        <v>3.2000000000000003E-4</v>
      </c>
      <c r="R5287" s="141">
        <f>Q5287*H5287</f>
        <v>6.8172800000000006E-2</v>
      </c>
      <c r="S5287" s="141">
        <v>0</v>
      </c>
      <c r="T5287" s="142">
        <f>S5287*H5287</f>
        <v>0</v>
      </c>
      <c r="AR5287" s="143" t="s">
        <v>286</v>
      </c>
      <c r="AT5287" s="143" t="s">
        <v>184</v>
      </c>
      <c r="AU5287" s="143" t="s">
        <v>81</v>
      </c>
      <c r="AY5287" s="17" t="s">
        <v>182</v>
      </c>
      <c r="BE5287" s="144">
        <f>IF(N5287="základní",J5287,0)</f>
        <v>0</v>
      </c>
      <c r="BF5287" s="144">
        <f>IF(N5287="snížená",J5287,0)</f>
        <v>0</v>
      </c>
      <c r="BG5287" s="144">
        <f>IF(N5287="zákl. přenesená",J5287,0)</f>
        <v>0</v>
      </c>
      <c r="BH5287" s="144">
        <f>IF(N5287="sníž. přenesená",J5287,0)</f>
        <v>0</v>
      </c>
      <c r="BI5287" s="144">
        <f>IF(N5287="nulová",J5287,0)</f>
        <v>0</v>
      </c>
      <c r="BJ5287" s="17" t="s">
        <v>79</v>
      </c>
      <c r="BK5287" s="144">
        <f>ROUND(I5287*H5287,2)</f>
        <v>0</v>
      </c>
      <c r="BL5287" s="17" t="s">
        <v>286</v>
      </c>
      <c r="BM5287" s="143" t="s">
        <v>4773</v>
      </c>
    </row>
    <row r="5288" spans="2:65" s="1" customFormat="1">
      <c r="B5288" s="32"/>
      <c r="D5288" s="145" t="s">
        <v>191</v>
      </c>
      <c r="F5288" s="146" t="s">
        <v>4774</v>
      </c>
      <c r="I5288" s="147"/>
      <c r="L5288" s="32"/>
      <c r="M5288" s="148"/>
      <c r="T5288" s="52"/>
      <c r="AT5288" s="17" t="s">
        <v>191</v>
      </c>
      <c r="AU5288" s="17" t="s">
        <v>81</v>
      </c>
    </row>
    <row r="5289" spans="2:65" s="12" customFormat="1">
      <c r="B5289" s="149"/>
      <c r="D5289" s="150" t="s">
        <v>193</v>
      </c>
      <c r="E5289" s="151" t="s">
        <v>3</v>
      </c>
      <c r="F5289" s="152" t="s">
        <v>4775</v>
      </c>
      <c r="H5289" s="153">
        <v>11.44</v>
      </c>
      <c r="I5289" s="154"/>
      <c r="L5289" s="149"/>
      <c r="M5289" s="155"/>
      <c r="T5289" s="156"/>
      <c r="AT5289" s="151" t="s">
        <v>193</v>
      </c>
      <c r="AU5289" s="151" t="s">
        <v>81</v>
      </c>
      <c r="AV5289" s="12" t="s">
        <v>81</v>
      </c>
      <c r="AW5289" s="12" t="s">
        <v>34</v>
      </c>
      <c r="AX5289" s="12" t="s">
        <v>72</v>
      </c>
      <c r="AY5289" s="151" t="s">
        <v>182</v>
      </c>
    </row>
    <row r="5290" spans="2:65" s="12" customFormat="1">
      <c r="B5290" s="149"/>
      <c r="D5290" s="150" t="s">
        <v>193</v>
      </c>
      <c r="E5290" s="151" t="s">
        <v>3</v>
      </c>
      <c r="F5290" s="152" t="s">
        <v>4776</v>
      </c>
      <c r="H5290" s="153">
        <v>9.58</v>
      </c>
      <c r="I5290" s="154"/>
      <c r="L5290" s="149"/>
      <c r="M5290" s="155"/>
      <c r="T5290" s="156"/>
      <c r="AT5290" s="151" t="s">
        <v>193</v>
      </c>
      <c r="AU5290" s="151" t="s">
        <v>81</v>
      </c>
      <c r="AV5290" s="12" t="s">
        <v>81</v>
      </c>
      <c r="AW5290" s="12" t="s">
        <v>34</v>
      </c>
      <c r="AX5290" s="12" t="s">
        <v>72</v>
      </c>
      <c r="AY5290" s="151" t="s">
        <v>182</v>
      </c>
    </row>
    <row r="5291" spans="2:65" s="12" customFormat="1">
      <c r="B5291" s="149"/>
      <c r="D5291" s="150" t="s">
        <v>193</v>
      </c>
      <c r="E5291" s="151" t="s">
        <v>3</v>
      </c>
      <c r="F5291" s="152" t="s">
        <v>4777</v>
      </c>
      <c r="H5291" s="153">
        <v>8.9600000000000009</v>
      </c>
      <c r="I5291" s="154"/>
      <c r="L5291" s="149"/>
      <c r="M5291" s="155"/>
      <c r="T5291" s="156"/>
      <c r="AT5291" s="151" t="s">
        <v>193</v>
      </c>
      <c r="AU5291" s="151" t="s">
        <v>81</v>
      </c>
      <c r="AV5291" s="12" t="s">
        <v>81</v>
      </c>
      <c r="AW5291" s="12" t="s">
        <v>34</v>
      </c>
      <c r="AX5291" s="12" t="s">
        <v>72</v>
      </c>
      <c r="AY5291" s="151" t="s">
        <v>182</v>
      </c>
    </row>
    <row r="5292" spans="2:65" s="14" customFormat="1">
      <c r="B5292" s="174"/>
      <c r="D5292" s="150" t="s">
        <v>193</v>
      </c>
      <c r="E5292" s="175" t="s">
        <v>3</v>
      </c>
      <c r="F5292" s="176" t="s">
        <v>590</v>
      </c>
      <c r="H5292" s="177">
        <v>29.98</v>
      </c>
      <c r="I5292" s="178"/>
      <c r="L5292" s="174"/>
      <c r="M5292" s="179"/>
      <c r="T5292" s="180"/>
      <c r="AT5292" s="175" t="s">
        <v>193</v>
      </c>
      <c r="AU5292" s="175" t="s">
        <v>81</v>
      </c>
      <c r="AV5292" s="14" t="s">
        <v>202</v>
      </c>
      <c r="AW5292" s="14" t="s">
        <v>34</v>
      </c>
      <c r="AX5292" s="14" t="s">
        <v>72</v>
      </c>
      <c r="AY5292" s="175" t="s">
        <v>182</v>
      </c>
    </row>
    <row r="5293" spans="2:65" s="12" customFormat="1">
      <c r="B5293" s="149"/>
      <c r="D5293" s="150" t="s">
        <v>193</v>
      </c>
      <c r="E5293" s="151" t="s">
        <v>3</v>
      </c>
      <c r="F5293" s="152" t="s">
        <v>2322</v>
      </c>
      <c r="H5293" s="153">
        <v>7.18</v>
      </c>
      <c r="I5293" s="154"/>
      <c r="L5293" s="149"/>
      <c r="M5293" s="155"/>
      <c r="T5293" s="156"/>
      <c r="AT5293" s="151" t="s">
        <v>193</v>
      </c>
      <c r="AU5293" s="151" t="s">
        <v>81</v>
      </c>
      <c r="AV5293" s="12" t="s">
        <v>81</v>
      </c>
      <c r="AW5293" s="12" t="s">
        <v>34</v>
      </c>
      <c r="AX5293" s="12" t="s">
        <v>72</v>
      </c>
      <c r="AY5293" s="151" t="s">
        <v>182</v>
      </c>
    </row>
    <row r="5294" spans="2:65" s="14" customFormat="1">
      <c r="B5294" s="174"/>
      <c r="D5294" s="150" t="s">
        <v>193</v>
      </c>
      <c r="E5294" s="175" t="s">
        <v>3</v>
      </c>
      <c r="F5294" s="176" t="s">
        <v>596</v>
      </c>
      <c r="H5294" s="177">
        <v>7.18</v>
      </c>
      <c r="I5294" s="178"/>
      <c r="L5294" s="174"/>
      <c r="M5294" s="179"/>
      <c r="T5294" s="180"/>
      <c r="AT5294" s="175" t="s">
        <v>193</v>
      </c>
      <c r="AU5294" s="175" t="s">
        <v>81</v>
      </c>
      <c r="AV5294" s="14" t="s">
        <v>202</v>
      </c>
      <c r="AW5294" s="14" t="s">
        <v>34</v>
      </c>
      <c r="AX5294" s="14" t="s">
        <v>72</v>
      </c>
      <c r="AY5294" s="175" t="s">
        <v>182</v>
      </c>
    </row>
    <row r="5295" spans="2:65" s="12" customFormat="1">
      <c r="B5295" s="149"/>
      <c r="D5295" s="150" t="s">
        <v>193</v>
      </c>
      <c r="E5295" s="151" t="s">
        <v>3</v>
      </c>
      <c r="F5295" s="152" t="s">
        <v>2352</v>
      </c>
      <c r="H5295" s="153">
        <v>9.09</v>
      </c>
      <c r="I5295" s="154"/>
      <c r="L5295" s="149"/>
      <c r="M5295" s="155"/>
      <c r="T5295" s="156"/>
      <c r="AT5295" s="151" t="s">
        <v>193</v>
      </c>
      <c r="AU5295" s="151" t="s">
        <v>81</v>
      </c>
      <c r="AV5295" s="12" t="s">
        <v>81</v>
      </c>
      <c r="AW5295" s="12" t="s">
        <v>34</v>
      </c>
      <c r="AX5295" s="12" t="s">
        <v>72</v>
      </c>
      <c r="AY5295" s="151" t="s">
        <v>182</v>
      </c>
    </row>
    <row r="5296" spans="2:65" s="12" customFormat="1">
      <c r="B5296" s="149"/>
      <c r="D5296" s="150" t="s">
        <v>193</v>
      </c>
      <c r="E5296" s="151" t="s">
        <v>3</v>
      </c>
      <c r="F5296" s="152" t="s">
        <v>2357</v>
      </c>
      <c r="H5296" s="153">
        <v>8.39</v>
      </c>
      <c r="I5296" s="154"/>
      <c r="L5296" s="149"/>
      <c r="M5296" s="155"/>
      <c r="T5296" s="156"/>
      <c r="AT5296" s="151" t="s">
        <v>193</v>
      </c>
      <c r="AU5296" s="151" t="s">
        <v>81</v>
      </c>
      <c r="AV5296" s="12" t="s">
        <v>81</v>
      </c>
      <c r="AW5296" s="12" t="s">
        <v>34</v>
      </c>
      <c r="AX5296" s="12" t="s">
        <v>72</v>
      </c>
      <c r="AY5296" s="151" t="s">
        <v>182</v>
      </c>
    </row>
    <row r="5297" spans="2:51" s="12" customFormat="1">
      <c r="B5297" s="149"/>
      <c r="D5297" s="150" t="s">
        <v>193</v>
      </c>
      <c r="E5297" s="151" t="s">
        <v>3</v>
      </c>
      <c r="F5297" s="152" t="s">
        <v>2357</v>
      </c>
      <c r="H5297" s="153">
        <v>8.39</v>
      </c>
      <c r="I5297" s="154"/>
      <c r="L5297" s="149"/>
      <c r="M5297" s="155"/>
      <c r="T5297" s="156"/>
      <c r="AT5297" s="151" t="s">
        <v>193</v>
      </c>
      <c r="AU5297" s="151" t="s">
        <v>81</v>
      </c>
      <c r="AV5297" s="12" t="s">
        <v>81</v>
      </c>
      <c r="AW5297" s="12" t="s">
        <v>34</v>
      </c>
      <c r="AX5297" s="12" t="s">
        <v>72</v>
      </c>
      <c r="AY5297" s="151" t="s">
        <v>182</v>
      </c>
    </row>
    <row r="5298" spans="2:51" s="12" customFormat="1">
      <c r="B5298" s="149"/>
      <c r="D5298" s="150" t="s">
        <v>193</v>
      </c>
      <c r="E5298" s="151" t="s">
        <v>3</v>
      </c>
      <c r="F5298" s="152" t="s">
        <v>2375</v>
      </c>
      <c r="H5298" s="153">
        <v>9.06</v>
      </c>
      <c r="I5298" s="154"/>
      <c r="L5298" s="149"/>
      <c r="M5298" s="155"/>
      <c r="T5298" s="156"/>
      <c r="AT5298" s="151" t="s">
        <v>193</v>
      </c>
      <c r="AU5298" s="151" t="s">
        <v>81</v>
      </c>
      <c r="AV5298" s="12" t="s">
        <v>81</v>
      </c>
      <c r="AW5298" s="12" t="s">
        <v>34</v>
      </c>
      <c r="AX5298" s="12" t="s">
        <v>72</v>
      </c>
      <c r="AY5298" s="151" t="s">
        <v>182</v>
      </c>
    </row>
    <row r="5299" spans="2:51" s="12" customFormat="1">
      <c r="B5299" s="149"/>
      <c r="D5299" s="150" t="s">
        <v>193</v>
      </c>
      <c r="E5299" s="151" t="s">
        <v>3</v>
      </c>
      <c r="F5299" s="152" t="s">
        <v>4778</v>
      </c>
      <c r="H5299" s="153">
        <v>8.93</v>
      </c>
      <c r="I5299" s="154"/>
      <c r="L5299" s="149"/>
      <c r="M5299" s="155"/>
      <c r="T5299" s="156"/>
      <c r="AT5299" s="151" t="s">
        <v>193</v>
      </c>
      <c r="AU5299" s="151" t="s">
        <v>81</v>
      </c>
      <c r="AV5299" s="12" t="s">
        <v>81</v>
      </c>
      <c r="AW5299" s="12" t="s">
        <v>34</v>
      </c>
      <c r="AX5299" s="12" t="s">
        <v>72</v>
      </c>
      <c r="AY5299" s="151" t="s">
        <v>182</v>
      </c>
    </row>
    <row r="5300" spans="2:51" s="12" customFormat="1">
      <c r="B5300" s="149"/>
      <c r="D5300" s="150" t="s">
        <v>193</v>
      </c>
      <c r="E5300" s="151" t="s">
        <v>3</v>
      </c>
      <c r="F5300" s="152" t="s">
        <v>2351</v>
      </c>
      <c r="H5300" s="153">
        <v>11.19</v>
      </c>
      <c r="I5300" s="154"/>
      <c r="L5300" s="149"/>
      <c r="M5300" s="155"/>
      <c r="T5300" s="156"/>
      <c r="AT5300" s="151" t="s">
        <v>193</v>
      </c>
      <c r="AU5300" s="151" t="s">
        <v>81</v>
      </c>
      <c r="AV5300" s="12" t="s">
        <v>81</v>
      </c>
      <c r="AW5300" s="12" t="s">
        <v>34</v>
      </c>
      <c r="AX5300" s="12" t="s">
        <v>72</v>
      </c>
      <c r="AY5300" s="151" t="s">
        <v>182</v>
      </c>
    </row>
    <row r="5301" spans="2:51" s="12" customFormat="1">
      <c r="B5301" s="149"/>
      <c r="D5301" s="150" t="s">
        <v>193</v>
      </c>
      <c r="E5301" s="151" t="s">
        <v>3</v>
      </c>
      <c r="F5301" s="152" t="s">
        <v>4779</v>
      </c>
      <c r="H5301" s="153">
        <v>7.13</v>
      </c>
      <c r="I5301" s="154"/>
      <c r="L5301" s="149"/>
      <c r="M5301" s="155"/>
      <c r="T5301" s="156"/>
      <c r="AT5301" s="151" t="s">
        <v>193</v>
      </c>
      <c r="AU5301" s="151" t="s">
        <v>81</v>
      </c>
      <c r="AV5301" s="12" t="s">
        <v>81</v>
      </c>
      <c r="AW5301" s="12" t="s">
        <v>34</v>
      </c>
      <c r="AX5301" s="12" t="s">
        <v>72</v>
      </c>
      <c r="AY5301" s="151" t="s">
        <v>182</v>
      </c>
    </row>
    <row r="5302" spans="2:51" s="12" customFormat="1">
      <c r="B5302" s="149"/>
      <c r="D5302" s="150" t="s">
        <v>193</v>
      </c>
      <c r="E5302" s="151" t="s">
        <v>3</v>
      </c>
      <c r="F5302" s="152" t="s">
        <v>4780</v>
      </c>
      <c r="H5302" s="153">
        <v>17.36</v>
      </c>
      <c r="I5302" s="154"/>
      <c r="L5302" s="149"/>
      <c r="M5302" s="155"/>
      <c r="T5302" s="156"/>
      <c r="AT5302" s="151" t="s">
        <v>193</v>
      </c>
      <c r="AU5302" s="151" t="s">
        <v>81</v>
      </c>
      <c r="AV5302" s="12" t="s">
        <v>81</v>
      </c>
      <c r="AW5302" s="12" t="s">
        <v>34</v>
      </c>
      <c r="AX5302" s="12" t="s">
        <v>72</v>
      </c>
      <c r="AY5302" s="151" t="s">
        <v>182</v>
      </c>
    </row>
    <row r="5303" spans="2:51" s="14" customFormat="1">
      <c r="B5303" s="174"/>
      <c r="D5303" s="150" t="s">
        <v>193</v>
      </c>
      <c r="E5303" s="175" t="s">
        <v>3</v>
      </c>
      <c r="F5303" s="176" t="s">
        <v>605</v>
      </c>
      <c r="H5303" s="177">
        <v>79.539999999999992</v>
      </c>
      <c r="I5303" s="178"/>
      <c r="L5303" s="174"/>
      <c r="M5303" s="179"/>
      <c r="T5303" s="180"/>
      <c r="AT5303" s="175" t="s">
        <v>193</v>
      </c>
      <c r="AU5303" s="175" t="s">
        <v>81</v>
      </c>
      <c r="AV5303" s="14" t="s">
        <v>202</v>
      </c>
      <c r="AW5303" s="14" t="s">
        <v>34</v>
      </c>
      <c r="AX5303" s="14" t="s">
        <v>72</v>
      </c>
      <c r="AY5303" s="175" t="s">
        <v>182</v>
      </c>
    </row>
    <row r="5304" spans="2:51" s="12" customFormat="1">
      <c r="B5304" s="149"/>
      <c r="D5304" s="150" t="s">
        <v>193</v>
      </c>
      <c r="E5304" s="151" t="s">
        <v>3</v>
      </c>
      <c r="F5304" s="152" t="s">
        <v>2352</v>
      </c>
      <c r="H5304" s="153">
        <v>9.09</v>
      </c>
      <c r="I5304" s="154"/>
      <c r="L5304" s="149"/>
      <c r="M5304" s="155"/>
      <c r="T5304" s="156"/>
      <c r="AT5304" s="151" t="s">
        <v>193</v>
      </c>
      <c r="AU5304" s="151" t="s">
        <v>81</v>
      </c>
      <c r="AV5304" s="12" t="s">
        <v>81</v>
      </c>
      <c r="AW5304" s="12" t="s">
        <v>34</v>
      </c>
      <c r="AX5304" s="12" t="s">
        <v>72</v>
      </c>
      <c r="AY5304" s="151" t="s">
        <v>182</v>
      </c>
    </row>
    <row r="5305" spans="2:51" s="12" customFormat="1">
      <c r="B5305" s="149"/>
      <c r="D5305" s="150" t="s">
        <v>193</v>
      </c>
      <c r="E5305" s="151" t="s">
        <v>3</v>
      </c>
      <c r="F5305" s="152" t="s">
        <v>2357</v>
      </c>
      <c r="H5305" s="153">
        <v>8.39</v>
      </c>
      <c r="I5305" s="154"/>
      <c r="L5305" s="149"/>
      <c r="M5305" s="155"/>
      <c r="T5305" s="156"/>
      <c r="AT5305" s="151" t="s">
        <v>193</v>
      </c>
      <c r="AU5305" s="151" t="s">
        <v>81</v>
      </c>
      <c r="AV5305" s="12" t="s">
        <v>81</v>
      </c>
      <c r="AW5305" s="12" t="s">
        <v>34</v>
      </c>
      <c r="AX5305" s="12" t="s">
        <v>72</v>
      </c>
      <c r="AY5305" s="151" t="s">
        <v>182</v>
      </c>
    </row>
    <row r="5306" spans="2:51" s="12" customFormat="1">
      <c r="B5306" s="149"/>
      <c r="D5306" s="150" t="s">
        <v>193</v>
      </c>
      <c r="E5306" s="151" t="s">
        <v>3</v>
      </c>
      <c r="F5306" s="152" t="s">
        <v>2357</v>
      </c>
      <c r="H5306" s="153">
        <v>8.39</v>
      </c>
      <c r="I5306" s="154"/>
      <c r="L5306" s="149"/>
      <c r="M5306" s="155"/>
      <c r="T5306" s="156"/>
      <c r="AT5306" s="151" t="s">
        <v>193</v>
      </c>
      <c r="AU5306" s="151" t="s">
        <v>81</v>
      </c>
      <c r="AV5306" s="12" t="s">
        <v>81</v>
      </c>
      <c r="AW5306" s="12" t="s">
        <v>34</v>
      </c>
      <c r="AX5306" s="12" t="s">
        <v>72</v>
      </c>
      <c r="AY5306" s="151" t="s">
        <v>182</v>
      </c>
    </row>
    <row r="5307" spans="2:51" s="12" customFormat="1">
      <c r="B5307" s="149"/>
      <c r="D5307" s="150" t="s">
        <v>193</v>
      </c>
      <c r="E5307" s="151" t="s">
        <v>3</v>
      </c>
      <c r="F5307" s="152" t="s">
        <v>2375</v>
      </c>
      <c r="H5307" s="153">
        <v>9.06</v>
      </c>
      <c r="I5307" s="154"/>
      <c r="L5307" s="149"/>
      <c r="M5307" s="155"/>
      <c r="T5307" s="156"/>
      <c r="AT5307" s="151" t="s">
        <v>193</v>
      </c>
      <c r="AU5307" s="151" t="s">
        <v>81</v>
      </c>
      <c r="AV5307" s="12" t="s">
        <v>81</v>
      </c>
      <c r="AW5307" s="12" t="s">
        <v>34</v>
      </c>
      <c r="AX5307" s="12" t="s">
        <v>72</v>
      </c>
      <c r="AY5307" s="151" t="s">
        <v>182</v>
      </c>
    </row>
    <row r="5308" spans="2:51" s="12" customFormat="1">
      <c r="B5308" s="149"/>
      <c r="D5308" s="150" t="s">
        <v>193</v>
      </c>
      <c r="E5308" s="151" t="s">
        <v>3</v>
      </c>
      <c r="F5308" s="152" t="s">
        <v>4778</v>
      </c>
      <c r="H5308" s="153">
        <v>8.93</v>
      </c>
      <c r="I5308" s="154"/>
      <c r="L5308" s="149"/>
      <c r="M5308" s="155"/>
      <c r="T5308" s="156"/>
      <c r="AT5308" s="151" t="s">
        <v>193</v>
      </c>
      <c r="AU5308" s="151" t="s">
        <v>81</v>
      </c>
      <c r="AV5308" s="12" t="s">
        <v>81</v>
      </c>
      <c r="AW5308" s="12" t="s">
        <v>34</v>
      </c>
      <c r="AX5308" s="12" t="s">
        <v>72</v>
      </c>
      <c r="AY5308" s="151" t="s">
        <v>182</v>
      </c>
    </row>
    <row r="5309" spans="2:51" s="12" customFormat="1">
      <c r="B5309" s="149"/>
      <c r="D5309" s="150" t="s">
        <v>193</v>
      </c>
      <c r="E5309" s="151" t="s">
        <v>3</v>
      </c>
      <c r="F5309" s="152" t="s">
        <v>2351</v>
      </c>
      <c r="H5309" s="153">
        <v>11.19</v>
      </c>
      <c r="I5309" s="154"/>
      <c r="L5309" s="149"/>
      <c r="M5309" s="155"/>
      <c r="T5309" s="156"/>
      <c r="AT5309" s="151" t="s">
        <v>193</v>
      </c>
      <c r="AU5309" s="151" t="s">
        <v>81</v>
      </c>
      <c r="AV5309" s="12" t="s">
        <v>81</v>
      </c>
      <c r="AW5309" s="12" t="s">
        <v>34</v>
      </c>
      <c r="AX5309" s="12" t="s">
        <v>72</v>
      </c>
      <c r="AY5309" s="151" t="s">
        <v>182</v>
      </c>
    </row>
    <row r="5310" spans="2:51" s="12" customFormat="1">
      <c r="B5310" s="149"/>
      <c r="D5310" s="150" t="s">
        <v>193</v>
      </c>
      <c r="E5310" s="151" t="s">
        <v>3</v>
      </c>
      <c r="F5310" s="152" t="s">
        <v>4779</v>
      </c>
      <c r="H5310" s="153">
        <v>7.13</v>
      </c>
      <c r="I5310" s="154"/>
      <c r="L5310" s="149"/>
      <c r="M5310" s="155"/>
      <c r="T5310" s="156"/>
      <c r="AT5310" s="151" t="s">
        <v>193</v>
      </c>
      <c r="AU5310" s="151" t="s">
        <v>81</v>
      </c>
      <c r="AV5310" s="12" t="s">
        <v>81</v>
      </c>
      <c r="AW5310" s="12" t="s">
        <v>34</v>
      </c>
      <c r="AX5310" s="12" t="s">
        <v>72</v>
      </c>
      <c r="AY5310" s="151" t="s">
        <v>182</v>
      </c>
    </row>
    <row r="5311" spans="2:51" s="12" customFormat="1">
      <c r="B5311" s="149"/>
      <c r="D5311" s="150" t="s">
        <v>193</v>
      </c>
      <c r="E5311" s="151" t="s">
        <v>3</v>
      </c>
      <c r="F5311" s="152" t="s">
        <v>4780</v>
      </c>
      <c r="H5311" s="153">
        <v>17.36</v>
      </c>
      <c r="I5311" s="154"/>
      <c r="L5311" s="149"/>
      <c r="M5311" s="155"/>
      <c r="T5311" s="156"/>
      <c r="AT5311" s="151" t="s">
        <v>193</v>
      </c>
      <c r="AU5311" s="151" t="s">
        <v>81</v>
      </c>
      <c r="AV5311" s="12" t="s">
        <v>81</v>
      </c>
      <c r="AW5311" s="12" t="s">
        <v>34</v>
      </c>
      <c r="AX5311" s="12" t="s">
        <v>72</v>
      </c>
      <c r="AY5311" s="151" t="s">
        <v>182</v>
      </c>
    </row>
    <row r="5312" spans="2:51" s="14" customFormat="1">
      <c r="B5312" s="174"/>
      <c r="D5312" s="150" t="s">
        <v>193</v>
      </c>
      <c r="E5312" s="175" t="s">
        <v>3</v>
      </c>
      <c r="F5312" s="176" t="s">
        <v>610</v>
      </c>
      <c r="H5312" s="177">
        <v>79.539999999999992</v>
      </c>
      <c r="I5312" s="178"/>
      <c r="L5312" s="174"/>
      <c r="M5312" s="179"/>
      <c r="T5312" s="180"/>
      <c r="AT5312" s="175" t="s">
        <v>193</v>
      </c>
      <c r="AU5312" s="175" t="s">
        <v>81</v>
      </c>
      <c r="AV5312" s="14" t="s">
        <v>202</v>
      </c>
      <c r="AW5312" s="14" t="s">
        <v>34</v>
      </c>
      <c r="AX5312" s="14" t="s">
        <v>72</v>
      </c>
      <c r="AY5312" s="175" t="s">
        <v>182</v>
      </c>
    </row>
    <row r="5313" spans="2:65" s="12" customFormat="1">
      <c r="B5313" s="149"/>
      <c r="D5313" s="150" t="s">
        <v>193</v>
      </c>
      <c r="E5313" s="151" t="s">
        <v>3</v>
      </c>
      <c r="F5313" s="152" t="s">
        <v>4781</v>
      </c>
      <c r="H5313" s="153">
        <v>16.8</v>
      </c>
      <c r="I5313" s="154"/>
      <c r="L5313" s="149"/>
      <c r="M5313" s="155"/>
      <c r="T5313" s="156"/>
      <c r="AT5313" s="151" t="s">
        <v>193</v>
      </c>
      <c r="AU5313" s="151" t="s">
        <v>81</v>
      </c>
      <c r="AV5313" s="12" t="s">
        <v>81</v>
      </c>
      <c r="AW5313" s="12" t="s">
        <v>34</v>
      </c>
      <c r="AX5313" s="12" t="s">
        <v>72</v>
      </c>
      <c r="AY5313" s="151" t="s">
        <v>182</v>
      </c>
    </row>
    <row r="5314" spans="2:65" s="14" customFormat="1">
      <c r="B5314" s="174"/>
      <c r="D5314" s="150" t="s">
        <v>193</v>
      </c>
      <c r="E5314" s="175" t="s">
        <v>3</v>
      </c>
      <c r="F5314" s="176" t="s">
        <v>350</v>
      </c>
      <c r="H5314" s="177">
        <v>16.8</v>
      </c>
      <c r="I5314" s="178"/>
      <c r="L5314" s="174"/>
      <c r="M5314" s="179"/>
      <c r="T5314" s="180"/>
      <c r="AT5314" s="175" t="s">
        <v>193</v>
      </c>
      <c r="AU5314" s="175" t="s">
        <v>81</v>
      </c>
      <c r="AV5314" s="14" t="s">
        <v>202</v>
      </c>
      <c r="AW5314" s="14" t="s">
        <v>34</v>
      </c>
      <c r="AX5314" s="14" t="s">
        <v>72</v>
      </c>
      <c r="AY5314" s="175" t="s">
        <v>182</v>
      </c>
    </row>
    <row r="5315" spans="2:65" s="13" customFormat="1">
      <c r="B5315" s="157"/>
      <c r="D5315" s="150" t="s">
        <v>193</v>
      </c>
      <c r="E5315" s="158" t="s">
        <v>3</v>
      </c>
      <c r="F5315" s="159" t="s">
        <v>201</v>
      </c>
      <c r="H5315" s="160">
        <v>213.04000000000002</v>
      </c>
      <c r="I5315" s="161"/>
      <c r="L5315" s="157"/>
      <c r="M5315" s="162"/>
      <c r="T5315" s="163"/>
      <c r="AT5315" s="158" t="s">
        <v>193</v>
      </c>
      <c r="AU5315" s="158" t="s">
        <v>81</v>
      </c>
      <c r="AV5315" s="13" t="s">
        <v>189</v>
      </c>
      <c r="AW5315" s="13" t="s">
        <v>34</v>
      </c>
      <c r="AX5315" s="13" t="s">
        <v>79</v>
      </c>
      <c r="AY5315" s="158" t="s">
        <v>182</v>
      </c>
    </row>
    <row r="5316" spans="2:65" s="1" customFormat="1" ht="49.15" customHeight="1">
      <c r="B5316" s="131"/>
      <c r="C5316" s="132" t="s">
        <v>4782</v>
      </c>
      <c r="D5316" s="132" t="s">
        <v>184</v>
      </c>
      <c r="E5316" s="133" t="s">
        <v>4783</v>
      </c>
      <c r="F5316" s="134" t="s">
        <v>4784</v>
      </c>
      <c r="G5316" s="135" t="s">
        <v>256</v>
      </c>
      <c r="H5316" s="136">
        <v>23.606000000000002</v>
      </c>
      <c r="I5316" s="137"/>
      <c r="J5316" s="138">
        <f>ROUND(I5316*H5316,2)</f>
        <v>0</v>
      </c>
      <c r="K5316" s="134" t="s">
        <v>188</v>
      </c>
      <c r="L5316" s="32"/>
      <c r="M5316" s="139" t="s">
        <v>3</v>
      </c>
      <c r="N5316" s="140" t="s">
        <v>43</v>
      </c>
      <c r="P5316" s="141">
        <f>O5316*H5316</f>
        <v>0</v>
      </c>
      <c r="Q5316" s="141">
        <v>0</v>
      </c>
      <c r="R5316" s="141">
        <f>Q5316*H5316</f>
        <v>0</v>
      </c>
      <c r="S5316" s="141">
        <v>0</v>
      </c>
      <c r="T5316" s="142">
        <f>S5316*H5316</f>
        <v>0</v>
      </c>
      <c r="AR5316" s="143" t="s">
        <v>286</v>
      </c>
      <c r="AT5316" s="143" t="s">
        <v>184</v>
      </c>
      <c r="AU5316" s="143" t="s">
        <v>81</v>
      </c>
      <c r="AY5316" s="17" t="s">
        <v>182</v>
      </c>
      <c r="BE5316" s="144">
        <f>IF(N5316="základní",J5316,0)</f>
        <v>0</v>
      </c>
      <c r="BF5316" s="144">
        <f>IF(N5316="snížená",J5316,0)</f>
        <v>0</v>
      </c>
      <c r="BG5316" s="144">
        <f>IF(N5316="zákl. přenesená",J5316,0)</f>
        <v>0</v>
      </c>
      <c r="BH5316" s="144">
        <f>IF(N5316="sníž. přenesená",J5316,0)</f>
        <v>0</v>
      </c>
      <c r="BI5316" s="144">
        <f>IF(N5316="nulová",J5316,0)</f>
        <v>0</v>
      </c>
      <c r="BJ5316" s="17" t="s">
        <v>79</v>
      </c>
      <c r="BK5316" s="144">
        <f>ROUND(I5316*H5316,2)</f>
        <v>0</v>
      </c>
      <c r="BL5316" s="17" t="s">
        <v>286</v>
      </c>
      <c r="BM5316" s="143" t="s">
        <v>4785</v>
      </c>
    </row>
    <row r="5317" spans="2:65" s="1" customFormat="1">
      <c r="B5317" s="32"/>
      <c r="D5317" s="145" t="s">
        <v>191</v>
      </c>
      <c r="F5317" s="146" t="s">
        <v>4786</v>
      </c>
      <c r="I5317" s="147"/>
      <c r="L5317" s="32"/>
      <c r="M5317" s="148"/>
      <c r="T5317" s="52"/>
      <c r="AT5317" s="17" t="s">
        <v>191</v>
      </c>
      <c r="AU5317" s="17" t="s">
        <v>81</v>
      </c>
    </row>
    <row r="5318" spans="2:65" s="11" customFormat="1" ht="22.9" customHeight="1">
      <c r="B5318" s="119"/>
      <c r="D5318" s="120" t="s">
        <v>71</v>
      </c>
      <c r="E5318" s="129" t="s">
        <v>4787</v>
      </c>
      <c r="F5318" s="129" t="s">
        <v>4788</v>
      </c>
      <c r="I5318" s="122"/>
      <c r="J5318" s="130">
        <f>BK5318</f>
        <v>0</v>
      </c>
      <c r="L5318" s="119"/>
      <c r="M5318" s="124"/>
      <c r="P5318" s="125">
        <f>SUM(P5319:P5354)</f>
        <v>0</v>
      </c>
      <c r="R5318" s="125">
        <f>SUM(R5319:R5354)</f>
        <v>9.1817226000000005</v>
      </c>
      <c r="T5318" s="126">
        <f>SUM(T5319:T5354)</f>
        <v>0</v>
      </c>
      <c r="AR5318" s="120" t="s">
        <v>81</v>
      </c>
      <c r="AT5318" s="127" t="s">
        <v>71</v>
      </c>
      <c r="AU5318" s="127" t="s">
        <v>79</v>
      </c>
      <c r="AY5318" s="120" t="s">
        <v>182</v>
      </c>
      <c r="BK5318" s="128">
        <f>SUM(BK5319:BK5354)</f>
        <v>0</v>
      </c>
    </row>
    <row r="5319" spans="2:65" s="1" customFormat="1" ht="24.2" customHeight="1">
      <c r="B5319" s="131"/>
      <c r="C5319" s="132" t="s">
        <v>4789</v>
      </c>
      <c r="D5319" s="132" t="s">
        <v>184</v>
      </c>
      <c r="E5319" s="133" t="s">
        <v>4790</v>
      </c>
      <c r="F5319" s="134" t="s">
        <v>4791</v>
      </c>
      <c r="G5319" s="135" t="s">
        <v>292</v>
      </c>
      <c r="H5319" s="136">
        <v>13.4</v>
      </c>
      <c r="I5319" s="137"/>
      <c r="J5319" s="138">
        <f>ROUND(I5319*H5319,2)</f>
        <v>0</v>
      </c>
      <c r="K5319" s="134" t="s">
        <v>3</v>
      </c>
      <c r="L5319" s="32"/>
      <c r="M5319" s="139" t="s">
        <v>3</v>
      </c>
      <c r="N5319" s="140" t="s">
        <v>43</v>
      </c>
      <c r="P5319" s="141">
        <f>O5319*H5319</f>
        <v>0</v>
      </c>
      <c r="Q5319" s="141">
        <v>0</v>
      </c>
      <c r="R5319" s="141">
        <f>Q5319*H5319</f>
        <v>0</v>
      </c>
      <c r="S5319" s="141">
        <v>0</v>
      </c>
      <c r="T5319" s="142">
        <f>S5319*H5319</f>
        <v>0</v>
      </c>
      <c r="AR5319" s="143" t="s">
        <v>286</v>
      </c>
      <c r="AT5319" s="143" t="s">
        <v>184</v>
      </c>
      <c r="AU5319" s="143" t="s">
        <v>81</v>
      </c>
      <c r="AY5319" s="17" t="s">
        <v>182</v>
      </c>
      <c r="BE5319" s="144">
        <f>IF(N5319="základní",J5319,0)</f>
        <v>0</v>
      </c>
      <c r="BF5319" s="144">
        <f>IF(N5319="snížená",J5319,0)</f>
        <v>0</v>
      </c>
      <c r="BG5319" s="144">
        <f>IF(N5319="zákl. přenesená",J5319,0)</f>
        <v>0</v>
      </c>
      <c r="BH5319" s="144">
        <f>IF(N5319="sníž. přenesená",J5319,0)</f>
        <v>0</v>
      </c>
      <c r="BI5319" s="144">
        <f>IF(N5319="nulová",J5319,0)</f>
        <v>0</v>
      </c>
      <c r="BJ5319" s="17" t="s">
        <v>79</v>
      </c>
      <c r="BK5319" s="144">
        <f>ROUND(I5319*H5319,2)</f>
        <v>0</v>
      </c>
      <c r="BL5319" s="17" t="s">
        <v>286</v>
      </c>
      <c r="BM5319" s="143" t="s">
        <v>4792</v>
      </c>
    </row>
    <row r="5320" spans="2:65" s="12" customFormat="1">
      <c r="B5320" s="149"/>
      <c r="D5320" s="150" t="s">
        <v>193</v>
      </c>
      <c r="E5320" s="151" t="s">
        <v>3</v>
      </c>
      <c r="F5320" s="152" t="s">
        <v>4793</v>
      </c>
      <c r="H5320" s="153">
        <v>8.39</v>
      </c>
      <c r="I5320" s="154"/>
      <c r="L5320" s="149"/>
      <c r="M5320" s="155"/>
      <c r="T5320" s="156"/>
      <c r="AT5320" s="151" t="s">
        <v>193</v>
      </c>
      <c r="AU5320" s="151" t="s">
        <v>81</v>
      </c>
      <c r="AV5320" s="12" t="s">
        <v>81</v>
      </c>
      <c r="AW5320" s="12" t="s">
        <v>34</v>
      </c>
      <c r="AX5320" s="12" t="s">
        <v>72</v>
      </c>
      <c r="AY5320" s="151" t="s">
        <v>182</v>
      </c>
    </row>
    <row r="5321" spans="2:65" s="12" customFormat="1">
      <c r="B5321" s="149"/>
      <c r="D5321" s="150" t="s">
        <v>193</v>
      </c>
      <c r="E5321" s="151" t="s">
        <v>3</v>
      </c>
      <c r="F5321" s="152" t="s">
        <v>4794</v>
      </c>
      <c r="H5321" s="153">
        <v>5.01</v>
      </c>
      <c r="I5321" s="154"/>
      <c r="L5321" s="149"/>
      <c r="M5321" s="155"/>
      <c r="T5321" s="156"/>
      <c r="AT5321" s="151" t="s">
        <v>193</v>
      </c>
      <c r="AU5321" s="151" t="s">
        <v>81</v>
      </c>
      <c r="AV5321" s="12" t="s">
        <v>81</v>
      </c>
      <c r="AW5321" s="12" t="s">
        <v>34</v>
      </c>
      <c r="AX5321" s="12" t="s">
        <v>72</v>
      </c>
      <c r="AY5321" s="151" t="s">
        <v>182</v>
      </c>
    </row>
    <row r="5322" spans="2:65" s="13" customFormat="1">
      <c r="B5322" s="157"/>
      <c r="D5322" s="150" t="s">
        <v>193</v>
      </c>
      <c r="E5322" s="158" t="s">
        <v>3</v>
      </c>
      <c r="F5322" s="159" t="s">
        <v>201</v>
      </c>
      <c r="H5322" s="160">
        <v>13.4</v>
      </c>
      <c r="I5322" s="161"/>
      <c r="L5322" s="157"/>
      <c r="M5322" s="162"/>
      <c r="T5322" s="163"/>
      <c r="AT5322" s="158" t="s">
        <v>193</v>
      </c>
      <c r="AU5322" s="158" t="s">
        <v>81</v>
      </c>
      <c r="AV5322" s="13" t="s">
        <v>189</v>
      </c>
      <c r="AW5322" s="13" t="s">
        <v>34</v>
      </c>
      <c r="AX5322" s="13" t="s">
        <v>79</v>
      </c>
      <c r="AY5322" s="158" t="s">
        <v>182</v>
      </c>
    </row>
    <row r="5323" spans="2:65" s="1" customFormat="1" ht="24.2" customHeight="1">
      <c r="B5323" s="131"/>
      <c r="C5323" s="132" t="s">
        <v>4795</v>
      </c>
      <c r="D5323" s="132" t="s">
        <v>184</v>
      </c>
      <c r="E5323" s="133" t="s">
        <v>4796</v>
      </c>
      <c r="F5323" s="134" t="s">
        <v>4797</v>
      </c>
      <c r="G5323" s="135" t="s">
        <v>292</v>
      </c>
      <c r="H5323" s="136">
        <v>159.01</v>
      </c>
      <c r="I5323" s="137"/>
      <c r="J5323" s="138">
        <f>ROUND(I5323*H5323,2)</f>
        <v>0</v>
      </c>
      <c r="K5323" s="134" t="s">
        <v>3</v>
      </c>
      <c r="L5323" s="32"/>
      <c r="M5323" s="139" t="s">
        <v>3</v>
      </c>
      <c r="N5323" s="140" t="s">
        <v>43</v>
      </c>
      <c r="P5323" s="141">
        <f>O5323*H5323</f>
        <v>0</v>
      </c>
      <c r="Q5323" s="141">
        <v>0</v>
      </c>
      <c r="R5323" s="141">
        <f>Q5323*H5323</f>
        <v>0</v>
      </c>
      <c r="S5323" s="141">
        <v>0</v>
      </c>
      <c r="T5323" s="142">
        <f>S5323*H5323</f>
        <v>0</v>
      </c>
      <c r="AR5323" s="143" t="s">
        <v>286</v>
      </c>
      <c r="AT5323" s="143" t="s">
        <v>184</v>
      </c>
      <c r="AU5323" s="143" t="s">
        <v>81</v>
      </c>
      <c r="AY5323" s="17" t="s">
        <v>182</v>
      </c>
      <c r="BE5323" s="144">
        <f>IF(N5323="základní",J5323,0)</f>
        <v>0</v>
      </c>
      <c r="BF5323" s="144">
        <f>IF(N5323="snížená",J5323,0)</f>
        <v>0</v>
      </c>
      <c r="BG5323" s="144">
        <f>IF(N5323="zákl. přenesená",J5323,0)</f>
        <v>0</v>
      </c>
      <c r="BH5323" s="144">
        <f>IF(N5323="sníž. přenesená",J5323,0)</f>
        <v>0</v>
      </c>
      <c r="BI5323" s="144">
        <f>IF(N5323="nulová",J5323,0)</f>
        <v>0</v>
      </c>
      <c r="BJ5323" s="17" t="s">
        <v>79</v>
      </c>
      <c r="BK5323" s="144">
        <f>ROUND(I5323*H5323,2)</f>
        <v>0</v>
      </c>
      <c r="BL5323" s="17" t="s">
        <v>286</v>
      </c>
      <c r="BM5323" s="143" t="s">
        <v>4798</v>
      </c>
    </row>
    <row r="5324" spans="2:65" s="12" customFormat="1">
      <c r="B5324" s="149"/>
      <c r="D5324" s="150" t="s">
        <v>193</v>
      </c>
      <c r="E5324" s="151" t="s">
        <v>3</v>
      </c>
      <c r="F5324" s="152" t="s">
        <v>4799</v>
      </c>
      <c r="H5324" s="153">
        <v>59.75</v>
      </c>
      <c r="I5324" s="154"/>
      <c r="L5324" s="149"/>
      <c r="M5324" s="155"/>
      <c r="T5324" s="156"/>
      <c r="AT5324" s="151" t="s">
        <v>193</v>
      </c>
      <c r="AU5324" s="151" t="s">
        <v>81</v>
      </c>
      <c r="AV5324" s="12" t="s">
        <v>81</v>
      </c>
      <c r="AW5324" s="12" t="s">
        <v>34</v>
      </c>
      <c r="AX5324" s="12" t="s">
        <v>72</v>
      </c>
      <c r="AY5324" s="151" t="s">
        <v>182</v>
      </c>
    </row>
    <row r="5325" spans="2:65" s="12" customFormat="1">
      <c r="B5325" s="149"/>
      <c r="D5325" s="150" t="s">
        <v>193</v>
      </c>
      <c r="E5325" s="151" t="s">
        <v>3</v>
      </c>
      <c r="F5325" s="152" t="s">
        <v>4800</v>
      </c>
      <c r="H5325" s="153">
        <v>49.63</v>
      </c>
      <c r="I5325" s="154"/>
      <c r="L5325" s="149"/>
      <c r="M5325" s="155"/>
      <c r="T5325" s="156"/>
      <c r="AT5325" s="151" t="s">
        <v>193</v>
      </c>
      <c r="AU5325" s="151" t="s">
        <v>81</v>
      </c>
      <c r="AV5325" s="12" t="s">
        <v>81</v>
      </c>
      <c r="AW5325" s="12" t="s">
        <v>34</v>
      </c>
      <c r="AX5325" s="12" t="s">
        <v>72</v>
      </c>
      <c r="AY5325" s="151" t="s">
        <v>182</v>
      </c>
    </row>
    <row r="5326" spans="2:65" s="12" customFormat="1">
      <c r="B5326" s="149"/>
      <c r="D5326" s="150" t="s">
        <v>193</v>
      </c>
      <c r="E5326" s="151" t="s">
        <v>3</v>
      </c>
      <c r="F5326" s="152" t="s">
        <v>4801</v>
      </c>
      <c r="H5326" s="153">
        <v>49.63</v>
      </c>
      <c r="I5326" s="154"/>
      <c r="L5326" s="149"/>
      <c r="M5326" s="155"/>
      <c r="T5326" s="156"/>
      <c r="AT5326" s="151" t="s">
        <v>193</v>
      </c>
      <c r="AU5326" s="151" t="s">
        <v>81</v>
      </c>
      <c r="AV5326" s="12" t="s">
        <v>81</v>
      </c>
      <c r="AW5326" s="12" t="s">
        <v>34</v>
      </c>
      <c r="AX5326" s="12" t="s">
        <v>72</v>
      </c>
      <c r="AY5326" s="151" t="s">
        <v>182</v>
      </c>
    </row>
    <row r="5327" spans="2:65" s="13" customFormat="1">
      <c r="B5327" s="157"/>
      <c r="D5327" s="150" t="s">
        <v>193</v>
      </c>
      <c r="E5327" s="158" t="s">
        <v>3</v>
      </c>
      <c r="F5327" s="159" t="s">
        <v>201</v>
      </c>
      <c r="H5327" s="160">
        <v>159.01</v>
      </c>
      <c r="I5327" s="161"/>
      <c r="L5327" s="157"/>
      <c r="M5327" s="162"/>
      <c r="T5327" s="163"/>
      <c r="AT5327" s="158" t="s">
        <v>193</v>
      </c>
      <c r="AU5327" s="158" t="s">
        <v>81</v>
      </c>
      <c r="AV5327" s="13" t="s">
        <v>189</v>
      </c>
      <c r="AW5327" s="13" t="s">
        <v>34</v>
      </c>
      <c r="AX5327" s="13" t="s">
        <v>79</v>
      </c>
      <c r="AY5327" s="158" t="s">
        <v>182</v>
      </c>
    </row>
    <row r="5328" spans="2:65" s="1" customFormat="1" ht="24.2" customHeight="1">
      <c r="B5328" s="131"/>
      <c r="C5328" s="132" t="s">
        <v>4802</v>
      </c>
      <c r="D5328" s="132" t="s">
        <v>184</v>
      </c>
      <c r="E5328" s="133" t="s">
        <v>4803</v>
      </c>
      <c r="F5328" s="134" t="s">
        <v>4804</v>
      </c>
      <c r="G5328" s="135" t="s">
        <v>292</v>
      </c>
      <c r="H5328" s="136">
        <v>596.17999999999995</v>
      </c>
      <c r="I5328" s="137"/>
      <c r="J5328" s="138">
        <f>ROUND(I5328*H5328,2)</f>
        <v>0</v>
      </c>
      <c r="K5328" s="134" t="s">
        <v>3</v>
      </c>
      <c r="L5328" s="32"/>
      <c r="M5328" s="139" t="s">
        <v>3</v>
      </c>
      <c r="N5328" s="140" t="s">
        <v>43</v>
      </c>
      <c r="P5328" s="141">
        <f>O5328*H5328</f>
        <v>0</v>
      </c>
      <c r="Q5328" s="141">
        <v>0</v>
      </c>
      <c r="R5328" s="141">
        <f>Q5328*H5328</f>
        <v>0</v>
      </c>
      <c r="S5328" s="141">
        <v>0</v>
      </c>
      <c r="T5328" s="142">
        <f>S5328*H5328</f>
        <v>0</v>
      </c>
      <c r="AR5328" s="143" t="s">
        <v>286</v>
      </c>
      <c r="AT5328" s="143" t="s">
        <v>184</v>
      </c>
      <c r="AU5328" s="143" t="s">
        <v>81</v>
      </c>
      <c r="AY5328" s="17" t="s">
        <v>182</v>
      </c>
      <c r="BE5328" s="144">
        <f>IF(N5328="základní",J5328,0)</f>
        <v>0</v>
      </c>
      <c r="BF5328" s="144">
        <f>IF(N5328="snížená",J5328,0)</f>
        <v>0</v>
      </c>
      <c r="BG5328" s="144">
        <f>IF(N5328="zákl. přenesená",J5328,0)</f>
        <v>0</v>
      </c>
      <c r="BH5328" s="144">
        <f>IF(N5328="sníž. přenesená",J5328,0)</f>
        <v>0</v>
      </c>
      <c r="BI5328" s="144">
        <f>IF(N5328="nulová",J5328,0)</f>
        <v>0</v>
      </c>
      <c r="BJ5328" s="17" t="s">
        <v>79</v>
      </c>
      <c r="BK5328" s="144">
        <f>ROUND(I5328*H5328,2)</f>
        <v>0</v>
      </c>
      <c r="BL5328" s="17" t="s">
        <v>286</v>
      </c>
      <c r="BM5328" s="143" t="s">
        <v>4805</v>
      </c>
    </row>
    <row r="5329" spans="2:65" s="12" customFormat="1">
      <c r="B5329" s="149"/>
      <c r="D5329" s="150" t="s">
        <v>193</v>
      </c>
      <c r="E5329" s="151" t="s">
        <v>3</v>
      </c>
      <c r="F5329" s="152" t="s">
        <v>4806</v>
      </c>
      <c r="H5329" s="153">
        <v>108.8</v>
      </c>
      <c r="I5329" s="154"/>
      <c r="L5329" s="149"/>
      <c r="M5329" s="155"/>
      <c r="T5329" s="156"/>
      <c r="AT5329" s="151" t="s">
        <v>193</v>
      </c>
      <c r="AU5329" s="151" t="s">
        <v>81</v>
      </c>
      <c r="AV5329" s="12" t="s">
        <v>81</v>
      </c>
      <c r="AW5329" s="12" t="s">
        <v>34</v>
      </c>
      <c r="AX5329" s="12" t="s">
        <v>72</v>
      </c>
      <c r="AY5329" s="151" t="s">
        <v>182</v>
      </c>
    </row>
    <row r="5330" spans="2:65" s="12" customFormat="1" ht="22.5">
      <c r="B5330" s="149"/>
      <c r="D5330" s="150" t="s">
        <v>193</v>
      </c>
      <c r="E5330" s="151" t="s">
        <v>3</v>
      </c>
      <c r="F5330" s="152" t="s">
        <v>4807</v>
      </c>
      <c r="H5330" s="153">
        <v>234.72</v>
      </c>
      <c r="I5330" s="154"/>
      <c r="L5330" s="149"/>
      <c r="M5330" s="155"/>
      <c r="T5330" s="156"/>
      <c r="AT5330" s="151" t="s">
        <v>193</v>
      </c>
      <c r="AU5330" s="151" t="s">
        <v>81</v>
      </c>
      <c r="AV5330" s="12" t="s">
        <v>81</v>
      </c>
      <c r="AW5330" s="12" t="s">
        <v>34</v>
      </c>
      <c r="AX5330" s="12" t="s">
        <v>72</v>
      </c>
      <c r="AY5330" s="151" t="s">
        <v>182</v>
      </c>
    </row>
    <row r="5331" spans="2:65" s="12" customFormat="1" ht="22.5">
      <c r="B5331" s="149"/>
      <c r="D5331" s="150" t="s">
        <v>193</v>
      </c>
      <c r="E5331" s="151" t="s">
        <v>3</v>
      </c>
      <c r="F5331" s="152" t="s">
        <v>4808</v>
      </c>
      <c r="H5331" s="153">
        <v>234.72</v>
      </c>
      <c r="I5331" s="154"/>
      <c r="L5331" s="149"/>
      <c r="M5331" s="155"/>
      <c r="T5331" s="156"/>
      <c r="AT5331" s="151" t="s">
        <v>193</v>
      </c>
      <c r="AU5331" s="151" t="s">
        <v>81</v>
      </c>
      <c r="AV5331" s="12" t="s">
        <v>81</v>
      </c>
      <c r="AW5331" s="12" t="s">
        <v>34</v>
      </c>
      <c r="AX5331" s="12" t="s">
        <v>72</v>
      </c>
      <c r="AY5331" s="151" t="s">
        <v>182</v>
      </c>
    </row>
    <row r="5332" spans="2:65" s="12" customFormat="1">
      <c r="B5332" s="149"/>
      <c r="D5332" s="150" t="s">
        <v>193</v>
      </c>
      <c r="E5332" s="151" t="s">
        <v>3</v>
      </c>
      <c r="F5332" s="152" t="s">
        <v>4809</v>
      </c>
      <c r="H5332" s="153">
        <v>17.940000000000001</v>
      </c>
      <c r="I5332" s="154"/>
      <c r="L5332" s="149"/>
      <c r="M5332" s="155"/>
      <c r="T5332" s="156"/>
      <c r="AT5332" s="151" t="s">
        <v>193</v>
      </c>
      <c r="AU5332" s="151" t="s">
        <v>81</v>
      </c>
      <c r="AV5332" s="12" t="s">
        <v>81</v>
      </c>
      <c r="AW5332" s="12" t="s">
        <v>34</v>
      </c>
      <c r="AX5332" s="12" t="s">
        <v>72</v>
      </c>
      <c r="AY5332" s="151" t="s">
        <v>182</v>
      </c>
    </row>
    <row r="5333" spans="2:65" s="13" customFormat="1">
      <c r="B5333" s="157"/>
      <c r="D5333" s="150" t="s">
        <v>193</v>
      </c>
      <c r="E5333" s="158" t="s">
        <v>3</v>
      </c>
      <c r="F5333" s="159" t="s">
        <v>201</v>
      </c>
      <c r="H5333" s="160">
        <v>596.18000000000006</v>
      </c>
      <c r="I5333" s="161"/>
      <c r="L5333" s="157"/>
      <c r="M5333" s="162"/>
      <c r="T5333" s="163"/>
      <c r="AT5333" s="158" t="s">
        <v>193</v>
      </c>
      <c r="AU5333" s="158" t="s">
        <v>81</v>
      </c>
      <c r="AV5333" s="13" t="s">
        <v>189</v>
      </c>
      <c r="AW5333" s="13" t="s">
        <v>34</v>
      </c>
      <c r="AX5333" s="13" t="s">
        <v>79</v>
      </c>
      <c r="AY5333" s="158" t="s">
        <v>182</v>
      </c>
    </row>
    <row r="5334" spans="2:65" s="1" customFormat="1" ht="24.2" customHeight="1">
      <c r="B5334" s="131"/>
      <c r="C5334" s="132" t="s">
        <v>4810</v>
      </c>
      <c r="D5334" s="132" t="s">
        <v>184</v>
      </c>
      <c r="E5334" s="133" t="s">
        <v>4811</v>
      </c>
      <c r="F5334" s="134" t="s">
        <v>4812</v>
      </c>
      <c r="G5334" s="135" t="s">
        <v>292</v>
      </c>
      <c r="H5334" s="136">
        <v>303.66000000000003</v>
      </c>
      <c r="I5334" s="137"/>
      <c r="J5334" s="138">
        <f>ROUND(I5334*H5334,2)</f>
        <v>0</v>
      </c>
      <c r="K5334" s="134" t="s">
        <v>3</v>
      </c>
      <c r="L5334" s="32"/>
      <c r="M5334" s="139" t="s">
        <v>3</v>
      </c>
      <c r="N5334" s="140" t="s">
        <v>43</v>
      </c>
      <c r="P5334" s="141">
        <f>O5334*H5334</f>
        <v>0</v>
      </c>
      <c r="Q5334" s="141">
        <v>0</v>
      </c>
      <c r="R5334" s="141">
        <f>Q5334*H5334</f>
        <v>0</v>
      </c>
      <c r="S5334" s="141">
        <v>0</v>
      </c>
      <c r="T5334" s="142">
        <f>S5334*H5334</f>
        <v>0</v>
      </c>
      <c r="AR5334" s="143" t="s">
        <v>286</v>
      </c>
      <c r="AT5334" s="143" t="s">
        <v>184</v>
      </c>
      <c r="AU5334" s="143" t="s">
        <v>81</v>
      </c>
      <c r="AY5334" s="17" t="s">
        <v>182</v>
      </c>
      <c r="BE5334" s="144">
        <f>IF(N5334="základní",J5334,0)</f>
        <v>0</v>
      </c>
      <c r="BF5334" s="144">
        <f>IF(N5334="snížená",J5334,0)</f>
        <v>0</v>
      </c>
      <c r="BG5334" s="144">
        <f>IF(N5334="zákl. přenesená",J5334,0)</f>
        <v>0</v>
      </c>
      <c r="BH5334" s="144">
        <f>IF(N5334="sníž. přenesená",J5334,0)</f>
        <v>0</v>
      </c>
      <c r="BI5334" s="144">
        <f>IF(N5334="nulová",J5334,0)</f>
        <v>0</v>
      </c>
      <c r="BJ5334" s="17" t="s">
        <v>79</v>
      </c>
      <c r="BK5334" s="144">
        <f>ROUND(I5334*H5334,2)</f>
        <v>0</v>
      </c>
      <c r="BL5334" s="17" t="s">
        <v>286</v>
      </c>
      <c r="BM5334" s="143" t="s">
        <v>4813</v>
      </c>
    </row>
    <row r="5335" spans="2:65" s="12" customFormat="1">
      <c r="B5335" s="149"/>
      <c r="D5335" s="150" t="s">
        <v>193</v>
      </c>
      <c r="E5335" s="151" t="s">
        <v>3</v>
      </c>
      <c r="F5335" s="152" t="s">
        <v>4814</v>
      </c>
      <c r="H5335" s="153">
        <v>51.59</v>
      </c>
      <c r="I5335" s="154"/>
      <c r="L5335" s="149"/>
      <c r="M5335" s="155"/>
      <c r="T5335" s="156"/>
      <c r="AT5335" s="151" t="s">
        <v>193</v>
      </c>
      <c r="AU5335" s="151" t="s">
        <v>81</v>
      </c>
      <c r="AV5335" s="12" t="s">
        <v>81</v>
      </c>
      <c r="AW5335" s="12" t="s">
        <v>34</v>
      </c>
      <c r="AX5335" s="12" t="s">
        <v>72</v>
      </c>
      <c r="AY5335" s="151" t="s">
        <v>182</v>
      </c>
    </row>
    <row r="5336" spans="2:65" s="12" customFormat="1">
      <c r="B5336" s="149"/>
      <c r="D5336" s="150" t="s">
        <v>193</v>
      </c>
      <c r="E5336" s="151" t="s">
        <v>3</v>
      </c>
      <c r="F5336" s="152" t="s">
        <v>4815</v>
      </c>
      <c r="H5336" s="153">
        <v>94.39</v>
      </c>
      <c r="I5336" s="154"/>
      <c r="L5336" s="149"/>
      <c r="M5336" s="155"/>
      <c r="T5336" s="156"/>
      <c r="AT5336" s="151" t="s">
        <v>193</v>
      </c>
      <c r="AU5336" s="151" t="s">
        <v>81</v>
      </c>
      <c r="AV5336" s="12" t="s">
        <v>81</v>
      </c>
      <c r="AW5336" s="12" t="s">
        <v>34</v>
      </c>
      <c r="AX5336" s="12" t="s">
        <v>72</v>
      </c>
      <c r="AY5336" s="151" t="s">
        <v>182</v>
      </c>
    </row>
    <row r="5337" spans="2:65" s="12" customFormat="1">
      <c r="B5337" s="149"/>
      <c r="D5337" s="150" t="s">
        <v>193</v>
      </c>
      <c r="E5337" s="151" t="s">
        <v>3</v>
      </c>
      <c r="F5337" s="152" t="s">
        <v>4816</v>
      </c>
      <c r="H5337" s="153">
        <v>94.39</v>
      </c>
      <c r="I5337" s="154"/>
      <c r="L5337" s="149"/>
      <c r="M5337" s="155"/>
      <c r="T5337" s="156"/>
      <c r="AT5337" s="151" t="s">
        <v>193</v>
      </c>
      <c r="AU5337" s="151" t="s">
        <v>81</v>
      </c>
      <c r="AV5337" s="12" t="s">
        <v>81</v>
      </c>
      <c r="AW5337" s="12" t="s">
        <v>34</v>
      </c>
      <c r="AX5337" s="12" t="s">
        <v>72</v>
      </c>
      <c r="AY5337" s="151" t="s">
        <v>182</v>
      </c>
    </row>
    <row r="5338" spans="2:65" s="12" customFormat="1">
      <c r="B5338" s="149"/>
      <c r="D5338" s="150" t="s">
        <v>193</v>
      </c>
      <c r="E5338" s="151" t="s">
        <v>3</v>
      </c>
      <c r="F5338" s="152" t="s">
        <v>4817</v>
      </c>
      <c r="H5338" s="153">
        <v>63.29</v>
      </c>
      <c r="I5338" s="154"/>
      <c r="L5338" s="149"/>
      <c r="M5338" s="155"/>
      <c r="T5338" s="156"/>
      <c r="AT5338" s="151" t="s">
        <v>193</v>
      </c>
      <c r="AU5338" s="151" t="s">
        <v>81</v>
      </c>
      <c r="AV5338" s="12" t="s">
        <v>81</v>
      </c>
      <c r="AW5338" s="12" t="s">
        <v>34</v>
      </c>
      <c r="AX5338" s="12" t="s">
        <v>72</v>
      </c>
      <c r="AY5338" s="151" t="s">
        <v>182</v>
      </c>
    </row>
    <row r="5339" spans="2:65" s="13" customFormat="1">
      <c r="B5339" s="157"/>
      <c r="D5339" s="150" t="s">
        <v>193</v>
      </c>
      <c r="E5339" s="158" t="s">
        <v>3</v>
      </c>
      <c r="F5339" s="159" t="s">
        <v>201</v>
      </c>
      <c r="H5339" s="160">
        <v>303.66000000000003</v>
      </c>
      <c r="I5339" s="161"/>
      <c r="L5339" s="157"/>
      <c r="M5339" s="162"/>
      <c r="T5339" s="163"/>
      <c r="AT5339" s="158" t="s">
        <v>193</v>
      </c>
      <c r="AU5339" s="158" t="s">
        <v>81</v>
      </c>
      <c r="AV5339" s="13" t="s">
        <v>189</v>
      </c>
      <c r="AW5339" s="13" t="s">
        <v>34</v>
      </c>
      <c r="AX5339" s="13" t="s">
        <v>79</v>
      </c>
      <c r="AY5339" s="158" t="s">
        <v>182</v>
      </c>
    </row>
    <row r="5340" spans="2:65" s="1" customFormat="1" ht="24.2" customHeight="1">
      <c r="B5340" s="131"/>
      <c r="C5340" s="132" t="s">
        <v>4818</v>
      </c>
      <c r="D5340" s="132" t="s">
        <v>184</v>
      </c>
      <c r="E5340" s="133" t="s">
        <v>4819</v>
      </c>
      <c r="F5340" s="134" t="s">
        <v>4820</v>
      </c>
      <c r="G5340" s="135" t="s">
        <v>292</v>
      </c>
      <c r="H5340" s="136">
        <v>107.92</v>
      </c>
      <c r="I5340" s="137"/>
      <c r="J5340" s="138">
        <f>ROUND(I5340*H5340,2)</f>
        <v>0</v>
      </c>
      <c r="K5340" s="134" t="s">
        <v>3</v>
      </c>
      <c r="L5340" s="32"/>
      <c r="M5340" s="139" t="s">
        <v>3</v>
      </c>
      <c r="N5340" s="140" t="s">
        <v>43</v>
      </c>
      <c r="P5340" s="141">
        <f>O5340*H5340</f>
        <v>0</v>
      </c>
      <c r="Q5340" s="141">
        <v>0</v>
      </c>
      <c r="R5340" s="141">
        <f>Q5340*H5340</f>
        <v>0</v>
      </c>
      <c r="S5340" s="141">
        <v>0</v>
      </c>
      <c r="T5340" s="142">
        <f>S5340*H5340</f>
        <v>0</v>
      </c>
      <c r="AR5340" s="143" t="s">
        <v>286</v>
      </c>
      <c r="AT5340" s="143" t="s">
        <v>184</v>
      </c>
      <c r="AU5340" s="143" t="s">
        <v>81</v>
      </c>
      <c r="AY5340" s="17" t="s">
        <v>182</v>
      </c>
      <c r="BE5340" s="144">
        <f>IF(N5340="základní",J5340,0)</f>
        <v>0</v>
      </c>
      <c r="BF5340" s="144">
        <f>IF(N5340="snížená",J5340,0)</f>
        <v>0</v>
      </c>
      <c r="BG5340" s="144">
        <f>IF(N5340="zákl. přenesená",J5340,0)</f>
        <v>0</v>
      </c>
      <c r="BH5340" s="144">
        <f>IF(N5340="sníž. přenesená",J5340,0)</f>
        <v>0</v>
      </c>
      <c r="BI5340" s="144">
        <f>IF(N5340="nulová",J5340,0)</f>
        <v>0</v>
      </c>
      <c r="BJ5340" s="17" t="s">
        <v>79</v>
      </c>
      <c r="BK5340" s="144">
        <f>ROUND(I5340*H5340,2)</f>
        <v>0</v>
      </c>
      <c r="BL5340" s="17" t="s">
        <v>286</v>
      </c>
      <c r="BM5340" s="143" t="s">
        <v>4821</v>
      </c>
    </row>
    <row r="5341" spans="2:65" s="12" customFormat="1" ht="22.5">
      <c r="B5341" s="149"/>
      <c r="D5341" s="150" t="s">
        <v>193</v>
      </c>
      <c r="E5341" s="151" t="s">
        <v>3</v>
      </c>
      <c r="F5341" s="152" t="s">
        <v>4822</v>
      </c>
      <c r="H5341" s="153">
        <v>53.96</v>
      </c>
      <c r="I5341" s="154"/>
      <c r="L5341" s="149"/>
      <c r="M5341" s="155"/>
      <c r="T5341" s="156"/>
      <c r="AT5341" s="151" t="s">
        <v>193</v>
      </c>
      <c r="AU5341" s="151" t="s">
        <v>81</v>
      </c>
      <c r="AV5341" s="12" t="s">
        <v>81</v>
      </c>
      <c r="AW5341" s="12" t="s">
        <v>34</v>
      </c>
      <c r="AX5341" s="12" t="s">
        <v>72</v>
      </c>
      <c r="AY5341" s="151" t="s">
        <v>182</v>
      </c>
    </row>
    <row r="5342" spans="2:65" s="12" customFormat="1" ht="22.5">
      <c r="B5342" s="149"/>
      <c r="D5342" s="150" t="s">
        <v>193</v>
      </c>
      <c r="E5342" s="151" t="s">
        <v>3</v>
      </c>
      <c r="F5342" s="152" t="s">
        <v>4823</v>
      </c>
      <c r="H5342" s="153">
        <v>53.96</v>
      </c>
      <c r="I5342" s="154"/>
      <c r="L5342" s="149"/>
      <c r="M5342" s="155"/>
      <c r="T5342" s="156"/>
      <c r="AT5342" s="151" t="s">
        <v>193</v>
      </c>
      <c r="AU5342" s="151" t="s">
        <v>81</v>
      </c>
      <c r="AV5342" s="12" t="s">
        <v>81</v>
      </c>
      <c r="AW5342" s="12" t="s">
        <v>34</v>
      </c>
      <c r="AX5342" s="12" t="s">
        <v>72</v>
      </c>
      <c r="AY5342" s="151" t="s">
        <v>182</v>
      </c>
    </row>
    <row r="5343" spans="2:65" s="13" customFormat="1">
      <c r="B5343" s="157"/>
      <c r="D5343" s="150" t="s">
        <v>193</v>
      </c>
      <c r="E5343" s="158" t="s">
        <v>3</v>
      </c>
      <c r="F5343" s="159" t="s">
        <v>201</v>
      </c>
      <c r="H5343" s="160">
        <v>107.92</v>
      </c>
      <c r="I5343" s="161"/>
      <c r="L5343" s="157"/>
      <c r="M5343" s="162"/>
      <c r="T5343" s="163"/>
      <c r="AT5343" s="158" t="s">
        <v>193</v>
      </c>
      <c r="AU5343" s="158" t="s">
        <v>81</v>
      </c>
      <c r="AV5343" s="13" t="s">
        <v>189</v>
      </c>
      <c r="AW5343" s="13" t="s">
        <v>34</v>
      </c>
      <c r="AX5343" s="13" t="s">
        <v>79</v>
      </c>
      <c r="AY5343" s="158" t="s">
        <v>182</v>
      </c>
    </row>
    <row r="5344" spans="2:65" s="1" customFormat="1" ht="16.5" customHeight="1">
      <c r="B5344" s="131"/>
      <c r="C5344" s="132" t="s">
        <v>4824</v>
      </c>
      <c r="D5344" s="132" t="s">
        <v>184</v>
      </c>
      <c r="E5344" s="133" t="s">
        <v>4825</v>
      </c>
      <c r="F5344" s="134" t="s">
        <v>4826</v>
      </c>
      <c r="G5344" s="135" t="s">
        <v>292</v>
      </c>
      <c r="H5344" s="136">
        <v>1180.17</v>
      </c>
      <c r="I5344" s="137"/>
      <c r="J5344" s="138">
        <f>ROUND(I5344*H5344,2)</f>
        <v>0</v>
      </c>
      <c r="K5344" s="134" t="s">
        <v>188</v>
      </c>
      <c r="L5344" s="32"/>
      <c r="M5344" s="139" t="s">
        <v>3</v>
      </c>
      <c r="N5344" s="140" t="s">
        <v>43</v>
      </c>
      <c r="P5344" s="141">
        <f>O5344*H5344</f>
        <v>0</v>
      </c>
      <c r="Q5344" s="141">
        <v>0</v>
      </c>
      <c r="R5344" s="141">
        <f>Q5344*H5344</f>
        <v>0</v>
      </c>
      <c r="S5344" s="141">
        <v>0</v>
      </c>
      <c r="T5344" s="142">
        <f>S5344*H5344</f>
        <v>0</v>
      </c>
      <c r="AR5344" s="143" t="s">
        <v>286</v>
      </c>
      <c r="AT5344" s="143" t="s">
        <v>184</v>
      </c>
      <c r="AU5344" s="143" t="s">
        <v>81</v>
      </c>
      <c r="AY5344" s="17" t="s">
        <v>182</v>
      </c>
      <c r="BE5344" s="144">
        <f>IF(N5344="základní",J5344,0)</f>
        <v>0</v>
      </c>
      <c r="BF5344" s="144">
        <f>IF(N5344="snížená",J5344,0)</f>
        <v>0</v>
      </c>
      <c r="BG5344" s="144">
        <f>IF(N5344="zákl. přenesená",J5344,0)</f>
        <v>0</v>
      </c>
      <c r="BH5344" s="144">
        <f>IF(N5344="sníž. přenesená",J5344,0)</f>
        <v>0</v>
      </c>
      <c r="BI5344" s="144">
        <f>IF(N5344="nulová",J5344,0)</f>
        <v>0</v>
      </c>
      <c r="BJ5344" s="17" t="s">
        <v>79</v>
      </c>
      <c r="BK5344" s="144">
        <f>ROUND(I5344*H5344,2)</f>
        <v>0</v>
      </c>
      <c r="BL5344" s="17" t="s">
        <v>286</v>
      </c>
      <c r="BM5344" s="143" t="s">
        <v>4827</v>
      </c>
    </row>
    <row r="5345" spans="2:65" s="1" customFormat="1">
      <c r="B5345" s="32"/>
      <c r="D5345" s="145" t="s">
        <v>191</v>
      </c>
      <c r="F5345" s="146" t="s">
        <v>4828</v>
      </c>
      <c r="I5345" s="147"/>
      <c r="L5345" s="32"/>
      <c r="M5345" s="148"/>
      <c r="T5345" s="52"/>
      <c r="AT5345" s="17" t="s">
        <v>191</v>
      </c>
      <c r="AU5345" s="17" t="s">
        <v>81</v>
      </c>
    </row>
    <row r="5346" spans="2:65" s="12" customFormat="1">
      <c r="B5346" s="149"/>
      <c r="D5346" s="150" t="s">
        <v>193</v>
      </c>
      <c r="E5346" s="151" t="s">
        <v>3</v>
      </c>
      <c r="F5346" s="152" t="s">
        <v>4829</v>
      </c>
      <c r="H5346" s="153">
        <v>1180.17</v>
      </c>
      <c r="I5346" s="154"/>
      <c r="L5346" s="149"/>
      <c r="M5346" s="155"/>
      <c r="T5346" s="156"/>
      <c r="AT5346" s="151" t="s">
        <v>193</v>
      </c>
      <c r="AU5346" s="151" t="s">
        <v>81</v>
      </c>
      <c r="AV5346" s="12" t="s">
        <v>81</v>
      </c>
      <c r="AW5346" s="12" t="s">
        <v>34</v>
      </c>
      <c r="AX5346" s="12" t="s">
        <v>79</v>
      </c>
      <c r="AY5346" s="151" t="s">
        <v>182</v>
      </c>
    </row>
    <row r="5347" spans="2:65" s="1" customFormat="1" ht="16.5" customHeight="1">
      <c r="B5347" s="131"/>
      <c r="C5347" s="132" t="s">
        <v>4830</v>
      </c>
      <c r="D5347" s="132" t="s">
        <v>184</v>
      </c>
      <c r="E5347" s="133" t="s">
        <v>4831</v>
      </c>
      <c r="F5347" s="134" t="s">
        <v>4832</v>
      </c>
      <c r="G5347" s="135" t="s">
        <v>292</v>
      </c>
      <c r="H5347" s="136">
        <v>1180.17</v>
      </c>
      <c r="I5347" s="137"/>
      <c r="J5347" s="138">
        <f>ROUND(I5347*H5347,2)</f>
        <v>0</v>
      </c>
      <c r="K5347" s="134" t="s">
        <v>188</v>
      </c>
      <c r="L5347" s="32"/>
      <c r="M5347" s="139" t="s">
        <v>3</v>
      </c>
      <c r="N5347" s="140" t="s">
        <v>43</v>
      </c>
      <c r="P5347" s="141">
        <f>O5347*H5347</f>
        <v>0</v>
      </c>
      <c r="Q5347" s="141">
        <v>2.0000000000000001E-4</v>
      </c>
      <c r="R5347" s="141">
        <f>Q5347*H5347</f>
        <v>0.23603400000000002</v>
      </c>
      <c r="S5347" s="141">
        <v>0</v>
      </c>
      <c r="T5347" s="142">
        <f>S5347*H5347</f>
        <v>0</v>
      </c>
      <c r="AR5347" s="143" t="s">
        <v>286</v>
      </c>
      <c r="AT5347" s="143" t="s">
        <v>184</v>
      </c>
      <c r="AU5347" s="143" t="s">
        <v>81</v>
      </c>
      <c r="AY5347" s="17" t="s">
        <v>182</v>
      </c>
      <c r="BE5347" s="144">
        <f>IF(N5347="základní",J5347,0)</f>
        <v>0</v>
      </c>
      <c r="BF5347" s="144">
        <f>IF(N5347="snížená",J5347,0)</f>
        <v>0</v>
      </c>
      <c r="BG5347" s="144">
        <f>IF(N5347="zákl. přenesená",J5347,0)</f>
        <v>0</v>
      </c>
      <c r="BH5347" s="144">
        <f>IF(N5347="sníž. přenesená",J5347,0)</f>
        <v>0</v>
      </c>
      <c r="BI5347" s="144">
        <f>IF(N5347="nulová",J5347,0)</f>
        <v>0</v>
      </c>
      <c r="BJ5347" s="17" t="s">
        <v>79</v>
      </c>
      <c r="BK5347" s="144">
        <f>ROUND(I5347*H5347,2)</f>
        <v>0</v>
      </c>
      <c r="BL5347" s="17" t="s">
        <v>286</v>
      </c>
      <c r="BM5347" s="143" t="s">
        <v>4833</v>
      </c>
    </row>
    <row r="5348" spans="2:65" s="1" customFormat="1">
      <c r="B5348" s="32"/>
      <c r="D5348" s="145" t="s">
        <v>191</v>
      </c>
      <c r="F5348" s="146" t="s">
        <v>4834</v>
      </c>
      <c r="I5348" s="147"/>
      <c r="L5348" s="32"/>
      <c r="M5348" s="148"/>
      <c r="T5348" s="52"/>
      <c r="AT5348" s="17" t="s">
        <v>191</v>
      </c>
      <c r="AU5348" s="17" t="s">
        <v>81</v>
      </c>
    </row>
    <row r="5349" spans="2:65" s="12" customFormat="1">
      <c r="B5349" s="149"/>
      <c r="D5349" s="150" t="s">
        <v>193</v>
      </c>
      <c r="E5349" s="151" t="s">
        <v>3</v>
      </c>
      <c r="F5349" s="152" t="s">
        <v>4829</v>
      </c>
      <c r="H5349" s="153">
        <v>1180.17</v>
      </c>
      <c r="I5349" s="154"/>
      <c r="L5349" s="149"/>
      <c r="M5349" s="155"/>
      <c r="T5349" s="156"/>
      <c r="AT5349" s="151" t="s">
        <v>193</v>
      </c>
      <c r="AU5349" s="151" t="s">
        <v>81</v>
      </c>
      <c r="AV5349" s="12" t="s">
        <v>81</v>
      </c>
      <c r="AW5349" s="12" t="s">
        <v>34</v>
      </c>
      <c r="AX5349" s="12" t="s">
        <v>79</v>
      </c>
      <c r="AY5349" s="151" t="s">
        <v>182</v>
      </c>
    </row>
    <row r="5350" spans="2:65" s="1" customFormat="1" ht="33" customHeight="1">
      <c r="B5350" s="131"/>
      <c r="C5350" s="132" t="s">
        <v>4835</v>
      </c>
      <c r="D5350" s="132" t="s">
        <v>184</v>
      </c>
      <c r="E5350" s="133" t="s">
        <v>4836</v>
      </c>
      <c r="F5350" s="134" t="s">
        <v>4837</v>
      </c>
      <c r="G5350" s="135" t="s">
        <v>292</v>
      </c>
      <c r="H5350" s="136">
        <v>1180.17</v>
      </c>
      <c r="I5350" s="137"/>
      <c r="J5350" s="138">
        <f>ROUND(I5350*H5350,2)</f>
        <v>0</v>
      </c>
      <c r="K5350" s="134" t="s">
        <v>188</v>
      </c>
      <c r="L5350" s="32"/>
      <c r="M5350" s="139" t="s">
        <v>3</v>
      </c>
      <c r="N5350" s="140" t="s">
        <v>43</v>
      </c>
      <c r="P5350" s="141">
        <f>O5350*H5350</f>
        <v>0</v>
      </c>
      <c r="Q5350" s="141">
        <v>7.5799999999999999E-3</v>
      </c>
      <c r="R5350" s="141">
        <f>Q5350*H5350</f>
        <v>8.9456886000000004</v>
      </c>
      <c r="S5350" s="141">
        <v>0</v>
      </c>
      <c r="T5350" s="142">
        <f>S5350*H5350</f>
        <v>0</v>
      </c>
      <c r="AR5350" s="143" t="s">
        <v>286</v>
      </c>
      <c r="AT5350" s="143" t="s">
        <v>184</v>
      </c>
      <c r="AU5350" s="143" t="s">
        <v>81</v>
      </c>
      <c r="AY5350" s="17" t="s">
        <v>182</v>
      </c>
      <c r="BE5350" s="144">
        <f>IF(N5350="základní",J5350,0)</f>
        <v>0</v>
      </c>
      <c r="BF5350" s="144">
        <f>IF(N5350="snížená",J5350,0)</f>
        <v>0</v>
      </c>
      <c r="BG5350" s="144">
        <f>IF(N5350="zákl. přenesená",J5350,0)</f>
        <v>0</v>
      </c>
      <c r="BH5350" s="144">
        <f>IF(N5350="sníž. přenesená",J5350,0)</f>
        <v>0</v>
      </c>
      <c r="BI5350" s="144">
        <f>IF(N5350="nulová",J5350,0)</f>
        <v>0</v>
      </c>
      <c r="BJ5350" s="17" t="s">
        <v>79</v>
      </c>
      <c r="BK5350" s="144">
        <f>ROUND(I5350*H5350,2)</f>
        <v>0</v>
      </c>
      <c r="BL5350" s="17" t="s">
        <v>286</v>
      </c>
      <c r="BM5350" s="143" t="s">
        <v>4838</v>
      </c>
    </row>
    <row r="5351" spans="2:65" s="1" customFormat="1">
      <c r="B5351" s="32"/>
      <c r="D5351" s="145" t="s">
        <v>191</v>
      </c>
      <c r="F5351" s="146" t="s">
        <v>4839</v>
      </c>
      <c r="I5351" s="147"/>
      <c r="L5351" s="32"/>
      <c r="M5351" s="148"/>
      <c r="T5351" s="52"/>
      <c r="AT5351" s="17" t="s">
        <v>191</v>
      </c>
      <c r="AU5351" s="17" t="s">
        <v>81</v>
      </c>
    </row>
    <row r="5352" spans="2:65" s="12" customFormat="1">
      <c r="B5352" s="149"/>
      <c r="D5352" s="150" t="s">
        <v>193</v>
      </c>
      <c r="E5352" s="151" t="s">
        <v>3</v>
      </c>
      <c r="F5352" s="152" t="s">
        <v>4829</v>
      </c>
      <c r="H5352" s="153">
        <v>1180.17</v>
      </c>
      <c r="I5352" s="154"/>
      <c r="L5352" s="149"/>
      <c r="M5352" s="155"/>
      <c r="T5352" s="156"/>
      <c r="AT5352" s="151" t="s">
        <v>193</v>
      </c>
      <c r="AU5352" s="151" t="s">
        <v>81</v>
      </c>
      <c r="AV5352" s="12" t="s">
        <v>81</v>
      </c>
      <c r="AW5352" s="12" t="s">
        <v>34</v>
      </c>
      <c r="AX5352" s="12" t="s">
        <v>79</v>
      </c>
      <c r="AY5352" s="151" t="s">
        <v>182</v>
      </c>
    </row>
    <row r="5353" spans="2:65" s="1" customFormat="1" ht="49.15" customHeight="1">
      <c r="B5353" s="131"/>
      <c r="C5353" s="132" t="s">
        <v>4840</v>
      </c>
      <c r="D5353" s="132" t="s">
        <v>184</v>
      </c>
      <c r="E5353" s="133" t="s">
        <v>4841</v>
      </c>
      <c r="F5353" s="134" t="s">
        <v>4842</v>
      </c>
      <c r="G5353" s="135" t="s">
        <v>256</v>
      </c>
      <c r="H5353" s="136">
        <v>9.1820000000000004</v>
      </c>
      <c r="I5353" s="137"/>
      <c r="J5353" s="138">
        <f>ROUND(I5353*H5353,2)</f>
        <v>0</v>
      </c>
      <c r="K5353" s="134" t="s">
        <v>188</v>
      </c>
      <c r="L5353" s="32"/>
      <c r="M5353" s="139" t="s">
        <v>3</v>
      </c>
      <c r="N5353" s="140" t="s">
        <v>43</v>
      </c>
      <c r="P5353" s="141">
        <f>O5353*H5353</f>
        <v>0</v>
      </c>
      <c r="Q5353" s="141">
        <v>0</v>
      </c>
      <c r="R5353" s="141">
        <f>Q5353*H5353</f>
        <v>0</v>
      </c>
      <c r="S5353" s="141">
        <v>0</v>
      </c>
      <c r="T5353" s="142">
        <f>S5353*H5353</f>
        <v>0</v>
      </c>
      <c r="AR5353" s="143" t="s">
        <v>286</v>
      </c>
      <c r="AT5353" s="143" t="s">
        <v>184</v>
      </c>
      <c r="AU5353" s="143" t="s">
        <v>81</v>
      </c>
      <c r="AY5353" s="17" t="s">
        <v>182</v>
      </c>
      <c r="BE5353" s="144">
        <f>IF(N5353="základní",J5353,0)</f>
        <v>0</v>
      </c>
      <c r="BF5353" s="144">
        <f>IF(N5353="snížená",J5353,0)</f>
        <v>0</v>
      </c>
      <c r="BG5353" s="144">
        <f>IF(N5353="zákl. přenesená",J5353,0)</f>
        <v>0</v>
      </c>
      <c r="BH5353" s="144">
        <f>IF(N5353="sníž. přenesená",J5353,0)</f>
        <v>0</v>
      </c>
      <c r="BI5353" s="144">
        <f>IF(N5353="nulová",J5353,0)</f>
        <v>0</v>
      </c>
      <c r="BJ5353" s="17" t="s">
        <v>79</v>
      </c>
      <c r="BK5353" s="144">
        <f>ROUND(I5353*H5353,2)</f>
        <v>0</v>
      </c>
      <c r="BL5353" s="17" t="s">
        <v>286</v>
      </c>
      <c r="BM5353" s="143" t="s">
        <v>4843</v>
      </c>
    </row>
    <row r="5354" spans="2:65" s="1" customFormat="1">
      <c r="B5354" s="32"/>
      <c r="D5354" s="145" t="s">
        <v>191</v>
      </c>
      <c r="F5354" s="146" t="s">
        <v>4844</v>
      </c>
      <c r="I5354" s="147"/>
      <c r="L5354" s="32"/>
      <c r="M5354" s="148"/>
      <c r="T5354" s="52"/>
      <c r="AT5354" s="17" t="s">
        <v>191</v>
      </c>
      <c r="AU5354" s="17" t="s">
        <v>81</v>
      </c>
    </row>
    <row r="5355" spans="2:65" s="11" customFormat="1" ht="22.9" customHeight="1">
      <c r="B5355" s="119"/>
      <c r="D5355" s="120" t="s">
        <v>71</v>
      </c>
      <c r="E5355" s="129" t="s">
        <v>4845</v>
      </c>
      <c r="F5355" s="129" t="s">
        <v>4846</v>
      </c>
      <c r="I5355" s="122"/>
      <c r="J5355" s="130">
        <f>BK5355</f>
        <v>0</v>
      </c>
      <c r="L5355" s="119"/>
      <c r="M5355" s="124"/>
      <c r="P5355" s="125">
        <f>SUM(P5356:P5368)</f>
        <v>0</v>
      </c>
      <c r="R5355" s="125">
        <f>SUM(R5356:R5368)</f>
        <v>8.2052399999999998E-2</v>
      </c>
      <c r="T5355" s="126">
        <f>SUM(T5356:T5368)</f>
        <v>0</v>
      </c>
      <c r="AR5355" s="120" t="s">
        <v>81</v>
      </c>
      <c r="AT5355" s="127" t="s">
        <v>71</v>
      </c>
      <c r="AU5355" s="127" t="s">
        <v>79</v>
      </c>
      <c r="AY5355" s="120" t="s">
        <v>182</v>
      </c>
      <c r="BK5355" s="128">
        <f>SUM(BK5356:BK5368)</f>
        <v>0</v>
      </c>
    </row>
    <row r="5356" spans="2:65" s="1" customFormat="1" ht="24.2" customHeight="1">
      <c r="B5356" s="131"/>
      <c r="C5356" s="132" t="s">
        <v>4847</v>
      </c>
      <c r="D5356" s="132" t="s">
        <v>184</v>
      </c>
      <c r="E5356" s="133" t="s">
        <v>4848</v>
      </c>
      <c r="F5356" s="134" t="s">
        <v>4849</v>
      </c>
      <c r="G5356" s="135" t="s">
        <v>292</v>
      </c>
      <c r="H5356" s="136">
        <v>8.1240000000000006</v>
      </c>
      <c r="I5356" s="137"/>
      <c r="J5356" s="138">
        <f>ROUND(I5356*H5356,2)</f>
        <v>0</v>
      </c>
      <c r="K5356" s="134" t="s">
        <v>188</v>
      </c>
      <c r="L5356" s="32"/>
      <c r="M5356" s="139" t="s">
        <v>3</v>
      </c>
      <c r="N5356" s="140" t="s">
        <v>43</v>
      </c>
      <c r="P5356" s="141">
        <f>O5356*H5356</f>
        <v>0</v>
      </c>
      <c r="Q5356" s="141">
        <v>2.0000000000000001E-4</v>
      </c>
      <c r="R5356" s="141">
        <f>Q5356*H5356</f>
        <v>1.6248000000000002E-3</v>
      </c>
      <c r="S5356" s="141">
        <v>0</v>
      </c>
      <c r="T5356" s="142">
        <f>S5356*H5356</f>
        <v>0</v>
      </c>
      <c r="AR5356" s="143" t="s">
        <v>286</v>
      </c>
      <c r="AT5356" s="143" t="s">
        <v>184</v>
      </c>
      <c r="AU5356" s="143" t="s">
        <v>81</v>
      </c>
      <c r="AY5356" s="17" t="s">
        <v>182</v>
      </c>
      <c r="BE5356" s="144">
        <f>IF(N5356="základní",J5356,0)</f>
        <v>0</v>
      </c>
      <c r="BF5356" s="144">
        <f>IF(N5356="snížená",J5356,0)</f>
        <v>0</v>
      </c>
      <c r="BG5356" s="144">
        <f>IF(N5356="zákl. přenesená",J5356,0)</f>
        <v>0</v>
      </c>
      <c r="BH5356" s="144">
        <f>IF(N5356="sníž. přenesená",J5356,0)</f>
        <v>0</v>
      </c>
      <c r="BI5356" s="144">
        <f>IF(N5356="nulová",J5356,0)</f>
        <v>0</v>
      </c>
      <c r="BJ5356" s="17" t="s">
        <v>79</v>
      </c>
      <c r="BK5356" s="144">
        <f>ROUND(I5356*H5356,2)</f>
        <v>0</v>
      </c>
      <c r="BL5356" s="17" t="s">
        <v>286</v>
      </c>
      <c r="BM5356" s="143" t="s">
        <v>4850</v>
      </c>
    </row>
    <row r="5357" spans="2:65" s="1" customFormat="1">
      <c r="B5357" s="32"/>
      <c r="D5357" s="145" t="s">
        <v>191</v>
      </c>
      <c r="F5357" s="146" t="s">
        <v>4851</v>
      </c>
      <c r="I5357" s="147"/>
      <c r="L5357" s="32"/>
      <c r="M5357" s="148"/>
      <c r="T5357" s="52"/>
      <c r="AT5357" s="17" t="s">
        <v>191</v>
      </c>
      <c r="AU5357" s="17" t="s">
        <v>81</v>
      </c>
    </row>
    <row r="5358" spans="2:65" s="12" customFormat="1">
      <c r="B5358" s="149"/>
      <c r="D5358" s="150" t="s">
        <v>193</v>
      </c>
      <c r="E5358" s="151" t="s">
        <v>3</v>
      </c>
      <c r="F5358" s="152" t="s">
        <v>4852</v>
      </c>
      <c r="H5358" s="153">
        <v>8.1240000000000006</v>
      </c>
      <c r="I5358" s="154"/>
      <c r="L5358" s="149"/>
      <c r="M5358" s="155"/>
      <c r="T5358" s="156"/>
      <c r="AT5358" s="151" t="s">
        <v>193</v>
      </c>
      <c r="AU5358" s="151" t="s">
        <v>81</v>
      </c>
      <c r="AV5358" s="12" t="s">
        <v>81</v>
      </c>
      <c r="AW5358" s="12" t="s">
        <v>34</v>
      </c>
      <c r="AX5358" s="12" t="s">
        <v>79</v>
      </c>
      <c r="AY5358" s="151" t="s">
        <v>182</v>
      </c>
    </row>
    <row r="5359" spans="2:65" s="1" customFormat="1" ht="24.2" customHeight="1">
      <c r="B5359" s="131"/>
      <c r="C5359" s="132" t="s">
        <v>4853</v>
      </c>
      <c r="D5359" s="132" t="s">
        <v>184</v>
      </c>
      <c r="E5359" s="133" t="s">
        <v>4854</v>
      </c>
      <c r="F5359" s="134" t="s">
        <v>4855</v>
      </c>
      <c r="G5359" s="135" t="s">
        <v>292</v>
      </c>
      <c r="H5359" s="136">
        <v>8.1240000000000006</v>
      </c>
      <c r="I5359" s="137"/>
      <c r="J5359" s="138">
        <f>ROUND(I5359*H5359,2)</f>
        <v>0</v>
      </c>
      <c r="K5359" s="134" t="s">
        <v>188</v>
      </c>
      <c r="L5359" s="32"/>
      <c r="M5359" s="139" t="s">
        <v>3</v>
      </c>
      <c r="N5359" s="140" t="s">
        <v>43</v>
      </c>
      <c r="P5359" s="141">
        <f>O5359*H5359</f>
        <v>0</v>
      </c>
      <c r="Q5359" s="141">
        <v>4.7999999999999996E-3</v>
      </c>
      <c r="R5359" s="141">
        <f>Q5359*H5359</f>
        <v>3.8995200000000001E-2</v>
      </c>
      <c r="S5359" s="141">
        <v>0</v>
      </c>
      <c r="T5359" s="142">
        <f>S5359*H5359</f>
        <v>0</v>
      </c>
      <c r="AR5359" s="143" t="s">
        <v>286</v>
      </c>
      <c r="AT5359" s="143" t="s">
        <v>184</v>
      </c>
      <c r="AU5359" s="143" t="s">
        <v>81</v>
      </c>
      <c r="AY5359" s="17" t="s">
        <v>182</v>
      </c>
      <c r="BE5359" s="144">
        <f>IF(N5359="základní",J5359,0)</f>
        <v>0</v>
      </c>
      <c r="BF5359" s="144">
        <f>IF(N5359="snížená",J5359,0)</f>
        <v>0</v>
      </c>
      <c r="BG5359" s="144">
        <f>IF(N5359="zákl. přenesená",J5359,0)</f>
        <v>0</v>
      </c>
      <c r="BH5359" s="144">
        <f>IF(N5359="sníž. přenesená",J5359,0)</f>
        <v>0</v>
      </c>
      <c r="BI5359" s="144">
        <f>IF(N5359="nulová",J5359,0)</f>
        <v>0</v>
      </c>
      <c r="BJ5359" s="17" t="s">
        <v>79</v>
      </c>
      <c r="BK5359" s="144">
        <f>ROUND(I5359*H5359,2)</f>
        <v>0</v>
      </c>
      <c r="BL5359" s="17" t="s">
        <v>286</v>
      </c>
      <c r="BM5359" s="143" t="s">
        <v>4856</v>
      </c>
    </row>
    <row r="5360" spans="2:65" s="1" customFormat="1">
      <c r="B5360" s="32"/>
      <c r="D5360" s="145" t="s">
        <v>191</v>
      </c>
      <c r="F5360" s="146" t="s">
        <v>4857</v>
      </c>
      <c r="I5360" s="147"/>
      <c r="L5360" s="32"/>
      <c r="M5360" s="148"/>
      <c r="T5360" s="52"/>
      <c r="AT5360" s="17" t="s">
        <v>191</v>
      </c>
      <c r="AU5360" s="17" t="s">
        <v>81</v>
      </c>
    </row>
    <row r="5361" spans="2:65" s="1" customFormat="1" ht="24.2" customHeight="1">
      <c r="B5361" s="131"/>
      <c r="C5361" s="132" t="s">
        <v>4858</v>
      </c>
      <c r="D5361" s="132" t="s">
        <v>184</v>
      </c>
      <c r="E5361" s="133" t="s">
        <v>4859</v>
      </c>
      <c r="F5361" s="134" t="s">
        <v>4860</v>
      </c>
      <c r="G5361" s="135" t="s">
        <v>292</v>
      </c>
      <c r="H5361" s="136">
        <v>8.1240000000000006</v>
      </c>
      <c r="I5361" s="137"/>
      <c r="J5361" s="138">
        <f>ROUND(I5361*H5361,2)</f>
        <v>0</v>
      </c>
      <c r="K5361" s="134" t="s">
        <v>188</v>
      </c>
      <c r="L5361" s="32"/>
      <c r="M5361" s="139" t="s">
        <v>3</v>
      </c>
      <c r="N5361" s="140" t="s">
        <v>43</v>
      </c>
      <c r="P5361" s="141">
        <f>O5361*H5361</f>
        <v>0</v>
      </c>
      <c r="Q5361" s="141">
        <v>3.5000000000000001E-3</v>
      </c>
      <c r="R5361" s="141">
        <f>Q5361*H5361</f>
        <v>2.8434000000000001E-2</v>
      </c>
      <c r="S5361" s="141">
        <v>0</v>
      </c>
      <c r="T5361" s="142">
        <f>S5361*H5361</f>
        <v>0</v>
      </c>
      <c r="AR5361" s="143" t="s">
        <v>286</v>
      </c>
      <c r="AT5361" s="143" t="s">
        <v>184</v>
      </c>
      <c r="AU5361" s="143" t="s">
        <v>81</v>
      </c>
      <c r="AY5361" s="17" t="s">
        <v>182</v>
      </c>
      <c r="BE5361" s="144">
        <f>IF(N5361="základní",J5361,0)</f>
        <v>0</v>
      </c>
      <c r="BF5361" s="144">
        <f>IF(N5361="snížená",J5361,0)</f>
        <v>0</v>
      </c>
      <c r="BG5361" s="144">
        <f>IF(N5361="zákl. přenesená",J5361,0)</f>
        <v>0</v>
      </c>
      <c r="BH5361" s="144">
        <f>IF(N5361="sníž. přenesená",J5361,0)</f>
        <v>0</v>
      </c>
      <c r="BI5361" s="144">
        <f>IF(N5361="nulová",J5361,0)</f>
        <v>0</v>
      </c>
      <c r="BJ5361" s="17" t="s">
        <v>79</v>
      </c>
      <c r="BK5361" s="144">
        <f>ROUND(I5361*H5361,2)</f>
        <v>0</v>
      </c>
      <c r="BL5361" s="17" t="s">
        <v>286</v>
      </c>
      <c r="BM5361" s="143" t="s">
        <v>4861</v>
      </c>
    </row>
    <row r="5362" spans="2:65" s="1" customFormat="1">
      <c r="B5362" s="32"/>
      <c r="D5362" s="145" t="s">
        <v>191</v>
      </c>
      <c r="F5362" s="146" t="s">
        <v>4862</v>
      </c>
      <c r="I5362" s="147"/>
      <c r="L5362" s="32"/>
      <c r="M5362" s="148"/>
      <c r="T5362" s="52"/>
      <c r="AT5362" s="17" t="s">
        <v>191</v>
      </c>
      <c r="AU5362" s="17" t="s">
        <v>81</v>
      </c>
    </row>
    <row r="5363" spans="2:65" s="1" customFormat="1" ht="16.5" customHeight="1">
      <c r="B5363" s="131"/>
      <c r="C5363" s="132" t="s">
        <v>4863</v>
      </c>
      <c r="D5363" s="132" t="s">
        <v>184</v>
      </c>
      <c r="E5363" s="133" t="s">
        <v>4864</v>
      </c>
      <c r="F5363" s="134" t="s">
        <v>4865</v>
      </c>
      <c r="G5363" s="135" t="s">
        <v>292</v>
      </c>
      <c r="H5363" s="136">
        <v>8.1240000000000006</v>
      </c>
      <c r="I5363" s="137"/>
      <c r="J5363" s="138">
        <f>ROUND(I5363*H5363,2)</f>
        <v>0</v>
      </c>
      <c r="K5363" s="134" t="s">
        <v>188</v>
      </c>
      <c r="L5363" s="32"/>
      <c r="M5363" s="139" t="s">
        <v>3</v>
      </c>
      <c r="N5363" s="140" t="s">
        <v>43</v>
      </c>
      <c r="P5363" s="141">
        <f>O5363*H5363</f>
        <v>0</v>
      </c>
      <c r="Q5363" s="141">
        <v>1.4E-3</v>
      </c>
      <c r="R5363" s="141">
        <f>Q5363*H5363</f>
        <v>1.1373600000000001E-2</v>
      </c>
      <c r="S5363" s="141">
        <v>0</v>
      </c>
      <c r="T5363" s="142">
        <f>S5363*H5363</f>
        <v>0</v>
      </c>
      <c r="AR5363" s="143" t="s">
        <v>286</v>
      </c>
      <c r="AT5363" s="143" t="s">
        <v>184</v>
      </c>
      <c r="AU5363" s="143" t="s">
        <v>81</v>
      </c>
      <c r="AY5363" s="17" t="s">
        <v>182</v>
      </c>
      <c r="BE5363" s="144">
        <f>IF(N5363="základní",J5363,0)</f>
        <v>0</v>
      </c>
      <c r="BF5363" s="144">
        <f>IF(N5363="snížená",J5363,0)</f>
        <v>0</v>
      </c>
      <c r="BG5363" s="144">
        <f>IF(N5363="zákl. přenesená",J5363,0)</f>
        <v>0</v>
      </c>
      <c r="BH5363" s="144">
        <f>IF(N5363="sníž. přenesená",J5363,0)</f>
        <v>0</v>
      </c>
      <c r="BI5363" s="144">
        <f>IF(N5363="nulová",J5363,0)</f>
        <v>0</v>
      </c>
      <c r="BJ5363" s="17" t="s">
        <v>79</v>
      </c>
      <c r="BK5363" s="144">
        <f>ROUND(I5363*H5363,2)</f>
        <v>0</v>
      </c>
      <c r="BL5363" s="17" t="s">
        <v>286</v>
      </c>
      <c r="BM5363" s="143" t="s">
        <v>4866</v>
      </c>
    </row>
    <row r="5364" spans="2:65" s="1" customFormat="1">
      <c r="B5364" s="32"/>
      <c r="D5364" s="145" t="s">
        <v>191</v>
      </c>
      <c r="F5364" s="146" t="s">
        <v>4867</v>
      </c>
      <c r="I5364" s="147"/>
      <c r="L5364" s="32"/>
      <c r="M5364" s="148"/>
      <c r="T5364" s="52"/>
      <c r="AT5364" s="17" t="s">
        <v>191</v>
      </c>
      <c r="AU5364" s="17" t="s">
        <v>81</v>
      </c>
    </row>
    <row r="5365" spans="2:65" s="1" customFormat="1" ht="16.5" customHeight="1">
      <c r="B5365" s="131"/>
      <c r="C5365" s="132" t="s">
        <v>4868</v>
      </c>
      <c r="D5365" s="132" t="s">
        <v>184</v>
      </c>
      <c r="E5365" s="133" t="s">
        <v>4869</v>
      </c>
      <c r="F5365" s="134" t="s">
        <v>4870</v>
      </c>
      <c r="G5365" s="135" t="s">
        <v>292</v>
      </c>
      <c r="H5365" s="136">
        <v>8.1240000000000006</v>
      </c>
      <c r="I5365" s="137"/>
      <c r="J5365" s="138">
        <f>ROUND(I5365*H5365,2)</f>
        <v>0</v>
      </c>
      <c r="K5365" s="134" t="s">
        <v>188</v>
      </c>
      <c r="L5365" s="32"/>
      <c r="M5365" s="139" t="s">
        <v>3</v>
      </c>
      <c r="N5365" s="140" t="s">
        <v>43</v>
      </c>
      <c r="P5365" s="141">
        <f>O5365*H5365</f>
        <v>0</v>
      </c>
      <c r="Q5365" s="141">
        <v>2.0000000000000001E-4</v>
      </c>
      <c r="R5365" s="141">
        <f>Q5365*H5365</f>
        <v>1.6248000000000002E-3</v>
      </c>
      <c r="S5365" s="141">
        <v>0</v>
      </c>
      <c r="T5365" s="142">
        <f>S5365*H5365</f>
        <v>0</v>
      </c>
      <c r="AR5365" s="143" t="s">
        <v>286</v>
      </c>
      <c r="AT5365" s="143" t="s">
        <v>184</v>
      </c>
      <c r="AU5365" s="143" t="s">
        <v>81</v>
      </c>
      <c r="AY5365" s="17" t="s">
        <v>182</v>
      </c>
      <c r="BE5365" s="144">
        <f>IF(N5365="základní",J5365,0)</f>
        <v>0</v>
      </c>
      <c r="BF5365" s="144">
        <f>IF(N5365="snížená",J5365,0)</f>
        <v>0</v>
      </c>
      <c r="BG5365" s="144">
        <f>IF(N5365="zákl. přenesená",J5365,0)</f>
        <v>0</v>
      </c>
      <c r="BH5365" s="144">
        <f>IF(N5365="sníž. přenesená",J5365,0)</f>
        <v>0</v>
      </c>
      <c r="BI5365" s="144">
        <f>IF(N5365="nulová",J5365,0)</f>
        <v>0</v>
      </c>
      <c r="BJ5365" s="17" t="s">
        <v>79</v>
      </c>
      <c r="BK5365" s="144">
        <f>ROUND(I5365*H5365,2)</f>
        <v>0</v>
      </c>
      <c r="BL5365" s="17" t="s">
        <v>286</v>
      </c>
      <c r="BM5365" s="143" t="s">
        <v>4871</v>
      </c>
    </row>
    <row r="5366" spans="2:65" s="1" customFormat="1">
      <c r="B5366" s="32"/>
      <c r="D5366" s="145" t="s">
        <v>191</v>
      </c>
      <c r="F5366" s="146" t="s">
        <v>4872</v>
      </c>
      <c r="I5366" s="147"/>
      <c r="L5366" s="32"/>
      <c r="M5366" s="148"/>
      <c r="T5366" s="52"/>
      <c r="AT5366" s="17" t="s">
        <v>191</v>
      </c>
      <c r="AU5366" s="17" t="s">
        <v>81</v>
      </c>
    </row>
    <row r="5367" spans="2:65" s="1" customFormat="1" ht="44.25" customHeight="1">
      <c r="B5367" s="131"/>
      <c r="C5367" s="132" t="s">
        <v>4873</v>
      </c>
      <c r="D5367" s="132" t="s">
        <v>184</v>
      </c>
      <c r="E5367" s="133" t="s">
        <v>4874</v>
      </c>
      <c r="F5367" s="134" t="s">
        <v>4875</v>
      </c>
      <c r="G5367" s="135" t="s">
        <v>256</v>
      </c>
      <c r="H5367" s="136">
        <v>8.2000000000000003E-2</v>
      </c>
      <c r="I5367" s="137"/>
      <c r="J5367" s="138">
        <f>ROUND(I5367*H5367,2)</f>
        <v>0</v>
      </c>
      <c r="K5367" s="134" t="s">
        <v>188</v>
      </c>
      <c r="L5367" s="32"/>
      <c r="M5367" s="139" t="s">
        <v>3</v>
      </c>
      <c r="N5367" s="140" t="s">
        <v>43</v>
      </c>
      <c r="P5367" s="141">
        <f>O5367*H5367</f>
        <v>0</v>
      </c>
      <c r="Q5367" s="141">
        <v>0</v>
      </c>
      <c r="R5367" s="141">
        <f>Q5367*H5367</f>
        <v>0</v>
      </c>
      <c r="S5367" s="141">
        <v>0</v>
      </c>
      <c r="T5367" s="142">
        <f>S5367*H5367</f>
        <v>0</v>
      </c>
      <c r="AR5367" s="143" t="s">
        <v>286</v>
      </c>
      <c r="AT5367" s="143" t="s">
        <v>184</v>
      </c>
      <c r="AU5367" s="143" t="s">
        <v>81</v>
      </c>
      <c r="AY5367" s="17" t="s">
        <v>182</v>
      </c>
      <c r="BE5367" s="144">
        <f>IF(N5367="základní",J5367,0)</f>
        <v>0</v>
      </c>
      <c r="BF5367" s="144">
        <f>IF(N5367="snížená",J5367,0)</f>
        <v>0</v>
      </c>
      <c r="BG5367" s="144">
        <f>IF(N5367="zákl. přenesená",J5367,0)</f>
        <v>0</v>
      </c>
      <c r="BH5367" s="144">
        <f>IF(N5367="sníž. přenesená",J5367,0)</f>
        <v>0</v>
      </c>
      <c r="BI5367" s="144">
        <f>IF(N5367="nulová",J5367,0)</f>
        <v>0</v>
      </c>
      <c r="BJ5367" s="17" t="s">
        <v>79</v>
      </c>
      <c r="BK5367" s="144">
        <f>ROUND(I5367*H5367,2)</f>
        <v>0</v>
      </c>
      <c r="BL5367" s="17" t="s">
        <v>286</v>
      </c>
      <c r="BM5367" s="143" t="s">
        <v>4876</v>
      </c>
    </row>
    <row r="5368" spans="2:65" s="1" customFormat="1">
      <c r="B5368" s="32"/>
      <c r="D5368" s="145" t="s">
        <v>191</v>
      </c>
      <c r="F5368" s="146" t="s">
        <v>4877</v>
      </c>
      <c r="I5368" s="147"/>
      <c r="L5368" s="32"/>
      <c r="M5368" s="148"/>
      <c r="T5368" s="52"/>
      <c r="AT5368" s="17" t="s">
        <v>191</v>
      </c>
      <c r="AU5368" s="17" t="s">
        <v>81</v>
      </c>
    </row>
    <row r="5369" spans="2:65" s="11" customFormat="1" ht="22.9" customHeight="1">
      <c r="B5369" s="119"/>
      <c r="D5369" s="120" t="s">
        <v>71</v>
      </c>
      <c r="E5369" s="129" t="s">
        <v>4878</v>
      </c>
      <c r="F5369" s="129" t="s">
        <v>4879</v>
      </c>
      <c r="I5369" s="122"/>
      <c r="J5369" s="130">
        <f>BK5369</f>
        <v>0</v>
      </c>
      <c r="L5369" s="119"/>
      <c r="M5369" s="124"/>
      <c r="P5369" s="125">
        <f>SUM(P5370:P5824)</f>
        <v>0</v>
      </c>
      <c r="R5369" s="125">
        <f>SUM(R5370:R5824)</f>
        <v>16.5796654</v>
      </c>
      <c r="T5369" s="126">
        <f>SUM(T5370:T5824)</f>
        <v>9.6170000000000009</v>
      </c>
      <c r="AR5369" s="120" t="s">
        <v>81</v>
      </c>
      <c r="AT5369" s="127" t="s">
        <v>71</v>
      </c>
      <c r="AU5369" s="127" t="s">
        <v>79</v>
      </c>
      <c r="AY5369" s="120" t="s">
        <v>182</v>
      </c>
      <c r="BK5369" s="128">
        <f>SUM(BK5370:BK5824)</f>
        <v>0</v>
      </c>
    </row>
    <row r="5370" spans="2:65" s="1" customFormat="1" ht="24.2" customHeight="1">
      <c r="B5370" s="131"/>
      <c r="C5370" s="132" t="s">
        <v>4880</v>
      </c>
      <c r="D5370" s="132" t="s">
        <v>184</v>
      </c>
      <c r="E5370" s="133" t="s">
        <v>4881</v>
      </c>
      <c r="F5370" s="134" t="s">
        <v>4882</v>
      </c>
      <c r="G5370" s="135" t="s">
        <v>292</v>
      </c>
      <c r="H5370" s="136">
        <v>719.82799999999997</v>
      </c>
      <c r="I5370" s="137"/>
      <c r="J5370" s="138">
        <f>ROUND(I5370*H5370,2)</f>
        <v>0</v>
      </c>
      <c r="K5370" s="134" t="s">
        <v>188</v>
      </c>
      <c r="L5370" s="32"/>
      <c r="M5370" s="139" t="s">
        <v>3</v>
      </c>
      <c r="N5370" s="140" t="s">
        <v>43</v>
      </c>
      <c r="P5370" s="141">
        <f>O5370*H5370</f>
        <v>0</v>
      </c>
      <c r="Q5370" s="141">
        <v>2.9999999999999997E-4</v>
      </c>
      <c r="R5370" s="141">
        <f>Q5370*H5370</f>
        <v>0.21594839999999998</v>
      </c>
      <c r="S5370" s="141">
        <v>0</v>
      </c>
      <c r="T5370" s="142">
        <f>S5370*H5370</f>
        <v>0</v>
      </c>
      <c r="AR5370" s="143" t="s">
        <v>286</v>
      </c>
      <c r="AT5370" s="143" t="s">
        <v>184</v>
      </c>
      <c r="AU5370" s="143" t="s">
        <v>81</v>
      </c>
      <c r="AY5370" s="17" t="s">
        <v>182</v>
      </c>
      <c r="BE5370" s="144">
        <f>IF(N5370="základní",J5370,0)</f>
        <v>0</v>
      </c>
      <c r="BF5370" s="144">
        <f>IF(N5370="snížená",J5370,0)</f>
        <v>0</v>
      </c>
      <c r="BG5370" s="144">
        <f>IF(N5370="zákl. přenesená",J5370,0)</f>
        <v>0</v>
      </c>
      <c r="BH5370" s="144">
        <f>IF(N5370="sníž. přenesená",J5370,0)</f>
        <v>0</v>
      </c>
      <c r="BI5370" s="144">
        <f>IF(N5370="nulová",J5370,0)</f>
        <v>0</v>
      </c>
      <c r="BJ5370" s="17" t="s">
        <v>79</v>
      </c>
      <c r="BK5370" s="144">
        <f>ROUND(I5370*H5370,2)</f>
        <v>0</v>
      </c>
      <c r="BL5370" s="17" t="s">
        <v>286</v>
      </c>
      <c r="BM5370" s="143" t="s">
        <v>4883</v>
      </c>
    </row>
    <row r="5371" spans="2:65" s="1" customFormat="1">
      <c r="B5371" s="32"/>
      <c r="D5371" s="145" t="s">
        <v>191</v>
      </c>
      <c r="F5371" s="146" t="s">
        <v>4884</v>
      </c>
      <c r="I5371" s="147"/>
      <c r="L5371" s="32"/>
      <c r="M5371" s="148"/>
      <c r="T5371" s="52"/>
      <c r="AT5371" s="17" t="s">
        <v>191</v>
      </c>
      <c r="AU5371" s="17" t="s">
        <v>81</v>
      </c>
    </row>
    <row r="5372" spans="2:65" s="12" customFormat="1">
      <c r="B5372" s="149"/>
      <c r="D5372" s="150" t="s">
        <v>193</v>
      </c>
      <c r="E5372" s="151" t="s">
        <v>3</v>
      </c>
      <c r="F5372" s="152" t="s">
        <v>1739</v>
      </c>
      <c r="H5372" s="153">
        <v>9.1</v>
      </c>
      <c r="I5372" s="154"/>
      <c r="L5372" s="149"/>
      <c r="M5372" s="155"/>
      <c r="T5372" s="156"/>
      <c r="AT5372" s="151" t="s">
        <v>193</v>
      </c>
      <c r="AU5372" s="151" t="s">
        <v>81</v>
      </c>
      <c r="AV5372" s="12" t="s">
        <v>81</v>
      </c>
      <c r="AW5372" s="12" t="s">
        <v>34</v>
      </c>
      <c r="AX5372" s="12" t="s">
        <v>72</v>
      </c>
      <c r="AY5372" s="151" t="s">
        <v>182</v>
      </c>
    </row>
    <row r="5373" spans="2:65" s="12" customFormat="1">
      <c r="B5373" s="149"/>
      <c r="D5373" s="150" t="s">
        <v>193</v>
      </c>
      <c r="E5373" s="151" t="s">
        <v>3</v>
      </c>
      <c r="F5373" s="152" t="s">
        <v>1740</v>
      </c>
      <c r="H5373" s="153">
        <v>8.4</v>
      </c>
      <c r="I5373" s="154"/>
      <c r="L5373" s="149"/>
      <c r="M5373" s="155"/>
      <c r="T5373" s="156"/>
      <c r="AT5373" s="151" t="s">
        <v>193</v>
      </c>
      <c r="AU5373" s="151" t="s">
        <v>81</v>
      </c>
      <c r="AV5373" s="12" t="s">
        <v>81</v>
      </c>
      <c r="AW5373" s="12" t="s">
        <v>34</v>
      </c>
      <c r="AX5373" s="12" t="s">
        <v>72</v>
      </c>
      <c r="AY5373" s="151" t="s">
        <v>182</v>
      </c>
    </row>
    <row r="5374" spans="2:65" s="12" customFormat="1">
      <c r="B5374" s="149"/>
      <c r="D5374" s="150" t="s">
        <v>193</v>
      </c>
      <c r="E5374" s="151" t="s">
        <v>3</v>
      </c>
      <c r="F5374" s="152" t="s">
        <v>1741</v>
      </c>
      <c r="H5374" s="153">
        <v>9.1999999999999993</v>
      </c>
      <c r="I5374" s="154"/>
      <c r="L5374" s="149"/>
      <c r="M5374" s="155"/>
      <c r="T5374" s="156"/>
      <c r="AT5374" s="151" t="s">
        <v>193</v>
      </c>
      <c r="AU5374" s="151" t="s">
        <v>81</v>
      </c>
      <c r="AV5374" s="12" t="s">
        <v>81</v>
      </c>
      <c r="AW5374" s="12" t="s">
        <v>34</v>
      </c>
      <c r="AX5374" s="12" t="s">
        <v>72</v>
      </c>
      <c r="AY5374" s="151" t="s">
        <v>182</v>
      </c>
    </row>
    <row r="5375" spans="2:65" s="12" customFormat="1">
      <c r="B5375" s="149"/>
      <c r="D5375" s="150" t="s">
        <v>193</v>
      </c>
      <c r="E5375" s="151" t="s">
        <v>3</v>
      </c>
      <c r="F5375" s="152" t="s">
        <v>1742</v>
      </c>
      <c r="H5375" s="153">
        <v>9.1999999999999993</v>
      </c>
      <c r="I5375" s="154"/>
      <c r="L5375" s="149"/>
      <c r="M5375" s="155"/>
      <c r="T5375" s="156"/>
      <c r="AT5375" s="151" t="s">
        <v>193</v>
      </c>
      <c r="AU5375" s="151" t="s">
        <v>81</v>
      </c>
      <c r="AV5375" s="12" t="s">
        <v>81</v>
      </c>
      <c r="AW5375" s="12" t="s">
        <v>34</v>
      </c>
      <c r="AX5375" s="12" t="s">
        <v>72</v>
      </c>
      <c r="AY5375" s="151" t="s">
        <v>182</v>
      </c>
    </row>
    <row r="5376" spans="2:65" s="12" customFormat="1">
      <c r="B5376" s="149"/>
      <c r="D5376" s="150" t="s">
        <v>193</v>
      </c>
      <c r="E5376" s="151" t="s">
        <v>3</v>
      </c>
      <c r="F5376" s="152" t="s">
        <v>1743</v>
      </c>
      <c r="H5376" s="153">
        <v>16.559999999999999</v>
      </c>
      <c r="I5376" s="154"/>
      <c r="L5376" s="149"/>
      <c r="M5376" s="155"/>
      <c r="T5376" s="156"/>
      <c r="AT5376" s="151" t="s">
        <v>193</v>
      </c>
      <c r="AU5376" s="151" t="s">
        <v>81</v>
      </c>
      <c r="AV5376" s="12" t="s">
        <v>81</v>
      </c>
      <c r="AW5376" s="12" t="s">
        <v>34</v>
      </c>
      <c r="AX5376" s="12" t="s">
        <v>72</v>
      </c>
      <c r="AY5376" s="151" t="s">
        <v>182</v>
      </c>
    </row>
    <row r="5377" spans="2:51" s="12" customFormat="1">
      <c r="B5377" s="149"/>
      <c r="D5377" s="150" t="s">
        <v>193</v>
      </c>
      <c r="E5377" s="151" t="s">
        <v>3</v>
      </c>
      <c r="F5377" s="152" t="s">
        <v>1744</v>
      </c>
      <c r="H5377" s="153">
        <v>10.96</v>
      </c>
      <c r="I5377" s="154"/>
      <c r="L5377" s="149"/>
      <c r="M5377" s="155"/>
      <c r="T5377" s="156"/>
      <c r="AT5377" s="151" t="s">
        <v>193</v>
      </c>
      <c r="AU5377" s="151" t="s">
        <v>81</v>
      </c>
      <c r="AV5377" s="12" t="s">
        <v>81</v>
      </c>
      <c r="AW5377" s="12" t="s">
        <v>34</v>
      </c>
      <c r="AX5377" s="12" t="s">
        <v>72</v>
      </c>
      <c r="AY5377" s="151" t="s">
        <v>182</v>
      </c>
    </row>
    <row r="5378" spans="2:51" s="12" customFormat="1">
      <c r="B5378" s="149"/>
      <c r="D5378" s="150" t="s">
        <v>193</v>
      </c>
      <c r="E5378" s="151" t="s">
        <v>3</v>
      </c>
      <c r="F5378" s="152" t="s">
        <v>1745</v>
      </c>
      <c r="H5378" s="153">
        <v>15.18</v>
      </c>
      <c r="I5378" s="154"/>
      <c r="L5378" s="149"/>
      <c r="M5378" s="155"/>
      <c r="T5378" s="156"/>
      <c r="AT5378" s="151" t="s">
        <v>193</v>
      </c>
      <c r="AU5378" s="151" t="s">
        <v>81</v>
      </c>
      <c r="AV5378" s="12" t="s">
        <v>81</v>
      </c>
      <c r="AW5378" s="12" t="s">
        <v>34</v>
      </c>
      <c r="AX5378" s="12" t="s">
        <v>72</v>
      </c>
      <c r="AY5378" s="151" t="s">
        <v>182</v>
      </c>
    </row>
    <row r="5379" spans="2:51" s="12" customFormat="1">
      <c r="B5379" s="149"/>
      <c r="D5379" s="150" t="s">
        <v>193</v>
      </c>
      <c r="E5379" s="151" t="s">
        <v>3</v>
      </c>
      <c r="F5379" s="152" t="s">
        <v>1746</v>
      </c>
      <c r="H5379" s="153">
        <v>14.1</v>
      </c>
      <c r="I5379" s="154"/>
      <c r="L5379" s="149"/>
      <c r="M5379" s="155"/>
      <c r="T5379" s="156"/>
      <c r="AT5379" s="151" t="s">
        <v>193</v>
      </c>
      <c r="AU5379" s="151" t="s">
        <v>81</v>
      </c>
      <c r="AV5379" s="12" t="s">
        <v>81</v>
      </c>
      <c r="AW5379" s="12" t="s">
        <v>34</v>
      </c>
      <c r="AX5379" s="12" t="s">
        <v>72</v>
      </c>
      <c r="AY5379" s="151" t="s">
        <v>182</v>
      </c>
    </row>
    <row r="5380" spans="2:51" s="14" customFormat="1">
      <c r="B5380" s="174"/>
      <c r="D5380" s="150" t="s">
        <v>193</v>
      </c>
      <c r="E5380" s="175" t="s">
        <v>3</v>
      </c>
      <c r="F5380" s="176" t="s">
        <v>590</v>
      </c>
      <c r="H5380" s="177">
        <v>92.699999999999989</v>
      </c>
      <c r="I5380" s="178"/>
      <c r="L5380" s="174"/>
      <c r="M5380" s="179"/>
      <c r="T5380" s="180"/>
      <c r="AT5380" s="175" t="s">
        <v>193</v>
      </c>
      <c r="AU5380" s="175" t="s">
        <v>81</v>
      </c>
      <c r="AV5380" s="14" t="s">
        <v>202</v>
      </c>
      <c r="AW5380" s="14" t="s">
        <v>34</v>
      </c>
      <c r="AX5380" s="14" t="s">
        <v>72</v>
      </c>
      <c r="AY5380" s="175" t="s">
        <v>182</v>
      </c>
    </row>
    <row r="5381" spans="2:51" s="12" customFormat="1">
      <c r="B5381" s="149"/>
      <c r="D5381" s="150" t="s">
        <v>193</v>
      </c>
      <c r="E5381" s="151" t="s">
        <v>3</v>
      </c>
      <c r="F5381" s="152" t="s">
        <v>4885</v>
      </c>
      <c r="H5381" s="153">
        <v>4</v>
      </c>
      <c r="I5381" s="154"/>
      <c r="L5381" s="149"/>
      <c r="M5381" s="155"/>
      <c r="T5381" s="156"/>
      <c r="AT5381" s="151" t="s">
        <v>193</v>
      </c>
      <c r="AU5381" s="151" t="s">
        <v>81</v>
      </c>
      <c r="AV5381" s="12" t="s">
        <v>81</v>
      </c>
      <c r="AW5381" s="12" t="s">
        <v>34</v>
      </c>
      <c r="AX5381" s="12" t="s">
        <v>72</v>
      </c>
      <c r="AY5381" s="151" t="s">
        <v>182</v>
      </c>
    </row>
    <row r="5382" spans="2:51" s="12" customFormat="1">
      <c r="B5382" s="149"/>
      <c r="D5382" s="150" t="s">
        <v>193</v>
      </c>
      <c r="E5382" s="151" t="s">
        <v>3</v>
      </c>
      <c r="F5382" s="152" t="s">
        <v>4886</v>
      </c>
      <c r="H5382" s="153">
        <v>8.16</v>
      </c>
      <c r="I5382" s="154"/>
      <c r="L5382" s="149"/>
      <c r="M5382" s="155"/>
      <c r="T5382" s="156"/>
      <c r="AT5382" s="151" t="s">
        <v>193</v>
      </c>
      <c r="AU5382" s="151" t="s">
        <v>81</v>
      </c>
      <c r="AV5382" s="12" t="s">
        <v>81</v>
      </c>
      <c r="AW5382" s="12" t="s">
        <v>34</v>
      </c>
      <c r="AX5382" s="12" t="s">
        <v>72</v>
      </c>
      <c r="AY5382" s="151" t="s">
        <v>182</v>
      </c>
    </row>
    <row r="5383" spans="2:51" s="12" customFormat="1">
      <c r="B5383" s="149"/>
      <c r="D5383" s="150" t="s">
        <v>193</v>
      </c>
      <c r="E5383" s="151" t="s">
        <v>3</v>
      </c>
      <c r="F5383" s="152" t="s">
        <v>4886</v>
      </c>
      <c r="H5383" s="153">
        <v>8.16</v>
      </c>
      <c r="I5383" s="154"/>
      <c r="L5383" s="149"/>
      <c r="M5383" s="155"/>
      <c r="T5383" s="156"/>
      <c r="AT5383" s="151" t="s">
        <v>193</v>
      </c>
      <c r="AU5383" s="151" t="s">
        <v>81</v>
      </c>
      <c r="AV5383" s="12" t="s">
        <v>81</v>
      </c>
      <c r="AW5383" s="12" t="s">
        <v>34</v>
      </c>
      <c r="AX5383" s="12" t="s">
        <v>72</v>
      </c>
      <c r="AY5383" s="151" t="s">
        <v>182</v>
      </c>
    </row>
    <row r="5384" spans="2:51" s="12" customFormat="1">
      <c r="B5384" s="149"/>
      <c r="D5384" s="150" t="s">
        <v>193</v>
      </c>
      <c r="E5384" s="151" t="s">
        <v>3</v>
      </c>
      <c r="F5384" s="152" t="s">
        <v>4887</v>
      </c>
      <c r="H5384" s="153">
        <v>14.42</v>
      </c>
      <c r="I5384" s="154"/>
      <c r="L5384" s="149"/>
      <c r="M5384" s="155"/>
      <c r="T5384" s="156"/>
      <c r="AT5384" s="151" t="s">
        <v>193</v>
      </c>
      <c r="AU5384" s="151" t="s">
        <v>81</v>
      </c>
      <c r="AV5384" s="12" t="s">
        <v>81</v>
      </c>
      <c r="AW5384" s="12" t="s">
        <v>34</v>
      </c>
      <c r="AX5384" s="12" t="s">
        <v>72</v>
      </c>
      <c r="AY5384" s="151" t="s">
        <v>182</v>
      </c>
    </row>
    <row r="5385" spans="2:51" s="12" customFormat="1">
      <c r="B5385" s="149"/>
      <c r="D5385" s="150" t="s">
        <v>193</v>
      </c>
      <c r="E5385" s="151" t="s">
        <v>3</v>
      </c>
      <c r="F5385" s="152" t="s">
        <v>4888</v>
      </c>
      <c r="H5385" s="153">
        <v>5.3250000000000002</v>
      </c>
      <c r="I5385" s="154"/>
      <c r="L5385" s="149"/>
      <c r="M5385" s="155"/>
      <c r="T5385" s="156"/>
      <c r="AT5385" s="151" t="s">
        <v>193</v>
      </c>
      <c r="AU5385" s="151" t="s">
        <v>81</v>
      </c>
      <c r="AV5385" s="12" t="s">
        <v>81</v>
      </c>
      <c r="AW5385" s="12" t="s">
        <v>34</v>
      </c>
      <c r="AX5385" s="12" t="s">
        <v>72</v>
      </c>
      <c r="AY5385" s="151" t="s">
        <v>182</v>
      </c>
    </row>
    <row r="5386" spans="2:51" s="12" customFormat="1">
      <c r="B5386" s="149"/>
      <c r="D5386" s="150" t="s">
        <v>193</v>
      </c>
      <c r="E5386" s="151" t="s">
        <v>3</v>
      </c>
      <c r="F5386" s="152" t="s">
        <v>1740</v>
      </c>
      <c r="H5386" s="153">
        <v>8.4</v>
      </c>
      <c r="I5386" s="154"/>
      <c r="L5386" s="149"/>
      <c r="M5386" s="155"/>
      <c r="T5386" s="156"/>
      <c r="AT5386" s="151" t="s">
        <v>193</v>
      </c>
      <c r="AU5386" s="151" t="s">
        <v>81</v>
      </c>
      <c r="AV5386" s="12" t="s">
        <v>81</v>
      </c>
      <c r="AW5386" s="12" t="s">
        <v>34</v>
      </c>
      <c r="AX5386" s="12" t="s">
        <v>72</v>
      </c>
      <c r="AY5386" s="151" t="s">
        <v>182</v>
      </c>
    </row>
    <row r="5387" spans="2:51" s="12" customFormat="1">
      <c r="B5387" s="149"/>
      <c r="D5387" s="150" t="s">
        <v>193</v>
      </c>
      <c r="E5387" s="151" t="s">
        <v>3</v>
      </c>
      <c r="F5387" s="152" t="s">
        <v>4889</v>
      </c>
      <c r="H5387" s="153">
        <v>7.2</v>
      </c>
      <c r="I5387" s="154"/>
      <c r="L5387" s="149"/>
      <c r="M5387" s="155"/>
      <c r="T5387" s="156"/>
      <c r="AT5387" s="151" t="s">
        <v>193</v>
      </c>
      <c r="AU5387" s="151" t="s">
        <v>81</v>
      </c>
      <c r="AV5387" s="12" t="s">
        <v>81</v>
      </c>
      <c r="AW5387" s="12" t="s">
        <v>34</v>
      </c>
      <c r="AX5387" s="12" t="s">
        <v>72</v>
      </c>
      <c r="AY5387" s="151" t="s">
        <v>182</v>
      </c>
    </row>
    <row r="5388" spans="2:51" s="12" customFormat="1">
      <c r="B5388" s="149"/>
      <c r="D5388" s="150" t="s">
        <v>193</v>
      </c>
      <c r="E5388" s="151" t="s">
        <v>3</v>
      </c>
      <c r="F5388" s="152" t="s">
        <v>4890</v>
      </c>
      <c r="H5388" s="153">
        <v>6.8479999999999999</v>
      </c>
      <c r="I5388" s="154"/>
      <c r="L5388" s="149"/>
      <c r="M5388" s="155"/>
      <c r="T5388" s="156"/>
      <c r="AT5388" s="151" t="s">
        <v>193</v>
      </c>
      <c r="AU5388" s="151" t="s">
        <v>81</v>
      </c>
      <c r="AV5388" s="12" t="s">
        <v>81</v>
      </c>
      <c r="AW5388" s="12" t="s">
        <v>34</v>
      </c>
      <c r="AX5388" s="12" t="s">
        <v>72</v>
      </c>
      <c r="AY5388" s="151" t="s">
        <v>182</v>
      </c>
    </row>
    <row r="5389" spans="2:51" s="12" customFormat="1">
      <c r="B5389" s="149"/>
      <c r="D5389" s="150" t="s">
        <v>193</v>
      </c>
      <c r="E5389" s="151" t="s">
        <v>3</v>
      </c>
      <c r="F5389" s="152" t="s">
        <v>4891</v>
      </c>
      <c r="H5389" s="153">
        <v>1.875</v>
      </c>
      <c r="I5389" s="154"/>
      <c r="L5389" s="149"/>
      <c r="M5389" s="155"/>
      <c r="T5389" s="156"/>
      <c r="AT5389" s="151" t="s">
        <v>193</v>
      </c>
      <c r="AU5389" s="151" t="s">
        <v>81</v>
      </c>
      <c r="AV5389" s="12" t="s">
        <v>81</v>
      </c>
      <c r="AW5389" s="12" t="s">
        <v>34</v>
      </c>
      <c r="AX5389" s="12" t="s">
        <v>72</v>
      </c>
      <c r="AY5389" s="151" t="s">
        <v>182</v>
      </c>
    </row>
    <row r="5390" spans="2:51" s="12" customFormat="1">
      <c r="B5390" s="149"/>
      <c r="D5390" s="150" t="s">
        <v>193</v>
      </c>
      <c r="E5390" s="151" t="s">
        <v>3</v>
      </c>
      <c r="F5390" s="152" t="s">
        <v>4892</v>
      </c>
      <c r="H5390" s="153">
        <v>3.3</v>
      </c>
      <c r="I5390" s="154"/>
      <c r="L5390" s="149"/>
      <c r="M5390" s="155"/>
      <c r="T5390" s="156"/>
      <c r="AT5390" s="151" t="s">
        <v>193</v>
      </c>
      <c r="AU5390" s="151" t="s">
        <v>81</v>
      </c>
      <c r="AV5390" s="12" t="s">
        <v>81</v>
      </c>
      <c r="AW5390" s="12" t="s">
        <v>34</v>
      </c>
      <c r="AX5390" s="12" t="s">
        <v>72</v>
      </c>
      <c r="AY5390" s="151" t="s">
        <v>182</v>
      </c>
    </row>
    <row r="5391" spans="2:51" s="12" customFormat="1">
      <c r="B5391" s="149"/>
      <c r="D5391" s="150" t="s">
        <v>193</v>
      </c>
      <c r="E5391" s="151" t="s">
        <v>3</v>
      </c>
      <c r="F5391" s="152" t="s">
        <v>4893</v>
      </c>
      <c r="H5391" s="153">
        <v>8.76</v>
      </c>
      <c r="I5391" s="154"/>
      <c r="L5391" s="149"/>
      <c r="M5391" s="155"/>
      <c r="T5391" s="156"/>
      <c r="AT5391" s="151" t="s">
        <v>193</v>
      </c>
      <c r="AU5391" s="151" t="s">
        <v>81</v>
      </c>
      <c r="AV5391" s="12" t="s">
        <v>81</v>
      </c>
      <c r="AW5391" s="12" t="s">
        <v>34</v>
      </c>
      <c r="AX5391" s="12" t="s">
        <v>72</v>
      </c>
      <c r="AY5391" s="151" t="s">
        <v>182</v>
      </c>
    </row>
    <row r="5392" spans="2:51" s="12" customFormat="1">
      <c r="B5392" s="149"/>
      <c r="D5392" s="150" t="s">
        <v>193</v>
      </c>
      <c r="E5392" s="151" t="s">
        <v>3</v>
      </c>
      <c r="F5392" s="152" t="s">
        <v>4894</v>
      </c>
      <c r="H5392" s="153">
        <v>9.36</v>
      </c>
      <c r="I5392" s="154"/>
      <c r="L5392" s="149"/>
      <c r="M5392" s="155"/>
      <c r="T5392" s="156"/>
      <c r="AT5392" s="151" t="s">
        <v>193</v>
      </c>
      <c r="AU5392" s="151" t="s">
        <v>81</v>
      </c>
      <c r="AV5392" s="12" t="s">
        <v>81</v>
      </c>
      <c r="AW5392" s="12" t="s">
        <v>34</v>
      </c>
      <c r="AX5392" s="12" t="s">
        <v>72</v>
      </c>
      <c r="AY5392" s="151" t="s">
        <v>182</v>
      </c>
    </row>
    <row r="5393" spans="2:51" s="12" customFormat="1">
      <c r="B5393" s="149"/>
      <c r="D5393" s="150" t="s">
        <v>193</v>
      </c>
      <c r="E5393" s="151" t="s">
        <v>3</v>
      </c>
      <c r="F5393" s="152" t="s">
        <v>4895</v>
      </c>
      <c r="H5393" s="153">
        <v>12.86</v>
      </c>
      <c r="I5393" s="154"/>
      <c r="L5393" s="149"/>
      <c r="M5393" s="155"/>
      <c r="T5393" s="156"/>
      <c r="AT5393" s="151" t="s">
        <v>193</v>
      </c>
      <c r="AU5393" s="151" t="s">
        <v>81</v>
      </c>
      <c r="AV5393" s="12" t="s">
        <v>81</v>
      </c>
      <c r="AW5393" s="12" t="s">
        <v>34</v>
      </c>
      <c r="AX5393" s="12" t="s">
        <v>72</v>
      </c>
      <c r="AY5393" s="151" t="s">
        <v>182</v>
      </c>
    </row>
    <row r="5394" spans="2:51" s="12" customFormat="1">
      <c r="B5394" s="149"/>
      <c r="D5394" s="150" t="s">
        <v>193</v>
      </c>
      <c r="E5394" s="151" t="s">
        <v>3</v>
      </c>
      <c r="F5394" s="152" t="s">
        <v>4896</v>
      </c>
      <c r="H5394" s="153">
        <v>4.5</v>
      </c>
      <c r="I5394" s="154"/>
      <c r="L5394" s="149"/>
      <c r="M5394" s="155"/>
      <c r="T5394" s="156"/>
      <c r="AT5394" s="151" t="s">
        <v>193</v>
      </c>
      <c r="AU5394" s="151" t="s">
        <v>81</v>
      </c>
      <c r="AV5394" s="12" t="s">
        <v>81</v>
      </c>
      <c r="AW5394" s="12" t="s">
        <v>34</v>
      </c>
      <c r="AX5394" s="12" t="s">
        <v>72</v>
      </c>
      <c r="AY5394" s="151" t="s">
        <v>182</v>
      </c>
    </row>
    <row r="5395" spans="2:51" s="12" customFormat="1">
      <c r="B5395" s="149"/>
      <c r="D5395" s="150" t="s">
        <v>193</v>
      </c>
      <c r="E5395" s="151" t="s">
        <v>3</v>
      </c>
      <c r="F5395" s="152" t="s">
        <v>4897</v>
      </c>
      <c r="H5395" s="153">
        <v>7.42</v>
      </c>
      <c r="I5395" s="154"/>
      <c r="L5395" s="149"/>
      <c r="M5395" s="155"/>
      <c r="T5395" s="156"/>
      <c r="AT5395" s="151" t="s">
        <v>193</v>
      </c>
      <c r="AU5395" s="151" t="s">
        <v>81</v>
      </c>
      <c r="AV5395" s="12" t="s">
        <v>81</v>
      </c>
      <c r="AW5395" s="12" t="s">
        <v>34</v>
      </c>
      <c r="AX5395" s="12" t="s">
        <v>72</v>
      </c>
      <c r="AY5395" s="151" t="s">
        <v>182</v>
      </c>
    </row>
    <row r="5396" spans="2:51" s="12" customFormat="1">
      <c r="B5396" s="149"/>
      <c r="D5396" s="150" t="s">
        <v>193</v>
      </c>
      <c r="E5396" s="151" t="s">
        <v>3</v>
      </c>
      <c r="F5396" s="152" t="s">
        <v>4897</v>
      </c>
      <c r="H5396" s="153">
        <v>7.42</v>
      </c>
      <c r="I5396" s="154"/>
      <c r="L5396" s="149"/>
      <c r="M5396" s="155"/>
      <c r="T5396" s="156"/>
      <c r="AT5396" s="151" t="s">
        <v>193</v>
      </c>
      <c r="AU5396" s="151" t="s">
        <v>81</v>
      </c>
      <c r="AV5396" s="12" t="s">
        <v>81</v>
      </c>
      <c r="AW5396" s="12" t="s">
        <v>34</v>
      </c>
      <c r="AX5396" s="12" t="s">
        <v>72</v>
      </c>
      <c r="AY5396" s="151" t="s">
        <v>182</v>
      </c>
    </row>
    <row r="5397" spans="2:51" s="12" customFormat="1">
      <c r="B5397" s="149"/>
      <c r="D5397" s="150" t="s">
        <v>193</v>
      </c>
      <c r="E5397" s="151" t="s">
        <v>3</v>
      </c>
      <c r="F5397" s="152" t="s">
        <v>4898</v>
      </c>
      <c r="H5397" s="153">
        <v>8.2200000000000006</v>
      </c>
      <c r="I5397" s="154"/>
      <c r="L5397" s="149"/>
      <c r="M5397" s="155"/>
      <c r="T5397" s="156"/>
      <c r="AT5397" s="151" t="s">
        <v>193</v>
      </c>
      <c r="AU5397" s="151" t="s">
        <v>81</v>
      </c>
      <c r="AV5397" s="12" t="s">
        <v>81</v>
      </c>
      <c r="AW5397" s="12" t="s">
        <v>34</v>
      </c>
      <c r="AX5397" s="12" t="s">
        <v>72</v>
      </c>
      <c r="AY5397" s="151" t="s">
        <v>182</v>
      </c>
    </row>
    <row r="5398" spans="2:51" s="12" customFormat="1">
      <c r="B5398" s="149"/>
      <c r="D5398" s="150" t="s">
        <v>193</v>
      </c>
      <c r="E5398" s="151" t="s">
        <v>3</v>
      </c>
      <c r="F5398" s="152" t="s">
        <v>4898</v>
      </c>
      <c r="H5398" s="153">
        <v>8.2200000000000006</v>
      </c>
      <c r="I5398" s="154"/>
      <c r="L5398" s="149"/>
      <c r="M5398" s="155"/>
      <c r="T5398" s="156"/>
      <c r="AT5398" s="151" t="s">
        <v>193</v>
      </c>
      <c r="AU5398" s="151" t="s">
        <v>81</v>
      </c>
      <c r="AV5398" s="12" t="s">
        <v>81</v>
      </c>
      <c r="AW5398" s="12" t="s">
        <v>34</v>
      </c>
      <c r="AX5398" s="12" t="s">
        <v>72</v>
      </c>
      <c r="AY5398" s="151" t="s">
        <v>182</v>
      </c>
    </row>
    <row r="5399" spans="2:51" s="12" customFormat="1">
      <c r="B5399" s="149"/>
      <c r="D5399" s="150" t="s">
        <v>193</v>
      </c>
      <c r="E5399" s="151" t="s">
        <v>3</v>
      </c>
      <c r="F5399" s="152" t="s">
        <v>4899</v>
      </c>
      <c r="H5399" s="153">
        <v>3.15</v>
      </c>
      <c r="I5399" s="154"/>
      <c r="L5399" s="149"/>
      <c r="M5399" s="155"/>
      <c r="T5399" s="156"/>
      <c r="AT5399" s="151" t="s">
        <v>193</v>
      </c>
      <c r="AU5399" s="151" t="s">
        <v>81</v>
      </c>
      <c r="AV5399" s="12" t="s">
        <v>81</v>
      </c>
      <c r="AW5399" s="12" t="s">
        <v>34</v>
      </c>
      <c r="AX5399" s="12" t="s">
        <v>72</v>
      </c>
      <c r="AY5399" s="151" t="s">
        <v>182</v>
      </c>
    </row>
    <row r="5400" spans="2:51" s="12" customFormat="1">
      <c r="B5400" s="149"/>
      <c r="D5400" s="150" t="s">
        <v>193</v>
      </c>
      <c r="E5400" s="151" t="s">
        <v>3</v>
      </c>
      <c r="F5400" s="152" t="s">
        <v>4900</v>
      </c>
      <c r="H5400" s="153">
        <v>13.6</v>
      </c>
      <c r="I5400" s="154"/>
      <c r="L5400" s="149"/>
      <c r="M5400" s="155"/>
      <c r="T5400" s="156"/>
      <c r="AT5400" s="151" t="s">
        <v>193</v>
      </c>
      <c r="AU5400" s="151" t="s">
        <v>81</v>
      </c>
      <c r="AV5400" s="12" t="s">
        <v>81</v>
      </c>
      <c r="AW5400" s="12" t="s">
        <v>34</v>
      </c>
      <c r="AX5400" s="12" t="s">
        <v>72</v>
      </c>
      <c r="AY5400" s="151" t="s">
        <v>182</v>
      </c>
    </row>
    <row r="5401" spans="2:51" s="14" customFormat="1">
      <c r="B5401" s="174"/>
      <c r="D5401" s="150" t="s">
        <v>193</v>
      </c>
      <c r="E5401" s="175" t="s">
        <v>3</v>
      </c>
      <c r="F5401" s="176" t="s">
        <v>596</v>
      </c>
      <c r="H5401" s="177">
        <v>151.19800000000001</v>
      </c>
      <c r="I5401" s="178"/>
      <c r="L5401" s="174"/>
      <c r="M5401" s="179"/>
      <c r="T5401" s="180"/>
      <c r="AT5401" s="175" t="s">
        <v>193</v>
      </c>
      <c r="AU5401" s="175" t="s">
        <v>81</v>
      </c>
      <c r="AV5401" s="14" t="s">
        <v>202</v>
      </c>
      <c r="AW5401" s="14" t="s">
        <v>34</v>
      </c>
      <c r="AX5401" s="14" t="s">
        <v>72</v>
      </c>
      <c r="AY5401" s="175" t="s">
        <v>182</v>
      </c>
    </row>
    <row r="5402" spans="2:51" s="12" customFormat="1">
      <c r="B5402" s="149"/>
      <c r="D5402" s="150" t="s">
        <v>193</v>
      </c>
      <c r="E5402" s="151" t="s">
        <v>3</v>
      </c>
      <c r="F5402" s="152" t="s">
        <v>1757</v>
      </c>
      <c r="H5402" s="153">
        <v>15.1</v>
      </c>
      <c r="I5402" s="154"/>
      <c r="L5402" s="149"/>
      <c r="M5402" s="155"/>
      <c r="T5402" s="156"/>
      <c r="AT5402" s="151" t="s">
        <v>193</v>
      </c>
      <c r="AU5402" s="151" t="s">
        <v>81</v>
      </c>
      <c r="AV5402" s="12" t="s">
        <v>81</v>
      </c>
      <c r="AW5402" s="12" t="s">
        <v>34</v>
      </c>
      <c r="AX5402" s="12" t="s">
        <v>72</v>
      </c>
      <c r="AY5402" s="151" t="s">
        <v>182</v>
      </c>
    </row>
    <row r="5403" spans="2:51" s="12" customFormat="1">
      <c r="B5403" s="149"/>
      <c r="D5403" s="150" t="s">
        <v>193</v>
      </c>
      <c r="E5403" s="151" t="s">
        <v>3</v>
      </c>
      <c r="F5403" s="152" t="s">
        <v>1758</v>
      </c>
      <c r="H5403" s="153">
        <v>20.58</v>
      </c>
      <c r="I5403" s="154"/>
      <c r="L5403" s="149"/>
      <c r="M5403" s="155"/>
      <c r="T5403" s="156"/>
      <c r="AT5403" s="151" t="s">
        <v>193</v>
      </c>
      <c r="AU5403" s="151" t="s">
        <v>81</v>
      </c>
      <c r="AV5403" s="12" t="s">
        <v>81</v>
      </c>
      <c r="AW5403" s="12" t="s">
        <v>34</v>
      </c>
      <c r="AX5403" s="12" t="s">
        <v>72</v>
      </c>
      <c r="AY5403" s="151" t="s">
        <v>182</v>
      </c>
    </row>
    <row r="5404" spans="2:51" s="12" customFormat="1">
      <c r="B5404" s="149"/>
      <c r="D5404" s="150" t="s">
        <v>193</v>
      </c>
      <c r="E5404" s="151" t="s">
        <v>3</v>
      </c>
      <c r="F5404" s="152" t="s">
        <v>1759</v>
      </c>
      <c r="H5404" s="153">
        <v>18.98</v>
      </c>
      <c r="I5404" s="154"/>
      <c r="L5404" s="149"/>
      <c r="M5404" s="155"/>
      <c r="T5404" s="156"/>
      <c r="AT5404" s="151" t="s">
        <v>193</v>
      </c>
      <c r="AU5404" s="151" t="s">
        <v>81</v>
      </c>
      <c r="AV5404" s="12" t="s">
        <v>81</v>
      </c>
      <c r="AW5404" s="12" t="s">
        <v>34</v>
      </c>
      <c r="AX5404" s="12" t="s">
        <v>72</v>
      </c>
      <c r="AY5404" s="151" t="s">
        <v>182</v>
      </c>
    </row>
    <row r="5405" spans="2:51" s="12" customFormat="1">
      <c r="B5405" s="149"/>
      <c r="D5405" s="150" t="s">
        <v>193</v>
      </c>
      <c r="E5405" s="151" t="s">
        <v>3</v>
      </c>
      <c r="F5405" s="152" t="s">
        <v>1760</v>
      </c>
      <c r="H5405" s="153">
        <v>15.38</v>
      </c>
      <c r="I5405" s="154"/>
      <c r="L5405" s="149"/>
      <c r="M5405" s="155"/>
      <c r="T5405" s="156"/>
      <c r="AT5405" s="151" t="s">
        <v>193</v>
      </c>
      <c r="AU5405" s="151" t="s">
        <v>81</v>
      </c>
      <c r="AV5405" s="12" t="s">
        <v>81</v>
      </c>
      <c r="AW5405" s="12" t="s">
        <v>34</v>
      </c>
      <c r="AX5405" s="12" t="s">
        <v>72</v>
      </c>
      <c r="AY5405" s="151" t="s">
        <v>182</v>
      </c>
    </row>
    <row r="5406" spans="2:51" s="12" customFormat="1">
      <c r="B5406" s="149"/>
      <c r="D5406" s="150" t="s">
        <v>193</v>
      </c>
      <c r="E5406" s="151" t="s">
        <v>3</v>
      </c>
      <c r="F5406" s="152" t="s">
        <v>1760</v>
      </c>
      <c r="H5406" s="153">
        <v>15.38</v>
      </c>
      <c r="I5406" s="154"/>
      <c r="L5406" s="149"/>
      <c r="M5406" s="155"/>
      <c r="T5406" s="156"/>
      <c r="AT5406" s="151" t="s">
        <v>193</v>
      </c>
      <c r="AU5406" s="151" t="s">
        <v>81</v>
      </c>
      <c r="AV5406" s="12" t="s">
        <v>81</v>
      </c>
      <c r="AW5406" s="12" t="s">
        <v>34</v>
      </c>
      <c r="AX5406" s="12" t="s">
        <v>72</v>
      </c>
      <c r="AY5406" s="151" t="s">
        <v>182</v>
      </c>
    </row>
    <row r="5407" spans="2:51" s="12" customFormat="1">
      <c r="B5407" s="149"/>
      <c r="D5407" s="150" t="s">
        <v>193</v>
      </c>
      <c r="E5407" s="151" t="s">
        <v>3</v>
      </c>
      <c r="F5407" s="152" t="s">
        <v>1761</v>
      </c>
      <c r="H5407" s="153">
        <v>18.52</v>
      </c>
      <c r="I5407" s="154"/>
      <c r="L5407" s="149"/>
      <c r="M5407" s="155"/>
      <c r="T5407" s="156"/>
      <c r="AT5407" s="151" t="s">
        <v>193</v>
      </c>
      <c r="AU5407" s="151" t="s">
        <v>81</v>
      </c>
      <c r="AV5407" s="12" t="s">
        <v>81</v>
      </c>
      <c r="AW5407" s="12" t="s">
        <v>34</v>
      </c>
      <c r="AX5407" s="12" t="s">
        <v>72</v>
      </c>
      <c r="AY5407" s="151" t="s">
        <v>182</v>
      </c>
    </row>
    <row r="5408" spans="2:51" s="12" customFormat="1">
      <c r="B5408" s="149"/>
      <c r="D5408" s="150" t="s">
        <v>193</v>
      </c>
      <c r="E5408" s="151" t="s">
        <v>3</v>
      </c>
      <c r="F5408" s="152" t="s">
        <v>1762</v>
      </c>
      <c r="H5408" s="153">
        <v>7.5</v>
      </c>
      <c r="I5408" s="154"/>
      <c r="L5408" s="149"/>
      <c r="M5408" s="155"/>
      <c r="T5408" s="156"/>
      <c r="AT5408" s="151" t="s">
        <v>193</v>
      </c>
      <c r="AU5408" s="151" t="s">
        <v>81</v>
      </c>
      <c r="AV5408" s="12" t="s">
        <v>81</v>
      </c>
      <c r="AW5408" s="12" t="s">
        <v>34</v>
      </c>
      <c r="AX5408" s="12" t="s">
        <v>72</v>
      </c>
      <c r="AY5408" s="151" t="s">
        <v>182</v>
      </c>
    </row>
    <row r="5409" spans="2:51" s="12" customFormat="1">
      <c r="B5409" s="149"/>
      <c r="D5409" s="150" t="s">
        <v>193</v>
      </c>
      <c r="E5409" s="151" t="s">
        <v>3</v>
      </c>
      <c r="F5409" s="152" t="s">
        <v>1763</v>
      </c>
      <c r="H5409" s="153">
        <v>8.34</v>
      </c>
      <c r="I5409" s="154"/>
      <c r="L5409" s="149"/>
      <c r="M5409" s="155"/>
      <c r="T5409" s="156"/>
      <c r="AT5409" s="151" t="s">
        <v>193</v>
      </c>
      <c r="AU5409" s="151" t="s">
        <v>81</v>
      </c>
      <c r="AV5409" s="12" t="s">
        <v>81</v>
      </c>
      <c r="AW5409" s="12" t="s">
        <v>34</v>
      </c>
      <c r="AX5409" s="12" t="s">
        <v>72</v>
      </c>
      <c r="AY5409" s="151" t="s">
        <v>182</v>
      </c>
    </row>
    <row r="5410" spans="2:51" s="12" customFormat="1">
      <c r="B5410" s="149"/>
      <c r="D5410" s="150" t="s">
        <v>193</v>
      </c>
      <c r="E5410" s="151" t="s">
        <v>3</v>
      </c>
      <c r="F5410" s="152" t="s">
        <v>1756</v>
      </c>
      <c r="H5410" s="153">
        <v>7.58</v>
      </c>
      <c r="I5410" s="154"/>
      <c r="L5410" s="149"/>
      <c r="M5410" s="155"/>
      <c r="T5410" s="156"/>
      <c r="AT5410" s="151" t="s">
        <v>193</v>
      </c>
      <c r="AU5410" s="151" t="s">
        <v>81</v>
      </c>
      <c r="AV5410" s="12" t="s">
        <v>81</v>
      </c>
      <c r="AW5410" s="12" t="s">
        <v>34</v>
      </c>
      <c r="AX5410" s="12" t="s">
        <v>72</v>
      </c>
      <c r="AY5410" s="151" t="s">
        <v>182</v>
      </c>
    </row>
    <row r="5411" spans="2:51" s="12" customFormat="1">
      <c r="B5411" s="149"/>
      <c r="D5411" s="150" t="s">
        <v>193</v>
      </c>
      <c r="E5411" s="151" t="s">
        <v>3</v>
      </c>
      <c r="F5411" s="152" t="s">
        <v>1764</v>
      </c>
      <c r="H5411" s="153">
        <v>8.42</v>
      </c>
      <c r="I5411" s="154"/>
      <c r="L5411" s="149"/>
      <c r="M5411" s="155"/>
      <c r="T5411" s="156"/>
      <c r="AT5411" s="151" t="s">
        <v>193</v>
      </c>
      <c r="AU5411" s="151" t="s">
        <v>81</v>
      </c>
      <c r="AV5411" s="12" t="s">
        <v>81</v>
      </c>
      <c r="AW5411" s="12" t="s">
        <v>34</v>
      </c>
      <c r="AX5411" s="12" t="s">
        <v>72</v>
      </c>
      <c r="AY5411" s="151" t="s">
        <v>182</v>
      </c>
    </row>
    <row r="5412" spans="2:51" s="12" customFormat="1">
      <c r="B5412" s="149"/>
      <c r="D5412" s="150" t="s">
        <v>193</v>
      </c>
      <c r="E5412" s="151" t="s">
        <v>3</v>
      </c>
      <c r="F5412" s="152" t="s">
        <v>1765</v>
      </c>
      <c r="H5412" s="153">
        <v>12.86</v>
      </c>
      <c r="I5412" s="154"/>
      <c r="L5412" s="149"/>
      <c r="M5412" s="155"/>
      <c r="T5412" s="156"/>
      <c r="AT5412" s="151" t="s">
        <v>193</v>
      </c>
      <c r="AU5412" s="151" t="s">
        <v>81</v>
      </c>
      <c r="AV5412" s="12" t="s">
        <v>81</v>
      </c>
      <c r="AW5412" s="12" t="s">
        <v>34</v>
      </c>
      <c r="AX5412" s="12" t="s">
        <v>72</v>
      </c>
      <c r="AY5412" s="151" t="s">
        <v>182</v>
      </c>
    </row>
    <row r="5413" spans="2:51" s="12" customFormat="1">
      <c r="B5413" s="149"/>
      <c r="D5413" s="150" t="s">
        <v>193</v>
      </c>
      <c r="E5413" s="151" t="s">
        <v>3</v>
      </c>
      <c r="F5413" s="152" t="s">
        <v>1766</v>
      </c>
      <c r="H5413" s="153">
        <v>22.34</v>
      </c>
      <c r="I5413" s="154"/>
      <c r="L5413" s="149"/>
      <c r="M5413" s="155"/>
      <c r="T5413" s="156"/>
      <c r="AT5413" s="151" t="s">
        <v>193</v>
      </c>
      <c r="AU5413" s="151" t="s">
        <v>81</v>
      </c>
      <c r="AV5413" s="12" t="s">
        <v>81</v>
      </c>
      <c r="AW5413" s="12" t="s">
        <v>34</v>
      </c>
      <c r="AX5413" s="12" t="s">
        <v>72</v>
      </c>
      <c r="AY5413" s="151" t="s">
        <v>182</v>
      </c>
    </row>
    <row r="5414" spans="2:51" s="12" customFormat="1">
      <c r="B5414" s="149"/>
      <c r="D5414" s="150" t="s">
        <v>193</v>
      </c>
      <c r="E5414" s="151" t="s">
        <v>3</v>
      </c>
      <c r="F5414" s="152" t="s">
        <v>1767</v>
      </c>
      <c r="H5414" s="153">
        <v>30.486000000000001</v>
      </c>
      <c r="I5414" s="154"/>
      <c r="L5414" s="149"/>
      <c r="M5414" s="155"/>
      <c r="T5414" s="156"/>
      <c r="AT5414" s="151" t="s">
        <v>193</v>
      </c>
      <c r="AU5414" s="151" t="s">
        <v>81</v>
      </c>
      <c r="AV5414" s="12" t="s">
        <v>81</v>
      </c>
      <c r="AW5414" s="12" t="s">
        <v>34</v>
      </c>
      <c r="AX5414" s="12" t="s">
        <v>72</v>
      </c>
      <c r="AY5414" s="151" t="s">
        <v>182</v>
      </c>
    </row>
    <row r="5415" spans="2:51" s="12" customFormat="1">
      <c r="B5415" s="149"/>
      <c r="D5415" s="150" t="s">
        <v>193</v>
      </c>
      <c r="E5415" s="151" t="s">
        <v>3</v>
      </c>
      <c r="F5415" s="152" t="s">
        <v>1768</v>
      </c>
      <c r="H5415" s="153">
        <v>12.24</v>
      </c>
      <c r="I5415" s="154"/>
      <c r="L5415" s="149"/>
      <c r="M5415" s="155"/>
      <c r="T5415" s="156"/>
      <c r="AT5415" s="151" t="s">
        <v>193</v>
      </c>
      <c r="AU5415" s="151" t="s">
        <v>81</v>
      </c>
      <c r="AV5415" s="12" t="s">
        <v>81</v>
      </c>
      <c r="AW5415" s="12" t="s">
        <v>34</v>
      </c>
      <c r="AX5415" s="12" t="s">
        <v>72</v>
      </c>
      <c r="AY5415" s="151" t="s">
        <v>182</v>
      </c>
    </row>
    <row r="5416" spans="2:51" s="14" customFormat="1">
      <c r="B5416" s="174"/>
      <c r="D5416" s="150" t="s">
        <v>193</v>
      </c>
      <c r="E5416" s="175" t="s">
        <v>3</v>
      </c>
      <c r="F5416" s="176" t="s">
        <v>605</v>
      </c>
      <c r="H5416" s="177">
        <v>213.70599999999999</v>
      </c>
      <c r="I5416" s="178"/>
      <c r="L5416" s="174"/>
      <c r="M5416" s="179"/>
      <c r="T5416" s="180"/>
      <c r="AT5416" s="175" t="s">
        <v>193</v>
      </c>
      <c r="AU5416" s="175" t="s">
        <v>81</v>
      </c>
      <c r="AV5416" s="14" t="s">
        <v>202</v>
      </c>
      <c r="AW5416" s="14" t="s">
        <v>34</v>
      </c>
      <c r="AX5416" s="14" t="s">
        <v>72</v>
      </c>
      <c r="AY5416" s="175" t="s">
        <v>182</v>
      </c>
    </row>
    <row r="5417" spans="2:51" s="12" customFormat="1">
      <c r="B5417" s="149"/>
      <c r="D5417" s="150" t="s">
        <v>193</v>
      </c>
      <c r="E5417" s="151" t="s">
        <v>3</v>
      </c>
      <c r="F5417" s="152" t="s">
        <v>1757</v>
      </c>
      <c r="H5417" s="153">
        <v>15.1</v>
      </c>
      <c r="I5417" s="154"/>
      <c r="L5417" s="149"/>
      <c r="M5417" s="155"/>
      <c r="T5417" s="156"/>
      <c r="AT5417" s="151" t="s">
        <v>193</v>
      </c>
      <c r="AU5417" s="151" t="s">
        <v>81</v>
      </c>
      <c r="AV5417" s="12" t="s">
        <v>81</v>
      </c>
      <c r="AW5417" s="12" t="s">
        <v>34</v>
      </c>
      <c r="AX5417" s="12" t="s">
        <v>72</v>
      </c>
      <c r="AY5417" s="151" t="s">
        <v>182</v>
      </c>
    </row>
    <row r="5418" spans="2:51" s="12" customFormat="1">
      <c r="B5418" s="149"/>
      <c r="D5418" s="150" t="s">
        <v>193</v>
      </c>
      <c r="E5418" s="151" t="s">
        <v>3</v>
      </c>
      <c r="F5418" s="152" t="s">
        <v>1758</v>
      </c>
      <c r="H5418" s="153">
        <v>20.58</v>
      </c>
      <c r="I5418" s="154"/>
      <c r="L5418" s="149"/>
      <c r="M5418" s="155"/>
      <c r="T5418" s="156"/>
      <c r="AT5418" s="151" t="s">
        <v>193</v>
      </c>
      <c r="AU5418" s="151" t="s">
        <v>81</v>
      </c>
      <c r="AV5418" s="12" t="s">
        <v>81</v>
      </c>
      <c r="AW5418" s="12" t="s">
        <v>34</v>
      </c>
      <c r="AX5418" s="12" t="s">
        <v>72</v>
      </c>
      <c r="AY5418" s="151" t="s">
        <v>182</v>
      </c>
    </row>
    <row r="5419" spans="2:51" s="12" customFormat="1">
      <c r="B5419" s="149"/>
      <c r="D5419" s="150" t="s">
        <v>193</v>
      </c>
      <c r="E5419" s="151" t="s">
        <v>3</v>
      </c>
      <c r="F5419" s="152" t="s">
        <v>1759</v>
      </c>
      <c r="H5419" s="153">
        <v>18.98</v>
      </c>
      <c r="I5419" s="154"/>
      <c r="L5419" s="149"/>
      <c r="M5419" s="155"/>
      <c r="T5419" s="156"/>
      <c r="AT5419" s="151" t="s">
        <v>193</v>
      </c>
      <c r="AU5419" s="151" t="s">
        <v>81</v>
      </c>
      <c r="AV5419" s="12" t="s">
        <v>81</v>
      </c>
      <c r="AW5419" s="12" t="s">
        <v>34</v>
      </c>
      <c r="AX5419" s="12" t="s">
        <v>72</v>
      </c>
      <c r="AY5419" s="151" t="s">
        <v>182</v>
      </c>
    </row>
    <row r="5420" spans="2:51" s="12" customFormat="1">
      <c r="B5420" s="149"/>
      <c r="D5420" s="150" t="s">
        <v>193</v>
      </c>
      <c r="E5420" s="151" t="s">
        <v>3</v>
      </c>
      <c r="F5420" s="152" t="s">
        <v>1760</v>
      </c>
      <c r="H5420" s="153">
        <v>15.38</v>
      </c>
      <c r="I5420" s="154"/>
      <c r="L5420" s="149"/>
      <c r="M5420" s="155"/>
      <c r="T5420" s="156"/>
      <c r="AT5420" s="151" t="s">
        <v>193</v>
      </c>
      <c r="AU5420" s="151" t="s">
        <v>81</v>
      </c>
      <c r="AV5420" s="12" t="s">
        <v>81</v>
      </c>
      <c r="AW5420" s="12" t="s">
        <v>34</v>
      </c>
      <c r="AX5420" s="12" t="s">
        <v>72</v>
      </c>
      <c r="AY5420" s="151" t="s">
        <v>182</v>
      </c>
    </row>
    <row r="5421" spans="2:51" s="12" customFormat="1">
      <c r="B5421" s="149"/>
      <c r="D5421" s="150" t="s">
        <v>193</v>
      </c>
      <c r="E5421" s="151" t="s">
        <v>3</v>
      </c>
      <c r="F5421" s="152" t="s">
        <v>1760</v>
      </c>
      <c r="H5421" s="153">
        <v>15.38</v>
      </c>
      <c r="I5421" s="154"/>
      <c r="L5421" s="149"/>
      <c r="M5421" s="155"/>
      <c r="T5421" s="156"/>
      <c r="AT5421" s="151" t="s">
        <v>193</v>
      </c>
      <c r="AU5421" s="151" t="s">
        <v>81</v>
      </c>
      <c r="AV5421" s="12" t="s">
        <v>81</v>
      </c>
      <c r="AW5421" s="12" t="s">
        <v>34</v>
      </c>
      <c r="AX5421" s="12" t="s">
        <v>72</v>
      </c>
      <c r="AY5421" s="151" t="s">
        <v>182</v>
      </c>
    </row>
    <row r="5422" spans="2:51" s="12" customFormat="1">
      <c r="B5422" s="149"/>
      <c r="D5422" s="150" t="s">
        <v>193</v>
      </c>
      <c r="E5422" s="151" t="s">
        <v>3</v>
      </c>
      <c r="F5422" s="152" t="s">
        <v>1761</v>
      </c>
      <c r="H5422" s="153">
        <v>18.52</v>
      </c>
      <c r="I5422" s="154"/>
      <c r="L5422" s="149"/>
      <c r="M5422" s="155"/>
      <c r="T5422" s="156"/>
      <c r="AT5422" s="151" t="s">
        <v>193</v>
      </c>
      <c r="AU5422" s="151" t="s">
        <v>81</v>
      </c>
      <c r="AV5422" s="12" t="s">
        <v>81</v>
      </c>
      <c r="AW5422" s="12" t="s">
        <v>34</v>
      </c>
      <c r="AX5422" s="12" t="s">
        <v>72</v>
      </c>
      <c r="AY5422" s="151" t="s">
        <v>182</v>
      </c>
    </row>
    <row r="5423" spans="2:51" s="12" customFormat="1">
      <c r="B5423" s="149"/>
      <c r="D5423" s="150" t="s">
        <v>193</v>
      </c>
      <c r="E5423" s="151" t="s">
        <v>3</v>
      </c>
      <c r="F5423" s="152" t="s">
        <v>1762</v>
      </c>
      <c r="H5423" s="153">
        <v>7.5</v>
      </c>
      <c r="I5423" s="154"/>
      <c r="L5423" s="149"/>
      <c r="M5423" s="155"/>
      <c r="T5423" s="156"/>
      <c r="AT5423" s="151" t="s">
        <v>193</v>
      </c>
      <c r="AU5423" s="151" t="s">
        <v>81</v>
      </c>
      <c r="AV5423" s="12" t="s">
        <v>81</v>
      </c>
      <c r="AW5423" s="12" t="s">
        <v>34</v>
      </c>
      <c r="AX5423" s="12" t="s">
        <v>72</v>
      </c>
      <c r="AY5423" s="151" t="s">
        <v>182</v>
      </c>
    </row>
    <row r="5424" spans="2:51" s="12" customFormat="1">
      <c r="B5424" s="149"/>
      <c r="D5424" s="150" t="s">
        <v>193</v>
      </c>
      <c r="E5424" s="151" t="s">
        <v>3</v>
      </c>
      <c r="F5424" s="152" t="s">
        <v>1763</v>
      </c>
      <c r="H5424" s="153">
        <v>8.34</v>
      </c>
      <c r="I5424" s="154"/>
      <c r="L5424" s="149"/>
      <c r="M5424" s="155"/>
      <c r="T5424" s="156"/>
      <c r="AT5424" s="151" t="s">
        <v>193</v>
      </c>
      <c r="AU5424" s="151" t="s">
        <v>81</v>
      </c>
      <c r="AV5424" s="12" t="s">
        <v>81</v>
      </c>
      <c r="AW5424" s="12" t="s">
        <v>34</v>
      </c>
      <c r="AX5424" s="12" t="s">
        <v>72</v>
      </c>
      <c r="AY5424" s="151" t="s">
        <v>182</v>
      </c>
    </row>
    <row r="5425" spans="2:65" s="12" customFormat="1">
      <c r="B5425" s="149"/>
      <c r="D5425" s="150" t="s">
        <v>193</v>
      </c>
      <c r="E5425" s="151" t="s">
        <v>3</v>
      </c>
      <c r="F5425" s="152" t="s">
        <v>1756</v>
      </c>
      <c r="H5425" s="153">
        <v>7.58</v>
      </c>
      <c r="I5425" s="154"/>
      <c r="L5425" s="149"/>
      <c r="M5425" s="155"/>
      <c r="T5425" s="156"/>
      <c r="AT5425" s="151" t="s">
        <v>193</v>
      </c>
      <c r="AU5425" s="151" t="s">
        <v>81</v>
      </c>
      <c r="AV5425" s="12" t="s">
        <v>81</v>
      </c>
      <c r="AW5425" s="12" t="s">
        <v>34</v>
      </c>
      <c r="AX5425" s="12" t="s">
        <v>72</v>
      </c>
      <c r="AY5425" s="151" t="s">
        <v>182</v>
      </c>
    </row>
    <row r="5426" spans="2:65" s="12" customFormat="1">
      <c r="B5426" s="149"/>
      <c r="D5426" s="150" t="s">
        <v>193</v>
      </c>
      <c r="E5426" s="151" t="s">
        <v>3</v>
      </c>
      <c r="F5426" s="152" t="s">
        <v>1764</v>
      </c>
      <c r="H5426" s="153">
        <v>8.42</v>
      </c>
      <c r="I5426" s="154"/>
      <c r="L5426" s="149"/>
      <c r="M5426" s="155"/>
      <c r="T5426" s="156"/>
      <c r="AT5426" s="151" t="s">
        <v>193</v>
      </c>
      <c r="AU5426" s="151" t="s">
        <v>81</v>
      </c>
      <c r="AV5426" s="12" t="s">
        <v>81</v>
      </c>
      <c r="AW5426" s="12" t="s">
        <v>34</v>
      </c>
      <c r="AX5426" s="12" t="s">
        <v>72</v>
      </c>
      <c r="AY5426" s="151" t="s">
        <v>182</v>
      </c>
    </row>
    <row r="5427" spans="2:65" s="12" customFormat="1">
      <c r="B5427" s="149"/>
      <c r="D5427" s="150" t="s">
        <v>193</v>
      </c>
      <c r="E5427" s="151" t="s">
        <v>3</v>
      </c>
      <c r="F5427" s="152" t="s">
        <v>1765</v>
      </c>
      <c r="H5427" s="153">
        <v>12.86</v>
      </c>
      <c r="I5427" s="154"/>
      <c r="L5427" s="149"/>
      <c r="M5427" s="155"/>
      <c r="T5427" s="156"/>
      <c r="AT5427" s="151" t="s">
        <v>193</v>
      </c>
      <c r="AU5427" s="151" t="s">
        <v>81</v>
      </c>
      <c r="AV5427" s="12" t="s">
        <v>81</v>
      </c>
      <c r="AW5427" s="12" t="s">
        <v>34</v>
      </c>
      <c r="AX5427" s="12" t="s">
        <v>72</v>
      </c>
      <c r="AY5427" s="151" t="s">
        <v>182</v>
      </c>
    </row>
    <row r="5428" spans="2:65" s="12" customFormat="1">
      <c r="B5428" s="149"/>
      <c r="D5428" s="150" t="s">
        <v>193</v>
      </c>
      <c r="E5428" s="151" t="s">
        <v>3</v>
      </c>
      <c r="F5428" s="152" t="s">
        <v>1766</v>
      </c>
      <c r="H5428" s="153">
        <v>22.34</v>
      </c>
      <c r="I5428" s="154"/>
      <c r="L5428" s="149"/>
      <c r="M5428" s="155"/>
      <c r="T5428" s="156"/>
      <c r="AT5428" s="151" t="s">
        <v>193</v>
      </c>
      <c r="AU5428" s="151" t="s">
        <v>81</v>
      </c>
      <c r="AV5428" s="12" t="s">
        <v>81</v>
      </c>
      <c r="AW5428" s="12" t="s">
        <v>34</v>
      </c>
      <c r="AX5428" s="12" t="s">
        <v>72</v>
      </c>
      <c r="AY5428" s="151" t="s">
        <v>182</v>
      </c>
    </row>
    <row r="5429" spans="2:65" s="12" customFormat="1">
      <c r="B5429" s="149"/>
      <c r="D5429" s="150" t="s">
        <v>193</v>
      </c>
      <c r="E5429" s="151" t="s">
        <v>3</v>
      </c>
      <c r="F5429" s="152" t="s">
        <v>1767</v>
      </c>
      <c r="H5429" s="153">
        <v>30.486000000000001</v>
      </c>
      <c r="I5429" s="154"/>
      <c r="L5429" s="149"/>
      <c r="M5429" s="155"/>
      <c r="T5429" s="156"/>
      <c r="AT5429" s="151" t="s">
        <v>193</v>
      </c>
      <c r="AU5429" s="151" t="s">
        <v>81</v>
      </c>
      <c r="AV5429" s="12" t="s">
        <v>81</v>
      </c>
      <c r="AW5429" s="12" t="s">
        <v>34</v>
      </c>
      <c r="AX5429" s="12" t="s">
        <v>72</v>
      </c>
      <c r="AY5429" s="151" t="s">
        <v>182</v>
      </c>
    </row>
    <row r="5430" spans="2:65" s="12" customFormat="1">
      <c r="B5430" s="149"/>
      <c r="D5430" s="150" t="s">
        <v>193</v>
      </c>
      <c r="E5430" s="151" t="s">
        <v>3</v>
      </c>
      <c r="F5430" s="152" t="s">
        <v>1768</v>
      </c>
      <c r="H5430" s="153">
        <v>12.24</v>
      </c>
      <c r="I5430" s="154"/>
      <c r="L5430" s="149"/>
      <c r="M5430" s="155"/>
      <c r="T5430" s="156"/>
      <c r="AT5430" s="151" t="s">
        <v>193</v>
      </c>
      <c r="AU5430" s="151" t="s">
        <v>81</v>
      </c>
      <c r="AV5430" s="12" t="s">
        <v>81</v>
      </c>
      <c r="AW5430" s="12" t="s">
        <v>34</v>
      </c>
      <c r="AX5430" s="12" t="s">
        <v>72</v>
      </c>
      <c r="AY5430" s="151" t="s">
        <v>182</v>
      </c>
    </row>
    <row r="5431" spans="2:65" s="14" customFormat="1">
      <c r="B5431" s="174"/>
      <c r="D5431" s="150" t="s">
        <v>193</v>
      </c>
      <c r="E5431" s="175" t="s">
        <v>3</v>
      </c>
      <c r="F5431" s="176" t="s">
        <v>610</v>
      </c>
      <c r="H5431" s="177">
        <v>213.70599999999999</v>
      </c>
      <c r="I5431" s="178"/>
      <c r="L5431" s="174"/>
      <c r="M5431" s="179"/>
      <c r="T5431" s="180"/>
      <c r="AT5431" s="175" t="s">
        <v>193</v>
      </c>
      <c r="AU5431" s="175" t="s">
        <v>81</v>
      </c>
      <c r="AV5431" s="14" t="s">
        <v>202</v>
      </c>
      <c r="AW5431" s="14" t="s">
        <v>34</v>
      </c>
      <c r="AX5431" s="14" t="s">
        <v>72</v>
      </c>
      <c r="AY5431" s="175" t="s">
        <v>182</v>
      </c>
    </row>
    <row r="5432" spans="2:65" s="12" customFormat="1">
      <c r="B5432" s="149"/>
      <c r="D5432" s="150" t="s">
        <v>193</v>
      </c>
      <c r="E5432" s="151" t="s">
        <v>3</v>
      </c>
      <c r="F5432" s="152" t="s">
        <v>1769</v>
      </c>
      <c r="H5432" s="153">
        <v>15.4</v>
      </c>
      <c r="I5432" s="154"/>
      <c r="L5432" s="149"/>
      <c r="M5432" s="155"/>
      <c r="T5432" s="156"/>
      <c r="AT5432" s="151" t="s">
        <v>193</v>
      </c>
      <c r="AU5432" s="151" t="s">
        <v>81</v>
      </c>
      <c r="AV5432" s="12" t="s">
        <v>81</v>
      </c>
      <c r="AW5432" s="12" t="s">
        <v>34</v>
      </c>
      <c r="AX5432" s="12" t="s">
        <v>72</v>
      </c>
      <c r="AY5432" s="151" t="s">
        <v>182</v>
      </c>
    </row>
    <row r="5433" spans="2:65" s="12" customFormat="1">
      <c r="B5433" s="149"/>
      <c r="D5433" s="150" t="s">
        <v>193</v>
      </c>
      <c r="E5433" s="151" t="s">
        <v>3</v>
      </c>
      <c r="F5433" s="152" t="s">
        <v>1769</v>
      </c>
      <c r="H5433" s="153">
        <v>15.4</v>
      </c>
      <c r="I5433" s="154"/>
      <c r="L5433" s="149"/>
      <c r="M5433" s="155"/>
      <c r="T5433" s="156"/>
      <c r="AT5433" s="151" t="s">
        <v>193</v>
      </c>
      <c r="AU5433" s="151" t="s">
        <v>81</v>
      </c>
      <c r="AV5433" s="12" t="s">
        <v>81</v>
      </c>
      <c r="AW5433" s="12" t="s">
        <v>34</v>
      </c>
      <c r="AX5433" s="12" t="s">
        <v>72</v>
      </c>
      <c r="AY5433" s="151" t="s">
        <v>182</v>
      </c>
    </row>
    <row r="5434" spans="2:65" s="14" customFormat="1">
      <c r="B5434" s="174"/>
      <c r="D5434" s="150" t="s">
        <v>193</v>
      </c>
      <c r="E5434" s="175" t="s">
        <v>3</v>
      </c>
      <c r="F5434" s="176" t="s">
        <v>910</v>
      </c>
      <c r="H5434" s="177">
        <v>30.8</v>
      </c>
      <c r="I5434" s="178"/>
      <c r="L5434" s="174"/>
      <c r="M5434" s="179"/>
      <c r="T5434" s="180"/>
      <c r="AT5434" s="175" t="s">
        <v>193</v>
      </c>
      <c r="AU5434" s="175" t="s">
        <v>81</v>
      </c>
      <c r="AV5434" s="14" t="s">
        <v>202</v>
      </c>
      <c r="AW5434" s="14" t="s">
        <v>34</v>
      </c>
      <c r="AX5434" s="14" t="s">
        <v>72</v>
      </c>
      <c r="AY5434" s="175" t="s">
        <v>182</v>
      </c>
    </row>
    <row r="5435" spans="2:65" s="12" customFormat="1">
      <c r="B5435" s="149"/>
      <c r="D5435" s="150" t="s">
        <v>193</v>
      </c>
      <c r="E5435" s="151" t="s">
        <v>3</v>
      </c>
      <c r="F5435" s="152" t="s">
        <v>1770</v>
      </c>
      <c r="H5435" s="153">
        <v>17.718</v>
      </c>
      <c r="I5435" s="154"/>
      <c r="L5435" s="149"/>
      <c r="M5435" s="155"/>
      <c r="T5435" s="156"/>
      <c r="AT5435" s="151" t="s">
        <v>193</v>
      </c>
      <c r="AU5435" s="151" t="s">
        <v>81</v>
      </c>
      <c r="AV5435" s="12" t="s">
        <v>81</v>
      </c>
      <c r="AW5435" s="12" t="s">
        <v>34</v>
      </c>
      <c r="AX5435" s="12" t="s">
        <v>72</v>
      </c>
      <c r="AY5435" s="151" t="s">
        <v>182</v>
      </c>
    </row>
    <row r="5436" spans="2:65" s="14" customFormat="1">
      <c r="B5436" s="174"/>
      <c r="D5436" s="150" t="s">
        <v>193</v>
      </c>
      <c r="E5436" s="175" t="s">
        <v>3</v>
      </c>
      <c r="F5436" s="176" t="s">
        <v>1771</v>
      </c>
      <c r="H5436" s="177">
        <v>17.718</v>
      </c>
      <c r="I5436" s="178"/>
      <c r="L5436" s="174"/>
      <c r="M5436" s="179"/>
      <c r="T5436" s="180"/>
      <c r="AT5436" s="175" t="s">
        <v>193</v>
      </c>
      <c r="AU5436" s="175" t="s">
        <v>81</v>
      </c>
      <c r="AV5436" s="14" t="s">
        <v>202</v>
      </c>
      <c r="AW5436" s="14" t="s">
        <v>34</v>
      </c>
      <c r="AX5436" s="14" t="s">
        <v>72</v>
      </c>
      <c r="AY5436" s="175" t="s">
        <v>182</v>
      </c>
    </row>
    <row r="5437" spans="2:65" s="13" customFormat="1">
      <c r="B5437" s="157"/>
      <c r="D5437" s="150" t="s">
        <v>193</v>
      </c>
      <c r="E5437" s="158" t="s">
        <v>3</v>
      </c>
      <c r="F5437" s="159" t="s">
        <v>201</v>
      </c>
      <c r="H5437" s="160">
        <v>719.82799999999986</v>
      </c>
      <c r="I5437" s="161"/>
      <c r="L5437" s="157"/>
      <c r="M5437" s="162"/>
      <c r="T5437" s="163"/>
      <c r="AT5437" s="158" t="s">
        <v>193</v>
      </c>
      <c r="AU5437" s="158" t="s">
        <v>81</v>
      </c>
      <c r="AV5437" s="13" t="s">
        <v>189</v>
      </c>
      <c r="AW5437" s="13" t="s">
        <v>34</v>
      </c>
      <c r="AX5437" s="13" t="s">
        <v>79</v>
      </c>
      <c r="AY5437" s="158" t="s">
        <v>182</v>
      </c>
    </row>
    <row r="5438" spans="2:65" s="1" customFormat="1" ht="24.2" customHeight="1">
      <c r="B5438" s="131"/>
      <c r="C5438" s="132" t="s">
        <v>4901</v>
      </c>
      <c r="D5438" s="132" t="s">
        <v>184</v>
      </c>
      <c r="E5438" s="133" t="s">
        <v>4902</v>
      </c>
      <c r="F5438" s="134" t="s">
        <v>4903</v>
      </c>
      <c r="G5438" s="135" t="s">
        <v>292</v>
      </c>
      <c r="H5438" s="136">
        <v>390.36</v>
      </c>
      <c r="I5438" s="137"/>
      <c r="J5438" s="138">
        <f>ROUND(I5438*H5438,2)</f>
        <v>0</v>
      </c>
      <c r="K5438" s="134" t="s">
        <v>188</v>
      </c>
      <c r="L5438" s="32"/>
      <c r="M5438" s="139" t="s">
        <v>3</v>
      </c>
      <c r="N5438" s="140" t="s">
        <v>43</v>
      </c>
      <c r="P5438" s="141">
        <f>O5438*H5438</f>
        <v>0</v>
      </c>
      <c r="Q5438" s="141">
        <v>1.5E-3</v>
      </c>
      <c r="R5438" s="141">
        <f>Q5438*H5438</f>
        <v>0.58554000000000006</v>
      </c>
      <c r="S5438" s="141">
        <v>0</v>
      </c>
      <c r="T5438" s="142">
        <f>S5438*H5438</f>
        <v>0</v>
      </c>
      <c r="AR5438" s="143" t="s">
        <v>286</v>
      </c>
      <c r="AT5438" s="143" t="s">
        <v>184</v>
      </c>
      <c r="AU5438" s="143" t="s">
        <v>81</v>
      </c>
      <c r="AY5438" s="17" t="s">
        <v>182</v>
      </c>
      <c r="BE5438" s="144">
        <f>IF(N5438="základní",J5438,0)</f>
        <v>0</v>
      </c>
      <c r="BF5438" s="144">
        <f>IF(N5438="snížená",J5438,0)</f>
        <v>0</v>
      </c>
      <c r="BG5438" s="144">
        <f>IF(N5438="zákl. přenesená",J5438,0)</f>
        <v>0</v>
      </c>
      <c r="BH5438" s="144">
        <f>IF(N5438="sníž. přenesená",J5438,0)</f>
        <v>0</v>
      </c>
      <c r="BI5438" s="144">
        <f>IF(N5438="nulová",J5438,0)</f>
        <v>0</v>
      </c>
      <c r="BJ5438" s="17" t="s">
        <v>79</v>
      </c>
      <c r="BK5438" s="144">
        <f>ROUND(I5438*H5438,2)</f>
        <v>0</v>
      </c>
      <c r="BL5438" s="17" t="s">
        <v>286</v>
      </c>
      <c r="BM5438" s="143" t="s">
        <v>4904</v>
      </c>
    </row>
    <row r="5439" spans="2:65" s="1" customFormat="1">
      <c r="B5439" s="32"/>
      <c r="D5439" s="145" t="s">
        <v>191</v>
      </c>
      <c r="F5439" s="146" t="s">
        <v>4905</v>
      </c>
      <c r="I5439" s="147"/>
      <c r="L5439" s="32"/>
      <c r="M5439" s="148"/>
      <c r="T5439" s="52"/>
      <c r="AT5439" s="17" t="s">
        <v>191</v>
      </c>
      <c r="AU5439" s="17" t="s">
        <v>81</v>
      </c>
    </row>
    <row r="5440" spans="2:65" s="12" customFormat="1">
      <c r="B5440" s="149"/>
      <c r="D5440" s="150" t="s">
        <v>193</v>
      </c>
      <c r="E5440" s="151" t="s">
        <v>3</v>
      </c>
      <c r="F5440" s="152" t="s">
        <v>4906</v>
      </c>
      <c r="H5440" s="153">
        <v>22.88</v>
      </c>
      <c r="I5440" s="154"/>
      <c r="L5440" s="149"/>
      <c r="M5440" s="155"/>
      <c r="T5440" s="156"/>
      <c r="AT5440" s="151" t="s">
        <v>193</v>
      </c>
      <c r="AU5440" s="151" t="s">
        <v>81</v>
      </c>
      <c r="AV5440" s="12" t="s">
        <v>81</v>
      </c>
      <c r="AW5440" s="12" t="s">
        <v>34</v>
      </c>
      <c r="AX5440" s="12" t="s">
        <v>72</v>
      </c>
      <c r="AY5440" s="151" t="s">
        <v>182</v>
      </c>
    </row>
    <row r="5441" spans="2:51" s="12" customFormat="1">
      <c r="B5441" s="149"/>
      <c r="D5441" s="150" t="s">
        <v>193</v>
      </c>
      <c r="E5441" s="151" t="s">
        <v>3</v>
      </c>
      <c r="F5441" s="152" t="s">
        <v>4907</v>
      </c>
      <c r="H5441" s="153">
        <v>19.16</v>
      </c>
      <c r="I5441" s="154"/>
      <c r="L5441" s="149"/>
      <c r="M5441" s="155"/>
      <c r="T5441" s="156"/>
      <c r="AT5441" s="151" t="s">
        <v>193</v>
      </c>
      <c r="AU5441" s="151" t="s">
        <v>81</v>
      </c>
      <c r="AV5441" s="12" t="s">
        <v>81</v>
      </c>
      <c r="AW5441" s="12" t="s">
        <v>34</v>
      </c>
      <c r="AX5441" s="12" t="s">
        <v>72</v>
      </c>
      <c r="AY5441" s="151" t="s">
        <v>182</v>
      </c>
    </row>
    <row r="5442" spans="2:51" s="12" customFormat="1">
      <c r="B5442" s="149"/>
      <c r="D5442" s="150" t="s">
        <v>193</v>
      </c>
      <c r="E5442" s="151" t="s">
        <v>3</v>
      </c>
      <c r="F5442" s="152" t="s">
        <v>4908</v>
      </c>
      <c r="H5442" s="153">
        <v>17.920000000000002</v>
      </c>
      <c r="I5442" s="154"/>
      <c r="L5442" s="149"/>
      <c r="M5442" s="155"/>
      <c r="T5442" s="156"/>
      <c r="AT5442" s="151" t="s">
        <v>193</v>
      </c>
      <c r="AU5442" s="151" t="s">
        <v>81</v>
      </c>
      <c r="AV5442" s="12" t="s">
        <v>81</v>
      </c>
      <c r="AW5442" s="12" t="s">
        <v>34</v>
      </c>
      <c r="AX5442" s="12" t="s">
        <v>72</v>
      </c>
      <c r="AY5442" s="151" t="s">
        <v>182</v>
      </c>
    </row>
    <row r="5443" spans="2:51" s="14" customFormat="1">
      <c r="B5443" s="174"/>
      <c r="D5443" s="150" t="s">
        <v>193</v>
      </c>
      <c r="E5443" s="175" t="s">
        <v>3</v>
      </c>
      <c r="F5443" s="176" t="s">
        <v>590</v>
      </c>
      <c r="H5443" s="177">
        <v>59.96</v>
      </c>
      <c r="I5443" s="178"/>
      <c r="L5443" s="174"/>
      <c r="M5443" s="179"/>
      <c r="T5443" s="180"/>
      <c r="AT5443" s="175" t="s">
        <v>193</v>
      </c>
      <c r="AU5443" s="175" t="s">
        <v>81</v>
      </c>
      <c r="AV5443" s="14" t="s">
        <v>202</v>
      </c>
      <c r="AW5443" s="14" t="s">
        <v>34</v>
      </c>
      <c r="AX5443" s="14" t="s">
        <v>72</v>
      </c>
      <c r="AY5443" s="175" t="s">
        <v>182</v>
      </c>
    </row>
    <row r="5444" spans="2:51" s="12" customFormat="1">
      <c r="B5444" s="149"/>
      <c r="D5444" s="150" t="s">
        <v>193</v>
      </c>
      <c r="E5444" s="151" t="s">
        <v>3</v>
      </c>
      <c r="F5444" s="152" t="s">
        <v>4909</v>
      </c>
      <c r="H5444" s="153">
        <v>14.36</v>
      </c>
      <c r="I5444" s="154"/>
      <c r="L5444" s="149"/>
      <c r="M5444" s="155"/>
      <c r="T5444" s="156"/>
      <c r="AT5444" s="151" t="s">
        <v>193</v>
      </c>
      <c r="AU5444" s="151" t="s">
        <v>81</v>
      </c>
      <c r="AV5444" s="12" t="s">
        <v>81</v>
      </c>
      <c r="AW5444" s="12" t="s">
        <v>34</v>
      </c>
      <c r="AX5444" s="12" t="s">
        <v>72</v>
      </c>
      <c r="AY5444" s="151" t="s">
        <v>182</v>
      </c>
    </row>
    <row r="5445" spans="2:51" s="14" customFormat="1">
      <c r="B5445" s="174"/>
      <c r="D5445" s="150" t="s">
        <v>193</v>
      </c>
      <c r="E5445" s="175" t="s">
        <v>3</v>
      </c>
      <c r="F5445" s="176" t="s">
        <v>596</v>
      </c>
      <c r="H5445" s="177">
        <v>14.36</v>
      </c>
      <c r="I5445" s="178"/>
      <c r="L5445" s="174"/>
      <c r="M5445" s="179"/>
      <c r="T5445" s="180"/>
      <c r="AT5445" s="175" t="s">
        <v>193</v>
      </c>
      <c r="AU5445" s="175" t="s">
        <v>81</v>
      </c>
      <c r="AV5445" s="14" t="s">
        <v>202</v>
      </c>
      <c r="AW5445" s="14" t="s">
        <v>34</v>
      </c>
      <c r="AX5445" s="14" t="s">
        <v>72</v>
      </c>
      <c r="AY5445" s="175" t="s">
        <v>182</v>
      </c>
    </row>
    <row r="5446" spans="2:51" s="12" customFormat="1">
      <c r="B5446" s="149"/>
      <c r="D5446" s="150" t="s">
        <v>193</v>
      </c>
      <c r="E5446" s="151" t="s">
        <v>3</v>
      </c>
      <c r="F5446" s="152" t="s">
        <v>4910</v>
      </c>
      <c r="H5446" s="153">
        <v>18.18</v>
      </c>
      <c r="I5446" s="154"/>
      <c r="L5446" s="149"/>
      <c r="M5446" s="155"/>
      <c r="T5446" s="156"/>
      <c r="AT5446" s="151" t="s">
        <v>193</v>
      </c>
      <c r="AU5446" s="151" t="s">
        <v>81</v>
      </c>
      <c r="AV5446" s="12" t="s">
        <v>81</v>
      </c>
      <c r="AW5446" s="12" t="s">
        <v>34</v>
      </c>
      <c r="AX5446" s="12" t="s">
        <v>72</v>
      </c>
      <c r="AY5446" s="151" t="s">
        <v>182</v>
      </c>
    </row>
    <row r="5447" spans="2:51" s="12" customFormat="1">
      <c r="B5447" s="149"/>
      <c r="D5447" s="150" t="s">
        <v>193</v>
      </c>
      <c r="E5447" s="151" t="s">
        <v>3</v>
      </c>
      <c r="F5447" s="152" t="s">
        <v>4911</v>
      </c>
      <c r="H5447" s="153">
        <v>16.78</v>
      </c>
      <c r="I5447" s="154"/>
      <c r="L5447" s="149"/>
      <c r="M5447" s="155"/>
      <c r="T5447" s="156"/>
      <c r="AT5447" s="151" t="s">
        <v>193</v>
      </c>
      <c r="AU5447" s="151" t="s">
        <v>81</v>
      </c>
      <c r="AV5447" s="12" t="s">
        <v>81</v>
      </c>
      <c r="AW5447" s="12" t="s">
        <v>34</v>
      </c>
      <c r="AX5447" s="12" t="s">
        <v>72</v>
      </c>
      <c r="AY5447" s="151" t="s">
        <v>182</v>
      </c>
    </row>
    <row r="5448" spans="2:51" s="12" customFormat="1">
      <c r="B5448" s="149"/>
      <c r="D5448" s="150" t="s">
        <v>193</v>
      </c>
      <c r="E5448" s="151" t="s">
        <v>3</v>
      </c>
      <c r="F5448" s="152" t="s">
        <v>4911</v>
      </c>
      <c r="H5448" s="153">
        <v>16.78</v>
      </c>
      <c r="I5448" s="154"/>
      <c r="L5448" s="149"/>
      <c r="M5448" s="155"/>
      <c r="T5448" s="156"/>
      <c r="AT5448" s="151" t="s">
        <v>193</v>
      </c>
      <c r="AU5448" s="151" t="s">
        <v>81</v>
      </c>
      <c r="AV5448" s="12" t="s">
        <v>81</v>
      </c>
      <c r="AW5448" s="12" t="s">
        <v>34</v>
      </c>
      <c r="AX5448" s="12" t="s">
        <v>72</v>
      </c>
      <c r="AY5448" s="151" t="s">
        <v>182</v>
      </c>
    </row>
    <row r="5449" spans="2:51" s="12" customFormat="1">
      <c r="B5449" s="149"/>
      <c r="D5449" s="150" t="s">
        <v>193</v>
      </c>
      <c r="E5449" s="151" t="s">
        <v>3</v>
      </c>
      <c r="F5449" s="152" t="s">
        <v>4912</v>
      </c>
      <c r="H5449" s="153">
        <v>18.12</v>
      </c>
      <c r="I5449" s="154"/>
      <c r="L5449" s="149"/>
      <c r="M5449" s="155"/>
      <c r="T5449" s="156"/>
      <c r="AT5449" s="151" t="s">
        <v>193</v>
      </c>
      <c r="AU5449" s="151" t="s">
        <v>81</v>
      </c>
      <c r="AV5449" s="12" t="s">
        <v>81</v>
      </c>
      <c r="AW5449" s="12" t="s">
        <v>34</v>
      </c>
      <c r="AX5449" s="12" t="s">
        <v>72</v>
      </c>
      <c r="AY5449" s="151" t="s">
        <v>182</v>
      </c>
    </row>
    <row r="5450" spans="2:51" s="12" customFormat="1">
      <c r="B5450" s="149"/>
      <c r="D5450" s="150" t="s">
        <v>193</v>
      </c>
      <c r="E5450" s="151" t="s">
        <v>3</v>
      </c>
      <c r="F5450" s="152" t="s">
        <v>4913</v>
      </c>
      <c r="H5450" s="153">
        <v>22.38</v>
      </c>
      <c r="I5450" s="154"/>
      <c r="L5450" s="149"/>
      <c r="M5450" s="155"/>
      <c r="T5450" s="156"/>
      <c r="AT5450" s="151" t="s">
        <v>193</v>
      </c>
      <c r="AU5450" s="151" t="s">
        <v>81</v>
      </c>
      <c r="AV5450" s="12" t="s">
        <v>81</v>
      </c>
      <c r="AW5450" s="12" t="s">
        <v>34</v>
      </c>
      <c r="AX5450" s="12" t="s">
        <v>72</v>
      </c>
      <c r="AY5450" s="151" t="s">
        <v>182</v>
      </c>
    </row>
    <row r="5451" spans="2:51" s="12" customFormat="1">
      <c r="B5451" s="149"/>
      <c r="D5451" s="150" t="s">
        <v>193</v>
      </c>
      <c r="E5451" s="151" t="s">
        <v>3</v>
      </c>
      <c r="F5451" s="152" t="s">
        <v>4914</v>
      </c>
      <c r="H5451" s="153">
        <v>14.26</v>
      </c>
      <c r="I5451" s="154"/>
      <c r="L5451" s="149"/>
      <c r="M5451" s="155"/>
      <c r="T5451" s="156"/>
      <c r="AT5451" s="151" t="s">
        <v>193</v>
      </c>
      <c r="AU5451" s="151" t="s">
        <v>81</v>
      </c>
      <c r="AV5451" s="12" t="s">
        <v>81</v>
      </c>
      <c r="AW5451" s="12" t="s">
        <v>34</v>
      </c>
      <c r="AX5451" s="12" t="s">
        <v>72</v>
      </c>
      <c r="AY5451" s="151" t="s">
        <v>182</v>
      </c>
    </row>
    <row r="5452" spans="2:51" s="12" customFormat="1">
      <c r="B5452" s="149"/>
      <c r="D5452" s="150" t="s">
        <v>193</v>
      </c>
      <c r="E5452" s="151" t="s">
        <v>3</v>
      </c>
      <c r="F5452" s="152" t="s">
        <v>4915</v>
      </c>
      <c r="H5452" s="153">
        <v>34.72</v>
      </c>
      <c r="I5452" s="154"/>
      <c r="L5452" s="149"/>
      <c r="M5452" s="155"/>
      <c r="T5452" s="156"/>
      <c r="AT5452" s="151" t="s">
        <v>193</v>
      </c>
      <c r="AU5452" s="151" t="s">
        <v>81</v>
      </c>
      <c r="AV5452" s="12" t="s">
        <v>81</v>
      </c>
      <c r="AW5452" s="12" t="s">
        <v>34</v>
      </c>
      <c r="AX5452" s="12" t="s">
        <v>72</v>
      </c>
      <c r="AY5452" s="151" t="s">
        <v>182</v>
      </c>
    </row>
    <row r="5453" spans="2:51" s="14" customFormat="1">
      <c r="B5453" s="174"/>
      <c r="D5453" s="150" t="s">
        <v>193</v>
      </c>
      <c r="E5453" s="175" t="s">
        <v>3</v>
      </c>
      <c r="F5453" s="176" t="s">
        <v>605</v>
      </c>
      <c r="H5453" s="177">
        <v>141.22</v>
      </c>
      <c r="I5453" s="178"/>
      <c r="L5453" s="174"/>
      <c r="M5453" s="179"/>
      <c r="T5453" s="180"/>
      <c r="AT5453" s="175" t="s">
        <v>193</v>
      </c>
      <c r="AU5453" s="175" t="s">
        <v>81</v>
      </c>
      <c r="AV5453" s="14" t="s">
        <v>202</v>
      </c>
      <c r="AW5453" s="14" t="s">
        <v>34</v>
      </c>
      <c r="AX5453" s="14" t="s">
        <v>72</v>
      </c>
      <c r="AY5453" s="175" t="s">
        <v>182</v>
      </c>
    </row>
    <row r="5454" spans="2:51" s="12" customFormat="1">
      <c r="B5454" s="149"/>
      <c r="D5454" s="150" t="s">
        <v>193</v>
      </c>
      <c r="E5454" s="151" t="s">
        <v>3</v>
      </c>
      <c r="F5454" s="152" t="s">
        <v>4910</v>
      </c>
      <c r="H5454" s="153">
        <v>18.18</v>
      </c>
      <c r="I5454" s="154"/>
      <c r="L5454" s="149"/>
      <c r="M5454" s="155"/>
      <c r="T5454" s="156"/>
      <c r="AT5454" s="151" t="s">
        <v>193</v>
      </c>
      <c r="AU5454" s="151" t="s">
        <v>81</v>
      </c>
      <c r="AV5454" s="12" t="s">
        <v>81</v>
      </c>
      <c r="AW5454" s="12" t="s">
        <v>34</v>
      </c>
      <c r="AX5454" s="12" t="s">
        <v>72</v>
      </c>
      <c r="AY5454" s="151" t="s">
        <v>182</v>
      </c>
    </row>
    <row r="5455" spans="2:51" s="12" customFormat="1">
      <c r="B5455" s="149"/>
      <c r="D5455" s="150" t="s">
        <v>193</v>
      </c>
      <c r="E5455" s="151" t="s">
        <v>3</v>
      </c>
      <c r="F5455" s="152" t="s">
        <v>4911</v>
      </c>
      <c r="H5455" s="153">
        <v>16.78</v>
      </c>
      <c r="I5455" s="154"/>
      <c r="L5455" s="149"/>
      <c r="M5455" s="155"/>
      <c r="T5455" s="156"/>
      <c r="AT5455" s="151" t="s">
        <v>193</v>
      </c>
      <c r="AU5455" s="151" t="s">
        <v>81</v>
      </c>
      <c r="AV5455" s="12" t="s">
        <v>81</v>
      </c>
      <c r="AW5455" s="12" t="s">
        <v>34</v>
      </c>
      <c r="AX5455" s="12" t="s">
        <v>72</v>
      </c>
      <c r="AY5455" s="151" t="s">
        <v>182</v>
      </c>
    </row>
    <row r="5456" spans="2:51" s="12" customFormat="1">
      <c r="B5456" s="149"/>
      <c r="D5456" s="150" t="s">
        <v>193</v>
      </c>
      <c r="E5456" s="151" t="s">
        <v>3</v>
      </c>
      <c r="F5456" s="152" t="s">
        <v>4911</v>
      </c>
      <c r="H5456" s="153">
        <v>16.78</v>
      </c>
      <c r="I5456" s="154"/>
      <c r="L5456" s="149"/>
      <c r="M5456" s="155"/>
      <c r="T5456" s="156"/>
      <c r="AT5456" s="151" t="s">
        <v>193</v>
      </c>
      <c r="AU5456" s="151" t="s">
        <v>81</v>
      </c>
      <c r="AV5456" s="12" t="s">
        <v>81</v>
      </c>
      <c r="AW5456" s="12" t="s">
        <v>34</v>
      </c>
      <c r="AX5456" s="12" t="s">
        <v>72</v>
      </c>
      <c r="AY5456" s="151" t="s">
        <v>182</v>
      </c>
    </row>
    <row r="5457" spans="2:65" s="12" customFormat="1">
      <c r="B5457" s="149"/>
      <c r="D5457" s="150" t="s">
        <v>193</v>
      </c>
      <c r="E5457" s="151" t="s">
        <v>3</v>
      </c>
      <c r="F5457" s="152" t="s">
        <v>4912</v>
      </c>
      <c r="H5457" s="153">
        <v>18.12</v>
      </c>
      <c r="I5457" s="154"/>
      <c r="L5457" s="149"/>
      <c r="M5457" s="155"/>
      <c r="T5457" s="156"/>
      <c r="AT5457" s="151" t="s">
        <v>193</v>
      </c>
      <c r="AU5457" s="151" t="s">
        <v>81</v>
      </c>
      <c r="AV5457" s="12" t="s">
        <v>81</v>
      </c>
      <c r="AW5457" s="12" t="s">
        <v>34</v>
      </c>
      <c r="AX5457" s="12" t="s">
        <v>72</v>
      </c>
      <c r="AY5457" s="151" t="s">
        <v>182</v>
      </c>
    </row>
    <row r="5458" spans="2:65" s="12" customFormat="1">
      <c r="B5458" s="149"/>
      <c r="D5458" s="150" t="s">
        <v>193</v>
      </c>
      <c r="E5458" s="151" t="s">
        <v>3</v>
      </c>
      <c r="F5458" s="152" t="s">
        <v>4913</v>
      </c>
      <c r="H5458" s="153">
        <v>22.38</v>
      </c>
      <c r="I5458" s="154"/>
      <c r="L5458" s="149"/>
      <c r="M5458" s="155"/>
      <c r="T5458" s="156"/>
      <c r="AT5458" s="151" t="s">
        <v>193</v>
      </c>
      <c r="AU5458" s="151" t="s">
        <v>81</v>
      </c>
      <c r="AV5458" s="12" t="s">
        <v>81</v>
      </c>
      <c r="AW5458" s="12" t="s">
        <v>34</v>
      </c>
      <c r="AX5458" s="12" t="s">
        <v>72</v>
      </c>
      <c r="AY5458" s="151" t="s">
        <v>182</v>
      </c>
    </row>
    <row r="5459" spans="2:65" s="12" customFormat="1">
      <c r="B5459" s="149"/>
      <c r="D5459" s="150" t="s">
        <v>193</v>
      </c>
      <c r="E5459" s="151" t="s">
        <v>3</v>
      </c>
      <c r="F5459" s="152" t="s">
        <v>4914</v>
      </c>
      <c r="H5459" s="153">
        <v>14.26</v>
      </c>
      <c r="I5459" s="154"/>
      <c r="L5459" s="149"/>
      <c r="M5459" s="155"/>
      <c r="T5459" s="156"/>
      <c r="AT5459" s="151" t="s">
        <v>193</v>
      </c>
      <c r="AU5459" s="151" t="s">
        <v>81</v>
      </c>
      <c r="AV5459" s="12" t="s">
        <v>81</v>
      </c>
      <c r="AW5459" s="12" t="s">
        <v>34</v>
      </c>
      <c r="AX5459" s="12" t="s">
        <v>72</v>
      </c>
      <c r="AY5459" s="151" t="s">
        <v>182</v>
      </c>
    </row>
    <row r="5460" spans="2:65" s="12" customFormat="1">
      <c r="B5460" s="149"/>
      <c r="D5460" s="150" t="s">
        <v>193</v>
      </c>
      <c r="E5460" s="151" t="s">
        <v>3</v>
      </c>
      <c r="F5460" s="152" t="s">
        <v>4915</v>
      </c>
      <c r="H5460" s="153">
        <v>34.72</v>
      </c>
      <c r="I5460" s="154"/>
      <c r="L5460" s="149"/>
      <c r="M5460" s="155"/>
      <c r="T5460" s="156"/>
      <c r="AT5460" s="151" t="s">
        <v>193</v>
      </c>
      <c r="AU5460" s="151" t="s">
        <v>81</v>
      </c>
      <c r="AV5460" s="12" t="s">
        <v>81</v>
      </c>
      <c r="AW5460" s="12" t="s">
        <v>34</v>
      </c>
      <c r="AX5460" s="12" t="s">
        <v>72</v>
      </c>
      <c r="AY5460" s="151" t="s">
        <v>182</v>
      </c>
    </row>
    <row r="5461" spans="2:65" s="14" customFormat="1">
      <c r="B5461" s="174"/>
      <c r="D5461" s="150" t="s">
        <v>193</v>
      </c>
      <c r="E5461" s="175" t="s">
        <v>3</v>
      </c>
      <c r="F5461" s="176" t="s">
        <v>610</v>
      </c>
      <c r="H5461" s="177">
        <v>141.22</v>
      </c>
      <c r="I5461" s="178"/>
      <c r="L5461" s="174"/>
      <c r="M5461" s="179"/>
      <c r="T5461" s="180"/>
      <c r="AT5461" s="175" t="s">
        <v>193</v>
      </c>
      <c r="AU5461" s="175" t="s">
        <v>81</v>
      </c>
      <c r="AV5461" s="14" t="s">
        <v>202</v>
      </c>
      <c r="AW5461" s="14" t="s">
        <v>34</v>
      </c>
      <c r="AX5461" s="14" t="s">
        <v>72</v>
      </c>
      <c r="AY5461" s="175" t="s">
        <v>182</v>
      </c>
    </row>
    <row r="5462" spans="2:65" s="12" customFormat="1">
      <c r="B5462" s="149"/>
      <c r="D5462" s="150" t="s">
        <v>193</v>
      </c>
      <c r="E5462" s="151" t="s">
        <v>3</v>
      </c>
      <c r="F5462" s="152" t="s">
        <v>4916</v>
      </c>
      <c r="H5462" s="153">
        <v>33.6</v>
      </c>
      <c r="I5462" s="154"/>
      <c r="L5462" s="149"/>
      <c r="M5462" s="155"/>
      <c r="T5462" s="156"/>
      <c r="AT5462" s="151" t="s">
        <v>193</v>
      </c>
      <c r="AU5462" s="151" t="s">
        <v>81</v>
      </c>
      <c r="AV5462" s="12" t="s">
        <v>81</v>
      </c>
      <c r="AW5462" s="12" t="s">
        <v>34</v>
      </c>
      <c r="AX5462" s="12" t="s">
        <v>72</v>
      </c>
      <c r="AY5462" s="151" t="s">
        <v>182</v>
      </c>
    </row>
    <row r="5463" spans="2:65" s="14" customFormat="1">
      <c r="B5463" s="174"/>
      <c r="D5463" s="150" t="s">
        <v>193</v>
      </c>
      <c r="E5463" s="175" t="s">
        <v>3</v>
      </c>
      <c r="F5463" s="176" t="s">
        <v>350</v>
      </c>
      <c r="H5463" s="177">
        <v>33.6</v>
      </c>
      <c r="I5463" s="178"/>
      <c r="L5463" s="174"/>
      <c r="M5463" s="179"/>
      <c r="T5463" s="180"/>
      <c r="AT5463" s="175" t="s">
        <v>193</v>
      </c>
      <c r="AU5463" s="175" t="s">
        <v>81</v>
      </c>
      <c r="AV5463" s="14" t="s">
        <v>202</v>
      </c>
      <c r="AW5463" s="14" t="s">
        <v>34</v>
      </c>
      <c r="AX5463" s="14" t="s">
        <v>72</v>
      </c>
      <c r="AY5463" s="175" t="s">
        <v>182</v>
      </c>
    </row>
    <row r="5464" spans="2:65" s="13" customFormat="1">
      <c r="B5464" s="157"/>
      <c r="D5464" s="150" t="s">
        <v>193</v>
      </c>
      <c r="E5464" s="158" t="s">
        <v>3</v>
      </c>
      <c r="F5464" s="159" t="s">
        <v>201</v>
      </c>
      <c r="H5464" s="160">
        <v>390.36</v>
      </c>
      <c r="I5464" s="161"/>
      <c r="L5464" s="157"/>
      <c r="M5464" s="162"/>
      <c r="T5464" s="163"/>
      <c r="AT5464" s="158" t="s">
        <v>193</v>
      </c>
      <c r="AU5464" s="158" t="s">
        <v>81</v>
      </c>
      <c r="AV5464" s="13" t="s">
        <v>189</v>
      </c>
      <c r="AW5464" s="13" t="s">
        <v>34</v>
      </c>
      <c r="AX5464" s="13" t="s">
        <v>79</v>
      </c>
      <c r="AY5464" s="158" t="s">
        <v>182</v>
      </c>
    </row>
    <row r="5465" spans="2:65" s="1" customFormat="1" ht="24.2" customHeight="1">
      <c r="B5465" s="131"/>
      <c r="C5465" s="132" t="s">
        <v>4917</v>
      </c>
      <c r="D5465" s="132" t="s">
        <v>184</v>
      </c>
      <c r="E5465" s="133" t="s">
        <v>4918</v>
      </c>
      <c r="F5465" s="134" t="s">
        <v>4919</v>
      </c>
      <c r="G5465" s="135" t="s">
        <v>300</v>
      </c>
      <c r="H5465" s="136">
        <v>200</v>
      </c>
      <c r="I5465" s="137"/>
      <c r="J5465" s="138">
        <f>ROUND(I5465*H5465,2)</f>
        <v>0</v>
      </c>
      <c r="K5465" s="134" t="s">
        <v>188</v>
      </c>
      <c r="L5465" s="32"/>
      <c r="M5465" s="139" t="s">
        <v>3</v>
      </c>
      <c r="N5465" s="140" t="s">
        <v>43</v>
      </c>
      <c r="P5465" s="141">
        <f>O5465*H5465</f>
        <v>0</v>
      </c>
      <c r="Q5465" s="141">
        <v>2.7999999999999998E-4</v>
      </c>
      <c r="R5465" s="141">
        <f>Q5465*H5465</f>
        <v>5.5999999999999994E-2</v>
      </c>
      <c r="S5465" s="141">
        <v>0</v>
      </c>
      <c r="T5465" s="142">
        <f>S5465*H5465</f>
        <v>0</v>
      </c>
      <c r="AR5465" s="143" t="s">
        <v>286</v>
      </c>
      <c r="AT5465" s="143" t="s">
        <v>184</v>
      </c>
      <c r="AU5465" s="143" t="s">
        <v>81</v>
      </c>
      <c r="AY5465" s="17" t="s">
        <v>182</v>
      </c>
      <c r="BE5465" s="144">
        <f>IF(N5465="základní",J5465,0)</f>
        <v>0</v>
      </c>
      <c r="BF5465" s="144">
        <f>IF(N5465="snížená",J5465,0)</f>
        <v>0</v>
      </c>
      <c r="BG5465" s="144">
        <f>IF(N5465="zákl. přenesená",J5465,0)</f>
        <v>0</v>
      </c>
      <c r="BH5465" s="144">
        <f>IF(N5465="sníž. přenesená",J5465,0)</f>
        <v>0</v>
      </c>
      <c r="BI5465" s="144">
        <f>IF(N5465="nulová",J5465,0)</f>
        <v>0</v>
      </c>
      <c r="BJ5465" s="17" t="s">
        <v>79</v>
      </c>
      <c r="BK5465" s="144">
        <f>ROUND(I5465*H5465,2)</f>
        <v>0</v>
      </c>
      <c r="BL5465" s="17" t="s">
        <v>286</v>
      </c>
      <c r="BM5465" s="143" t="s">
        <v>4920</v>
      </c>
    </row>
    <row r="5466" spans="2:65" s="1" customFormat="1">
      <c r="B5466" s="32"/>
      <c r="D5466" s="145" t="s">
        <v>191</v>
      </c>
      <c r="F5466" s="146" t="s">
        <v>4921</v>
      </c>
      <c r="I5466" s="147"/>
      <c r="L5466" s="32"/>
      <c r="M5466" s="148"/>
      <c r="T5466" s="52"/>
      <c r="AT5466" s="17" t="s">
        <v>191</v>
      </c>
      <c r="AU5466" s="17" t="s">
        <v>81</v>
      </c>
    </row>
    <row r="5467" spans="2:65" s="12" customFormat="1">
      <c r="B5467" s="149"/>
      <c r="D5467" s="150" t="s">
        <v>193</v>
      </c>
      <c r="E5467" s="151" t="s">
        <v>3</v>
      </c>
      <c r="F5467" s="152" t="s">
        <v>4922</v>
      </c>
      <c r="H5467" s="153">
        <v>36</v>
      </c>
      <c r="I5467" s="154"/>
      <c r="L5467" s="149"/>
      <c r="M5467" s="155"/>
      <c r="T5467" s="156"/>
      <c r="AT5467" s="151" t="s">
        <v>193</v>
      </c>
      <c r="AU5467" s="151" t="s">
        <v>81</v>
      </c>
      <c r="AV5467" s="12" t="s">
        <v>81</v>
      </c>
      <c r="AW5467" s="12" t="s">
        <v>34</v>
      </c>
      <c r="AX5467" s="12" t="s">
        <v>72</v>
      </c>
      <c r="AY5467" s="151" t="s">
        <v>182</v>
      </c>
    </row>
    <row r="5468" spans="2:65" s="12" customFormat="1">
      <c r="B5468" s="149"/>
      <c r="D5468" s="150" t="s">
        <v>193</v>
      </c>
      <c r="E5468" s="151" t="s">
        <v>3</v>
      </c>
      <c r="F5468" s="152" t="s">
        <v>4923</v>
      </c>
      <c r="H5468" s="153">
        <v>8</v>
      </c>
      <c r="I5468" s="154"/>
      <c r="L5468" s="149"/>
      <c r="M5468" s="155"/>
      <c r="T5468" s="156"/>
      <c r="AT5468" s="151" t="s">
        <v>193</v>
      </c>
      <c r="AU5468" s="151" t="s">
        <v>81</v>
      </c>
      <c r="AV5468" s="12" t="s">
        <v>81</v>
      </c>
      <c r="AW5468" s="12" t="s">
        <v>34</v>
      </c>
      <c r="AX5468" s="12" t="s">
        <v>72</v>
      </c>
      <c r="AY5468" s="151" t="s">
        <v>182</v>
      </c>
    </row>
    <row r="5469" spans="2:65" s="12" customFormat="1">
      <c r="B5469" s="149"/>
      <c r="D5469" s="150" t="s">
        <v>193</v>
      </c>
      <c r="E5469" s="151" t="s">
        <v>3</v>
      </c>
      <c r="F5469" s="152" t="s">
        <v>4924</v>
      </c>
      <c r="H5469" s="153">
        <v>70</v>
      </c>
      <c r="I5469" s="154"/>
      <c r="L5469" s="149"/>
      <c r="M5469" s="155"/>
      <c r="T5469" s="156"/>
      <c r="AT5469" s="151" t="s">
        <v>193</v>
      </c>
      <c r="AU5469" s="151" t="s">
        <v>81</v>
      </c>
      <c r="AV5469" s="12" t="s">
        <v>81</v>
      </c>
      <c r="AW5469" s="12" t="s">
        <v>34</v>
      </c>
      <c r="AX5469" s="12" t="s">
        <v>72</v>
      </c>
      <c r="AY5469" s="151" t="s">
        <v>182</v>
      </c>
    </row>
    <row r="5470" spans="2:65" s="12" customFormat="1">
      <c r="B5470" s="149"/>
      <c r="D5470" s="150" t="s">
        <v>193</v>
      </c>
      <c r="E5470" s="151" t="s">
        <v>3</v>
      </c>
      <c r="F5470" s="152" t="s">
        <v>4925</v>
      </c>
      <c r="H5470" s="153">
        <v>70</v>
      </c>
      <c r="I5470" s="154"/>
      <c r="L5470" s="149"/>
      <c r="M5470" s="155"/>
      <c r="T5470" s="156"/>
      <c r="AT5470" s="151" t="s">
        <v>193</v>
      </c>
      <c r="AU5470" s="151" t="s">
        <v>81</v>
      </c>
      <c r="AV5470" s="12" t="s">
        <v>81</v>
      </c>
      <c r="AW5470" s="12" t="s">
        <v>34</v>
      </c>
      <c r="AX5470" s="12" t="s">
        <v>72</v>
      </c>
      <c r="AY5470" s="151" t="s">
        <v>182</v>
      </c>
    </row>
    <row r="5471" spans="2:65" s="12" customFormat="1">
      <c r="B5471" s="149"/>
      <c r="D5471" s="150" t="s">
        <v>193</v>
      </c>
      <c r="E5471" s="151" t="s">
        <v>3</v>
      </c>
      <c r="F5471" s="152" t="s">
        <v>4926</v>
      </c>
      <c r="H5471" s="153">
        <v>16</v>
      </c>
      <c r="I5471" s="154"/>
      <c r="L5471" s="149"/>
      <c r="M5471" s="155"/>
      <c r="T5471" s="156"/>
      <c r="AT5471" s="151" t="s">
        <v>193</v>
      </c>
      <c r="AU5471" s="151" t="s">
        <v>81</v>
      </c>
      <c r="AV5471" s="12" t="s">
        <v>81</v>
      </c>
      <c r="AW5471" s="12" t="s">
        <v>34</v>
      </c>
      <c r="AX5471" s="12" t="s">
        <v>72</v>
      </c>
      <c r="AY5471" s="151" t="s">
        <v>182</v>
      </c>
    </row>
    <row r="5472" spans="2:65" s="13" customFormat="1">
      <c r="B5472" s="157"/>
      <c r="D5472" s="150" t="s">
        <v>193</v>
      </c>
      <c r="E5472" s="158" t="s">
        <v>3</v>
      </c>
      <c r="F5472" s="159" t="s">
        <v>201</v>
      </c>
      <c r="H5472" s="160">
        <v>200</v>
      </c>
      <c r="I5472" s="161"/>
      <c r="L5472" s="157"/>
      <c r="M5472" s="162"/>
      <c r="T5472" s="163"/>
      <c r="AT5472" s="158" t="s">
        <v>193</v>
      </c>
      <c r="AU5472" s="158" t="s">
        <v>81</v>
      </c>
      <c r="AV5472" s="13" t="s">
        <v>189</v>
      </c>
      <c r="AW5472" s="13" t="s">
        <v>34</v>
      </c>
      <c r="AX5472" s="13" t="s">
        <v>79</v>
      </c>
      <c r="AY5472" s="158" t="s">
        <v>182</v>
      </c>
    </row>
    <row r="5473" spans="2:65" s="1" customFormat="1" ht="33" customHeight="1">
      <c r="B5473" s="131"/>
      <c r="C5473" s="132" t="s">
        <v>4927</v>
      </c>
      <c r="D5473" s="132" t="s">
        <v>184</v>
      </c>
      <c r="E5473" s="133" t="s">
        <v>4928</v>
      </c>
      <c r="F5473" s="134" t="s">
        <v>4929</v>
      </c>
      <c r="G5473" s="135" t="s">
        <v>292</v>
      </c>
      <c r="H5473" s="136">
        <v>719.82799999999997</v>
      </c>
      <c r="I5473" s="137"/>
      <c r="J5473" s="138">
        <f>ROUND(I5473*H5473,2)</f>
        <v>0</v>
      </c>
      <c r="K5473" s="134" t="s">
        <v>188</v>
      </c>
      <c r="L5473" s="32"/>
      <c r="M5473" s="139" t="s">
        <v>3</v>
      </c>
      <c r="N5473" s="140" t="s">
        <v>43</v>
      </c>
      <c r="P5473" s="141">
        <f>O5473*H5473</f>
        <v>0</v>
      </c>
      <c r="Q5473" s="141">
        <v>4.4999999999999997E-3</v>
      </c>
      <c r="R5473" s="141">
        <f>Q5473*H5473</f>
        <v>3.2392259999999995</v>
      </c>
      <c r="S5473" s="141">
        <v>0</v>
      </c>
      <c r="T5473" s="142">
        <f>S5473*H5473</f>
        <v>0</v>
      </c>
      <c r="AR5473" s="143" t="s">
        <v>286</v>
      </c>
      <c r="AT5473" s="143" t="s">
        <v>184</v>
      </c>
      <c r="AU5473" s="143" t="s">
        <v>81</v>
      </c>
      <c r="AY5473" s="17" t="s">
        <v>182</v>
      </c>
      <c r="BE5473" s="144">
        <f>IF(N5473="základní",J5473,0)</f>
        <v>0</v>
      </c>
      <c r="BF5473" s="144">
        <f>IF(N5473="snížená",J5473,0)</f>
        <v>0</v>
      </c>
      <c r="BG5473" s="144">
        <f>IF(N5473="zákl. přenesená",J5473,0)</f>
        <v>0</v>
      </c>
      <c r="BH5473" s="144">
        <f>IF(N5473="sníž. přenesená",J5473,0)</f>
        <v>0</v>
      </c>
      <c r="BI5473" s="144">
        <f>IF(N5473="nulová",J5473,0)</f>
        <v>0</v>
      </c>
      <c r="BJ5473" s="17" t="s">
        <v>79</v>
      </c>
      <c r="BK5473" s="144">
        <f>ROUND(I5473*H5473,2)</f>
        <v>0</v>
      </c>
      <c r="BL5473" s="17" t="s">
        <v>286</v>
      </c>
      <c r="BM5473" s="143" t="s">
        <v>4930</v>
      </c>
    </row>
    <row r="5474" spans="2:65" s="1" customFormat="1">
      <c r="B5474" s="32"/>
      <c r="D5474" s="145" t="s">
        <v>191</v>
      </c>
      <c r="F5474" s="146" t="s">
        <v>4931</v>
      </c>
      <c r="I5474" s="147"/>
      <c r="L5474" s="32"/>
      <c r="M5474" s="148"/>
      <c r="T5474" s="52"/>
      <c r="AT5474" s="17" t="s">
        <v>191</v>
      </c>
      <c r="AU5474" s="17" t="s">
        <v>81</v>
      </c>
    </row>
    <row r="5475" spans="2:65" s="12" customFormat="1">
      <c r="B5475" s="149"/>
      <c r="D5475" s="150" t="s">
        <v>193</v>
      </c>
      <c r="E5475" s="151" t="s">
        <v>3</v>
      </c>
      <c r="F5475" s="152" t="s">
        <v>1739</v>
      </c>
      <c r="H5475" s="153">
        <v>9.1</v>
      </c>
      <c r="I5475" s="154"/>
      <c r="L5475" s="149"/>
      <c r="M5475" s="155"/>
      <c r="T5475" s="156"/>
      <c r="AT5475" s="151" t="s">
        <v>193</v>
      </c>
      <c r="AU5475" s="151" t="s">
        <v>81</v>
      </c>
      <c r="AV5475" s="12" t="s">
        <v>81</v>
      </c>
      <c r="AW5475" s="12" t="s">
        <v>34</v>
      </c>
      <c r="AX5475" s="12" t="s">
        <v>72</v>
      </c>
      <c r="AY5475" s="151" t="s">
        <v>182</v>
      </c>
    </row>
    <row r="5476" spans="2:65" s="12" customFormat="1">
      <c r="B5476" s="149"/>
      <c r="D5476" s="150" t="s">
        <v>193</v>
      </c>
      <c r="E5476" s="151" t="s">
        <v>3</v>
      </c>
      <c r="F5476" s="152" t="s">
        <v>1740</v>
      </c>
      <c r="H5476" s="153">
        <v>8.4</v>
      </c>
      <c r="I5476" s="154"/>
      <c r="L5476" s="149"/>
      <c r="M5476" s="155"/>
      <c r="T5476" s="156"/>
      <c r="AT5476" s="151" t="s">
        <v>193</v>
      </c>
      <c r="AU5476" s="151" t="s">
        <v>81</v>
      </c>
      <c r="AV5476" s="12" t="s">
        <v>81</v>
      </c>
      <c r="AW5476" s="12" t="s">
        <v>34</v>
      </c>
      <c r="AX5476" s="12" t="s">
        <v>72</v>
      </c>
      <c r="AY5476" s="151" t="s">
        <v>182</v>
      </c>
    </row>
    <row r="5477" spans="2:65" s="12" customFormat="1">
      <c r="B5477" s="149"/>
      <c r="D5477" s="150" t="s">
        <v>193</v>
      </c>
      <c r="E5477" s="151" t="s">
        <v>3</v>
      </c>
      <c r="F5477" s="152" t="s">
        <v>1741</v>
      </c>
      <c r="H5477" s="153">
        <v>9.1999999999999993</v>
      </c>
      <c r="I5477" s="154"/>
      <c r="L5477" s="149"/>
      <c r="M5477" s="155"/>
      <c r="T5477" s="156"/>
      <c r="AT5477" s="151" t="s">
        <v>193</v>
      </c>
      <c r="AU5477" s="151" t="s">
        <v>81</v>
      </c>
      <c r="AV5477" s="12" t="s">
        <v>81</v>
      </c>
      <c r="AW5477" s="12" t="s">
        <v>34</v>
      </c>
      <c r="AX5477" s="12" t="s">
        <v>72</v>
      </c>
      <c r="AY5477" s="151" t="s">
        <v>182</v>
      </c>
    </row>
    <row r="5478" spans="2:65" s="12" customFormat="1">
      <c r="B5478" s="149"/>
      <c r="D5478" s="150" t="s">
        <v>193</v>
      </c>
      <c r="E5478" s="151" t="s">
        <v>3</v>
      </c>
      <c r="F5478" s="152" t="s">
        <v>1742</v>
      </c>
      <c r="H5478" s="153">
        <v>9.1999999999999993</v>
      </c>
      <c r="I5478" s="154"/>
      <c r="L5478" s="149"/>
      <c r="M5478" s="155"/>
      <c r="T5478" s="156"/>
      <c r="AT5478" s="151" t="s">
        <v>193</v>
      </c>
      <c r="AU5478" s="151" t="s">
        <v>81</v>
      </c>
      <c r="AV5478" s="12" t="s">
        <v>81</v>
      </c>
      <c r="AW5478" s="12" t="s">
        <v>34</v>
      </c>
      <c r="AX5478" s="12" t="s">
        <v>72</v>
      </c>
      <c r="AY5478" s="151" t="s">
        <v>182</v>
      </c>
    </row>
    <row r="5479" spans="2:65" s="12" customFormat="1">
      <c r="B5479" s="149"/>
      <c r="D5479" s="150" t="s">
        <v>193</v>
      </c>
      <c r="E5479" s="151" t="s">
        <v>3</v>
      </c>
      <c r="F5479" s="152" t="s">
        <v>1743</v>
      </c>
      <c r="H5479" s="153">
        <v>16.559999999999999</v>
      </c>
      <c r="I5479" s="154"/>
      <c r="L5479" s="149"/>
      <c r="M5479" s="155"/>
      <c r="T5479" s="156"/>
      <c r="AT5479" s="151" t="s">
        <v>193</v>
      </c>
      <c r="AU5479" s="151" t="s">
        <v>81</v>
      </c>
      <c r="AV5479" s="12" t="s">
        <v>81</v>
      </c>
      <c r="AW5479" s="12" t="s">
        <v>34</v>
      </c>
      <c r="AX5479" s="12" t="s">
        <v>72</v>
      </c>
      <c r="AY5479" s="151" t="s">
        <v>182</v>
      </c>
    </row>
    <row r="5480" spans="2:65" s="12" customFormat="1">
      <c r="B5480" s="149"/>
      <c r="D5480" s="150" t="s">
        <v>193</v>
      </c>
      <c r="E5480" s="151" t="s">
        <v>3</v>
      </c>
      <c r="F5480" s="152" t="s">
        <v>1744</v>
      </c>
      <c r="H5480" s="153">
        <v>10.96</v>
      </c>
      <c r="I5480" s="154"/>
      <c r="L5480" s="149"/>
      <c r="M5480" s="155"/>
      <c r="T5480" s="156"/>
      <c r="AT5480" s="151" t="s">
        <v>193</v>
      </c>
      <c r="AU5480" s="151" t="s">
        <v>81</v>
      </c>
      <c r="AV5480" s="12" t="s">
        <v>81</v>
      </c>
      <c r="AW5480" s="12" t="s">
        <v>34</v>
      </c>
      <c r="AX5480" s="12" t="s">
        <v>72</v>
      </c>
      <c r="AY5480" s="151" t="s">
        <v>182</v>
      </c>
    </row>
    <row r="5481" spans="2:65" s="12" customFormat="1">
      <c r="B5481" s="149"/>
      <c r="D5481" s="150" t="s">
        <v>193</v>
      </c>
      <c r="E5481" s="151" t="s">
        <v>3</v>
      </c>
      <c r="F5481" s="152" t="s">
        <v>1745</v>
      </c>
      <c r="H5481" s="153">
        <v>15.18</v>
      </c>
      <c r="I5481" s="154"/>
      <c r="L5481" s="149"/>
      <c r="M5481" s="155"/>
      <c r="T5481" s="156"/>
      <c r="AT5481" s="151" t="s">
        <v>193</v>
      </c>
      <c r="AU5481" s="151" t="s">
        <v>81</v>
      </c>
      <c r="AV5481" s="12" t="s">
        <v>81</v>
      </c>
      <c r="AW5481" s="12" t="s">
        <v>34</v>
      </c>
      <c r="AX5481" s="12" t="s">
        <v>72</v>
      </c>
      <c r="AY5481" s="151" t="s">
        <v>182</v>
      </c>
    </row>
    <row r="5482" spans="2:65" s="12" customFormat="1">
      <c r="B5482" s="149"/>
      <c r="D5482" s="150" t="s">
        <v>193</v>
      </c>
      <c r="E5482" s="151" t="s">
        <v>3</v>
      </c>
      <c r="F5482" s="152" t="s">
        <v>1746</v>
      </c>
      <c r="H5482" s="153">
        <v>14.1</v>
      </c>
      <c r="I5482" s="154"/>
      <c r="L5482" s="149"/>
      <c r="M5482" s="155"/>
      <c r="T5482" s="156"/>
      <c r="AT5482" s="151" t="s">
        <v>193</v>
      </c>
      <c r="AU5482" s="151" t="s">
        <v>81</v>
      </c>
      <c r="AV5482" s="12" t="s">
        <v>81</v>
      </c>
      <c r="AW5482" s="12" t="s">
        <v>34</v>
      </c>
      <c r="AX5482" s="12" t="s">
        <v>72</v>
      </c>
      <c r="AY5482" s="151" t="s">
        <v>182</v>
      </c>
    </row>
    <row r="5483" spans="2:65" s="14" customFormat="1">
      <c r="B5483" s="174"/>
      <c r="D5483" s="150" t="s">
        <v>193</v>
      </c>
      <c r="E5483" s="175" t="s">
        <v>3</v>
      </c>
      <c r="F5483" s="176" t="s">
        <v>590</v>
      </c>
      <c r="H5483" s="177">
        <v>92.699999999999989</v>
      </c>
      <c r="I5483" s="178"/>
      <c r="L5483" s="174"/>
      <c r="M5483" s="179"/>
      <c r="T5483" s="180"/>
      <c r="AT5483" s="175" t="s">
        <v>193</v>
      </c>
      <c r="AU5483" s="175" t="s">
        <v>81</v>
      </c>
      <c r="AV5483" s="14" t="s">
        <v>202</v>
      </c>
      <c r="AW5483" s="14" t="s">
        <v>34</v>
      </c>
      <c r="AX5483" s="14" t="s">
        <v>72</v>
      </c>
      <c r="AY5483" s="175" t="s">
        <v>182</v>
      </c>
    </row>
    <row r="5484" spans="2:65" s="12" customFormat="1">
      <c r="B5484" s="149"/>
      <c r="D5484" s="150" t="s">
        <v>193</v>
      </c>
      <c r="E5484" s="151" t="s">
        <v>3</v>
      </c>
      <c r="F5484" s="152" t="s">
        <v>4885</v>
      </c>
      <c r="H5484" s="153">
        <v>4</v>
      </c>
      <c r="I5484" s="154"/>
      <c r="L5484" s="149"/>
      <c r="M5484" s="155"/>
      <c r="T5484" s="156"/>
      <c r="AT5484" s="151" t="s">
        <v>193</v>
      </c>
      <c r="AU5484" s="151" t="s">
        <v>81</v>
      </c>
      <c r="AV5484" s="12" t="s">
        <v>81</v>
      </c>
      <c r="AW5484" s="12" t="s">
        <v>34</v>
      </c>
      <c r="AX5484" s="12" t="s">
        <v>72</v>
      </c>
      <c r="AY5484" s="151" t="s">
        <v>182</v>
      </c>
    </row>
    <row r="5485" spans="2:65" s="12" customFormat="1">
      <c r="B5485" s="149"/>
      <c r="D5485" s="150" t="s">
        <v>193</v>
      </c>
      <c r="E5485" s="151" t="s">
        <v>3</v>
      </c>
      <c r="F5485" s="152" t="s">
        <v>4886</v>
      </c>
      <c r="H5485" s="153">
        <v>8.16</v>
      </c>
      <c r="I5485" s="154"/>
      <c r="L5485" s="149"/>
      <c r="M5485" s="155"/>
      <c r="T5485" s="156"/>
      <c r="AT5485" s="151" t="s">
        <v>193</v>
      </c>
      <c r="AU5485" s="151" t="s">
        <v>81</v>
      </c>
      <c r="AV5485" s="12" t="s">
        <v>81</v>
      </c>
      <c r="AW5485" s="12" t="s">
        <v>34</v>
      </c>
      <c r="AX5485" s="12" t="s">
        <v>72</v>
      </c>
      <c r="AY5485" s="151" t="s">
        <v>182</v>
      </c>
    </row>
    <row r="5486" spans="2:65" s="12" customFormat="1">
      <c r="B5486" s="149"/>
      <c r="D5486" s="150" t="s">
        <v>193</v>
      </c>
      <c r="E5486" s="151" t="s">
        <v>3</v>
      </c>
      <c r="F5486" s="152" t="s">
        <v>4886</v>
      </c>
      <c r="H5486" s="153">
        <v>8.16</v>
      </c>
      <c r="I5486" s="154"/>
      <c r="L5486" s="149"/>
      <c r="M5486" s="155"/>
      <c r="T5486" s="156"/>
      <c r="AT5486" s="151" t="s">
        <v>193</v>
      </c>
      <c r="AU5486" s="151" t="s">
        <v>81</v>
      </c>
      <c r="AV5486" s="12" t="s">
        <v>81</v>
      </c>
      <c r="AW5486" s="12" t="s">
        <v>34</v>
      </c>
      <c r="AX5486" s="12" t="s">
        <v>72</v>
      </c>
      <c r="AY5486" s="151" t="s">
        <v>182</v>
      </c>
    </row>
    <row r="5487" spans="2:65" s="12" customFormat="1">
      <c r="B5487" s="149"/>
      <c r="D5487" s="150" t="s">
        <v>193</v>
      </c>
      <c r="E5487" s="151" t="s">
        <v>3</v>
      </c>
      <c r="F5487" s="152" t="s">
        <v>4887</v>
      </c>
      <c r="H5487" s="153">
        <v>14.42</v>
      </c>
      <c r="I5487" s="154"/>
      <c r="L5487" s="149"/>
      <c r="M5487" s="155"/>
      <c r="T5487" s="156"/>
      <c r="AT5487" s="151" t="s">
        <v>193</v>
      </c>
      <c r="AU5487" s="151" t="s">
        <v>81</v>
      </c>
      <c r="AV5487" s="12" t="s">
        <v>81</v>
      </c>
      <c r="AW5487" s="12" t="s">
        <v>34</v>
      </c>
      <c r="AX5487" s="12" t="s">
        <v>72</v>
      </c>
      <c r="AY5487" s="151" t="s">
        <v>182</v>
      </c>
    </row>
    <row r="5488" spans="2:65" s="12" customFormat="1">
      <c r="B5488" s="149"/>
      <c r="D5488" s="150" t="s">
        <v>193</v>
      </c>
      <c r="E5488" s="151" t="s">
        <v>3</v>
      </c>
      <c r="F5488" s="152" t="s">
        <v>4888</v>
      </c>
      <c r="H5488" s="153">
        <v>5.3250000000000002</v>
      </c>
      <c r="I5488" s="154"/>
      <c r="L5488" s="149"/>
      <c r="M5488" s="155"/>
      <c r="T5488" s="156"/>
      <c r="AT5488" s="151" t="s">
        <v>193</v>
      </c>
      <c r="AU5488" s="151" t="s">
        <v>81</v>
      </c>
      <c r="AV5488" s="12" t="s">
        <v>81</v>
      </c>
      <c r="AW5488" s="12" t="s">
        <v>34</v>
      </c>
      <c r="AX5488" s="12" t="s">
        <v>72</v>
      </c>
      <c r="AY5488" s="151" t="s">
        <v>182</v>
      </c>
    </row>
    <row r="5489" spans="2:51" s="12" customFormat="1">
      <c r="B5489" s="149"/>
      <c r="D5489" s="150" t="s">
        <v>193</v>
      </c>
      <c r="E5489" s="151" t="s">
        <v>3</v>
      </c>
      <c r="F5489" s="152" t="s">
        <v>1740</v>
      </c>
      <c r="H5489" s="153">
        <v>8.4</v>
      </c>
      <c r="I5489" s="154"/>
      <c r="L5489" s="149"/>
      <c r="M5489" s="155"/>
      <c r="T5489" s="156"/>
      <c r="AT5489" s="151" t="s">
        <v>193</v>
      </c>
      <c r="AU5489" s="151" t="s">
        <v>81</v>
      </c>
      <c r="AV5489" s="12" t="s">
        <v>81</v>
      </c>
      <c r="AW5489" s="12" t="s">
        <v>34</v>
      </c>
      <c r="AX5489" s="12" t="s">
        <v>72</v>
      </c>
      <c r="AY5489" s="151" t="s">
        <v>182</v>
      </c>
    </row>
    <row r="5490" spans="2:51" s="12" customFormat="1">
      <c r="B5490" s="149"/>
      <c r="D5490" s="150" t="s">
        <v>193</v>
      </c>
      <c r="E5490" s="151" t="s">
        <v>3</v>
      </c>
      <c r="F5490" s="152" t="s">
        <v>4889</v>
      </c>
      <c r="H5490" s="153">
        <v>7.2</v>
      </c>
      <c r="I5490" s="154"/>
      <c r="L5490" s="149"/>
      <c r="M5490" s="155"/>
      <c r="T5490" s="156"/>
      <c r="AT5490" s="151" t="s">
        <v>193</v>
      </c>
      <c r="AU5490" s="151" t="s">
        <v>81</v>
      </c>
      <c r="AV5490" s="12" t="s">
        <v>81</v>
      </c>
      <c r="AW5490" s="12" t="s">
        <v>34</v>
      </c>
      <c r="AX5490" s="12" t="s">
        <v>72</v>
      </c>
      <c r="AY5490" s="151" t="s">
        <v>182</v>
      </c>
    </row>
    <row r="5491" spans="2:51" s="12" customFormat="1">
      <c r="B5491" s="149"/>
      <c r="D5491" s="150" t="s">
        <v>193</v>
      </c>
      <c r="E5491" s="151" t="s">
        <v>3</v>
      </c>
      <c r="F5491" s="152" t="s">
        <v>4890</v>
      </c>
      <c r="H5491" s="153">
        <v>6.8479999999999999</v>
      </c>
      <c r="I5491" s="154"/>
      <c r="L5491" s="149"/>
      <c r="M5491" s="155"/>
      <c r="T5491" s="156"/>
      <c r="AT5491" s="151" t="s">
        <v>193</v>
      </c>
      <c r="AU5491" s="151" t="s">
        <v>81</v>
      </c>
      <c r="AV5491" s="12" t="s">
        <v>81</v>
      </c>
      <c r="AW5491" s="12" t="s">
        <v>34</v>
      </c>
      <c r="AX5491" s="12" t="s">
        <v>72</v>
      </c>
      <c r="AY5491" s="151" t="s">
        <v>182</v>
      </c>
    </row>
    <row r="5492" spans="2:51" s="12" customFormat="1">
      <c r="B5492" s="149"/>
      <c r="D5492" s="150" t="s">
        <v>193</v>
      </c>
      <c r="E5492" s="151" t="s">
        <v>3</v>
      </c>
      <c r="F5492" s="152" t="s">
        <v>4891</v>
      </c>
      <c r="H5492" s="153">
        <v>1.875</v>
      </c>
      <c r="I5492" s="154"/>
      <c r="L5492" s="149"/>
      <c r="M5492" s="155"/>
      <c r="T5492" s="156"/>
      <c r="AT5492" s="151" t="s">
        <v>193</v>
      </c>
      <c r="AU5492" s="151" t="s">
        <v>81</v>
      </c>
      <c r="AV5492" s="12" t="s">
        <v>81</v>
      </c>
      <c r="AW5492" s="12" t="s">
        <v>34</v>
      </c>
      <c r="AX5492" s="12" t="s">
        <v>72</v>
      </c>
      <c r="AY5492" s="151" t="s">
        <v>182</v>
      </c>
    </row>
    <row r="5493" spans="2:51" s="12" customFormat="1">
      <c r="B5493" s="149"/>
      <c r="D5493" s="150" t="s">
        <v>193</v>
      </c>
      <c r="E5493" s="151" t="s">
        <v>3</v>
      </c>
      <c r="F5493" s="152" t="s">
        <v>4892</v>
      </c>
      <c r="H5493" s="153">
        <v>3.3</v>
      </c>
      <c r="I5493" s="154"/>
      <c r="L5493" s="149"/>
      <c r="M5493" s="155"/>
      <c r="T5493" s="156"/>
      <c r="AT5493" s="151" t="s">
        <v>193</v>
      </c>
      <c r="AU5493" s="151" t="s">
        <v>81</v>
      </c>
      <c r="AV5493" s="12" t="s">
        <v>81</v>
      </c>
      <c r="AW5493" s="12" t="s">
        <v>34</v>
      </c>
      <c r="AX5493" s="12" t="s">
        <v>72</v>
      </c>
      <c r="AY5493" s="151" t="s">
        <v>182</v>
      </c>
    </row>
    <row r="5494" spans="2:51" s="12" customFormat="1">
      <c r="B5494" s="149"/>
      <c r="D5494" s="150" t="s">
        <v>193</v>
      </c>
      <c r="E5494" s="151" t="s">
        <v>3</v>
      </c>
      <c r="F5494" s="152" t="s">
        <v>4893</v>
      </c>
      <c r="H5494" s="153">
        <v>8.76</v>
      </c>
      <c r="I5494" s="154"/>
      <c r="L5494" s="149"/>
      <c r="M5494" s="155"/>
      <c r="T5494" s="156"/>
      <c r="AT5494" s="151" t="s">
        <v>193</v>
      </c>
      <c r="AU5494" s="151" t="s">
        <v>81</v>
      </c>
      <c r="AV5494" s="12" t="s">
        <v>81</v>
      </c>
      <c r="AW5494" s="12" t="s">
        <v>34</v>
      </c>
      <c r="AX5494" s="12" t="s">
        <v>72</v>
      </c>
      <c r="AY5494" s="151" t="s">
        <v>182</v>
      </c>
    </row>
    <row r="5495" spans="2:51" s="12" customFormat="1">
      <c r="B5495" s="149"/>
      <c r="D5495" s="150" t="s">
        <v>193</v>
      </c>
      <c r="E5495" s="151" t="s">
        <v>3</v>
      </c>
      <c r="F5495" s="152" t="s">
        <v>4894</v>
      </c>
      <c r="H5495" s="153">
        <v>9.36</v>
      </c>
      <c r="I5495" s="154"/>
      <c r="L5495" s="149"/>
      <c r="M5495" s="155"/>
      <c r="T5495" s="156"/>
      <c r="AT5495" s="151" t="s">
        <v>193</v>
      </c>
      <c r="AU5495" s="151" t="s">
        <v>81</v>
      </c>
      <c r="AV5495" s="12" t="s">
        <v>81</v>
      </c>
      <c r="AW5495" s="12" t="s">
        <v>34</v>
      </c>
      <c r="AX5495" s="12" t="s">
        <v>72</v>
      </c>
      <c r="AY5495" s="151" t="s">
        <v>182</v>
      </c>
    </row>
    <row r="5496" spans="2:51" s="12" customFormat="1">
      <c r="B5496" s="149"/>
      <c r="D5496" s="150" t="s">
        <v>193</v>
      </c>
      <c r="E5496" s="151" t="s">
        <v>3</v>
      </c>
      <c r="F5496" s="152" t="s">
        <v>4895</v>
      </c>
      <c r="H5496" s="153">
        <v>12.86</v>
      </c>
      <c r="I5496" s="154"/>
      <c r="L5496" s="149"/>
      <c r="M5496" s="155"/>
      <c r="T5496" s="156"/>
      <c r="AT5496" s="151" t="s">
        <v>193</v>
      </c>
      <c r="AU5496" s="151" t="s">
        <v>81</v>
      </c>
      <c r="AV5496" s="12" t="s">
        <v>81</v>
      </c>
      <c r="AW5496" s="12" t="s">
        <v>34</v>
      </c>
      <c r="AX5496" s="12" t="s">
        <v>72</v>
      </c>
      <c r="AY5496" s="151" t="s">
        <v>182</v>
      </c>
    </row>
    <row r="5497" spans="2:51" s="12" customFormat="1">
      <c r="B5497" s="149"/>
      <c r="D5497" s="150" t="s">
        <v>193</v>
      </c>
      <c r="E5497" s="151" t="s">
        <v>3</v>
      </c>
      <c r="F5497" s="152" t="s">
        <v>4896</v>
      </c>
      <c r="H5497" s="153">
        <v>4.5</v>
      </c>
      <c r="I5497" s="154"/>
      <c r="L5497" s="149"/>
      <c r="M5497" s="155"/>
      <c r="T5497" s="156"/>
      <c r="AT5497" s="151" t="s">
        <v>193</v>
      </c>
      <c r="AU5497" s="151" t="s">
        <v>81</v>
      </c>
      <c r="AV5497" s="12" t="s">
        <v>81</v>
      </c>
      <c r="AW5497" s="12" t="s">
        <v>34</v>
      </c>
      <c r="AX5497" s="12" t="s">
        <v>72</v>
      </c>
      <c r="AY5497" s="151" t="s">
        <v>182</v>
      </c>
    </row>
    <row r="5498" spans="2:51" s="12" customFormat="1">
      <c r="B5498" s="149"/>
      <c r="D5498" s="150" t="s">
        <v>193</v>
      </c>
      <c r="E5498" s="151" t="s">
        <v>3</v>
      </c>
      <c r="F5498" s="152" t="s">
        <v>4897</v>
      </c>
      <c r="H5498" s="153">
        <v>7.42</v>
      </c>
      <c r="I5498" s="154"/>
      <c r="L5498" s="149"/>
      <c r="M5498" s="155"/>
      <c r="T5498" s="156"/>
      <c r="AT5498" s="151" t="s">
        <v>193</v>
      </c>
      <c r="AU5498" s="151" t="s">
        <v>81</v>
      </c>
      <c r="AV5498" s="12" t="s">
        <v>81</v>
      </c>
      <c r="AW5498" s="12" t="s">
        <v>34</v>
      </c>
      <c r="AX5498" s="12" t="s">
        <v>72</v>
      </c>
      <c r="AY5498" s="151" t="s">
        <v>182</v>
      </c>
    </row>
    <row r="5499" spans="2:51" s="12" customFormat="1">
      <c r="B5499" s="149"/>
      <c r="D5499" s="150" t="s">
        <v>193</v>
      </c>
      <c r="E5499" s="151" t="s">
        <v>3</v>
      </c>
      <c r="F5499" s="152" t="s">
        <v>4897</v>
      </c>
      <c r="H5499" s="153">
        <v>7.42</v>
      </c>
      <c r="I5499" s="154"/>
      <c r="L5499" s="149"/>
      <c r="M5499" s="155"/>
      <c r="T5499" s="156"/>
      <c r="AT5499" s="151" t="s">
        <v>193</v>
      </c>
      <c r="AU5499" s="151" t="s">
        <v>81</v>
      </c>
      <c r="AV5499" s="12" t="s">
        <v>81</v>
      </c>
      <c r="AW5499" s="12" t="s">
        <v>34</v>
      </c>
      <c r="AX5499" s="12" t="s">
        <v>72</v>
      </c>
      <c r="AY5499" s="151" t="s">
        <v>182</v>
      </c>
    </row>
    <row r="5500" spans="2:51" s="12" customFormat="1">
      <c r="B5500" s="149"/>
      <c r="D5500" s="150" t="s">
        <v>193</v>
      </c>
      <c r="E5500" s="151" t="s">
        <v>3</v>
      </c>
      <c r="F5500" s="152" t="s">
        <v>4898</v>
      </c>
      <c r="H5500" s="153">
        <v>8.2200000000000006</v>
      </c>
      <c r="I5500" s="154"/>
      <c r="L5500" s="149"/>
      <c r="M5500" s="155"/>
      <c r="T5500" s="156"/>
      <c r="AT5500" s="151" t="s">
        <v>193</v>
      </c>
      <c r="AU5500" s="151" t="s">
        <v>81</v>
      </c>
      <c r="AV5500" s="12" t="s">
        <v>81</v>
      </c>
      <c r="AW5500" s="12" t="s">
        <v>34</v>
      </c>
      <c r="AX5500" s="12" t="s">
        <v>72</v>
      </c>
      <c r="AY5500" s="151" t="s">
        <v>182</v>
      </c>
    </row>
    <row r="5501" spans="2:51" s="12" customFormat="1">
      <c r="B5501" s="149"/>
      <c r="D5501" s="150" t="s">
        <v>193</v>
      </c>
      <c r="E5501" s="151" t="s">
        <v>3</v>
      </c>
      <c r="F5501" s="152" t="s">
        <v>4898</v>
      </c>
      <c r="H5501" s="153">
        <v>8.2200000000000006</v>
      </c>
      <c r="I5501" s="154"/>
      <c r="L5501" s="149"/>
      <c r="M5501" s="155"/>
      <c r="T5501" s="156"/>
      <c r="AT5501" s="151" t="s">
        <v>193</v>
      </c>
      <c r="AU5501" s="151" t="s">
        <v>81</v>
      </c>
      <c r="AV5501" s="12" t="s">
        <v>81</v>
      </c>
      <c r="AW5501" s="12" t="s">
        <v>34</v>
      </c>
      <c r="AX5501" s="12" t="s">
        <v>72</v>
      </c>
      <c r="AY5501" s="151" t="s">
        <v>182</v>
      </c>
    </row>
    <row r="5502" spans="2:51" s="12" customFormat="1">
      <c r="B5502" s="149"/>
      <c r="D5502" s="150" t="s">
        <v>193</v>
      </c>
      <c r="E5502" s="151" t="s">
        <v>3</v>
      </c>
      <c r="F5502" s="152" t="s">
        <v>4899</v>
      </c>
      <c r="H5502" s="153">
        <v>3.15</v>
      </c>
      <c r="I5502" s="154"/>
      <c r="L5502" s="149"/>
      <c r="M5502" s="155"/>
      <c r="T5502" s="156"/>
      <c r="AT5502" s="151" t="s">
        <v>193</v>
      </c>
      <c r="AU5502" s="151" t="s">
        <v>81</v>
      </c>
      <c r="AV5502" s="12" t="s">
        <v>81</v>
      </c>
      <c r="AW5502" s="12" t="s">
        <v>34</v>
      </c>
      <c r="AX5502" s="12" t="s">
        <v>72</v>
      </c>
      <c r="AY5502" s="151" t="s">
        <v>182</v>
      </c>
    </row>
    <row r="5503" spans="2:51" s="12" customFormat="1">
      <c r="B5503" s="149"/>
      <c r="D5503" s="150" t="s">
        <v>193</v>
      </c>
      <c r="E5503" s="151" t="s">
        <v>3</v>
      </c>
      <c r="F5503" s="152" t="s">
        <v>4900</v>
      </c>
      <c r="H5503" s="153">
        <v>13.6</v>
      </c>
      <c r="I5503" s="154"/>
      <c r="L5503" s="149"/>
      <c r="M5503" s="155"/>
      <c r="T5503" s="156"/>
      <c r="AT5503" s="151" t="s">
        <v>193</v>
      </c>
      <c r="AU5503" s="151" t="s">
        <v>81</v>
      </c>
      <c r="AV5503" s="12" t="s">
        <v>81</v>
      </c>
      <c r="AW5503" s="12" t="s">
        <v>34</v>
      </c>
      <c r="AX5503" s="12" t="s">
        <v>72</v>
      </c>
      <c r="AY5503" s="151" t="s">
        <v>182</v>
      </c>
    </row>
    <row r="5504" spans="2:51" s="14" customFormat="1">
      <c r="B5504" s="174"/>
      <c r="D5504" s="150" t="s">
        <v>193</v>
      </c>
      <c r="E5504" s="175" t="s">
        <v>3</v>
      </c>
      <c r="F5504" s="176" t="s">
        <v>596</v>
      </c>
      <c r="H5504" s="177">
        <v>151.19800000000001</v>
      </c>
      <c r="I5504" s="178"/>
      <c r="L5504" s="174"/>
      <c r="M5504" s="179"/>
      <c r="T5504" s="180"/>
      <c r="AT5504" s="175" t="s">
        <v>193</v>
      </c>
      <c r="AU5504" s="175" t="s">
        <v>81</v>
      </c>
      <c r="AV5504" s="14" t="s">
        <v>202</v>
      </c>
      <c r="AW5504" s="14" t="s">
        <v>34</v>
      </c>
      <c r="AX5504" s="14" t="s">
        <v>72</v>
      </c>
      <c r="AY5504" s="175" t="s">
        <v>182</v>
      </c>
    </row>
    <row r="5505" spans="2:51" s="12" customFormat="1">
      <c r="B5505" s="149"/>
      <c r="D5505" s="150" t="s">
        <v>193</v>
      </c>
      <c r="E5505" s="151" t="s">
        <v>3</v>
      </c>
      <c r="F5505" s="152" t="s">
        <v>1757</v>
      </c>
      <c r="H5505" s="153">
        <v>15.1</v>
      </c>
      <c r="I5505" s="154"/>
      <c r="L5505" s="149"/>
      <c r="M5505" s="155"/>
      <c r="T5505" s="156"/>
      <c r="AT5505" s="151" t="s">
        <v>193</v>
      </c>
      <c r="AU5505" s="151" t="s">
        <v>81</v>
      </c>
      <c r="AV5505" s="12" t="s">
        <v>81</v>
      </c>
      <c r="AW5505" s="12" t="s">
        <v>34</v>
      </c>
      <c r="AX5505" s="12" t="s">
        <v>72</v>
      </c>
      <c r="AY5505" s="151" t="s">
        <v>182</v>
      </c>
    </row>
    <row r="5506" spans="2:51" s="12" customFormat="1">
      <c r="B5506" s="149"/>
      <c r="D5506" s="150" t="s">
        <v>193</v>
      </c>
      <c r="E5506" s="151" t="s">
        <v>3</v>
      </c>
      <c r="F5506" s="152" t="s">
        <v>1758</v>
      </c>
      <c r="H5506" s="153">
        <v>20.58</v>
      </c>
      <c r="I5506" s="154"/>
      <c r="L5506" s="149"/>
      <c r="M5506" s="155"/>
      <c r="T5506" s="156"/>
      <c r="AT5506" s="151" t="s">
        <v>193</v>
      </c>
      <c r="AU5506" s="151" t="s">
        <v>81</v>
      </c>
      <c r="AV5506" s="12" t="s">
        <v>81</v>
      </c>
      <c r="AW5506" s="12" t="s">
        <v>34</v>
      </c>
      <c r="AX5506" s="12" t="s">
        <v>72</v>
      </c>
      <c r="AY5506" s="151" t="s">
        <v>182</v>
      </c>
    </row>
    <row r="5507" spans="2:51" s="12" customFormat="1">
      <c r="B5507" s="149"/>
      <c r="D5507" s="150" t="s">
        <v>193</v>
      </c>
      <c r="E5507" s="151" t="s">
        <v>3</v>
      </c>
      <c r="F5507" s="152" t="s">
        <v>1759</v>
      </c>
      <c r="H5507" s="153">
        <v>18.98</v>
      </c>
      <c r="I5507" s="154"/>
      <c r="L5507" s="149"/>
      <c r="M5507" s="155"/>
      <c r="T5507" s="156"/>
      <c r="AT5507" s="151" t="s">
        <v>193</v>
      </c>
      <c r="AU5507" s="151" t="s">
        <v>81</v>
      </c>
      <c r="AV5507" s="12" t="s">
        <v>81</v>
      </c>
      <c r="AW5507" s="12" t="s">
        <v>34</v>
      </c>
      <c r="AX5507" s="12" t="s">
        <v>72</v>
      </c>
      <c r="AY5507" s="151" t="s">
        <v>182</v>
      </c>
    </row>
    <row r="5508" spans="2:51" s="12" customFormat="1">
      <c r="B5508" s="149"/>
      <c r="D5508" s="150" t="s">
        <v>193</v>
      </c>
      <c r="E5508" s="151" t="s">
        <v>3</v>
      </c>
      <c r="F5508" s="152" t="s">
        <v>1760</v>
      </c>
      <c r="H5508" s="153">
        <v>15.38</v>
      </c>
      <c r="I5508" s="154"/>
      <c r="L5508" s="149"/>
      <c r="M5508" s="155"/>
      <c r="T5508" s="156"/>
      <c r="AT5508" s="151" t="s">
        <v>193</v>
      </c>
      <c r="AU5508" s="151" t="s">
        <v>81</v>
      </c>
      <c r="AV5508" s="12" t="s">
        <v>81</v>
      </c>
      <c r="AW5508" s="12" t="s">
        <v>34</v>
      </c>
      <c r="AX5508" s="12" t="s">
        <v>72</v>
      </c>
      <c r="AY5508" s="151" t="s">
        <v>182</v>
      </c>
    </row>
    <row r="5509" spans="2:51" s="12" customFormat="1">
      <c r="B5509" s="149"/>
      <c r="D5509" s="150" t="s">
        <v>193</v>
      </c>
      <c r="E5509" s="151" t="s">
        <v>3</v>
      </c>
      <c r="F5509" s="152" t="s">
        <v>1760</v>
      </c>
      <c r="H5509" s="153">
        <v>15.38</v>
      </c>
      <c r="I5509" s="154"/>
      <c r="L5509" s="149"/>
      <c r="M5509" s="155"/>
      <c r="T5509" s="156"/>
      <c r="AT5509" s="151" t="s">
        <v>193</v>
      </c>
      <c r="AU5509" s="151" t="s">
        <v>81</v>
      </c>
      <c r="AV5509" s="12" t="s">
        <v>81</v>
      </c>
      <c r="AW5509" s="12" t="s">
        <v>34</v>
      </c>
      <c r="AX5509" s="12" t="s">
        <v>72</v>
      </c>
      <c r="AY5509" s="151" t="s">
        <v>182</v>
      </c>
    </row>
    <row r="5510" spans="2:51" s="12" customFormat="1">
      <c r="B5510" s="149"/>
      <c r="D5510" s="150" t="s">
        <v>193</v>
      </c>
      <c r="E5510" s="151" t="s">
        <v>3</v>
      </c>
      <c r="F5510" s="152" t="s">
        <v>1761</v>
      </c>
      <c r="H5510" s="153">
        <v>18.52</v>
      </c>
      <c r="I5510" s="154"/>
      <c r="L5510" s="149"/>
      <c r="M5510" s="155"/>
      <c r="T5510" s="156"/>
      <c r="AT5510" s="151" t="s">
        <v>193</v>
      </c>
      <c r="AU5510" s="151" t="s">
        <v>81</v>
      </c>
      <c r="AV5510" s="12" t="s">
        <v>81</v>
      </c>
      <c r="AW5510" s="12" t="s">
        <v>34</v>
      </c>
      <c r="AX5510" s="12" t="s">
        <v>72</v>
      </c>
      <c r="AY5510" s="151" t="s">
        <v>182</v>
      </c>
    </row>
    <row r="5511" spans="2:51" s="12" customFormat="1">
      <c r="B5511" s="149"/>
      <c r="D5511" s="150" t="s">
        <v>193</v>
      </c>
      <c r="E5511" s="151" t="s">
        <v>3</v>
      </c>
      <c r="F5511" s="152" t="s">
        <v>1762</v>
      </c>
      <c r="H5511" s="153">
        <v>7.5</v>
      </c>
      <c r="I5511" s="154"/>
      <c r="L5511" s="149"/>
      <c r="M5511" s="155"/>
      <c r="T5511" s="156"/>
      <c r="AT5511" s="151" t="s">
        <v>193</v>
      </c>
      <c r="AU5511" s="151" t="s">
        <v>81</v>
      </c>
      <c r="AV5511" s="12" t="s">
        <v>81</v>
      </c>
      <c r="AW5511" s="12" t="s">
        <v>34</v>
      </c>
      <c r="AX5511" s="12" t="s">
        <v>72</v>
      </c>
      <c r="AY5511" s="151" t="s">
        <v>182</v>
      </c>
    </row>
    <row r="5512" spans="2:51" s="12" customFormat="1">
      <c r="B5512" s="149"/>
      <c r="D5512" s="150" t="s">
        <v>193</v>
      </c>
      <c r="E5512" s="151" t="s">
        <v>3</v>
      </c>
      <c r="F5512" s="152" t="s">
        <v>1763</v>
      </c>
      <c r="H5512" s="153">
        <v>8.34</v>
      </c>
      <c r="I5512" s="154"/>
      <c r="L5512" s="149"/>
      <c r="M5512" s="155"/>
      <c r="T5512" s="156"/>
      <c r="AT5512" s="151" t="s">
        <v>193</v>
      </c>
      <c r="AU5512" s="151" t="s">
        <v>81</v>
      </c>
      <c r="AV5512" s="12" t="s">
        <v>81</v>
      </c>
      <c r="AW5512" s="12" t="s">
        <v>34</v>
      </c>
      <c r="AX5512" s="12" t="s">
        <v>72</v>
      </c>
      <c r="AY5512" s="151" t="s">
        <v>182</v>
      </c>
    </row>
    <row r="5513" spans="2:51" s="12" customFormat="1">
      <c r="B5513" s="149"/>
      <c r="D5513" s="150" t="s">
        <v>193</v>
      </c>
      <c r="E5513" s="151" t="s">
        <v>3</v>
      </c>
      <c r="F5513" s="152" t="s">
        <v>1756</v>
      </c>
      <c r="H5513" s="153">
        <v>7.58</v>
      </c>
      <c r="I5513" s="154"/>
      <c r="L5513" s="149"/>
      <c r="M5513" s="155"/>
      <c r="T5513" s="156"/>
      <c r="AT5513" s="151" t="s">
        <v>193</v>
      </c>
      <c r="AU5513" s="151" t="s">
        <v>81</v>
      </c>
      <c r="AV5513" s="12" t="s">
        <v>81</v>
      </c>
      <c r="AW5513" s="12" t="s">
        <v>34</v>
      </c>
      <c r="AX5513" s="12" t="s">
        <v>72</v>
      </c>
      <c r="AY5513" s="151" t="s">
        <v>182</v>
      </c>
    </row>
    <row r="5514" spans="2:51" s="12" customFormat="1">
      <c r="B5514" s="149"/>
      <c r="D5514" s="150" t="s">
        <v>193</v>
      </c>
      <c r="E5514" s="151" t="s">
        <v>3</v>
      </c>
      <c r="F5514" s="152" t="s">
        <v>1764</v>
      </c>
      <c r="H5514" s="153">
        <v>8.42</v>
      </c>
      <c r="I5514" s="154"/>
      <c r="L5514" s="149"/>
      <c r="M5514" s="155"/>
      <c r="T5514" s="156"/>
      <c r="AT5514" s="151" t="s">
        <v>193</v>
      </c>
      <c r="AU5514" s="151" t="s">
        <v>81</v>
      </c>
      <c r="AV5514" s="12" t="s">
        <v>81</v>
      </c>
      <c r="AW5514" s="12" t="s">
        <v>34</v>
      </c>
      <c r="AX5514" s="12" t="s">
        <v>72</v>
      </c>
      <c r="AY5514" s="151" t="s">
        <v>182</v>
      </c>
    </row>
    <row r="5515" spans="2:51" s="12" customFormat="1">
      <c r="B5515" s="149"/>
      <c r="D5515" s="150" t="s">
        <v>193</v>
      </c>
      <c r="E5515" s="151" t="s">
        <v>3</v>
      </c>
      <c r="F5515" s="152" t="s">
        <v>1765</v>
      </c>
      <c r="H5515" s="153">
        <v>12.86</v>
      </c>
      <c r="I5515" s="154"/>
      <c r="L5515" s="149"/>
      <c r="M5515" s="155"/>
      <c r="T5515" s="156"/>
      <c r="AT5515" s="151" t="s">
        <v>193</v>
      </c>
      <c r="AU5515" s="151" t="s">
        <v>81</v>
      </c>
      <c r="AV5515" s="12" t="s">
        <v>81</v>
      </c>
      <c r="AW5515" s="12" t="s">
        <v>34</v>
      </c>
      <c r="AX5515" s="12" t="s">
        <v>72</v>
      </c>
      <c r="AY5515" s="151" t="s">
        <v>182</v>
      </c>
    </row>
    <row r="5516" spans="2:51" s="12" customFormat="1">
      <c r="B5516" s="149"/>
      <c r="D5516" s="150" t="s">
        <v>193</v>
      </c>
      <c r="E5516" s="151" t="s">
        <v>3</v>
      </c>
      <c r="F5516" s="152" t="s">
        <v>1766</v>
      </c>
      <c r="H5516" s="153">
        <v>22.34</v>
      </c>
      <c r="I5516" s="154"/>
      <c r="L5516" s="149"/>
      <c r="M5516" s="155"/>
      <c r="T5516" s="156"/>
      <c r="AT5516" s="151" t="s">
        <v>193</v>
      </c>
      <c r="AU5516" s="151" t="s">
        <v>81</v>
      </c>
      <c r="AV5516" s="12" t="s">
        <v>81</v>
      </c>
      <c r="AW5516" s="12" t="s">
        <v>34</v>
      </c>
      <c r="AX5516" s="12" t="s">
        <v>72</v>
      </c>
      <c r="AY5516" s="151" t="s">
        <v>182</v>
      </c>
    </row>
    <row r="5517" spans="2:51" s="12" customFormat="1">
      <c r="B5517" s="149"/>
      <c r="D5517" s="150" t="s">
        <v>193</v>
      </c>
      <c r="E5517" s="151" t="s">
        <v>3</v>
      </c>
      <c r="F5517" s="152" t="s">
        <v>1767</v>
      </c>
      <c r="H5517" s="153">
        <v>30.486000000000001</v>
      </c>
      <c r="I5517" s="154"/>
      <c r="L5517" s="149"/>
      <c r="M5517" s="155"/>
      <c r="T5517" s="156"/>
      <c r="AT5517" s="151" t="s">
        <v>193</v>
      </c>
      <c r="AU5517" s="151" t="s">
        <v>81</v>
      </c>
      <c r="AV5517" s="12" t="s">
        <v>81</v>
      </c>
      <c r="AW5517" s="12" t="s">
        <v>34</v>
      </c>
      <c r="AX5517" s="12" t="s">
        <v>72</v>
      </c>
      <c r="AY5517" s="151" t="s">
        <v>182</v>
      </c>
    </row>
    <row r="5518" spans="2:51" s="12" customFormat="1">
      <c r="B5518" s="149"/>
      <c r="D5518" s="150" t="s">
        <v>193</v>
      </c>
      <c r="E5518" s="151" t="s">
        <v>3</v>
      </c>
      <c r="F5518" s="152" t="s">
        <v>1768</v>
      </c>
      <c r="H5518" s="153">
        <v>12.24</v>
      </c>
      <c r="I5518" s="154"/>
      <c r="L5518" s="149"/>
      <c r="M5518" s="155"/>
      <c r="T5518" s="156"/>
      <c r="AT5518" s="151" t="s">
        <v>193</v>
      </c>
      <c r="AU5518" s="151" t="s">
        <v>81</v>
      </c>
      <c r="AV5518" s="12" t="s">
        <v>81</v>
      </c>
      <c r="AW5518" s="12" t="s">
        <v>34</v>
      </c>
      <c r="AX5518" s="12" t="s">
        <v>72</v>
      </c>
      <c r="AY5518" s="151" t="s">
        <v>182</v>
      </c>
    </row>
    <row r="5519" spans="2:51" s="14" customFormat="1">
      <c r="B5519" s="174"/>
      <c r="D5519" s="150" t="s">
        <v>193</v>
      </c>
      <c r="E5519" s="175" t="s">
        <v>3</v>
      </c>
      <c r="F5519" s="176" t="s">
        <v>605</v>
      </c>
      <c r="H5519" s="177">
        <v>213.70599999999999</v>
      </c>
      <c r="I5519" s="178"/>
      <c r="L5519" s="174"/>
      <c r="M5519" s="179"/>
      <c r="T5519" s="180"/>
      <c r="AT5519" s="175" t="s">
        <v>193</v>
      </c>
      <c r="AU5519" s="175" t="s">
        <v>81</v>
      </c>
      <c r="AV5519" s="14" t="s">
        <v>202</v>
      </c>
      <c r="AW5519" s="14" t="s">
        <v>34</v>
      </c>
      <c r="AX5519" s="14" t="s">
        <v>72</v>
      </c>
      <c r="AY5519" s="175" t="s">
        <v>182</v>
      </c>
    </row>
    <row r="5520" spans="2:51" s="12" customFormat="1">
      <c r="B5520" s="149"/>
      <c r="D5520" s="150" t="s">
        <v>193</v>
      </c>
      <c r="E5520" s="151" t="s">
        <v>3</v>
      </c>
      <c r="F5520" s="152" t="s">
        <v>1757</v>
      </c>
      <c r="H5520" s="153">
        <v>15.1</v>
      </c>
      <c r="I5520" s="154"/>
      <c r="L5520" s="149"/>
      <c r="M5520" s="155"/>
      <c r="T5520" s="156"/>
      <c r="AT5520" s="151" t="s">
        <v>193</v>
      </c>
      <c r="AU5520" s="151" t="s">
        <v>81</v>
      </c>
      <c r="AV5520" s="12" t="s">
        <v>81</v>
      </c>
      <c r="AW5520" s="12" t="s">
        <v>34</v>
      </c>
      <c r="AX5520" s="12" t="s">
        <v>72</v>
      </c>
      <c r="AY5520" s="151" t="s">
        <v>182</v>
      </c>
    </row>
    <row r="5521" spans="2:51" s="12" customFormat="1">
      <c r="B5521" s="149"/>
      <c r="D5521" s="150" t="s">
        <v>193</v>
      </c>
      <c r="E5521" s="151" t="s">
        <v>3</v>
      </c>
      <c r="F5521" s="152" t="s">
        <v>1758</v>
      </c>
      <c r="H5521" s="153">
        <v>20.58</v>
      </c>
      <c r="I5521" s="154"/>
      <c r="L5521" s="149"/>
      <c r="M5521" s="155"/>
      <c r="T5521" s="156"/>
      <c r="AT5521" s="151" t="s">
        <v>193</v>
      </c>
      <c r="AU5521" s="151" t="s">
        <v>81</v>
      </c>
      <c r="AV5521" s="12" t="s">
        <v>81</v>
      </c>
      <c r="AW5521" s="12" t="s">
        <v>34</v>
      </c>
      <c r="AX5521" s="12" t="s">
        <v>72</v>
      </c>
      <c r="AY5521" s="151" t="s">
        <v>182</v>
      </c>
    </row>
    <row r="5522" spans="2:51" s="12" customFormat="1">
      <c r="B5522" s="149"/>
      <c r="D5522" s="150" t="s">
        <v>193</v>
      </c>
      <c r="E5522" s="151" t="s">
        <v>3</v>
      </c>
      <c r="F5522" s="152" t="s">
        <v>1759</v>
      </c>
      <c r="H5522" s="153">
        <v>18.98</v>
      </c>
      <c r="I5522" s="154"/>
      <c r="L5522" s="149"/>
      <c r="M5522" s="155"/>
      <c r="T5522" s="156"/>
      <c r="AT5522" s="151" t="s">
        <v>193</v>
      </c>
      <c r="AU5522" s="151" t="s">
        <v>81</v>
      </c>
      <c r="AV5522" s="12" t="s">
        <v>81</v>
      </c>
      <c r="AW5522" s="12" t="s">
        <v>34</v>
      </c>
      <c r="AX5522" s="12" t="s">
        <v>72</v>
      </c>
      <c r="AY5522" s="151" t="s">
        <v>182</v>
      </c>
    </row>
    <row r="5523" spans="2:51" s="12" customFormat="1">
      <c r="B5523" s="149"/>
      <c r="D5523" s="150" t="s">
        <v>193</v>
      </c>
      <c r="E5523" s="151" t="s">
        <v>3</v>
      </c>
      <c r="F5523" s="152" t="s">
        <v>1760</v>
      </c>
      <c r="H5523" s="153">
        <v>15.38</v>
      </c>
      <c r="I5523" s="154"/>
      <c r="L5523" s="149"/>
      <c r="M5523" s="155"/>
      <c r="T5523" s="156"/>
      <c r="AT5523" s="151" t="s">
        <v>193</v>
      </c>
      <c r="AU5523" s="151" t="s">
        <v>81</v>
      </c>
      <c r="AV5523" s="12" t="s">
        <v>81</v>
      </c>
      <c r="AW5523" s="12" t="s">
        <v>34</v>
      </c>
      <c r="AX5523" s="12" t="s">
        <v>72</v>
      </c>
      <c r="AY5523" s="151" t="s">
        <v>182</v>
      </c>
    </row>
    <row r="5524" spans="2:51" s="12" customFormat="1">
      <c r="B5524" s="149"/>
      <c r="D5524" s="150" t="s">
        <v>193</v>
      </c>
      <c r="E5524" s="151" t="s">
        <v>3</v>
      </c>
      <c r="F5524" s="152" t="s">
        <v>1760</v>
      </c>
      <c r="H5524" s="153">
        <v>15.38</v>
      </c>
      <c r="I5524" s="154"/>
      <c r="L5524" s="149"/>
      <c r="M5524" s="155"/>
      <c r="T5524" s="156"/>
      <c r="AT5524" s="151" t="s">
        <v>193</v>
      </c>
      <c r="AU5524" s="151" t="s">
        <v>81</v>
      </c>
      <c r="AV5524" s="12" t="s">
        <v>81</v>
      </c>
      <c r="AW5524" s="12" t="s">
        <v>34</v>
      </c>
      <c r="AX5524" s="12" t="s">
        <v>72</v>
      </c>
      <c r="AY5524" s="151" t="s">
        <v>182</v>
      </c>
    </row>
    <row r="5525" spans="2:51" s="12" customFormat="1">
      <c r="B5525" s="149"/>
      <c r="D5525" s="150" t="s">
        <v>193</v>
      </c>
      <c r="E5525" s="151" t="s">
        <v>3</v>
      </c>
      <c r="F5525" s="152" t="s">
        <v>1761</v>
      </c>
      <c r="H5525" s="153">
        <v>18.52</v>
      </c>
      <c r="I5525" s="154"/>
      <c r="L5525" s="149"/>
      <c r="M5525" s="155"/>
      <c r="T5525" s="156"/>
      <c r="AT5525" s="151" t="s">
        <v>193</v>
      </c>
      <c r="AU5525" s="151" t="s">
        <v>81</v>
      </c>
      <c r="AV5525" s="12" t="s">
        <v>81</v>
      </c>
      <c r="AW5525" s="12" t="s">
        <v>34</v>
      </c>
      <c r="AX5525" s="12" t="s">
        <v>72</v>
      </c>
      <c r="AY5525" s="151" t="s">
        <v>182</v>
      </c>
    </row>
    <row r="5526" spans="2:51" s="12" customFormat="1">
      <c r="B5526" s="149"/>
      <c r="D5526" s="150" t="s">
        <v>193</v>
      </c>
      <c r="E5526" s="151" t="s">
        <v>3</v>
      </c>
      <c r="F5526" s="152" t="s">
        <v>1762</v>
      </c>
      <c r="H5526" s="153">
        <v>7.5</v>
      </c>
      <c r="I5526" s="154"/>
      <c r="L5526" s="149"/>
      <c r="M5526" s="155"/>
      <c r="T5526" s="156"/>
      <c r="AT5526" s="151" t="s">
        <v>193</v>
      </c>
      <c r="AU5526" s="151" t="s">
        <v>81</v>
      </c>
      <c r="AV5526" s="12" t="s">
        <v>81</v>
      </c>
      <c r="AW5526" s="12" t="s">
        <v>34</v>
      </c>
      <c r="AX5526" s="12" t="s">
        <v>72</v>
      </c>
      <c r="AY5526" s="151" t="s">
        <v>182</v>
      </c>
    </row>
    <row r="5527" spans="2:51" s="12" customFormat="1">
      <c r="B5527" s="149"/>
      <c r="D5527" s="150" t="s">
        <v>193</v>
      </c>
      <c r="E5527" s="151" t="s">
        <v>3</v>
      </c>
      <c r="F5527" s="152" t="s">
        <v>1763</v>
      </c>
      <c r="H5527" s="153">
        <v>8.34</v>
      </c>
      <c r="I5527" s="154"/>
      <c r="L5527" s="149"/>
      <c r="M5527" s="155"/>
      <c r="T5527" s="156"/>
      <c r="AT5527" s="151" t="s">
        <v>193</v>
      </c>
      <c r="AU5527" s="151" t="s">
        <v>81</v>
      </c>
      <c r="AV5527" s="12" t="s">
        <v>81</v>
      </c>
      <c r="AW5527" s="12" t="s">
        <v>34</v>
      </c>
      <c r="AX5527" s="12" t="s">
        <v>72</v>
      </c>
      <c r="AY5527" s="151" t="s">
        <v>182</v>
      </c>
    </row>
    <row r="5528" spans="2:51" s="12" customFormat="1">
      <c r="B5528" s="149"/>
      <c r="D5528" s="150" t="s">
        <v>193</v>
      </c>
      <c r="E5528" s="151" t="s">
        <v>3</v>
      </c>
      <c r="F5528" s="152" t="s">
        <v>1756</v>
      </c>
      <c r="H5528" s="153">
        <v>7.58</v>
      </c>
      <c r="I5528" s="154"/>
      <c r="L5528" s="149"/>
      <c r="M5528" s="155"/>
      <c r="T5528" s="156"/>
      <c r="AT5528" s="151" t="s">
        <v>193</v>
      </c>
      <c r="AU5528" s="151" t="s">
        <v>81</v>
      </c>
      <c r="AV5528" s="12" t="s">
        <v>81</v>
      </c>
      <c r="AW5528" s="12" t="s">
        <v>34</v>
      </c>
      <c r="AX5528" s="12" t="s">
        <v>72</v>
      </c>
      <c r="AY5528" s="151" t="s">
        <v>182</v>
      </c>
    </row>
    <row r="5529" spans="2:51" s="12" customFormat="1">
      <c r="B5529" s="149"/>
      <c r="D5529" s="150" t="s">
        <v>193</v>
      </c>
      <c r="E5529" s="151" t="s">
        <v>3</v>
      </c>
      <c r="F5529" s="152" t="s">
        <v>1764</v>
      </c>
      <c r="H5529" s="153">
        <v>8.42</v>
      </c>
      <c r="I5529" s="154"/>
      <c r="L5529" s="149"/>
      <c r="M5529" s="155"/>
      <c r="T5529" s="156"/>
      <c r="AT5529" s="151" t="s">
        <v>193</v>
      </c>
      <c r="AU5529" s="151" t="s">
        <v>81</v>
      </c>
      <c r="AV5529" s="12" t="s">
        <v>81</v>
      </c>
      <c r="AW5529" s="12" t="s">
        <v>34</v>
      </c>
      <c r="AX5529" s="12" t="s">
        <v>72</v>
      </c>
      <c r="AY5529" s="151" t="s">
        <v>182</v>
      </c>
    </row>
    <row r="5530" spans="2:51" s="12" customFormat="1">
      <c r="B5530" s="149"/>
      <c r="D5530" s="150" t="s">
        <v>193</v>
      </c>
      <c r="E5530" s="151" t="s">
        <v>3</v>
      </c>
      <c r="F5530" s="152" t="s">
        <v>1765</v>
      </c>
      <c r="H5530" s="153">
        <v>12.86</v>
      </c>
      <c r="I5530" s="154"/>
      <c r="L5530" s="149"/>
      <c r="M5530" s="155"/>
      <c r="T5530" s="156"/>
      <c r="AT5530" s="151" t="s">
        <v>193</v>
      </c>
      <c r="AU5530" s="151" t="s">
        <v>81</v>
      </c>
      <c r="AV5530" s="12" t="s">
        <v>81</v>
      </c>
      <c r="AW5530" s="12" t="s">
        <v>34</v>
      </c>
      <c r="AX5530" s="12" t="s">
        <v>72</v>
      </c>
      <c r="AY5530" s="151" t="s">
        <v>182</v>
      </c>
    </row>
    <row r="5531" spans="2:51" s="12" customFormat="1">
      <c r="B5531" s="149"/>
      <c r="D5531" s="150" t="s">
        <v>193</v>
      </c>
      <c r="E5531" s="151" t="s">
        <v>3</v>
      </c>
      <c r="F5531" s="152" t="s">
        <v>1766</v>
      </c>
      <c r="H5531" s="153">
        <v>22.34</v>
      </c>
      <c r="I5531" s="154"/>
      <c r="L5531" s="149"/>
      <c r="M5531" s="155"/>
      <c r="T5531" s="156"/>
      <c r="AT5531" s="151" t="s">
        <v>193</v>
      </c>
      <c r="AU5531" s="151" t="s">
        <v>81</v>
      </c>
      <c r="AV5531" s="12" t="s">
        <v>81</v>
      </c>
      <c r="AW5531" s="12" t="s">
        <v>34</v>
      </c>
      <c r="AX5531" s="12" t="s">
        <v>72</v>
      </c>
      <c r="AY5531" s="151" t="s">
        <v>182</v>
      </c>
    </row>
    <row r="5532" spans="2:51" s="12" customFormat="1">
      <c r="B5532" s="149"/>
      <c r="D5532" s="150" t="s">
        <v>193</v>
      </c>
      <c r="E5532" s="151" t="s">
        <v>3</v>
      </c>
      <c r="F5532" s="152" t="s">
        <v>1767</v>
      </c>
      <c r="H5532" s="153">
        <v>30.486000000000001</v>
      </c>
      <c r="I5532" s="154"/>
      <c r="L5532" s="149"/>
      <c r="M5532" s="155"/>
      <c r="T5532" s="156"/>
      <c r="AT5532" s="151" t="s">
        <v>193</v>
      </c>
      <c r="AU5532" s="151" t="s">
        <v>81</v>
      </c>
      <c r="AV5532" s="12" t="s">
        <v>81</v>
      </c>
      <c r="AW5532" s="12" t="s">
        <v>34</v>
      </c>
      <c r="AX5532" s="12" t="s">
        <v>72</v>
      </c>
      <c r="AY5532" s="151" t="s">
        <v>182</v>
      </c>
    </row>
    <row r="5533" spans="2:51" s="12" customFormat="1">
      <c r="B5533" s="149"/>
      <c r="D5533" s="150" t="s">
        <v>193</v>
      </c>
      <c r="E5533" s="151" t="s">
        <v>3</v>
      </c>
      <c r="F5533" s="152" t="s">
        <v>1768</v>
      </c>
      <c r="H5533" s="153">
        <v>12.24</v>
      </c>
      <c r="I5533" s="154"/>
      <c r="L5533" s="149"/>
      <c r="M5533" s="155"/>
      <c r="T5533" s="156"/>
      <c r="AT5533" s="151" t="s">
        <v>193</v>
      </c>
      <c r="AU5533" s="151" t="s">
        <v>81</v>
      </c>
      <c r="AV5533" s="12" t="s">
        <v>81</v>
      </c>
      <c r="AW5533" s="12" t="s">
        <v>34</v>
      </c>
      <c r="AX5533" s="12" t="s">
        <v>72</v>
      </c>
      <c r="AY5533" s="151" t="s">
        <v>182</v>
      </c>
    </row>
    <row r="5534" spans="2:51" s="14" customFormat="1">
      <c r="B5534" s="174"/>
      <c r="D5534" s="150" t="s">
        <v>193</v>
      </c>
      <c r="E5534" s="175" t="s">
        <v>3</v>
      </c>
      <c r="F5534" s="176" t="s">
        <v>610</v>
      </c>
      <c r="H5534" s="177">
        <v>213.70599999999999</v>
      </c>
      <c r="I5534" s="178"/>
      <c r="L5534" s="174"/>
      <c r="M5534" s="179"/>
      <c r="T5534" s="180"/>
      <c r="AT5534" s="175" t="s">
        <v>193</v>
      </c>
      <c r="AU5534" s="175" t="s">
        <v>81</v>
      </c>
      <c r="AV5534" s="14" t="s">
        <v>202</v>
      </c>
      <c r="AW5534" s="14" t="s">
        <v>34</v>
      </c>
      <c r="AX5534" s="14" t="s">
        <v>72</v>
      </c>
      <c r="AY5534" s="175" t="s">
        <v>182</v>
      </c>
    </row>
    <row r="5535" spans="2:51" s="12" customFormat="1">
      <c r="B5535" s="149"/>
      <c r="D5535" s="150" t="s">
        <v>193</v>
      </c>
      <c r="E5535" s="151" t="s">
        <v>3</v>
      </c>
      <c r="F5535" s="152" t="s">
        <v>1769</v>
      </c>
      <c r="H5535" s="153">
        <v>15.4</v>
      </c>
      <c r="I5535" s="154"/>
      <c r="L5535" s="149"/>
      <c r="M5535" s="155"/>
      <c r="T5535" s="156"/>
      <c r="AT5535" s="151" t="s">
        <v>193</v>
      </c>
      <c r="AU5535" s="151" t="s">
        <v>81</v>
      </c>
      <c r="AV5535" s="12" t="s">
        <v>81</v>
      </c>
      <c r="AW5535" s="12" t="s">
        <v>34</v>
      </c>
      <c r="AX5535" s="12" t="s">
        <v>72</v>
      </c>
      <c r="AY5535" s="151" t="s">
        <v>182</v>
      </c>
    </row>
    <row r="5536" spans="2:51" s="12" customFormat="1">
      <c r="B5536" s="149"/>
      <c r="D5536" s="150" t="s">
        <v>193</v>
      </c>
      <c r="E5536" s="151" t="s">
        <v>3</v>
      </c>
      <c r="F5536" s="152" t="s">
        <v>1769</v>
      </c>
      <c r="H5536" s="153">
        <v>15.4</v>
      </c>
      <c r="I5536" s="154"/>
      <c r="L5536" s="149"/>
      <c r="M5536" s="155"/>
      <c r="T5536" s="156"/>
      <c r="AT5536" s="151" t="s">
        <v>193</v>
      </c>
      <c r="AU5536" s="151" t="s">
        <v>81</v>
      </c>
      <c r="AV5536" s="12" t="s">
        <v>81</v>
      </c>
      <c r="AW5536" s="12" t="s">
        <v>34</v>
      </c>
      <c r="AX5536" s="12" t="s">
        <v>72</v>
      </c>
      <c r="AY5536" s="151" t="s">
        <v>182</v>
      </c>
    </row>
    <row r="5537" spans="2:65" s="14" customFormat="1">
      <c r="B5537" s="174"/>
      <c r="D5537" s="150" t="s">
        <v>193</v>
      </c>
      <c r="E5537" s="175" t="s">
        <v>3</v>
      </c>
      <c r="F5537" s="176" t="s">
        <v>910</v>
      </c>
      <c r="H5537" s="177">
        <v>30.8</v>
      </c>
      <c r="I5537" s="178"/>
      <c r="L5537" s="174"/>
      <c r="M5537" s="179"/>
      <c r="T5537" s="180"/>
      <c r="AT5537" s="175" t="s">
        <v>193</v>
      </c>
      <c r="AU5537" s="175" t="s">
        <v>81</v>
      </c>
      <c r="AV5537" s="14" t="s">
        <v>202</v>
      </c>
      <c r="AW5537" s="14" t="s">
        <v>34</v>
      </c>
      <c r="AX5537" s="14" t="s">
        <v>72</v>
      </c>
      <c r="AY5537" s="175" t="s">
        <v>182</v>
      </c>
    </row>
    <row r="5538" spans="2:65" s="12" customFormat="1">
      <c r="B5538" s="149"/>
      <c r="D5538" s="150" t="s">
        <v>193</v>
      </c>
      <c r="E5538" s="151" t="s">
        <v>3</v>
      </c>
      <c r="F5538" s="152" t="s">
        <v>1770</v>
      </c>
      <c r="H5538" s="153">
        <v>17.718</v>
      </c>
      <c r="I5538" s="154"/>
      <c r="L5538" s="149"/>
      <c r="M5538" s="155"/>
      <c r="T5538" s="156"/>
      <c r="AT5538" s="151" t="s">
        <v>193</v>
      </c>
      <c r="AU5538" s="151" t="s">
        <v>81</v>
      </c>
      <c r="AV5538" s="12" t="s">
        <v>81</v>
      </c>
      <c r="AW5538" s="12" t="s">
        <v>34</v>
      </c>
      <c r="AX5538" s="12" t="s">
        <v>72</v>
      </c>
      <c r="AY5538" s="151" t="s">
        <v>182</v>
      </c>
    </row>
    <row r="5539" spans="2:65" s="14" customFormat="1">
      <c r="B5539" s="174"/>
      <c r="D5539" s="150" t="s">
        <v>193</v>
      </c>
      <c r="E5539" s="175" t="s">
        <v>3</v>
      </c>
      <c r="F5539" s="176" t="s">
        <v>1771</v>
      </c>
      <c r="H5539" s="177">
        <v>17.718</v>
      </c>
      <c r="I5539" s="178"/>
      <c r="L5539" s="174"/>
      <c r="M5539" s="179"/>
      <c r="T5539" s="180"/>
      <c r="AT5539" s="175" t="s">
        <v>193</v>
      </c>
      <c r="AU5539" s="175" t="s">
        <v>81</v>
      </c>
      <c r="AV5539" s="14" t="s">
        <v>202</v>
      </c>
      <c r="AW5539" s="14" t="s">
        <v>34</v>
      </c>
      <c r="AX5539" s="14" t="s">
        <v>72</v>
      </c>
      <c r="AY5539" s="175" t="s">
        <v>182</v>
      </c>
    </row>
    <row r="5540" spans="2:65" s="13" customFormat="1">
      <c r="B5540" s="157"/>
      <c r="D5540" s="150" t="s">
        <v>193</v>
      </c>
      <c r="E5540" s="158" t="s">
        <v>3</v>
      </c>
      <c r="F5540" s="159" t="s">
        <v>201</v>
      </c>
      <c r="H5540" s="160">
        <v>719.82799999999986</v>
      </c>
      <c r="I5540" s="161"/>
      <c r="L5540" s="157"/>
      <c r="M5540" s="162"/>
      <c r="T5540" s="163"/>
      <c r="AT5540" s="158" t="s">
        <v>193</v>
      </c>
      <c r="AU5540" s="158" t="s">
        <v>81</v>
      </c>
      <c r="AV5540" s="13" t="s">
        <v>189</v>
      </c>
      <c r="AW5540" s="13" t="s">
        <v>34</v>
      </c>
      <c r="AX5540" s="13" t="s">
        <v>79</v>
      </c>
      <c r="AY5540" s="158" t="s">
        <v>182</v>
      </c>
    </row>
    <row r="5541" spans="2:65" s="1" customFormat="1" ht="24.2" customHeight="1">
      <c r="B5541" s="131"/>
      <c r="C5541" s="132" t="s">
        <v>4932</v>
      </c>
      <c r="D5541" s="132" t="s">
        <v>184</v>
      </c>
      <c r="E5541" s="133" t="s">
        <v>4933</v>
      </c>
      <c r="F5541" s="134" t="s">
        <v>4934</v>
      </c>
      <c r="G5541" s="135" t="s">
        <v>292</v>
      </c>
      <c r="H5541" s="136">
        <v>118</v>
      </c>
      <c r="I5541" s="137"/>
      <c r="J5541" s="138">
        <f>ROUND(I5541*H5541,2)</f>
        <v>0</v>
      </c>
      <c r="K5541" s="134" t="s">
        <v>188</v>
      </c>
      <c r="L5541" s="32"/>
      <c r="M5541" s="139" t="s">
        <v>3</v>
      </c>
      <c r="N5541" s="140" t="s">
        <v>43</v>
      </c>
      <c r="P5541" s="141">
        <f>O5541*H5541</f>
        <v>0</v>
      </c>
      <c r="Q5541" s="141">
        <v>0</v>
      </c>
      <c r="R5541" s="141">
        <f>Q5541*H5541</f>
        <v>0</v>
      </c>
      <c r="S5541" s="141">
        <v>8.1500000000000003E-2</v>
      </c>
      <c r="T5541" s="142">
        <f>S5541*H5541</f>
        <v>9.6170000000000009</v>
      </c>
      <c r="AR5541" s="143" t="s">
        <v>286</v>
      </c>
      <c r="AT5541" s="143" t="s">
        <v>184</v>
      </c>
      <c r="AU5541" s="143" t="s">
        <v>81</v>
      </c>
      <c r="AY5541" s="17" t="s">
        <v>182</v>
      </c>
      <c r="BE5541" s="144">
        <f>IF(N5541="základní",J5541,0)</f>
        <v>0</v>
      </c>
      <c r="BF5541" s="144">
        <f>IF(N5541="snížená",J5541,0)</f>
        <v>0</v>
      </c>
      <c r="BG5541" s="144">
        <f>IF(N5541="zákl. přenesená",J5541,0)</f>
        <v>0</v>
      </c>
      <c r="BH5541" s="144">
        <f>IF(N5541="sníž. přenesená",J5541,0)</f>
        <v>0</v>
      </c>
      <c r="BI5541" s="144">
        <f>IF(N5541="nulová",J5541,0)</f>
        <v>0</v>
      </c>
      <c r="BJ5541" s="17" t="s">
        <v>79</v>
      </c>
      <c r="BK5541" s="144">
        <f>ROUND(I5541*H5541,2)</f>
        <v>0</v>
      </c>
      <c r="BL5541" s="17" t="s">
        <v>286</v>
      </c>
      <c r="BM5541" s="143" t="s">
        <v>4935</v>
      </c>
    </row>
    <row r="5542" spans="2:65" s="1" customFormat="1">
      <c r="B5542" s="32"/>
      <c r="D5542" s="145" t="s">
        <v>191</v>
      </c>
      <c r="F5542" s="146" t="s">
        <v>4936</v>
      </c>
      <c r="I5542" s="147"/>
      <c r="L5542" s="32"/>
      <c r="M5542" s="148"/>
      <c r="T5542" s="52"/>
      <c r="AT5542" s="17" t="s">
        <v>191</v>
      </c>
      <c r="AU5542" s="17" t="s">
        <v>81</v>
      </c>
    </row>
    <row r="5543" spans="2:65" s="12" customFormat="1">
      <c r="B5543" s="149"/>
      <c r="D5543" s="150" t="s">
        <v>193</v>
      </c>
      <c r="E5543" s="151" t="s">
        <v>3</v>
      </c>
      <c r="F5543" s="152" t="s">
        <v>4937</v>
      </c>
      <c r="H5543" s="153">
        <v>118</v>
      </c>
      <c r="I5543" s="154"/>
      <c r="L5543" s="149"/>
      <c r="M5543" s="155"/>
      <c r="T5543" s="156"/>
      <c r="AT5543" s="151" t="s">
        <v>193</v>
      </c>
      <c r="AU5543" s="151" t="s">
        <v>81</v>
      </c>
      <c r="AV5543" s="12" t="s">
        <v>81</v>
      </c>
      <c r="AW5543" s="12" t="s">
        <v>34</v>
      </c>
      <c r="AX5543" s="12" t="s">
        <v>79</v>
      </c>
      <c r="AY5543" s="151" t="s">
        <v>182</v>
      </c>
    </row>
    <row r="5544" spans="2:65" s="1" customFormat="1" ht="37.9" customHeight="1">
      <c r="B5544" s="131"/>
      <c r="C5544" s="132" t="s">
        <v>4938</v>
      </c>
      <c r="D5544" s="132" t="s">
        <v>184</v>
      </c>
      <c r="E5544" s="133" t="s">
        <v>4939</v>
      </c>
      <c r="F5544" s="134" t="s">
        <v>4940</v>
      </c>
      <c r="G5544" s="135" t="s">
        <v>292</v>
      </c>
      <c r="H5544" s="136">
        <v>719.82799999999997</v>
      </c>
      <c r="I5544" s="137"/>
      <c r="J5544" s="138">
        <f>ROUND(I5544*H5544,2)</f>
        <v>0</v>
      </c>
      <c r="K5544" s="134" t="s">
        <v>188</v>
      </c>
      <c r="L5544" s="32"/>
      <c r="M5544" s="139" t="s">
        <v>3</v>
      </c>
      <c r="N5544" s="140" t="s">
        <v>43</v>
      </c>
      <c r="P5544" s="141">
        <f>O5544*H5544</f>
        <v>0</v>
      </c>
      <c r="Q5544" s="141">
        <v>4.8999999999999998E-3</v>
      </c>
      <c r="R5544" s="141">
        <f>Q5544*H5544</f>
        <v>3.5271571999999995</v>
      </c>
      <c r="S5544" s="141">
        <v>0</v>
      </c>
      <c r="T5544" s="142">
        <f>S5544*H5544</f>
        <v>0</v>
      </c>
      <c r="AR5544" s="143" t="s">
        <v>286</v>
      </c>
      <c r="AT5544" s="143" t="s">
        <v>184</v>
      </c>
      <c r="AU5544" s="143" t="s">
        <v>81</v>
      </c>
      <c r="AY5544" s="17" t="s">
        <v>182</v>
      </c>
      <c r="BE5544" s="144">
        <f>IF(N5544="základní",J5544,0)</f>
        <v>0</v>
      </c>
      <c r="BF5544" s="144">
        <f>IF(N5544="snížená",J5544,0)</f>
        <v>0</v>
      </c>
      <c r="BG5544" s="144">
        <f>IF(N5544="zákl. přenesená",J5544,0)</f>
        <v>0</v>
      </c>
      <c r="BH5544" s="144">
        <f>IF(N5544="sníž. přenesená",J5544,0)</f>
        <v>0</v>
      </c>
      <c r="BI5544" s="144">
        <f>IF(N5544="nulová",J5544,0)</f>
        <v>0</v>
      </c>
      <c r="BJ5544" s="17" t="s">
        <v>79</v>
      </c>
      <c r="BK5544" s="144">
        <f>ROUND(I5544*H5544,2)</f>
        <v>0</v>
      </c>
      <c r="BL5544" s="17" t="s">
        <v>286</v>
      </c>
      <c r="BM5544" s="143" t="s">
        <v>4941</v>
      </c>
    </row>
    <row r="5545" spans="2:65" s="1" customFormat="1">
      <c r="B5545" s="32"/>
      <c r="D5545" s="145" t="s">
        <v>191</v>
      </c>
      <c r="F5545" s="146" t="s">
        <v>4942</v>
      </c>
      <c r="I5545" s="147"/>
      <c r="L5545" s="32"/>
      <c r="M5545" s="148"/>
      <c r="T5545" s="52"/>
      <c r="AT5545" s="17" t="s">
        <v>191</v>
      </c>
      <c r="AU5545" s="17" t="s">
        <v>81</v>
      </c>
    </row>
    <row r="5546" spans="2:65" s="12" customFormat="1">
      <c r="B5546" s="149"/>
      <c r="D5546" s="150" t="s">
        <v>193</v>
      </c>
      <c r="E5546" s="151" t="s">
        <v>3</v>
      </c>
      <c r="F5546" s="152" t="s">
        <v>1739</v>
      </c>
      <c r="H5546" s="153">
        <v>9.1</v>
      </c>
      <c r="I5546" s="154"/>
      <c r="L5546" s="149"/>
      <c r="M5546" s="155"/>
      <c r="T5546" s="156"/>
      <c r="AT5546" s="151" t="s">
        <v>193</v>
      </c>
      <c r="AU5546" s="151" t="s">
        <v>81</v>
      </c>
      <c r="AV5546" s="12" t="s">
        <v>81</v>
      </c>
      <c r="AW5546" s="12" t="s">
        <v>34</v>
      </c>
      <c r="AX5546" s="12" t="s">
        <v>72</v>
      </c>
      <c r="AY5546" s="151" t="s">
        <v>182</v>
      </c>
    </row>
    <row r="5547" spans="2:65" s="12" customFormat="1">
      <c r="B5547" s="149"/>
      <c r="D5547" s="150" t="s">
        <v>193</v>
      </c>
      <c r="E5547" s="151" t="s">
        <v>3</v>
      </c>
      <c r="F5547" s="152" t="s">
        <v>1740</v>
      </c>
      <c r="H5547" s="153">
        <v>8.4</v>
      </c>
      <c r="I5547" s="154"/>
      <c r="L5547" s="149"/>
      <c r="M5547" s="155"/>
      <c r="T5547" s="156"/>
      <c r="AT5547" s="151" t="s">
        <v>193</v>
      </c>
      <c r="AU5547" s="151" t="s">
        <v>81</v>
      </c>
      <c r="AV5547" s="12" t="s">
        <v>81</v>
      </c>
      <c r="AW5547" s="12" t="s">
        <v>34</v>
      </c>
      <c r="AX5547" s="12" t="s">
        <v>72</v>
      </c>
      <c r="AY5547" s="151" t="s">
        <v>182</v>
      </c>
    </row>
    <row r="5548" spans="2:65" s="12" customFormat="1">
      <c r="B5548" s="149"/>
      <c r="D5548" s="150" t="s">
        <v>193</v>
      </c>
      <c r="E5548" s="151" t="s">
        <v>3</v>
      </c>
      <c r="F5548" s="152" t="s">
        <v>1741</v>
      </c>
      <c r="H5548" s="153">
        <v>9.1999999999999993</v>
      </c>
      <c r="I5548" s="154"/>
      <c r="L5548" s="149"/>
      <c r="M5548" s="155"/>
      <c r="T5548" s="156"/>
      <c r="AT5548" s="151" t="s">
        <v>193</v>
      </c>
      <c r="AU5548" s="151" t="s">
        <v>81</v>
      </c>
      <c r="AV5548" s="12" t="s">
        <v>81</v>
      </c>
      <c r="AW5548" s="12" t="s">
        <v>34</v>
      </c>
      <c r="AX5548" s="12" t="s">
        <v>72</v>
      </c>
      <c r="AY5548" s="151" t="s">
        <v>182</v>
      </c>
    </row>
    <row r="5549" spans="2:65" s="12" customFormat="1">
      <c r="B5549" s="149"/>
      <c r="D5549" s="150" t="s">
        <v>193</v>
      </c>
      <c r="E5549" s="151" t="s">
        <v>3</v>
      </c>
      <c r="F5549" s="152" t="s">
        <v>1742</v>
      </c>
      <c r="H5549" s="153">
        <v>9.1999999999999993</v>
      </c>
      <c r="I5549" s="154"/>
      <c r="L5549" s="149"/>
      <c r="M5549" s="155"/>
      <c r="T5549" s="156"/>
      <c r="AT5549" s="151" t="s">
        <v>193</v>
      </c>
      <c r="AU5549" s="151" t="s">
        <v>81</v>
      </c>
      <c r="AV5549" s="12" t="s">
        <v>81</v>
      </c>
      <c r="AW5549" s="12" t="s">
        <v>34</v>
      </c>
      <c r="AX5549" s="12" t="s">
        <v>72</v>
      </c>
      <c r="AY5549" s="151" t="s">
        <v>182</v>
      </c>
    </row>
    <row r="5550" spans="2:65" s="12" customFormat="1">
      <c r="B5550" s="149"/>
      <c r="D5550" s="150" t="s">
        <v>193</v>
      </c>
      <c r="E5550" s="151" t="s">
        <v>3</v>
      </c>
      <c r="F5550" s="152" t="s">
        <v>1743</v>
      </c>
      <c r="H5550" s="153">
        <v>16.559999999999999</v>
      </c>
      <c r="I5550" s="154"/>
      <c r="L5550" s="149"/>
      <c r="M5550" s="155"/>
      <c r="T5550" s="156"/>
      <c r="AT5550" s="151" t="s">
        <v>193</v>
      </c>
      <c r="AU5550" s="151" t="s">
        <v>81</v>
      </c>
      <c r="AV5550" s="12" t="s">
        <v>81</v>
      </c>
      <c r="AW5550" s="12" t="s">
        <v>34</v>
      </c>
      <c r="AX5550" s="12" t="s">
        <v>72</v>
      </c>
      <c r="AY5550" s="151" t="s">
        <v>182</v>
      </c>
    </row>
    <row r="5551" spans="2:65" s="12" customFormat="1">
      <c r="B5551" s="149"/>
      <c r="D5551" s="150" t="s">
        <v>193</v>
      </c>
      <c r="E5551" s="151" t="s">
        <v>3</v>
      </c>
      <c r="F5551" s="152" t="s">
        <v>1744</v>
      </c>
      <c r="H5551" s="153">
        <v>10.96</v>
      </c>
      <c r="I5551" s="154"/>
      <c r="L5551" s="149"/>
      <c r="M5551" s="155"/>
      <c r="T5551" s="156"/>
      <c r="AT5551" s="151" t="s">
        <v>193</v>
      </c>
      <c r="AU5551" s="151" t="s">
        <v>81</v>
      </c>
      <c r="AV5551" s="12" t="s">
        <v>81</v>
      </c>
      <c r="AW5551" s="12" t="s">
        <v>34</v>
      </c>
      <c r="AX5551" s="12" t="s">
        <v>72</v>
      </c>
      <c r="AY5551" s="151" t="s">
        <v>182</v>
      </c>
    </row>
    <row r="5552" spans="2:65" s="12" customFormat="1">
      <c r="B5552" s="149"/>
      <c r="D5552" s="150" t="s">
        <v>193</v>
      </c>
      <c r="E5552" s="151" t="s">
        <v>3</v>
      </c>
      <c r="F5552" s="152" t="s">
        <v>1745</v>
      </c>
      <c r="H5552" s="153">
        <v>15.18</v>
      </c>
      <c r="I5552" s="154"/>
      <c r="L5552" s="149"/>
      <c r="M5552" s="155"/>
      <c r="T5552" s="156"/>
      <c r="AT5552" s="151" t="s">
        <v>193</v>
      </c>
      <c r="AU5552" s="151" t="s">
        <v>81</v>
      </c>
      <c r="AV5552" s="12" t="s">
        <v>81</v>
      </c>
      <c r="AW5552" s="12" t="s">
        <v>34</v>
      </c>
      <c r="AX5552" s="12" t="s">
        <v>72</v>
      </c>
      <c r="AY5552" s="151" t="s">
        <v>182</v>
      </c>
    </row>
    <row r="5553" spans="2:51" s="12" customFormat="1">
      <c r="B5553" s="149"/>
      <c r="D5553" s="150" t="s">
        <v>193</v>
      </c>
      <c r="E5553" s="151" t="s">
        <v>3</v>
      </c>
      <c r="F5553" s="152" t="s">
        <v>1746</v>
      </c>
      <c r="H5553" s="153">
        <v>14.1</v>
      </c>
      <c r="I5553" s="154"/>
      <c r="L5553" s="149"/>
      <c r="M5553" s="155"/>
      <c r="T5553" s="156"/>
      <c r="AT5553" s="151" t="s">
        <v>193</v>
      </c>
      <c r="AU5553" s="151" t="s">
        <v>81</v>
      </c>
      <c r="AV5553" s="12" t="s">
        <v>81</v>
      </c>
      <c r="AW5553" s="12" t="s">
        <v>34</v>
      </c>
      <c r="AX5553" s="12" t="s">
        <v>72</v>
      </c>
      <c r="AY5553" s="151" t="s">
        <v>182</v>
      </c>
    </row>
    <row r="5554" spans="2:51" s="14" customFormat="1">
      <c r="B5554" s="174"/>
      <c r="D5554" s="150" t="s">
        <v>193</v>
      </c>
      <c r="E5554" s="175" t="s">
        <v>3</v>
      </c>
      <c r="F5554" s="176" t="s">
        <v>590</v>
      </c>
      <c r="H5554" s="177">
        <v>92.699999999999989</v>
      </c>
      <c r="I5554" s="178"/>
      <c r="L5554" s="174"/>
      <c r="M5554" s="179"/>
      <c r="T5554" s="180"/>
      <c r="AT5554" s="175" t="s">
        <v>193</v>
      </c>
      <c r="AU5554" s="175" t="s">
        <v>81</v>
      </c>
      <c r="AV5554" s="14" t="s">
        <v>202</v>
      </c>
      <c r="AW5554" s="14" t="s">
        <v>34</v>
      </c>
      <c r="AX5554" s="14" t="s">
        <v>72</v>
      </c>
      <c r="AY5554" s="175" t="s">
        <v>182</v>
      </c>
    </row>
    <row r="5555" spans="2:51" s="12" customFormat="1">
      <c r="B5555" s="149"/>
      <c r="D5555" s="150" t="s">
        <v>193</v>
      </c>
      <c r="E5555" s="151" t="s">
        <v>3</v>
      </c>
      <c r="F5555" s="152" t="s">
        <v>4885</v>
      </c>
      <c r="H5555" s="153">
        <v>4</v>
      </c>
      <c r="I5555" s="154"/>
      <c r="L5555" s="149"/>
      <c r="M5555" s="155"/>
      <c r="T5555" s="156"/>
      <c r="AT5555" s="151" t="s">
        <v>193</v>
      </c>
      <c r="AU5555" s="151" t="s">
        <v>81</v>
      </c>
      <c r="AV5555" s="12" t="s">
        <v>81</v>
      </c>
      <c r="AW5555" s="12" t="s">
        <v>34</v>
      </c>
      <c r="AX5555" s="12" t="s">
        <v>72</v>
      </c>
      <c r="AY5555" s="151" t="s">
        <v>182</v>
      </c>
    </row>
    <row r="5556" spans="2:51" s="12" customFormat="1">
      <c r="B5556" s="149"/>
      <c r="D5556" s="150" t="s">
        <v>193</v>
      </c>
      <c r="E5556" s="151" t="s">
        <v>3</v>
      </c>
      <c r="F5556" s="152" t="s">
        <v>4886</v>
      </c>
      <c r="H5556" s="153">
        <v>8.16</v>
      </c>
      <c r="I5556" s="154"/>
      <c r="L5556" s="149"/>
      <c r="M5556" s="155"/>
      <c r="T5556" s="156"/>
      <c r="AT5556" s="151" t="s">
        <v>193</v>
      </c>
      <c r="AU5556" s="151" t="s">
        <v>81</v>
      </c>
      <c r="AV5556" s="12" t="s">
        <v>81</v>
      </c>
      <c r="AW5556" s="12" t="s">
        <v>34</v>
      </c>
      <c r="AX5556" s="12" t="s">
        <v>72</v>
      </c>
      <c r="AY5556" s="151" t="s">
        <v>182</v>
      </c>
    </row>
    <row r="5557" spans="2:51" s="12" customFormat="1">
      <c r="B5557" s="149"/>
      <c r="D5557" s="150" t="s">
        <v>193</v>
      </c>
      <c r="E5557" s="151" t="s">
        <v>3</v>
      </c>
      <c r="F5557" s="152" t="s">
        <v>4886</v>
      </c>
      <c r="H5557" s="153">
        <v>8.16</v>
      </c>
      <c r="I5557" s="154"/>
      <c r="L5557" s="149"/>
      <c r="M5557" s="155"/>
      <c r="T5557" s="156"/>
      <c r="AT5557" s="151" t="s">
        <v>193</v>
      </c>
      <c r="AU5557" s="151" t="s">
        <v>81</v>
      </c>
      <c r="AV5557" s="12" t="s">
        <v>81</v>
      </c>
      <c r="AW5557" s="12" t="s">
        <v>34</v>
      </c>
      <c r="AX5557" s="12" t="s">
        <v>72</v>
      </c>
      <c r="AY5557" s="151" t="s">
        <v>182</v>
      </c>
    </row>
    <row r="5558" spans="2:51" s="12" customFormat="1">
      <c r="B5558" s="149"/>
      <c r="D5558" s="150" t="s">
        <v>193</v>
      </c>
      <c r="E5558" s="151" t="s">
        <v>3</v>
      </c>
      <c r="F5558" s="152" t="s">
        <v>4887</v>
      </c>
      <c r="H5558" s="153">
        <v>14.42</v>
      </c>
      <c r="I5558" s="154"/>
      <c r="L5558" s="149"/>
      <c r="M5558" s="155"/>
      <c r="T5558" s="156"/>
      <c r="AT5558" s="151" t="s">
        <v>193</v>
      </c>
      <c r="AU5558" s="151" t="s">
        <v>81</v>
      </c>
      <c r="AV5558" s="12" t="s">
        <v>81</v>
      </c>
      <c r="AW5558" s="12" t="s">
        <v>34</v>
      </c>
      <c r="AX5558" s="12" t="s">
        <v>72</v>
      </c>
      <c r="AY5558" s="151" t="s">
        <v>182</v>
      </c>
    </row>
    <row r="5559" spans="2:51" s="12" customFormat="1">
      <c r="B5559" s="149"/>
      <c r="D5559" s="150" t="s">
        <v>193</v>
      </c>
      <c r="E5559" s="151" t="s">
        <v>3</v>
      </c>
      <c r="F5559" s="152" t="s">
        <v>4888</v>
      </c>
      <c r="H5559" s="153">
        <v>5.3250000000000002</v>
      </c>
      <c r="I5559" s="154"/>
      <c r="L5559" s="149"/>
      <c r="M5559" s="155"/>
      <c r="T5559" s="156"/>
      <c r="AT5559" s="151" t="s">
        <v>193</v>
      </c>
      <c r="AU5559" s="151" t="s">
        <v>81</v>
      </c>
      <c r="AV5559" s="12" t="s">
        <v>81</v>
      </c>
      <c r="AW5559" s="12" t="s">
        <v>34</v>
      </c>
      <c r="AX5559" s="12" t="s">
        <v>72</v>
      </c>
      <c r="AY5559" s="151" t="s">
        <v>182</v>
      </c>
    </row>
    <row r="5560" spans="2:51" s="12" customFormat="1">
      <c r="B5560" s="149"/>
      <c r="D5560" s="150" t="s">
        <v>193</v>
      </c>
      <c r="E5560" s="151" t="s">
        <v>3</v>
      </c>
      <c r="F5560" s="152" t="s">
        <v>1740</v>
      </c>
      <c r="H5560" s="153">
        <v>8.4</v>
      </c>
      <c r="I5560" s="154"/>
      <c r="L5560" s="149"/>
      <c r="M5560" s="155"/>
      <c r="T5560" s="156"/>
      <c r="AT5560" s="151" t="s">
        <v>193</v>
      </c>
      <c r="AU5560" s="151" t="s">
        <v>81</v>
      </c>
      <c r="AV5560" s="12" t="s">
        <v>81</v>
      </c>
      <c r="AW5560" s="12" t="s">
        <v>34</v>
      </c>
      <c r="AX5560" s="12" t="s">
        <v>72</v>
      </c>
      <c r="AY5560" s="151" t="s">
        <v>182</v>
      </c>
    </row>
    <row r="5561" spans="2:51" s="12" customFormat="1">
      <c r="B5561" s="149"/>
      <c r="D5561" s="150" t="s">
        <v>193</v>
      </c>
      <c r="E5561" s="151" t="s">
        <v>3</v>
      </c>
      <c r="F5561" s="152" t="s">
        <v>4889</v>
      </c>
      <c r="H5561" s="153">
        <v>7.2</v>
      </c>
      <c r="I5561" s="154"/>
      <c r="L5561" s="149"/>
      <c r="M5561" s="155"/>
      <c r="T5561" s="156"/>
      <c r="AT5561" s="151" t="s">
        <v>193</v>
      </c>
      <c r="AU5561" s="151" t="s">
        <v>81</v>
      </c>
      <c r="AV5561" s="12" t="s">
        <v>81</v>
      </c>
      <c r="AW5561" s="12" t="s">
        <v>34</v>
      </c>
      <c r="AX5561" s="12" t="s">
        <v>72</v>
      </c>
      <c r="AY5561" s="151" t="s">
        <v>182</v>
      </c>
    </row>
    <row r="5562" spans="2:51" s="12" customFormat="1">
      <c r="B5562" s="149"/>
      <c r="D5562" s="150" t="s">
        <v>193</v>
      </c>
      <c r="E5562" s="151" t="s">
        <v>3</v>
      </c>
      <c r="F5562" s="152" t="s">
        <v>4890</v>
      </c>
      <c r="H5562" s="153">
        <v>6.8479999999999999</v>
      </c>
      <c r="I5562" s="154"/>
      <c r="L5562" s="149"/>
      <c r="M5562" s="155"/>
      <c r="T5562" s="156"/>
      <c r="AT5562" s="151" t="s">
        <v>193</v>
      </c>
      <c r="AU5562" s="151" t="s">
        <v>81</v>
      </c>
      <c r="AV5562" s="12" t="s">
        <v>81</v>
      </c>
      <c r="AW5562" s="12" t="s">
        <v>34</v>
      </c>
      <c r="AX5562" s="12" t="s">
        <v>72</v>
      </c>
      <c r="AY5562" s="151" t="s">
        <v>182</v>
      </c>
    </row>
    <row r="5563" spans="2:51" s="12" customFormat="1">
      <c r="B5563" s="149"/>
      <c r="D5563" s="150" t="s">
        <v>193</v>
      </c>
      <c r="E5563" s="151" t="s">
        <v>3</v>
      </c>
      <c r="F5563" s="152" t="s">
        <v>4891</v>
      </c>
      <c r="H5563" s="153">
        <v>1.875</v>
      </c>
      <c r="I5563" s="154"/>
      <c r="L5563" s="149"/>
      <c r="M5563" s="155"/>
      <c r="T5563" s="156"/>
      <c r="AT5563" s="151" t="s">
        <v>193</v>
      </c>
      <c r="AU5563" s="151" t="s">
        <v>81</v>
      </c>
      <c r="AV5563" s="12" t="s">
        <v>81</v>
      </c>
      <c r="AW5563" s="12" t="s">
        <v>34</v>
      </c>
      <c r="AX5563" s="12" t="s">
        <v>72</v>
      </c>
      <c r="AY5563" s="151" t="s">
        <v>182</v>
      </c>
    </row>
    <row r="5564" spans="2:51" s="12" customFormat="1">
      <c r="B5564" s="149"/>
      <c r="D5564" s="150" t="s">
        <v>193</v>
      </c>
      <c r="E5564" s="151" t="s">
        <v>3</v>
      </c>
      <c r="F5564" s="152" t="s">
        <v>4892</v>
      </c>
      <c r="H5564" s="153">
        <v>3.3</v>
      </c>
      <c r="I5564" s="154"/>
      <c r="L5564" s="149"/>
      <c r="M5564" s="155"/>
      <c r="T5564" s="156"/>
      <c r="AT5564" s="151" t="s">
        <v>193</v>
      </c>
      <c r="AU5564" s="151" t="s">
        <v>81</v>
      </c>
      <c r="AV5564" s="12" t="s">
        <v>81</v>
      </c>
      <c r="AW5564" s="12" t="s">
        <v>34</v>
      </c>
      <c r="AX5564" s="12" t="s">
        <v>72</v>
      </c>
      <c r="AY5564" s="151" t="s">
        <v>182</v>
      </c>
    </row>
    <row r="5565" spans="2:51" s="12" customFormat="1">
      <c r="B5565" s="149"/>
      <c r="D5565" s="150" t="s">
        <v>193</v>
      </c>
      <c r="E5565" s="151" t="s">
        <v>3</v>
      </c>
      <c r="F5565" s="152" t="s">
        <v>4893</v>
      </c>
      <c r="H5565" s="153">
        <v>8.76</v>
      </c>
      <c r="I5565" s="154"/>
      <c r="L5565" s="149"/>
      <c r="M5565" s="155"/>
      <c r="T5565" s="156"/>
      <c r="AT5565" s="151" t="s">
        <v>193</v>
      </c>
      <c r="AU5565" s="151" t="s">
        <v>81</v>
      </c>
      <c r="AV5565" s="12" t="s">
        <v>81</v>
      </c>
      <c r="AW5565" s="12" t="s">
        <v>34</v>
      </c>
      <c r="AX5565" s="12" t="s">
        <v>72</v>
      </c>
      <c r="AY5565" s="151" t="s">
        <v>182</v>
      </c>
    </row>
    <row r="5566" spans="2:51" s="12" customFormat="1">
      <c r="B5566" s="149"/>
      <c r="D5566" s="150" t="s">
        <v>193</v>
      </c>
      <c r="E5566" s="151" t="s">
        <v>3</v>
      </c>
      <c r="F5566" s="152" t="s">
        <v>4894</v>
      </c>
      <c r="H5566" s="153">
        <v>9.36</v>
      </c>
      <c r="I5566" s="154"/>
      <c r="L5566" s="149"/>
      <c r="M5566" s="155"/>
      <c r="T5566" s="156"/>
      <c r="AT5566" s="151" t="s">
        <v>193</v>
      </c>
      <c r="AU5566" s="151" t="s">
        <v>81</v>
      </c>
      <c r="AV5566" s="12" t="s">
        <v>81</v>
      </c>
      <c r="AW5566" s="12" t="s">
        <v>34</v>
      </c>
      <c r="AX5566" s="12" t="s">
        <v>72</v>
      </c>
      <c r="AY5566" s="151" t="s">
        <v>182</v>
      </c>
    </row>
    <row r="5567" spans="2:51" s="12" customFormat="1">
      <c r="B5567" s="149"/>
      <c r="D5567" s="150" t="s">
        <v>193</v>
      </c>
      <c r="E5567" s="151" t="s">
        <v>3</v>
      </c>
      <c r="F5567" s="152" t="s">
        <v>4895</v>
      </c>
      <c r="H5567" s="153">
        <v>12.86</v>
      </c>
      <c r="I5567" s="154"/>
      <c r="L5567" s="149"/>
      <c r="M5567" s="155"/>
      <c r="T5567" s="156"/>
      <c r="AT5567" s="151" t="s">
        <v>193</v>
      </c>
      <c r="AU5567" s="151" t="s">
        <v>81</v>
      </c>
      <c r="AV5567" s="12" t="s">
        <v>81</v>
      </c>
      <c r="AW5567" s="12" t="s">
        <v>34</v>
      </c>
      <c r="AX5567" s="12" t="s">
        <v>72</v>
      </c>
      <c r="AY5567" s="151" t="s">
        <v>182</v>
      </c>
    </row>
    <row r="5568" spans="2:51" s="12" customFormat="1">
      <c r="B5568" s="149"/>
      <c r="D5568" s="150" t="s">
        <v>193</v>
      </c>
      <c r="E5568" s="151" t="s">
        <v>3</v>
      </c>
      <c r="F5568" s="152" t="s">
        <v>4896</v>
      </c>
      <c r="H5568" s="153">
        <v>4.5</v>
      </c>
      <c r="I5568" s="154"/>
      <c r="L5568" s="149"/>
      <c r="M5568" s="155"/>
      <c r="T5568" s="156"/>
      <c r="AT5568" s="151" t="s">
        <v>193</v>
      </c>
      <c r="AU5568" s="151" t="s">
        <v>81</v>
      </c>
      <c r="AV5568" s="12" t="s">
        <v>81</v>
      </c>
      <c r="AW5568" s="12" t="s">
        <v>34</v>
      </c>
      <c r="AX5568" s="12" t="s">
        <v>72</v>
      </c>
      <c r="AY5568" s="151" t="s">
        <v>182</v>
      </c>
    </row>
    <row r="5569" spans="2:51" s="12" customFormat="1">
      <c r="B5569" s="149"/>
      <c r="D5569" s="150" t="s">
        <v>193</v>
      </c>
      <c r="E5569" s="151" t="s">
        <v>3</v>
      </c>
      <c r="F5569" s="152" t="s">
        <v>4897</v>
      </c>
      <c r="H5569" s="153">
        <v>7.42</v>
      </c>
      <c r="I5569" s="154"/>
      <c r="L5569" s="149"/>
      <c r="M5569" s="155"/>
      <c r="T5569" s="156"/>
      <c r="AT5569" s="151" t="s">
        <v>193</v>
      </c>
      <c r="AU5569" s="151" t="s">
        <v>81</v>
      </c>
      <c r="AV5569" s="12" t="s">
        <v>81</v>
      </c>
      <c r="AW5569" s="12" t="s">
        <v>34</v>
      </c>
      <c r="AX5569" s="12" t="s">
        <v>72</v>
      </c>
      <c r="AY5569" s="151" t="s">
        <v>182</v>
      </c>
    </row>
    <row r="5570" spans="2:51" s="12" customFormat="1">
      <c r="B5570" s="149"/>
      <c r="D5570" s="150" t="s">
        <v>193</v>
      </c>
      <c r="E5570" s="151" t="s">
        <v>3</v>
      </c>
      <c r="F5570" s="152" t="s">
        <v>4897</v>
      </c>
      <c r="H5570" s="153">
        <v>7.42</v>
      </c>
      <c r="I5570" s="154"/>
      <c r="L5570" s="149"/>
      <c r="M5570" s="155"/>
      <c r="T5570" s="156"/>
      <c r="AT5570" s="151" t="s">
        <v>193</v>
      </c>
      <c r="AU5570" s="151" t="s">
        <v>81</v>
      </c>
      <c r="AV5570" s="12" t="s">
        <v>81</v>
      </c>
      <c r="AW5570" s="12" t="s">
        <v>34</v>
      </c>
      <c r="AX5570" s="12" t="s">
        <v>72</v>
      </c>
      <c r="AY5570" s="151" t="s">
        <v>182</v>
      </c>
    </row>
    <row r="5571" spans="2:51" s="12" customFormat="1">
      <c r="B5571" s="149"/>
      <c r="D5571" s="150" t="s">
        <v>193</v>
      </c>
      <c r="E5571" s="151" t="s">
        <v>3</v>
      </c>
      <c r="F5571" s="152" t="s">
        <v>4898</v>
      </c>
      <c r="H5571" s="153">
        <v>8.2200000000000006</v>
      </c>
      <c r="I5571" s="154"/>
      <c r="L5571" s="149"/>
      <c r="M5571" s="155"/>
      <c r="T5571" s="156"/>
      <c r="AT5571" s="151" t="s">
        <v>193</v>
      </c>
      <c r="AU5571" s="151" t="s">
        <v>81</v>
      </c>
      <c r="AV5571" s="12" t="s">
        <v>81</v>
      </c>
      <c r="AW5571" s="12" t="s">
        <v>34</v>
      </c>
      <c r="AX5571" s="12" t="s">
        <v>72</v>
      </c>
      <c r="AY5571" s="151" t="s">
        <v>182</v>
      </c>
    </row>
    <row r="5572" spans="2:51" s="12" customFormat="1">
      <c r="B5572" s="149"/>
      <c r="D5572" s="150" t="s">
        <v>193</v>
      </c>
      <c r="E5572" s="151" t="s">
        <v>3</v>
      </c>
      <c r="F5572" s="152" t="s">
        <v>4898</v>
      </c>
      <c r="H5572" s="153">
        <v>8.2200000000000006</v>
      </c>
      <c r="I5572" s="154"/>
      <c r="L5572" s="149"/>
      <c r="M5572" s="155"/>
      <c r="T5572" s="156"/>
      <c r="AT5572" s="151" t="s">
        <v>193</v>
      </c>
      <c r="AU5572" s="151" t="s">
        <v>81</v>
      </c>
      <c r="AV5572" s="12" t="s">
        <v>81</v>
      </c>
      <c r="AW5572" s="12" t="s">
        <v>34</v>
      </c>
      <c r="AX5572" s="12" t="s">
        <v>72</v>
      </c>
      <c r="AY5572" s="151" t="s">
        <v>182</v>
      </c>
    </row>
    <row r="5573" spans="2:51" s="12" customFormat="1">
      <c r="B5573" s="149"/>
      <c r="D5573" s="150" t="s">
        <v>193</v>
      </c>
      <c r="E5573" s="151" t="s">
        <v>3</v>
      </c>
      <c r="F5573" s="152" t="s">
        <v>4899</v>
      </c>
      <c r="H5573" s="153">
        <v>3.15</v>
      </c>
      <c r="I5573" s="154"/>
      <c r="L5573" s="149"/>
      <c r="M5573" s="155"/>
      <c r="T5573" s="156"/>
      <c r="AT5573" s="151" t="s">
        <v>193</v>
      </c>
      <c r="AU5573" s="151" t="s">
        <v>81</v>
      </c>
      <c r="AV5573" s="12" t="s">
        <v>81</v>
      </c>
      <c r="AW5573" s="12" t="s">
        <v>34</v>
      </c>
      <c r="AX5573" s="12" t="s">
        <v>72</v>
      </c>
      <c r="AY5573" s="151" t="s">
        <v>182</v>
      </c>
    </row>
    <row r="5574" spans="2:51" s="12" customFormat="1">
      <c r="B5574" s="149"/>
      <c r="D5574" s="150" t="s">
        <v>193</v>
      </c>
      <c r="E5574" s="151" t="s">
        <v>3</v>
      </c>
      <c r="F5574" s="152" t="s">
        <v>4900</v>
      </c>
      <c r="H5574" s="153">
        <v>13.6</v>
      </c>
      <c r="I5574" s="154"/>
      <c r="L5574" s="149"/>
      <c r="M5574" s="155"/>
      <c r="T5574" s="156"/>
      <c r="AT5574" s="151" t="s">
        <v>193</v>
      </c>
      <c r="AU5574" s="151" t="s">
        <v>81</v>
      </c>
      <c r="AV5574" s="12" t="s">
        <v>81</v>
      </c>
      <c r="AW5574" s="12" t="s">
        <v>34</v>
      </c>
      <c r="AX5574" s="12" t="s">
        <v>72</v>
      </c>
      <c r="AY5574" s="151" t="s">
        <v>182</v>
      </c>
    </row>
    <row r="5575" spans="2:51" s="14" customFormat="1">
      <c r="B5575" s="174"/>
      <c r="D5575" s="150" t="s">
        <v>193</v>
      </c>
      <c r="E5575" s="175" t="s">
        <v>3</v>
      </c>
      <c r="F5575" s="176" t="s">
        <v>596</v>
      </c>
      <c r="H5575" s="177">
        <v>151.19800000000001</v>
      </c>
      <c r="I5575" s="178"/>
      <c r="L5575" s="174"/>
      <c r="M5575" s="179"/>
      <c r="T5575" s="180"/>
      <c r="AT5575" s="175" t="s">
        <v>193</v>
      </c>
      <c r="AU5575" s="175" t="s">
        <v>81</v>
      </c>
      <c r="AV5575" s="14" t="s">
        <v>202</v>
      </c>
      <c r="AW5575" s="14" t="s">
        <v>34</v>
      </c>
      <c r="AX5575" s="14" t="s">
        <v>72</v>
      </c>
      <c r="AY5575" s="175" t="s">
        <v>182</v>
      </c>
    </row>
    <row r="5576" spans="2:51" s="12" customFormat="1">
      <c r="B5576" s="149"/>
      <c r="D5576" s="150" t="s">
        <v>193</v>
      </c>
      <c r="E5576" s="151" t="s">
        <v>3</v>
      </c>
      <c r="F5576" s="152" t="s">
        <v>1757</v>
      </c>
      <c r="H5576" s="153">
        <v>15.1</v>
      </c>
      <c r="I5576" s="154"/>
      <c r="L5576" s="149"/>
      <c r="M5576" s="155"/>
      <c r="T5576" s="156"/>
      <c r="AT5576" s="151" t="s">
        <v>193</v>
      </c>
      <c r="AU5576" s="151" t="s">
        <v>81</v>
      </c>
      <c r="AV5576" s="12" t="s">
        <v>81</v>
      </c>
      <c r="AW5576" s="12" t="s">
        <v>34</v>
      </c>
      <c r="AX5576" s="12" t="s">
        <v>72</v>
      </c>
      <c r="AY5576" s="151" t="s">
        <v>182</v>
      </c>
    </row>
    <row r="5577" spans="2:51" s="12" customFormat="1">
      <c r="B5577" s="149"/>
      <c r="D5577" s="150" t="s">
        <v>193</v>
      </c>
      <c r="E5577" s="151" t="s">
        <v>3</v>
      </c>
      <c r="F5577" s="152" t="s">
        <v>1758</v>
      </c>
      <c r="H5577" s="153">
        <v>20.58</v>
      </c>
      <c r="I5577" s="154"/>
      <c r="L5577" s="149"/>
      <c r="M5577" s="155"/>
      <c r="T5577" s="156"/>
      <c r="AT5577" s="151" t="s">
        <v>193</v>
      </c>
      <c r="AU5577" s="151" t="s">
        <v>81</v>
      </c>
      <c r="AV5577" s="12" t="s">
        <v>81</v>
      </c>
      <c r="AW5577" s="12" t="s">
        <v>34</v>
      </c>
      <c r="AX5577" s="12" t="s">
        <v>72</v>
      </c>
      <c r="AY5577" s="151" t="s">
        <v>182</v>
      </c>
    </row>
    <row r="5578" spans="2:51" s="12" customFormat="1">
      <c r="B5578" s="149"/>
      <c r="D5578" s="150" t="s">
        <v>193</v>
      </c>
      <c r="E5578" s="151" t="s">
        <v>3</v>
      </c>
      <c r="F5578" s="152" t="s">
        <v>1759</v>
      </c>
      <c r="H5578" s="153">
        <v>18.98</v>
      </c>
      <c r="I5578" s="154"/>
      <c r="L5578" s="149"/>
      <c r="M5578" s="155"/>
      <c r="T5578" s="156"/>
      <c r="AT5578" s="151" t="s">
        <v>193</v>
      </c>
      <c r="AU5578" s="151" t="s">
        <v>81</v>
      </c>
      <c r="AV5578" s="12" t="s">
        <v>81</v>
      </c>
      <c r="AW5578" s="12" t="s">
        <v>34</v>
      </c>
      <c r="AX5578" s="12" t="s">
        <v>72</v>
      </c>
      <c r="AY5578" s="151" t="s">
        <v>182</v>
      </c>
    </row>
    <row r="5579" spans="2:51" s="12" customFormat="1">
      <c r="B5579" s="149"/>
      <c r="D5579" s="150" t="s">
        <v>193</v>
      </c>
      <c r="E5579" s="151" t="s">
        <v>3</v>
      </c>
      <c r="F5579" s="152" t="s">
        <v>1760</v>
      </c>
      <c r="H5579" s="153">
        <v>15.38</v>
      </c>
      <c r="I5579" s="154"/>
      <c r="L5579" s="149"/>
      <c r="M5579" s="155"/>
      <c r="T5579" s="156"/>
      <c r="AT5579" s="151" t="s">
        <v>193</v>
      </c>
      <c r="AU5579" s="151" t="s">
        <v>81</v>
      </c>
      <c r="AV5579" s="12" t="s">
        <v>81</v>
      </c>
      <c r="AW5579" s="12" t="s">
        <v>34</v>
      </c>
      <c r="AX5579" s="12" t="s">
        <v>72</v>
      </c>
      <c r="AY5579" s="151" t="s">
        <v>182</v>
      </c>
    </row>
    <row r="5580" spans="2:51" s="12" customFormat="1">
      <c r="B5580" s="149"/>
      <c r="D5580" s="150" t="s">
        <v>193</v>
      </c>
      <c r="E5580" s="151" t="s">
        <v>3</v>
      </c>
      <c r="F5580" s="152" t="s">
        <v>1760</v>
      </c>
      <c r="H5580" s="153">
        <v>15.38</v>
      </c>
      <c r="I5580" s="154"/>
      <c r="L5580" s="149"/>
      <c r="M5580" s="155"/>
      <c r="T5580" s="156"/>
      <c r="AT5580" s="151" t="s">
        <v>193</v>
      </c>
      <c r="AU5580" s="151" t="s">
        <v>81</v>
      </c>
      <c r="AV5580" s="12" t="s">
        <v>81</v>
      </c>
      <c r="AW5580" s="12" t="s">
        <v>34</v>
      </c>
      <c r="AX5580" s="12" t="s">
        <v>72</v>
      </c>
      <c r="AY5580" s="151" t="s">
        <v>182</v>
      </c>
    </row>
    <row r="5581" spans="2:51" s="12" customFormat="1">
      <c r="B5581" s="149"/>
      <c r="D5581" s="150" t="s">
        <v>193</v>
      </c>
      <c r="E5581" s="151" t="s">
        <v>3</v>
      </c>
      <c r="F5581" s="152" t="s">
        <v>1761</v>
      </c>
      <c r="H5581" s="153">
        <v>18.52</v>
      </c>
      <c r="I5581" s="154"/>
      <c r="L5581" s="149"/>
      <c r="M5581" s="155"/>
      <c r="T5581" s="156"/>
      <c r="AT5581" s="151" t="s">
        <v>193</v>
      </c>
      <c r="AU5581" s="151" t="s">
        <v>81</v>
      </c>
      <c r="AV5581" s="12" t="s">
        <v>81</v>
      </c>
      <c r="AW5581" s="12" t="s">
        <v>34</v>
      </c>
      <c r="AX5581" s="12" t="s">
        <v>72</v>
      </c>
      <c r="AY5581" s="151" t="s">
        <v>182</v>
      </c>
    </row>
    <row r="5582" spans="2:51" s="12" customFormat="1">
      <c r="B5582" s="149"/>
      <c r="D5582" s="150" t="s">
        <v>193</v>
      </c>
      <c r="E5582" s="151" t="s">
        <v>3</v>
      </c>
      <c r="F5582" s="152" t="s">
        <v>1762</v>
      </c>
      <c r="H5582" s="153">
        <v>7.5</v>
      </c>
      <c r="I5582" s="154"/>
      <c r="L5582" s="149"/>
      <c r="M5582" s="155"/>
      <c r="T5582" s="156"/>
      <c r="AT5582" s="151" t="s">
        <v>193</v>
      </c>
      <c r="AU5582" s="151" t="s">
        <v>81</v>
      </c>
      <c r="AV5582" s="12" t="s">
        <v>81</v>
      </c>
      <c r="AW5582" s="12" t="s">
        <v>34</v>
      </c>
      <c r="AX5582" s="12" t="s">
        <v>72</v>
      </c>
      <c r="AY5582" s="151" t="s">
        <v>182</v>
      </c>
    </row>
    <row r="5583" spans="2:51" s="12" customFormat="1">
      <c r="B5583" s="149"/>
      <c r="D5583" s="150" t="s">
        <v>193</v>
      </c>
      <c r="E5583" s="151" t="s">
        <v>3</v>
      </c>
      <c r="F5583" s="152" t="s">
        <v>1763</v>
      </c>
      <c r="H5583" s="153">
        <v>8.34</v>
      </c>
      <c r="I5583" s="154"/>
      <c r="L5583" s="149"/>
      <c r="M5583" s="155"/>
      <c r="T5583" s="156"/>
      <c r="AT5583" s="151" t="s">
        <v>193</v>
      </c>
      <c r="AU5583" s="151" t="s">
        <v>81</v>
      </c>
      <c r="AV5583" s="12" t="s">
        <v>81</v>
      </c>
      <c r="AW5583" s="12" t="s">
        <v>34</v>
      </c>
      <c r="AX5583" s="12" t="s">
        <v>72</v>
      </c>
      <c r="AY5583" s="151" t="s">
        <v>182</v>
      </c>
    </row>
    <row r="5584" spans="2:51" s="12" customFormat="1">
      <c r="B5584" s="149"/>
      <c r="D5584" s="150" t="s">
        <v>193</v>
      </c>
      <c r="E5584" s="151" t="s">
        <v>3</v>
      </c>
      <c r="F5584" s="152" t="s">
        <v>1756</v>
      </c>
      <c r="H5584" s="153">
        <v>7.58</v>
      </c>
      <c r="I5584" s="154"/>
      <c r="L5584" s="149"/>
      <c r="M5584" s="155"/>
      <c r="T5584" s="156"/>
      <c r="AT5584" s="151" t="s">
        <v>193</v>
      </c>
      <c r="AU5584" s="151" t="s">
        <v>81</v>
      </c>
      <c r="AV5584" s="12" t="s">
        <v>81</v>
      </c>
      <c r="AW5584" s="12" t="s">
        <v>34</v>
      </c>
      <c r="AX5584" s="12" t="s">
        <v>72</v>
      </c>
      <c r="AY5584" s="151" t="s">
        <v>182</v>
      </c>
    </row>
    <row r="5585" spans="2:51" s="12" customFormat="1">
      <c r="B5585" s="149"/>
      <c r="D5585" s="150" t="s">
        <v>193</v>
      </c>
      <c r="E5585" s="151" t="s">
        <v>3</v>
      </c>
      <c r="F5585" s="152" t="s">
        <v>1764</v>
      </c>
      <c r="H5585" s="153">
        <v>8.42</v>
      </c>
      <c r="I5585" s="154"/>
      <c r="L5585" s="149"/>
      <c r="M5585" s="155"/>
      <c r="T5585" s="156"/>
      <c r="AT5585" s="151" t="s">
        <v>193</v>
      </c>
      <c r="AU5585" s="151" t="s">
        <v>81</v>
      </c>
      <c r="AV5585" s="12" t="s">
        <v>81</v>
      </c>
      <c r="AW5585" s="12" t="s">
        <v>34</v>
      </c>
      <c r="AX5585" s="12" t="s">
        <v>72</v>
      </c>
      <c r="AY5585" s="151" t="s">
        <v>182</v>
      </c>
    </row>
    <row r="5586" spans="2:51" s="12" customFormat="1">
      <c r="B5586" s="149"/>
      <c r="D5586" s="150" t="s">
        <v>193</v>
      </c>
      <c r="E5586" s="151" t="s">
        <v>3</v>
      </c>
      <c r="F5586" s="152" t="s">
        <v>1765</v>
      </c>
      <c r="H5586" s="153">
        <v>12.86</v>
      </c>
      <c r="I5586" s="154"/>
      <c r="L5586" s="149"/>
      <c r="M5586" s="155"/>
      <c r="T5586" s="156"/>
      <c r="AT5586" s="151" t="s">
        <v>193</v>
      </c>
      <c r="AU5586" s="151" t="s">
        <v>81</v>
      </c>
      <c r="AV5586" s="12" t="s">
        <v>81</v>
      </c>
      <c r="AW5586" s="12" t="s">
        <v>34</v>
      </c>
      <c r="AX5586" s="12" t="s">
        <v>72</v>
      </c>
      <c r="AY5586" s="151" t="s">
        <v>182</v>
      </c>
    </row>
    <row r="5587" spans="2:51" s="12" customFormat="1">
      <c r="B5587" s="149"/>
      <c r="D5587" s="150" t="s">
        <v>193</v>
      </c>
      <c r="E5587" s="151" t="s">
        <v>3</v>
      </c>
      <c r="F5587" s="152" t="s">
        <v>1766</v>
      </c>
      <c r="H5587" s="153">
        <v>22.34</v>
      </c>
      <c r="I5587" s="154"/>
      <c r="L5587" s="149"/>
      <c r="M5587" s="155"/>
      <c r="T5587" s="156"/>
      <c r="AT5587" s="151" t="s">
        <v>193</v>
      </c>
      <c r="AU5587" s="151" t="s">
        <v>81</v>
      </c>
      <c r="AV5587" s="12" t="s">
        <v>81</v>
      </c>
      <c r="AW5587" s="12" t="s">
        <v>34</v>
      </c>
      <c r="AX5587" s="12" t="s">
        <v>72</v>
      </c>
      <c r="AY5587" s="151" t="s">
        <v>182</v>
      </c>
    </row>
    <row r="5588" spans="2:51" s="12" customFormat="1">
      <c r="B5588" s="149"/>
      <c r="D5588" s="150" t="s">
        <v>193</v>
      </c>
      <c r="E5588" s="151" t="s">
        <v>3</v>
      </c>
      <c r="F5588" s="152" t="s">
        <v>1767</v>
      </c>
      <c r="H5588" s="153">
        <v>30.486000000000001</v>
      </c>
      <c r="I5588" s="154"/>
      <c r="L5588" s="149"/>
      <c r="M5588" s="155"/>
      <c r="T5588" s="156"/>
      <c r="AT5588" s="151" t="s">
        <v>193</v>
      </c>
      <c r="AU5588" s="151" t="s">
        <v>81</v>
      </c>
      <c r="AV5588" s="12" t="s">
        <v>81</v>
      </c>
      <c r="AW5588" s="12" t="s">
        <v>34</v>
      </c>
      <c r="AX5588" s="12" t="s">
        <v>72</v>
      </c>
      <c r="AY5588" s="151" t="s">
        <v>182</v>
      </c>
    </row>
    <row r="5589" spans="2:51" s="12" customFormat="1">
      <c r="B5589" s="149"/>
      <c r="D5589" s="150" t="s">
        <v>193</v>
      </c>
      <c r="E5589" s="151" t="s">
        <v>3</v>
      </c>
      <c r="F5589" s="152" t="s">
        <v>1768</v>
      </c>
      <c r="H5589" s="153">
        <v>12.24</v>
      </c>
      <c r="I5589" s="154"/>
      <c r="L5589" s="149"/>
      <c r="M5589" s="155"/>
      <c r="T5589" s="156"/>
      <c r="AT5589" s="151" t="s">
        <v>193</v>
      </c>
      <c r="AU5589" s="151" t="s">
        <v>81</v>
      </c>
      <c r="AV5589" s="12" t="s">
        <v>81</v>
      </c>
      <c r="AW5589" s="12" t="s">
        <v>34</v>
      </c>
      <c r="AX5589" s="12" t="s">
        <v>72</v>
      </c>
      <c r="AY5589" s="151" t="s">
        <v>182</v>
      </c>
    </row>
    <row r="5590" spans="2:51" s="14" customFormat="1">
      <c r="B5590" s="174"/>
      <c r="D5590" s="150" t="s">
        <v>193</v>
      </c>
      <c r="E5590" s="175" t="s">
        <v>3</v>
      </c>
      <c r="F5590" s="176" t="s">
        <v>605</v>
      </c>
      <c r="H5590" s="177">
        <v>213.70599999999999</v>
      </c>
      <c r="I5590" s="178"/>
      <c r="L5590" s="174"/>
      <c r="M5590" s="179"/>
      <c r="T5590" s="180"/>
      <c r="AT5590" s="175" t="s">
        <v>193</v>
      </c>
      <c r="AU5590" s="175" t="s">
        <v>81</v>
      </c>
      <c r="AV5590" s="14" t="s">
        <v>202</v>
      </c>
      <c r="AW5590" s="14" t="s">
        <v>34</v>
      </c>
      <c r="AX5590" s="14" t="s">
        <v>72</v>
      </c>
      <c r="AY5590" s="175" t="s">
        <v>182</v>
      </c>
    </row>
    <row r="5591" spans="2:51" s="12" customFormat="1">
      <c r="B5591" s="149"/>
      <c r="D5591" s="150" t="s">
        <v>193</v>
      </c>
      <c r="E5591" s="151" t="s">
        <v>3</v>
      </c>
      <c r="F5591" s="152" t="s">
        <v>1757</v>
      </c>
      <c r="H5591" s="153">
        <v>15.1</v>
      </c>
      <c r="I5591" s="154"/>
      <c r="L5591" s="149"/>
      <c r="M5591" s="155"/>
      <c r="T5591" s="156"/>
      <c r="AT5591" s="151" t="s">
        <v>193</v>
      </c>
      <c r="AU5591" s="151" t="s">
        <v>81</v>
      </c>
      <c r="AV5591" s="12" t="s">
        <v>81</v>
      </c>
      <c r="AW5591" s="12" t="s">
        <v>34</v>
      </c>
      <c r="AX5591" s="12" t="s">
        <v>72</v>
      </c>
      <c r="AY5591" s="151" t="s">
        <v>182</v>
      </c>
    </row>
    <row r="5592" spans="2:51" s="12" customFormat="1">
      <c r="B5592" s="149"/>
      <c r="D5592" s="150" t="s">
        <v>193</v>
      </c>
      <c r="E5592" s="151" t="s">
        <v>3</v>
      </c>
      <c r="F5592" s="152" t="s">
        <v>1758</v>
      </c>
      <c r="H5592" s="153">
        <v>20.58</v>
      </c>
      <c r="I5592" s="154"/>
      <c r="L5592" s="149"/>
      <c r="M5592" s="155"/>
      <c r="T5592" s="156"/>
      <c r="AT5592" s="151" t="s">
        <v>193</v>
      </c>
      <c r="AU5592" s="151" t="s">
        <v>81</v>
      </c>
      <c r="AV5592" s="12" t="s">
        <v>81</v>
      </c>
      <c r="AW5592" s="12" t="s">
        <v>34</v>
      </c>
      <c r="AX5592" s="12" t="s">
        <v>72</v>
      </c>
      <c r="AY5592" s="151" t="s">
        <v>182</v>
      </c>
    </row>
    <row r="5593" spans="2:51" s="12" customFormat="1">
      <c r="B5593" s="149"/>
      <c r="D5593" s="150" t="s">
        <v>193</v>
      </c>
      <c r="E5593" s="151" t="s">
        <v>3</v>
      </c>
      <c r="F5593" s="152" t="s">
        <v>1759</v>
      </c>
      <c r="H5593" s="153">
        <v>18.98</v>
      </c>
      <c r="I5593" s="154"/>
      <c r="L5593" s="149"/>
      <c r="M5593" s="155"/>
      <c r="T5593" s="156"/>
      <c r="AT5593" s="151" t="s">
        <v>193</v>
      </c>
      <c r="AU5593" s="151" t="s">
        <v>81</v>
      </c>
      <c r="AV5593" s="12" t="s">
        <v>81</v>
      </c>
      <c r="AW5593" s="12" t="s">
        <v>34</v>
      </c>
      <c r="AX5593" s="12" t="s">
        <v>72</v>
      </c>
      <c r="AY5593" s="151" t="s">
        <v>182</v>
      </c>
    </row>
    <row r="5594" spans="2:51" s="12" customFormat="1">
      <c r="B5594" s="149"/>
      <c r="D5594" s="150" t="s">
        <v>193</v>
      </c>
      <c r="E5594" s="151" t="s">
        <v>3</v>
      </c>
      <c r="F5594" s="152" t="s">
        <v>1760</v>
      </c>
      <c r="H5594" s="153">
        <v>15.38</v>
      </c>
      <c r="I5594" s="154"/>
      <c r="L5594" s="149"/>
      <c r="M5594" s="155"/>
      <c r="T5594" s="156"/>
      <c r="AT5594" s="151" t="s">
        <v>193</v>
      </c>
      <c r="AU5594" s="151" t="s">
        <v>81</v>
      </c>
      <c r="AV5594" s="12" t="s">
        <v>81</v>
      </c>
      <c r="AW5594" s="12" t="s">
        <v>34</v>
      </c>
      <c r="AX5594" s="12" t="s">
        <v>72</v>
      </c>
      <c r="AY5594" s="151" t="s">
        <v>182</v>
      </c>
    </row>
    <row r="5595" spans="2:51" s="12" customFormat="1">
      <c r="B5595" s="149"/>
      <c r="D5595" s="150" t="s">
        <v>193</v>
      </c>
      <c r="E5595" s="151" t="s">
        <v>3</v>
      </c>
      <c r="F5595" s="152" t="s">
        <v>1760</v>
      </c>
      <c r="H5595" s="153">
        <v>15.38</v>
      </c>
      <c r="I5595" s="154"/>
      <c r="L5595" s="149"/>
      <c r="M5595" s="155"/>
      <c r="T5595" s="156"/>
      <c r="AT5595" s="151" t="s">
        <v>193</v>
      </c>
      <c r="AU5595" s="151" t="s">
        <v>81</v>
      </c>
      <c r="AV5595" s="12" t="s">
        <v>81</v>
      </c>
      <c r="AW5595" s="12" t="s">
        <v>34</v>
      </c>
      <c r="AX5595" s="12" t="s">
        <v>72</v>
      </c>
      <c r="AY5595" s="151" t="s">
        <v>182</v>
      </c>
    </row>
    <row r="5596" spans="2:51" s="12" customFormat="1">
      <c r="B5596" s="149"/>
      <c r="D5596" s="150" t="s">
        <v>193</v>
      </c>
      <c r="E5596" s="151" t="s">
        <v>3</v>
      </c>
      <c r="F5596" s="152" t="s">
        <v>1761</v>
      </c>
      <c r="H5596" s="153">
        <v>18.52</v>
      </c>
      <c r="I5596" s="154"/>
      <c r="L5596" s="149"/>
      <c r="M5596" s="155"/>
      <c r="T5596" s="156"/>
      <c r="AT5596" s="151" t="s">
        <v>193</v>
      </c>
      <c r="AU5596" s="151" t="s">
        <v>81</v>
      </c>
      <c r="AV5596" s="12" t="s">
        <v>81</v>
      </c>
      <c r="AW5596" s="12" t="s">
        <v>34</v>
      </c>
      <c r="AX5596" s="12" t="s">
        <v>72</v>
      </c>
      <c r="AY5596" s="151" t="s">
        <v>182</v>
      </c>
    </row>
    <row r="5597" spans="2:51" s="12" customFormat="1">
      <c r="B5597" s="149"/>
      <c r="D5597" s="150" t="s">
        <v>193</v>
      </c>
      <c r="E5597" s="151" t="s">
        <v>3</v>
      </c>
      <c r="F5597" s="152" t="s">
        <v>1762</v>
      </c>
      <c r="H5597" s="153">
        <v>7.5</v>
      </c>
      <c r="I5597" s="154"/>
      <c r="L5597" s="149"/>
      <c r="M5597" s="155"/>
      <c r="T5597" s="156"/>
      <c r="AT5597" s="151" t="s">
        <v>193</v>
      </c>
      <c r="AU5597" s="151" t="s">
        <v>81</v>
      </c>
      <c r="AV5597" s="12" t="s">
        <v>81</v>
      </c>
      <c r="AW5597" s="12" t="s">
        <v>34</v>
      </c>
      <c r="AX5597" s="12" t="s">
        <v>72</v>
      </c>
      <c r="AY5597" s="151" t="s">
        <v>182</v>
      </c>
    </row>
    <row r="5598" spans="2:51" s="12" customFormat="1">
      <c r="B5598" s="149"/>
      <c r="D5598" s="150" t="s">
        <v>193</v>
      </c>
      <c r="E5598" s="151" t="s">
        <v>3</v>
      </c>
      <c r="F5598" s="152" t="s">
        <v>1763</v>
      </c>
      <c r="H5598" s="153">
        <v>8.34</v>
      </c>
      <c r="I5598" s="154"/>
      <c r="L5598" s="149"/>
      <c r="M5598" s="155"/>
      <c r="T5598" s="156"/>
      <c r="AT5598" s="151" t="s">
        <v>193</v>
      </c>
      <c r="AU5598" s="151" t="s">
        <v>81</v>
      </c>
      <c r="AV5598" s="12" t="s">
        <v>81</v>
      </c>
      <c r="AW5598" s="12" t="s">
        <v>34</v>
      </c>
      <c r="AX5598" s="12" t="s">
        <v>72</v>
      </c>
      <c r="AY5598" s="151" t="s">
        <v>182</v>
      </c>
    </row>
    <row r="5599" spans="2:51" s="12" customFormat="1">
      <c r="B5599" s="149"/>
      <c r="D5599" s="150" t="s">
        <v>193</v>
      </c>
      <c r="E5599" s="151" t="s">
        <v>3</v>
      </c>
      <c r="F5599" s="152" t="s">
        <v>1756</v>
      </c>
      <c r="H5599" s="153">
        <v>7.58</v>
      </c>
      <c r="I5599" s="154"/>
      <c r="L5599" s="149"/>
      <c r="M5599" s="155"/>
      <c r="T5599" s="156"/>
      <c r="AT5599" s="151" t="s">
        <v>193</v>
      </c>
      <c r="AU5599" s="151" t="s">
        <v>81</v>
      </c>
      <c r="AV5599" s="12" t="s">
        <v>81</v>
      </c>
      <c r="AW5599" s="12" t="s">
        <v>34</v>
      </c>
      <c r="AX5599" s="12" t="s">
        <v>72</v>
      </c>
      <c r="AY5599" s="151" t="s">
        <v>182</v>
      </c>
    </row>
    <row r="5600" spans="2:51" s="12" customFormat="1">
      <c r="B5600" s="149"/>
      <c r="D5600" s="150" t="s">
        <v>193</v>
      </c>
      <c r="E5600" s="151" t="s">
        <v>3</v>
      </c>
      <c r="F5600" s="152" t="s">
        <v>1764</v>
      </c>
      <c r="H5600" s="153">
        <v>8.42</v>
      </c>
      <c r="I5600" s="154"/>
      <c r="L5600" s="149"/>
      <c r="M5600" s="155"/>
      <c r="T5600" s="156"/>
      <c r="AT5600" s="151" t="s">
        <v>193</v>
      </c>
      <c r="AU5600" s="151" t="s">
        <v>81</v>
      </c>
      <c r="AV5600" s="12" t="s">
        <v>81</v>
      </c>
      <c r="AW5600" s="12" t="s">
        <v>34</v>
      </c>
      <c r="AX5600" s="12" t="s">
        <v>72</v>
      </c>
      <c r="AY5600" s="151" t="s">
        <v>182</v>
      </c>
    </row>
    <row r="5601" spans="2:65" s="12" customFormat="1">
      <c r="B5601" s="149"/>
      <c r="D5601" s="150" t="s">
        <v>193</v>
      </c>
      <c r="E5601" s="151" t="s">
        <v>3</v>
      </c>
      <c r="F5601" s="152" t="s">
        <v>1765</v>
      </c>
      <c r="H5601" s="153">
        <v>12.86</v>
      </c>
      <c r="I5601" s="154"/>
      <c r="L5601" s="149"/>
      <c r="M5601" s="155"/>
      <c r="T5601" s="156"/>
      <c r="AT5601" s="151" t="s">
        <v>193</v>
      </c>
      <c r="AU5601" s="151" t="s">
        <v>81</v>
      </c>
      <c r="AV5601" s="12" t="s">
        <v>81</v>
      </c>
      <c r="AW5601" s="12" t="s">
        <v>34</v>
      </c>
      <c r="AX5601" s="12" t="s">
        <v>72</v>
      </c>
      <c r="AY5601" s="151" t="s">
        <v>182</v>
      </c>
    </row>
    <row r="5602" spans="2:65" s="12" customFormat="1">
      <c r="B5602" s="149"/>
      <c r="D5602" s="150" t="s">
        <v>193</v>
      </c>
      <c r="E5602" s="151" t="s">
        <v>3</v>
      </c>
      <c r="F5602" s="152" t="s">
        <v>1766</v>
      </c>
      <c r="H5602" s="153">
        <v>22.34</v>
      </c>
      <c r="I5602" s="154"/>
      <c r="L5602" s="149"/>
      <c r="M5602" s="155"/>
      <c r="T5602" s="156"/>
      <c r="AT5602" s="151" t="s">
        <v>193</v>
      </c>
      <c r="AU5602" s="151" t="s">
        <v>81</v>
      </c>
      <c r="AV5602" s="12" t="s">
        <v>81</v>
      </c>
      <c r="AW5602" s="12" t="s">
        <v>34</v>
      </c>
      <c r="AX5602" s="12" t="s">
        <v>72</v>
      </c>
      <c r="AY5602" s="151" t="s">
        <v>182</v>
      </c>
    </row>
    <row r="5603" spans="2:65" s="12" customFormat="1">
      <c r="B5603" s="149"/>
      <c r="D5603" s="150" t="s">
        <v>193</v>
      </c>
      <c r="E5603" s="151" t="s">
        <v>3</v>
      </c>
      <c r="F5603" s="152" t="s">
        <v>1767</v>
      </c>
      <c r="H5603" s="153">
        <v>30.486000000000001</v>
      </c>
      <c r="I5603" s="154"/>
      <c r="L5603" s="149"/>
      <c r="M5603" s="155"/>
      <c r="T5603" s="156"/>
      <c r="AT5603" s="151" t="s">
        <v>193</v>
      </c>
      <c r="AU5603" s="151" t="s">
        <v>81</v>
      </c>
      <c r="AV5603" s="12" t="s">
        <v>81</v>
      </c>
      <c r="AW5603" s="12" t="s">
        <v>34</v>
      </c>
      <c r="AX5603" s="12" t="s">
        <v>72</v>
      </c>
      <c r="AY5603" s="151" t="s">
        <v>182</v>
      </c>
    </row>
    <row r="5604" spans="2:65" s="12" customFormat="1">
      <c r="B5604" s="149"/>
      <c r="D5604" s="150" t="s">
        <v>193</v>
      </c>
      <c r="E5604" s="151" t="s">
        <v>3</v>
      </c>
      <c r="F5604" s="152" t="s">
        <v>1768</v>
      </c>
      <c r="H5604" s="153">
        <v>12.24</v>
      </c>
      <c r="I5604" s="154"/>
      <c r="L5604" s="149"/>
      <c r="M5604" s="155"/>
      <c r="T5604" s="156"/>
      <c r="AT5604" s="151" t="s">
        <v>193</v>
      </c>
      <c r="AU5604" s="151" t="s">
        <v>81</v>
      </c>
      <c r="AV5604" s="12" t="s">
        <v>81</v>
      </c>
      <c r="AW5604" s="12" t="s">
        <v>34</v>
      </c>
      <c r="AX5604" s="12" t="s">
        <v>72</v>
      </c>
      <c r="AY5604" s="151" t="s">
        <v>182</v>
      </c>
    </row>
    <row r="5605" spans="2:65" s="14" customFormat="1">
      <c r="B5605" s="174"/>
      <c r="D5605" s="150" t="s">
        <v>193</v>
      </c>
      <c r="E5605" s="175" t="s">
        <v>3</v>
      </c>
      <c r="F5605" s="176" t="s">
        <v>610</v>
      </c>
      <c r="H5605" s="177">
        <v>213.70599999999999</v>
      </c>
      <c r="I5605" s="178"/>
      <c r="L5605" s="174"/>
      <c r="M5605" s="179"/>
      <c r="T5605" s="180"/>
      <c r="AT5605" s="175" t="s">
        <v>193</v>
      </c>
      <c r="AU5605" s="175" t="s">
        <v>81</v>
      </c>
      <c r="AV5605" s="14" t="s">
        <v>202</v>
      </c>
      <c r="AW5605" s="14" t="s">
        <v>34</v>
      </c>
      <c r="AX5605" s="14" t="s">
        <v>72</v>
      </c>
      <c r="AY5605" s="175" t="s">
        <v>182</v>
      </c>
    </row>
    <row r="5606" spans="2:65" s="12" customFormat="1">
      <c r="B5606" s="149"/>
      <c r="D5606" s="150" t="s">
        <v>193</v>
      </c>
      <c r="E5606" s="151" t="s">
        <v>3</v>
      </c>
      <c r="F5606" s="152" t="s">
        <v>1769</v>
      </c>
      <c r="H5606" s="153">
        <v>15.4</v>
      </c>
      <c r="I5606" s="154"/>
      <c r="L5606" s="149"/>
      <c r="M5606" s="155"/>
      <c r="T5606" s="156"/>
      <c r="AT5606" s="151" t="s">
        <v>193</v>
      </c>
      <c r="AU5606" s="151" t="s">
        <v>81</v>
      </c>
      <c r="AV5606" s="12" t="s">
        <v>81</v>
      </c>
      <c r="AW5606" s="12" t="s">
        <v>34</v>
      </c>
      <c r="AX5606" s="12" t="s">
        <v>72</v>
      </c>
      <c r="AY5606" s="151" t="s">
        <v>182</v>
      </c>
    </row>
    <row r="5607" spans="2:65" s="12" customFormat="1">
      <c r="B5607" s="149"/>
      <c r="D5607" s="150" t="s">
        <v>193</v>
      </c>
      <c r="E5607" s="151" t="s">
        <v>3</v>
      </c>
      <c r="F5607" s="152" t="s">
        <v>1769</v>
      </c>
      <c r="H5607" s="153">
        <v>15.4</v>
      </c>
      <c r="I5607" s="154"/>
      <c r="L5607" s="149"/>
      <c r="M5607" s="155"/>
      <c r="T5607" s="156"/>
      <c r="AT5607" s="151" t="s">
        <v>193</v>
      </c>
      <c r="AU5607" s="151" t="s">
        <v>81</v>
      </c>
      <c r="AV5607" s="12" t="s">
        <v>81</v>
      </c>
      <c r="AW5607" s="12" t="s">
        <v>34</v>
      </c>
      <c r="AX5607" s="12" t="s">
        <v>72</v>
      </c>
      <c r="AY5607" s="151" t="s">
        <v>182</v>
      </c>
    </row>
    <row r="5608" spans="2:65" s="14" customFormat="1">
      <c r="B5608" s="174"/>
      <c r="D5608" s="150" t="s">
        <v>193</v>
      </c>
      <c r="E5608" s="175" t="s">
        <v>3</v>
      </c>
      <c r="F5608" s="176" t="s">
        <v>910</v>
      </c>
      <c r="H5608" s="177">
        <v>30.8</v>
      </c>
      <c r="I5608" s="178"/>
      <c r="L5608" s="174"/>
      <c r="M5608" s="179"/>
      <c r="T5608" s="180"/>
      <c r="AT5608" s="175" t="s">
        <v>193</v>
      </c>
      <c r="AU5608" s="175" t="s">
        <v>81</v>
      </c>
      <c r="AV5608" s="14" t="s">
        <v>202</v>
      </c>
      <c r="AW5608" s="14" t="s">
        <v>34</v>
      </c>
      <c r="AX5608" s="14" t="s">
        <v>72</v>
      </c>
      <c r="AY5608" s="175" t="s">
        <v>182</v>
      </c>
    </row>
    <row r="5609" spans="2:65" s="12" customFormat="1">
      <c r="B5609" s="149"/>
      <c r="D5609" s="150" t="s">
        <v>193</v>
      </c>
      <c r="E5609" s="151" t="s">
        <v>3</v>
      </c>
      <c r="F5609" s="152" t="s">
        <v>1770</v>
      </c>
      <c r="H5609" s="153">
        <v>17.718</v>
      </c>
      <c r="I5609" s="154"/>
      <c r="L5609" s="149"/>
      <c r="M5609" s="155"/>
      <c r="T5609" s="156"/>
      <c r="AT5609" s="151" t="s">
        <v>193</v>
      </c>
      <c r="AU5609" s="151" t="s">
        <v>81</v>
      </c>
      <c r="AV5609" s="12" t="s">
        <v>81</v>
      </c>
      <c r="AW5609" s="12" t="s">
        <v>34</v>
      </c>
      <c r="AX5609" s="12" t="s">
        <v>72</v>
      </c>
      <c r="AY5609" s="151" t="s">
        <v>182</v>
      </c>
    </row>
    <row r="5610" spans="2:65" s="14" customFormat="1">
      <c r="B5610" s="174"/>
      <c r="D5610" s="150" t="s">
        <v>193</v>
      </c>
      <c r="E5610" s="175" t="s">
        <v>3</v>
      </c>
      <c r="F5610" s="176" t="s">
        <v>1771</v>
      </c>
      <c r="H5610" s="177">
        <v>17.718</v>
      </c>
      <c r="I5610" s="178"/>
      <c r="L5610" s="174"/>
      <c r="M5610" s="179"/>
      <c r="T5610" s="180"/>
      <c r="AT5610" s="175" t="s">
        <v>193</v>
      </c>
      <c r="AU5610" s="175" t="s">
        <v>81</v>
      </c>
      <c r="AV5610" s="14" t="s">
        <v>202</v>
      </c>
      <c r="AW5610" s="14" t="s">
        <v>34</v>
      </c>
      <c r="AX5610" s="14" t="s">
        <v>72</v>
      </c>
      <c r="AY5610" s="175" t="s">
        <v>182</v>
      </c>
    </row>
    <row r="5611" spans="2:65" s="13" customFormat="1">
      <c r="B5611" s="157"/>
      <c r="D5611" s="150" t="s">
        <v>193</v>
      </c>
      <c r="E5611" s="158" t="s">
        <v>3</v>
      </c>
      <c r="F5611" s="159" t="s">
        <v>201</v>
      </c>
      <c r="H5611" s="160">
        <v>719.82799999999986</v>
      </c>
      <c r="I5611" s="161"/>
      <c r="L5611" s="157"/>
      <c r="M5611" s="162"/>
      <c r="T5611" s="163"/>
      <c r="AT5611" s="158" t="s">
        <v>193</v>
      </c>
      <c r="AU5611" s="158" t="s">
        <v>81</v>
      </c>
      <c r="AV5611" s="13" t="s">
        <v>189</v>
      </c>
      <c r="AW5611" s="13" t="s">
        <v>34</v>
      </c>
      <c r="AX5611" s="13" t="s">
        <v>79</v>
      </c>
      <c r="AY5611" s="158" t="s">
        <v>182</v>
      </c>
    </row>
    <row r="5612" spans="2:65" s="1" customFormat="1" ht="16.5" customHeight="1">
      <c r="B5612" s="131"/>
      <c r="C5612" s="164" t="s">
        <v>4943</v>
      </c>
      <c r="D5612" s="164" t="s">
        <v>281</v>
      </c>
      <c r="E5612" s="165" t="s">
        <v>4944</v>
      </c>
      <c r="F5612" s="166" t="s">
        <v>4945</v>
      </c>
      <c r="G5612" s="167" t="s">
        <v>292</v>
      </c>
      <c r="H5612" s="168">
        <v>791.81100000000004</v>
      </c>
      <c r="I5612" s="169"/>
      <c r="J5612" s="170">
        <f>ROUND(I5612*H5612,2)</f>
        <v>0</v>
      </c>
      <c r="K5612" s="166" t="s">
        <v>188</v>
      </c>
      <c r="L5612" s="171"/>
      <c r="M5612" s="172" t="s">
        <v>3</v>
      </c>
      <c r="N5612" s="173" t="s">
        <v>43</v>
      </c>
      <c r="P5612" s="141">
        <f>O5612*H5612</f>
        <v>0</v>
      </c>
      <c r="Q5612" s="141">
        <v>1.0200000000000001E-2</v>
      </c>
      <c r="R5612" s="141">
        <f>Q5612*H5612</f>
        <v>8.0764722000000013</v>
      </c>
      <c r="S5612" s="141">
        <v>0</v>
      </c>
      <c r="T5612" s="142">
        <f>S5612*H5612</f>
        <v>0</v>
      </c>
      <c r="AR5612" s="143" t="s">
        <v>405</v>
      </c>
      <c r="AT5612" s="143" t="s">
        <v>281</v>
      </c>
      <c r="AU5612" s="143" t="s">
        <v>81</v>
      </c>
      <c r="AY5612" s="17" t="s">
        <v>182</v>
      </c>
      <c r="BE5612" s="144">
        <f>IF(N5612="základní",J5612,0)</f>
        <v>0</v>
      </c>
      <c r="BF5612" s="144">
        <f>IF(N5612="snížená",J5612,0)</f>
        <v>0</v>
      </c>
      <c r="BG5612" s="144">
        <f>IF(N5612="zákl. přenesená",J5612,0)</f>
        <v>0</v>
      </c>
      <c r="BH5612" s="144">
        <f>IF(N5612="sníž. přenesená",J5612,0)</f>
        <v>0</v>
      </c>
      <c r="BI5612" s="144">
        <f>IF(N5612="nulová",J5612,0)</f>
        <v>0</v>
      </c>
      <c r="BJ5612" s="17" t="s">
        <v>79</v>
      </c>
      <c r="BK5612" s="144">
        <f>ROUND(I5612*H5612,2)</f>
        <v>0</v>
      </c>
      <c r="BL5612" s="17" t="s">
        <v>286</v>
      </c>
      <c r="BM5612" s="143" t="s">
        <v>4946</v>
      </c>
    </row>
    <row r="5613" spans="2:65" s="12" customFormat="1">
      <c r="B5613" s="149"/>
      <c r="D5613" s="150" t="s">
        <v>193</v>
      </c>
      <c r="F5613" s="152" t="s">
        <v>4947</v>
      </c>
      <c r="H5613" s="153">
        <v>791.81100000000004</v>
      </c>
      <c r="I5613" s="154"/>
      <c r="L5613" s="149"/>
      <c r="M5613" s="155"/>
      <c r="T5613" s="156"/>
      <c r="AT5613" s="151" t="s">
        <v>193</v>
      </c>
      <c r="AU5613" s="151" t="s">
        <v>81</v>
      </c>
      <c r="AV5613" s="12" t="s">
        <v>81</v>
      </c>
      <c r="AW5613" s="12" t="s">
        <v>4</v>
      </c>
      <c r="AX5613" s="12" t="s">
        <v>79</v>
      </c>
      <c r="AY5613" s="151" t="s">
        <v>182</v>
      </c>
    </row>
    <row r="5614" spans="2:65" s="1" customFormat="1" ht="33" customHeight="1">
      <c r="B5614" s="131"/>
      <c r="C5614" s="132" t="s">
        <v>4948</v>
      </c>
      <c r="D5614" s="132" t="s">
        <v>184</v>
      </c>
      <c r="E5614" s="133" t="s">
        <v>4949</v>
      </c>
      <c r="F5614" s="134" t="s">
        <v>4950</v>
      </c>
      <c r="G5614" s="135" t="s">
        <v>292</v>
      </c>
      <c r="H5614" s="136">
        <v>719.82799999999997</v>
      </c>
      <c r="I5614" s="137"/>
      <c r="J5614" s="138">
        <f>ROUND(I5614*H5614,2)</f>
        <v>0</v>
      </c>
      <c r="K5614" s="134" t="s">
        <v>188</v>
      </c>
      <c r="L5614" s="32"/>
      <c r="M5614" s="139" t="s">
        <v>3</v>
      </c>
      <c r="N5614" s="140" t="s">
        <v>43</v>
      </c>
      <c r="P5614" s="141">
        <f>O5614*H5614</f>
        <v>0</v>
      </c>
      <c r="Q5614" s="141">
        <v>0</v>
      </c>
      <c r="R5614" s="141">
        <f>Q5614*H5614</f>
        <v>0</v>
      </c>
      <c r="S5614" s="141">
        <v>0</v>
      </c>
      <c r="T5614" s="142">
        <f>S5614*H5614</f>
        <v>0</v>
      </c>
      <c r="AR5614" s="143" t="s">
        <v>286</v>
      </c>
      <c r="AT5614" s="143" t="s">
        <v>184</v>
      </c>
      <c r="AU5614" s="143" t="s">
        <v>81</v>
      </c>
      <c r="AY5614" s="17" t="s">
        <v>182</v>
      </c>
      <c r="BE5614" s="144">
        <f>IF(N5614="základní",J5614,0)</f>
        <v>0</v>
      </c>
      <c r="BF5614" s="144">
        <f>IF(N5614="snížená",J5614,0)</f>
        <v>0</v>
      </c>
      <c r="BG5614" s="144">
        <f>IF(N5614="zákl. přenesená",J5614,0)</f>
        <v>0</v>
      </c>
      <c r="BH5614" s="144">
        <f>IF(N5614="sníž. přenesená",J5614,0)</f>
        <v>0</v>
      </c>
      <c r="BI5614" s="144">
        <f>IF(N5614="nulová",J5614,0)</f>
        <v>0</v>
      </c>
      <c r="BJ5614" s="17" t="s">
        <v>79</v>
      </c>
      <c r="BK5614" s="144">
        <f>ROUND(I5614*H5614,2)</f>
        <v>0</v>
      </c>
      <c r="BL5614" s="17" t="s">
        <v>286</v>
      </c>
      <c r="BM5614" s="143" t="s">
        <v>4951</v>
      </c>
    </row>
    <row r="5615" spans="2:65" s="1" customFormat="1">
      <c r="B5615" s="32"/>
      <c r="D5615" s="145" t="s">
        <v>191</v>
      </c>
      <c r="F5615" s="146" t="s">
        <v>4952</v>
      </c>
      <c r="I5615" s="147"/>
      <c r="L5615" s="32"/>
      <c r="M5615" s="148"/>
      <c r="T5615" s="52"/>
      <c r="AT5615" s="17" t="s">
        <v>191</v>
      </c>
      <c r="AU5615" s="17" t="s">
        <v>81</v>
      </c>
    </row>
    <row r="5616" spans="2:65" s="12" customFormat="1">
      <c r="B5616" s="149"/>
      <c r="D5616" s="150" t="s">
        <v>193</v>
      </c>
      <c r="E5616" s="151" t="s">
        <v>3</v>
      </c>
      <c r="F5616" s="152" t="s">
        <v>1739</v>
      </c>
      <c r="H5616" s="153">
        <v>9.1</v>
      </c>
      <c r="I5616" s="154"/>
      <c r="L5616" s="149"/>
      <c r="M5616" s="155"/>
      <c r="T5616" s="156"/>
      <c r="AT5616" s="151" t="s">
        <v>193</v>
      </c>
      <c r="AU5616" s="151" t="s">
        <v>81</v>
      </c>
      <c r="AV5616" s="12" t="s">
        <v>81</v>
      </c>
      <c r="AW5616" s="12" t="s">
        <v>34</v>
      </c>
      <c r="AX5616" s="12" t="s">
        <v>72</v>
      </c>
      <c r="AY5616" s="151" t="s">
        <v>182</v>
      </c>
    </row>
    <row r="5617" spans="2:51" s="12" customFormat="1">
      <c r="B5617" s="149"/>
      <c r="D5617" s="150" t="s">
        <v>193</v>
      </c>
      <c r="E5617" s="151" t="s">
        <v>3</v>
      </c>
      <c r="F5617" s="152" t="s">
        <v>1740</v>
      </c>
      <c r="H5617" s="153">
        <v>8.4</v>
      </c>
      <c r="I5617" s="154"/>
      <c r="L5617" s="149"/>
      <c r="M5617" s="155"/>
      <c r="T5617" s="156"/>
      <c r="AT5617" s="151" t="s">
        <v>193</v>
      </c>
      <c r="AU5617" s="151" t="s">
        <v>81</v>
      </c>
      <c r="AV5617" s="12" t="s">
        <v>81</v>
      </c>
      <c r="AW5617" s="12" t="s">
        <v>34</v>
      </c>
      <c r="AX5617" s="12" t="s">
        <v>72</v>
      </c>
      <c r="AY5617" s="151" t="s">
        <v>182</v>
      </c>
    </row>
    <row r="5618" spans="2:51" s="12" customFormat="1">
      <c r="B5618" s="149"/>
      <c r="D5618" s="150" t="s">
        <v>193</v>
      </c>
      <c r="E5618" s="151" t="s">
        <v>3</v>
      </c>
      <c r="F5618" s="152" t="s">
        <v>1741</v>
      </c>
      <c r="H5618" s="153">
        <v>9.1999999999999993</v>
      </c>
      <c r="I5618" s="154"/>
      <c r="L5618" s="149"/>
      <c r="M5618" s="155"/>
      <c r="T5618" s="156"/>
      <c r="AT5618" s="151" t="s">
        <v>193</v>
      </c>
      <c r="AU5618" s="151" t="s">
        <v>81</v>
      </c>
      <c r="AV5618" s="12" t="s">
        <v>81</v>
      </c>
      <c r="AW5618" s="12" t="s">
        <v>34</v>
      </c>
      <c r="AX5618" s="12" t="s">
        <v>72</v>
      </c>
      <c r="AY5618" s="151" t="s">
        <v>182</v>
      </c>
    </row>
    <row r="5619" spans="2:51" s="12" customFormat="1">
      <c r="B5619" s="149"/>
      <c r="D5619" s="150" t="s">
        <v>193</v>
      </c>
      <c r="E5619" s="151" t="s">
        <v>3</v>
      </c>
      <c r="F5619" s="152" t="s">
        <v>1742</v>
      </c>
      <c r="H5619" s="153">
        <v>9.1999999999999993</v>
      </c>
      <c r="I5619" s="154"/>
      <c r="L5619" s="149"/>
      <c r="M5619" s="155"/>
      <c r="T5619" s="156"/>
      <c r="AT5619" s="151" t="s">
        <v>193</v>
      </c>
      <c r="AU5619" s="151" t="s">
        <v>81</v>
      </c>
      <c r="AV5619" s="12" t="s">
        <v>81</v>
      </c>
      <c r="AW5619" s="12" t="s">
        <v>34</v>
      </c>
      <c r="AX5619" s="12" t="s">
        <v>72</v>
      </c>
      <c r="AY5619" s="151" t="s">
        <v>182</v>
      </c>
    </row>
    <row r="5620" spans="2:51" s="12" customFormat="1">
      <c r="B5620" s="149"/>
      <c r="D5620" s="150" t="s">
        <v>193</v>
      </c>
      <c r="E5620" s="151" t="s">
        <v>3</v>
      </c>
      <c r="F5620" s="152" t="s">
        <v>1743</v>
      </c>
      <c r="H5620" s="153">
        <v>16.559999999999999</v>
      </c>
      <c r="I5620" s="154"/>
      <c r="L5620" s="149"/>
      <c r="M5620" s="155"/>
      <c r="T5620" s="156"/>
      <c r="AT5620" s="151" t="s">
        <v>193</v>
      </c>
      <c r="AU5620" s="151" t="s">
        <v>81</v>
      </c>
      <c r="AV5620" s="12" t="s">
        <v>81</v>
      </c>
      <c r="AW5620" s="12" t="s">
        <v>34</v>
      </c>
      <c r="AX5620" s="12" t="s">
        <v>72</v>
      </c>
      <c r="AY5620" s="151" t="s">
        <v>182</v>
      </c>
    </row>
    <row r="5621" spans="2:51" s="12" customFormat="1">
      <c r="B5621" s="149"/>
      <c r="D5621" s="150" t="s">
        <v>193</v>
      </c>
      <c r="E5621" s="151" t="s">
        <v>3</v>
      </c>
      <c r="F5621" s="152" t="s">
        <v>1744</v>
      </c>
      <c r="H5621" s="153">
        <v>10.96</v>
      </c>
      <c r="I5621" s="154"/>
      <c r="L5621" s="149"/>
      <c r="M5621" s="155"/>
      <c r="T5621" s="156"/>
      <c r="AT5621" s="151" t="s">
        <v>193</v>
      </c>
      <c r="AU5621" s="151" t="s">
        <v>81</v>
      </c>
      <c r="AV5621" s="12" t="s">
        <v>81</v>
      </c>
      <c r="AW5621" s="12" t="s">
        <v>34</v>
      </c>
      <c r="AX5621" s="12" t="s">
        <v>72</v>
      </c>
      <c r="AY5621" s="151" t="s">
        <v>182</v>
      </c>
    </row>
    <row r="5622" spans="2:51" s="12" customFormat="1">
      <c r="B5622" s="149"/>
      <c r="D5622" s="150" t="s">
        <v>193</v>
      </c>
      <c r="E5622" s="151" t="s">
        <v>3</v>
      </c>
      <c r="F5622" s="152" t="s">
        <v>1745</v>
      </c>
      <c r="H5622" s="153">
        <v>15.18</v>
      </c>
      <c r="I5622" s="154"/>
      <c r="L5622" s="149"/>
      <c r="M5622" s="155"/>
      <c r="T5622" s="156"/>
      <c r="AT5622" s="151" t="s">
        <v>193</v>
      </c>
      <c r="AU5622" s="151" t="s">
        <v>81</v>
      </c>
      <c r="AV5622" s="12" t="s">
        <v>81</v>
      </c>
      <c r="AW5622" s="12" t="s">
        <v>34</v>
      </c>
      <c r="AX5622" s="12" t="s">
        <v>72</v>
      </c>
      <c r="AY5622" s="151" t="s">
        <v>182</v>
      </c>
    </row>
    <row r="5623" spans="2:51" s="12" customFormat="1">
      <c r="B5623" s="149"/>
      <c r="D5623" s="150" t="s">
        <v>193</v>
      </c>
      <c r="E5623" s="151" t="s">
        <v>3</v>
      </c>
      <c r="F5623" s="152" t="s">
        <v>1746</v>
      </c>
      <c r="H5623" s="153">
        <v>14.1</v>
      </c>
      <c r="I5623" s="154"/>
      <c r="L5623" s="149"/>
      <c r="M5623" s="155"/>
      <c r="T5623" s="156"/>
      <c r="AT5623" s="151" t="s">
        <v>193</v>
      </c>
      <c r="AU5623" s="151" t="s">
        <v>81</v>
      </c>
      <c r="AV5623" s="12" t="s">
        <v>81</v>
      </c>
      <c r="AW5623" s="12" t="s">
        <v>34</v>
      </c>
      <c r="AX5623" s="12" t="s">
        <v>72</v>
      </c>
      <c r="AY5623" s="151" t="s">
        <v>182</v>
      </c>
    </row>
    <row r="5624" spans="2:51" s="14" customFormat="1">
      <c r="B5624" s="174"/>
      <c r="D5624" s="150" t="s">
        <v>193</v>
      </c>
      <c r="E5624" s="175" t="s">
        <v>3</v>
      </c>
      <c r="F5624" s="176" t="s">
        <v>590</v>
      </c>
      <c r="H5624" s="177">
        <v>92.699999999999989</v>
      </c>
      <c r="I5624" s="178"/>
      <c r="L5624" s="174"/>
      <c r="M5624" s="179"/>
      <c r="T5624" s="180"/>
      <c r="AT5624" s="175" t="s">
        <v>193</v>
      </c>
      <c r="AU5624" s="175" t="s">
        <v>81</v>
      </c>
      <c r="AV5624" s="14" t="s">
        <v>202</v>
      </c>
      <c r="AW5624" s="14" t="s">
        <v>34</v>
      </c>
      <c r="AX5624" s="14" t="s">
        <v>72</v>
      </c>
      <c r="AY5624" s="175" t="s">
        <v>182</v>
      </c>
    </row>
    <row r="5625" spans="2:51" s="12" customFormat="1">
      <c r="B5625" s="149"/>
      <c r="D5625" s="150" t="s">
        <v>193</v>
      </c>
      <c r="E5625" s="151" t="s">
        <v>3</v>
      </c>
      <c r="F5625" s="152" t="s">
        <v>4885</v>
      </c>
      <c r="H5625" s="153">
        <v>4</v>
      </c>
      <c r="I5625" s="154"/>
      <c r="L5625" s="149"/>
      <c r="M5625" s="155"/>
      <c r="T5625" s="156"/>
      <c r="AT5625" s="151" t="s">
        <v>193</v>
      </c>
      <c r="AU5625" s="151" t="s">
        <v>81</v>
      </c>
      <c r="AV5625" s="12" t="s">
        <v>81</v>
      </c>
      <c r="AW5625" s="12" t="s">
        <v>34</v>
      </c>
      <c r="AX5625" s="12" t="s">
        <v>72</v>
      </c>
      <c r="AY5625" s="151" t="s">
        <v>182</v>
      </c>
    </row>
    <row r="5626" spans="2:51" s="12" customFormat="1">
      <c r="B5626" s="149"/>
      <c r="D5626" s="150" t="s">
        <v>193</v>
      </c>
      <c r="E5626" s="151" t="s">
        <v>3</v>
      </c>
      <c r="F5626" s="152" t="s">
        <v>4886</v>
      </c>
      <c r="H5626" s="153">
        <v>8.16</v>
      </c>
      <c r="I5626" s="154"/>
      <c r="L5626" s="149"/>
      <c r="M5626" s="155"/>
      <c r="T5626" s="156"/>
      <c r="AT5626" s="151" t="s">
        <v>193</v>
      </c>
      <c r="AU5626" s="151" t="s">
        <v>81</v>
      </c>
      <c r="AV5626" s="12" t="s">
        <v>81</v>
      </c>
      <c r="AW5626" s="12" t="s">
        <v>34</v>
      </c>
      <c r="AX5626" s="12" t="s">
        <v>72</v>
      </c>
      <c r="AY5626" s="151" t="s">
        <v>182</v>
      </c>
    </row>
    <row r="5627" spans="2:51" s="12" customFormat="1">
      <c r="B5627" s="149"/>
      <c r="D5627" s="150" t="s">
        <v>193</v>
      </c>
      <c r="E5627" s="151" t="s">
        <v>3</v>
      </c>
      <c r="F5627" s="152" t="s">
        <v>4886</v>
      </c>
      <c r="H5627" s="153">
        <v>8.16</v>
      </c>
      <c r="I5627" s="154"/>
      <c r="L5627" s="149"/>
      <c r="M5627" s="155"/>
      <c r="T5627" s="156"/>
      <c r="AT5627" s="151" t="s">
        <v>193</v>
      </c>
      <c r="AU5627" s="151" t="s">
        <v>81</v>
      </c>
      <c r="AV5627" s="12" t="s">
        <v>81</v>
      </c>
      <c r="AW5627" s="12" t="s">
        <v>34</v>
      </c>
      <c r="AX5627" s="12" t="s">
        <v>72</v>
      </c>
      <c r="AY5627" s="151" t="s">
        <v>182</v>
      </c>
    </row>
    <row r="5628" spans="2:51" s="12" customFormat="1">
      <c r="B5628" s="149"/>
      <c r="D5628" s="150" t="s">
        <v>193</v>
      </c>
      <c r="E5628" s="151" t="s">
        <v>3</v>
      </c>
      <c r="F5628" s="152" t="s">
        <v>4887</v>
      </c>
      <c r="H5628" s="153">
        <v>14.42</v>
      </c>
      <c r="I5628" s="154"/>
      <c r="L5628" s="149"/>
      <c r="M5628" s="155"/>
      <c r="T5628" s="156"/>
      <c r="AT5628" s="151" t="s">
        <v>193</v>
      </c>
      <c r="AU5628" s="151" t="s">
        <v>81</v>
      </c>
      <c r="AV5628" s="12" t="s">
        <v>81</v>
      </c>
      <c r="AW5628" s="12" t="s">
        <v>34</v>
      </c>
      <c r="AX5628" s="12" t="s">
        <v>72</v>
      </c>
      <c r="AY5628" s="151" t="s">
        <v>182</v>
      </c>
    </row>
    <row r="5629" spans="2:51" s="12" customFormat="1">
      <c r="B5629" s="149"/>
      <c r="D5629" s="150" t="s">
        <v>193</v>
      </c>
      <c r="E5629" s="151" t="s">
        <v>3</v>
      </c>
      <c r="F5629" s="152" t="s">
        <v>4888</v>
      </c>
      <c r="H5629" s="153">
        <v>5.3250000000000002</v>
      </c>
      <c r="I5629" s="154"/>
      <c r="L5629" s="149"/>
      <c r="M5629" s="155"/>
      <c r="T5629" s="156"/>
      <c r="AT5629" s="151" t="s">
        <v>193</v>
      </c>
      <c r="AU5629" s="151" t="s">
        <v>81</v>
      </c>
      <c r="AV5629" s="12" t="s">
        <v>81</v>
      </c>
      <c r="AW5629" s="12" t="s">
        <v>34</v>
      </c>
      <c r="AX5629" s="12" t="s">
        <v>72</v>
      </c>
      <c r="AY5629" s="151" t="s">
        <v>182</v>
      </c>
    </row>
    <row r="5630" spans="2:51" s="12" customFormat="1">
      <c r="B5630" s="149"/>
      <c r="D5630" s="150" t="s">
        <v>193</v>
      </c>
      <c r="E5630" s="151" t="s">
        <v>3</v>
      </c>
      <c r="F5630" s="152" t="s">
        <v>1740</v>
      </c>
      <c r="H5630" s="153">
        <v>8.4</v>
      </c>
      <c r="I5630" s="154"/>
      <c r="L5630" s="149"/>
      <c r="M5630" s="155"/>
      <c r="T5630" s="156"/>
      <c r="AT5630" s="151" t="s">
        <v>193</v>
      </c>
      <c r="AU5630" s="151" t="s">
        <v>81</v>
      </c>
      <c r="AV5630" s="12" t="s">
        <v>81</v>
      </c>
      <c r="AW5630" s="12" t="s">
        <v>34</v>
      </c>
      <c r="AX5630" s="12" t="s">
        <v>72</v>
      </c>
      <c r="AY5630" s="151" t="s">
        <v>182</v>
      </c>
    </row>
    <row r="5631" spans="2:51" s="12" customFormat="1">
      <c r="B5631" s="149"/>
      <c r="D5631" s="150" t="s">
        <v>193</v>
      </c>
      <c r="E5631" s="151" t="s">
        <v>3</v>
      </c>
      <c r="F5631" s="152" t="s">
        <v>4889</v>
      </c>
      <c r="H5631" s="153">
        <v>7.2</v>
      </c>
      <c r="I5631" s="154"/>
      <c r="L5631" s="149"/>
      <c r="M5631" s="155"/>
      <c r="T5631" s="156"/>
      <c r="AT5631" s="151" t="s">
        <v>193</v>
      </c>
      <c r="AU5631" s="151" t="s">
        <v>81</v>
      </c>
      <c r="AV5631" s="12" t="s">
        <v>81</v>
      </c>
      <c r="AW5631" s="12" t="s">
        <v>34</v>
      </c>
      <c r="AX5631" s="12" t="s">
        <v>72</v>
      </c>
      <c r="AY5631" s="151" t="s">
        <v>182</v>
      </c>
    </row>
    <row r="5632" spans="2:51" s="12" customFormat="1">
      <c r="B5632" s="149"/>
      <c r="D5632" s="150" t="s">
        <v>193</v>
      </c>
      <c r="E5632" s="151" t="s">
        <v>3</v>
      </c>
      <c r="F5632" s="152" t="s">
        <v>4890</v>
      </c>
      <c r="H5632" s="153">
        <v>6.8479999999999999</v>
      </c>
      <c r="I5632" s="154"/>
      <c r="L5632" s="149"/>
      <c r="M5632" s="155"/>
      <c r="T5632" s="156"/>
      <c r="AT5632" s="151" t="s">
        <v>193</v>
      </c>
      <c r="AU5632" s="151" t="s">
        <v>81</v>
      </c>
      <c r="AV5632" s="12" t="s">
        <v>81</v>
      </c>
      <c r="AW5632" s="12" t="s">
        <v>34</v>
      </c>
      <c r="AX5632" s="12" t="s">
        <v>72</v>
      </c>
      <c r="AY5632" s="151" t="s">
        <v>182</v>
      </c>
    </row>
    <row r="5633" spans="2:51" s="12" customFormat="1">
      <c r="B5633" s="149"/>
      <c r="D5633" s="150" t="s">
        <v>193</v>
      </c>
      <c r="E5633" s="151" t="s">
        <v>3</v>
      </c>
      <c r="F5633" s="152" t="s">
        <v>4891</v>
      </c>
      <c r="H5633" s="153">
        <v>1.875</v>
      </c>
      <c r="I5633" s="154"/>
      <c r="L5633" s="149"/>
      <c r="M5633" s="155"/>
      <c r="T5633" s="156"/>
      <c r="AT5633" s="151" t="s">
        <v>193</v>
      </c>
      <c r="AU5633" s="151" t="s">
        <v>81</v>
      </c>
      <c r="AV5633" s="12" t="s">
        <v>81</v>
      </c>
      <c r="AW5633" s="12" t="s">
        <v>34</v>
      </c>
      <c r="AX5633" s="12" t="s">
        <v>72</v>
      </c>
      <c r="AY5633" s="151" t="s">
        <v>182</v>
      </c>
    </row>
    <row r="5634" spans="2:51" s="12" customFormat="1">
      <c r="B5634" s="149"/>
      <c r="D5634" s="150" t="s">
        <v>193</v>
      </c>
      <c r="E5634" s="151" t="s">
        <v>3</v>
      </c>
      <c r="F5634" s="152" t="s">
        <v>4892</v>
      </c>
      <c r="H5634" s="153">
        <v>3.3</v>
      </c>
      <c r="I5634" s="154"/>
      <c r="L5634" s="149"/>
      <c r="M5634" s="155"/>
      <c r="T5634" s="156"/>
      <c r="AT5634" s="151" t="s">
        <v>193</v>
      </c>
      <c r="AU5634" s="151" t="s">
        <v>81</v>
      </c>
      <c r="AV5634" s="12" t="s">
        <v>81</v>
      </c>
      <c r="AW5634" s="12" t="s">
        <v>34</v>
      </c>
      <c r="AX5634" s="12" t="s">
        <v>72</v>
      </c>
      <c r="AY5634" s="151" t="s">
        <v>182</v>
      </c>
    </row>
    <row r="5635" spans="2:51" s="12" customFormat="1">
      <c r="B5635" s="149"/>
      <c r="D5635" s="150" t="s">
        <v>193</v>
      </c>
      <c r="E5635" s="151" t="s">
        <v>3</v>
      </c>
      <c r="F5635" s="152" t="s">
        <v>4893</v>
      </c>
      <c r="H5635" s="153">
        <v>8.76</v>
      </c>
      <c r="I5635" s="154"/>
      <c r="L5635" s="149"/>
      <c r="M5635" s="155"/>
      <c r="T5635" s="156"/>
      <c r="AT5635" s="151" t="s">
        <v>193</v>
      </c>
      <c r="AU5635" s="151" t="s">
        <v>81</v>
      </c>
      <c r="AV5635" s="12" t="s">
        <v>81</v>
      </c>
      <c r="AW5635" s="12" t="s">
        <v>34</v>
      </c>
      <c r="AX5635" s="12" t="s">
        <v>72</v>
      </c>
      <c r="AY5635" s="151" t="s">
        <v>182</v>
      </c>
    </row>
    <row r="5636" spans="2:51" s="12" customFormat="1">
      <c r="B5636" s="149"/>
      <c r="D5636" s="150" t="s">
        <v>193</v>
      </c>
      <c r="E5636" s="151" t="s">
        <v>3</v>
      </c>
      <c r="F5636" s="152" t="s">
        <v>4894</v>
      </c>
      <c r="H5636" s="153">
        <v>9.36</v>
      </c>
      <c r="I5636" s="154"/>
      <c r="L5636" s="149"/>
      <c r="M5636" s="155"/>
      <c r="T5636" s="156"/>
      <c r="AT5636" s="151" t="s">
        <v>193</v>
      </c>
      <c r="AU5636" s="151" t="s">
        <v>81</v>
      </c>
      <c r="AV5636" s="12" t="s">
        <v>81</v>
      </c>
      <c r="AW5636" s="12" t="s">
        <v>34</v>
      </c>
      <c r="AX5636" s="12" t="s">
        <v>72</v>
      </c>
      <c r="AY5636" s="151" t="s">
        <v>182</v>
      </c>
    </row>
    <row r="5637" spans="2:51" s="12" customFormat="1">
      <c r="B5637" s="149"/>
      <c r="D5637" s="150" t="s">
        <v>193</v>
      </c>
      <c r="E5637" s="151" t="s">
        <v>3</v>
      </c>
      <c r="F5637" s="152" t="s">
        <v>4895</v>
      </c>
      <c r="H5637" s="153">
        <v>12.86</v>
      </c>
      <c r="I5637" s="154"/>
      <c r="L5637" s="149"/>
      <c r="M5637" s="155"/>
      <c r="T5637" s="156"/>
      <c r="AT5637" s="151" t="s">
        <v>193</v>
      </c>
      <c r="AU5637" s="151" t="s">
        <v>81</v>
      </c>
      <c r="AV5637" s="12" t="s">
        <v>81</v>
      </c>
      <c r="AW5637" s="12" t="s">
        <v>34</v>
      </c>
      <c r="AX5637" s="12" t="s">
        <v>72</v>
      </c>
      <c r="AY5637" s="151" t="s">
        <v>182</v>
      </c>
    </row>
    <row r="5638" spans="2:51" s="12" customFormat="1">
      <c r="B5638" s="149"/>
      <c r="D5638" s="150" t="s">
        <v>193</v>
      </c>
      <c r="E5638" s="151" t="s">
        <v>3</v>
      </c>
      <c r="F5638" s="152" t="s">
        <v>4896</v>
      </c>
      <c r="H5638" s="153">
        <v>4.5</v>
      </c>
      <c r="I5638" s="154"/>
      <c r="L5638" s="149"/>
      <c r="M5638" s="155"/>
      <c r="T5638" s="156"/>
      <c r="AT5638" s="151" t="s">
        <v>193</v>
      </c>
      <c r="AU5638" s="151" t="s">
        <v>81</v>
      </c>
      <c r="AV5638" s="12" t="s">
        <v>81</v>
      </c>
      <c r="AW5638" s="12" t="s">
        <v>34</v>
      </c>
      <c r="AX5638" s="12" t="s">
        <v>72</v>
      </c>
      <c r="AY5638" s="151" t="s">
        <v>182</v>
      </c>
    </row>
    <row r="5639" spans="2:51" s="12" customFormat="1">
      <c r="B5639" s="149"/>
      <c r="D5639" s="150" t="s">
        <v>193</v>
      </c>
      <c r="E5639" s="151" t="s">
        <v>3</v>
      </c>
      <c r="F5639" s="152" t="s">
        <v>4897</v>
      </c>
      <c r="H5639" s="153">
        <v>7.42</v>
      </c>
      <c r="I5639" s="154"/>
      <c r="L5639" s="149"/>
      <c r="M5639" s="155"/>
      <c r="T5639" s="156"/>
      <c r="AT5639" s="151" t="s">
        <v>193</v>
      </c>
      <c r="AU5639" s="151" t="s">
        <v>81</v>
      </c>
      <c r="AV5639" s="12" t="s">
        <v>81</v>
      </c>
      <c r="AW5639" s="12" t="s">
        <v>34</v>
      </c>
      <c r="AX5639" s="12" t="s">
        <v>72</v>
      </c>
      <c r="AY5639" s="151" t="s">
        <v>182</v>
      </c>
    </row>
    <row r="5640" spans="2:51" s="12" customFormat="1">
      <c r="B5640" s="149"/>
      <c r="D5640" s="150" t="s">
        <v>193</v>
      </c>
      <c r="E5640" s="151" t="s">
        <v>3</v>
      </c>
      <c r="F5640" s="152" t="s">
        <v>4897</v>
      </c>
      <c r="H5640" s="153">
        <v>7.42</v>
      </c>
      <c r="I5640" s="154"/>
      <c r="L5640" s="149"/>
      <c r="M5640" s="155"/>
      <c r="T5640" s="156"/>
      <c r="AT5640" s="151" t="s">
        <v>193</v>
      </c>
      <c r="AU5640" s="151" t="s">
        <v>81</v>
      </c>
      <c r="AV5640" s="12" t="s">
        <v>81</v>
      </c>
      <c r="AW5640" s="12" t="s">
        <v>34</v>
      </c>
      <c r="AX5640" s="12" t="s">
        <v>72</v>
      </c>
      <c r="AY5640" s="151" t="s">
        <v>182</v>
      </c>
    </row>
    <row r="5641" spans="2:51" s="12" customFormat="1">
      <c r="B5641" s="149"/>
      <c r="D5641" s="150" t="s">
        <v>193</v>
      </c>
      <c r="E5641" s="151" t="s">
        <v>3</v>
      </c>
      <c r="F5641" s="152" t="s">
        <v>4898</v>
      </c>
      <c r="H5641" s="153">
        <v>8.2200000000000006</v>
      </c>
      <c r="I5641" s="154"/>
      <c r="L5641" s="149"/>
      <c r="M5641" s="155"/>
      <c r="T5641" s="156"/>
      <c r="AT5641" s="151" t="s">
        <v>193</v>
      </c>
      <c r="AU5641" s="151" t="s">
        <v>81</v>
      </c>
      <c r="AV5641" s="12" t="s">
        <v>81</v>
      </c>
      <c r="AW5641" s="12" t="s">
        <v>34</v>
      </c>
      <c r="AX5641" s="12" t="s">
        <v>72</v>
      </c>
      <c r="AY5641" s="151" t="s">
        <v>182</v>
      </c>
    </row>
    <row r="5642" spans="2:51" s="12" customFormat="1">
      <c r="B5642" s="149"/>
      <c r="D5642" s="150" t="s">
        <v>193</v>
      </c>
      <c r="E5642" s="151" t="s">
        <v>3</v>
      </c>
      <c r="F5642" s="152" t="s">
        <v>4898</v>
      </c>
      <c r="H5642" s="153">
        <v>8.2200000000000006</v>
      </c>
      <c r="I5642" s="154"/>
      <c r="L5642" s="149"/>
      <c r="M5642" s="155"/>
      <c r="T5642" s="156"/>
      <c r="AT5642" s="151" t="s">
        <v>193</v>
      </c>
      <c r="AU5642" s="151" t="s">
        <v>81</v>
      </c>
      <c r="AV5642" s="12" t="s">
        <v>81</v>
      </c>
      <c r="AW5642" s="12" t="s">
        <v>34</v>
      </c>
      <c r="AX5642" s="12" t="s">
        <v>72</v>
      </c>
      <c r="AY5642" s="151" t="s">
        <v>182</v>
      </c>
    </row>
    <row r="5643" spans="2:51" s="12" customFormat="1">
      <c r="B5643" s="149"/>
      <c r="D5643" s="150" t="s">
        <v>193</v>
      </c>
      <c r="E5643" s="151" t="s">
        <v>3</v>
      </c>
      <c r="F5643" s="152" t="s">
        <v>4899</v>
      </c>
      <c r="H5643" s="153">
        <v>3.15</v>
      </c>
      <c r="I5643" s="154"/>
      <c r="L5643" s="149"/>
      <c r="M5643" s="155"/>
      <c r="T5643" s="156"/>
      <c r="AT5643" s="151" t="s">
        <v>193</v>
      </c>
      <c r="AU5643" s="151" t="s">
        <v>81</v>
      </c>
      <c r="AV5643" s="12" t="s">
        <v>81</v>
      </c>
      <c r="AW5643" s="12" t="s">
        <v>34</v>
      </c>
      <c r="AX5643" s="12" t="s">
        <v>72</v>
      </c>
      <c r="AY5643" s="151" t="s">
        <v>182</v>
      </c>
    </row>
    <row r="5644" spans="2:51" s="12" customFormat="1">
      <c r="B5644" s="149"/>
      <c r="D5644" s="150" t="s">
        <v>193</v>
      </c>
      <c r="E5644" s="151" t="s">
        <v>3</v>
      </c>
      <c r="F5644" s="152" t="s">
        <v>4900</v>
      </c>
      <c r="H5644" s="153">
        <v>13.6</v>
      </c>
      <c r="I5644" s="154"/>
      <c r="L5644" s="149"/>
      <c r="M5644" s="155"/>
      <c r="T5644" s="156"/>
      <c r="AT5644" s="151" t="s">
        <v>193</v>
      </c>
      <c r="AU5644" s="151" t="s">
        <v>81</v>
      </c>
      <c r="AV5644" s="12" t="s">
        <v>81</v>
      </c>
      <c r="AW5644" s="12" t="s">
        <v>34</v>
      </c>
      <c r="AX5644" s="12" t="s">
        <v>72</v>
      </c>
      <c r="AY5644" s="151" t="s">
        <v>182</v>
      </c>
    </row>
    <row r="5645" spans="2:51" s="14" customFormat="1">
      <c r="B5645" s="174"/>
      <c r="D5645" s="150" t="s">
        <v>193</v>
      </c>
      <c r="E5645" s="175" t="s">
        <v>3</v>
      </c>
      <c r="F5645" s="176" t="s">
        <v>596</v>
      </c>
      <c r="H5645" s="177">
        <v>151.19800000000001</v>
      </c>
      <c r="I5645" s="178"/>
      <c r="L5645" s="174"/>
      <c r="M5645" s="179"/>
      <c r="T5645" s="180"/>
      <c r="AT5645" s="175" t="s">
        <v>193</v>
      </c>
      <c r="AU5645" s="175" t="s">
        <v>81</v>
      </c>
      <c r="AV5645" s="14" t="s">
        <v>202</v>
      </c>
      <c r="AW5645" s="14" t="s">
        <v>34</v>
      </c>
      <c r="AX5645" s="14" t="s">
        <v>72</v>
      </c>
      <c r="AY5645" s="175" t="s">
        <v>182</v>
      </c>
    </row>
    <row r="5646" spans="2:51" s="12" customFormat="1">
      <c r="B5646" s="149"/>
      <c r="D5646" s="150" t="s">
        <v>193</v>
      </c>
      <c r="E5646" s="151" t="s">
        <v>3</v>
      </c>
      <c r="F5646" s="152" t="s">
        <v>1757</v>
      </c>
      <c r="H5646" s="153">
        <v>15.1</v>
      </c>
      <c r="I5646" s="154"/>
      <c r="L5646" s="149"/>
      <c r="M5646" s="155"/>
      <c r="T5646" s="156"/>
      <c r="AT5646" s="151" t="s">
        <v>193</v>
      </c>
      <c r="AU5646" s="151" t="s">
        <v>81</v>
      </c>
      <c r="AV5646" s="12" t="s">
        <v>81</v>
      </c>
      <c r="AW5646" s="12" t="s">
        <v>34</v>
      </c>
      <c r="AX5646" s="12" t="s">
        <v>72</v>
      </c>
      <c r="AY5646" s="151" t="s">
        <v>182</v>
      </c>
    </row>
    <row r="5647" spans="2:51" s="12" customFormat="1">
      <c r="B5647" s="149"/>
      <c r="D5647" s="150" t="s">
        <v>193</v>
      </c>
      <c r="E5647" s="151" t="s">
        <v>3</v>
      </c>
      <c r="F5647" s="152" t="s">
        <v>1758</v>
      </c>
      <c r="H5647" s="153">
        <v>20.58</v>
      </c>
      <c r="I5647" s="154"/>
      <c r="L5647" s="149"/>
      <c r="M5647" s="155"/>
      <c r="T5647" s="156"/>
      <c r="AT5647" s="151" t="s">
        <v>193</v>
      </c>
      <c r="AU5647" s="151" t="s">
        <v>81</v>
      </c>
      <c r="AV5647" s="12" t="s">
        <v>81</v>
      </c>
      <c r="AW5647" s="12" t="s">
        <v>34</v>
      </c>
      <c r="AX5647" s="12" t="s">
        <v>72</v>
      </c>
      <c r="AY5647" s="151" t="s">
        <v>182</v>
      </c>
    </row>
    <row r="5648" spans="2:51" s="12" customFormat="1">
      <c r="B5648" s="149"/>
      <c r="D5648" s="150" t="s">
        <v>193</v>
      </c>
      <c r="E5648" s="151" t="s">
        <v>3</v>
      </c>
      <c r="F5648" s="152" t="s">
        <v>1759</v>
      </c>
      <c r="H5648" s="153">
        <v>18.98</v>
      </c>
      <c r="I5648" s="154"/>
      <c r="L5648" s="149"/>
      <c r="M5648" s="155"/>
      <c r="T5648" s="156"/>
      <c r="AT5648" s="151" t="s">
        <v>193</v>
      </c>
      <c r="AU5648" s="151" t="s">
        <v>81</v>
      </c>
      <c r="AV5648" s="12" t="s">
        <v>81</v>
      </c>
      <c r="AW5648" s="12" t="s">
        <v>34</v>
      </c>
      <c r="AX5648" s="12" t="s">
        <v>72</v>
      </c>
      <c r="AY5648" s="151" t="s">
        <v>182</v>
      </c>
    </row>
    <row r="5649" spans="2:51" s="12" customFormat="1">
      <c r="B5649" s="149"/>
      <c r="D5649" s="150" t="s">
        <v>193</v>
      </c>
      <c r="E5649" s="151" t="s">
        <v>3</v>
      </c>
      <c r="F5649" s="152" t="s">
        <v>1760</v>
      </c>
      <c r="H5649" s="153">
        <v>15.38</v>
      </c>
      <c r="I5649" s="154"/>
      <c r="L5649" s="149"/>
      <c r="M5649" s="155"/>
      <c r="T5649" s="156"/>
      <c r="AT5649" s="151" t="s">
        <v>193</v>
      </c>
      <c r="AU5649" s="151" t="s">
        <v>81</v>
      </c>
      <c r="AV5649" s="12" t="s">
        <v>81</v>
      </c>
      <c r="AW5649" s="12" t="s">
        <v>34</v>
      </c>
      <c r="AX5649" s="12" t="s">
        <v>72</v>
      </c>
      <c r="AY5649" s="151" t="s">
        <v>182</v>
      </c>
    </row>
    <row r="5650" spans="2:51" s="12" customFormat="1">
      <c r="B5650" s="149"/>
      <c r="D5650" s="150" t="s">
        <v>193</v>
      </c>
      <c r="E5650" s="151" t="s">
        <v>3</v>
      </c>
      <c r="F5650" s="152" t="s">
        <v>1760</v>
      </c>
      <c r="H5650" s="153">
        <v>15.38</v>
      </c>
      <c r="I5650" s="154"/>
      <c r="L5650" s="149"/>
      <c r="M5650" s="155"/>
      <c r="T5650" s="156"/>
      <c r="AT5650" s="151" t="s">
        <v>193</v>
      </c>
      <c r="AU5650" s="151" t="s">
        <v>81</v>
      </c>
      <c r="AV5650" s="12" t="s">
        <v>81</v>
      </c>
      <c r="AW5650" s="12" t="s">
        <v>34</v>
      </c>
      <c r="AX5650" s="12" t="s">
        <v>72</v>
      </c>
      <c r="AY5650" s="151" t="s">
        <v>182</v>
      </c>
    </row>
    <row r="5651" spans="2:51" s="12" customFormat="1">
      <c r="B5651" s="149"/>
      <c r="D5651" s="150" t="s">
        <v>193</v>
      </c>
      <c r="E5651" s="151" t="s">
        <v>3</v>
      </c>
      <c r="F5651" s="152" t="s">
        <v>1761</v>
      </c>
      <c r="H5651" s="153">
        <v>18.52</v>
      </c>
      <c r="I5651" s="154"/>
      <c r="L5651" s="149"/>
      <c r="M5651" s="155"/>
      <c r="T5651" s="156"/>
      <c r="AT5651" s="151" t="s">
        <v>193</v>
      </c>
      <c r="AU5651" s="151" t="s">
        <v>81</v>
      </c>
      <c r="AV5651" s="12" t="s">
        <v>81</v>
      </c>
      <c r="AW5651" s="12" t="s">
        <v>34</v>
      </c>
      <c r="AX5651" s="12" t="s">
        <v>72</v>
      </c>
      <c r="AY5651" s="151" t="s">
        <v>182</v>
      </c>
    </row>
    <row r="5652" spans="2:51" s="12" customFormat="1">
      <c r="B5652" s="149"/>
      <c r="D5652" s="150" t="s">
        <v>193</v>
      </c>
      <c r="E5652" s="151" t="s">
        <v>3</v>
      </c>
      <c r="F5652" s="152" t="s">
        <v>1762</v>
      </c>
      <c r="H5652" s="153">
        <v>7.5</v>
      </c>
      <c r="I5652" s="154"/>
      <c r="L5652" s="149"/>
      <c r="M5652" s="155"/>
      <c r="T5652" s="156"/>
      <c r="AT5652" s="151" t="s">
        <v>193</v>
      </c>
      <c r="AU5652" s="151" t="s">
        <v>81</v>
      </c>
      <c r="AV5652" s="12" t="s">
        <v>81</v>
      </c>
      <c r="AW5652" s="12" t="s">
        <v>34</v>
      </c>
      <c r="AX5652" s="12" t="s">
        <v>72</v>
      </c>
      <c r="AY5652" s="151" t="s">
        <v>182</v>
      </c>
    </row>
    <row r="5653" spans="2:51" s="12" customFormat="1">
      <c r="B5653" s="149"/>
      <c r="D5653" s="150" t="s">
        <v>193</v>
      </c>
      <c r="E5653" s="151" t="s">
        <v>3</v>
      </c>
      <c r="F5653" s="152" t="s">
        <v>1763</v>
      </c>
      <c r="H5653" s="153">
        <v>8.34</v>
      </c>
      <c r="I5653" s="154"/>
      <c r="L5653" s="149"/>
      <c r="M5653" s="155"/>
      <c r="T5653" s="156"/>
      <c r="AT5653" s="151" t="s">
        <v>193</v>
      </c>
      <c r="AU5653" s="151" t="s">
        <v>81</v>
      </c>
      <c r="AV5653" s="12" t="s">
        <v>81</v>
      </c>
      <c r="AW5653" s="12" t="s">
        <v>34</v>
      </c>
      <c r="AX5653" s="12" t="s">
        <v>72</v>
      </c>
      <c r="AY5653" s="151" t="s">
        <v>182</v>
      </c>
    </row>
    <row r="5654" spans="2:51" s="12" customFormat="1">
      <c r="B5654" s="149"/>
      <c r="D5654" s="150" t="s">
        <v>193</v>
      </c>
      <c r="E5654" s="151" t="s">
        <v>3</v>
      </c>
      <c r="F5654" s="152" t="s">
        <v>1756</v>
      </c>
      <c r="H5654" s="153">
        <v>7.58</v>
      </c>
      <c r="I5654" s="154"/>
      <c r="L5654" s="149"/>
      <c r="M5654" s="155"/>
      <c r="T5654" s="156"/>
      <c r="AT5654" s="151" t="s">
        <v>193</v>
      </c>
      <c r="AU5654" s="151" t="s">
        <v>81</v>
      </c>
      <c r="AV5654" s="12" t="s">
        <v>81</v>
      </c>
      <c r="AW5654" s="12" t="s">
        <v>34</v>
      </c>
      <c r="AX5654" s="12" t="s">
        <v>72</v>
      </c>
      <c r="AY5654" s="151" t="s">
        <v>182</v>
      </c>
    </row>
    <row r="5655" spans="2:51" s="12" customFormat="1">
      <c r="B5655" s="149"/>
      <c r="D5655" s="150" t="s">
        <v>193</v>
      </c>
      <c r="E5655" s="151" t="s">
        <v>3</v>
      </c>
      <c r="F5655" s="152" t="s">
        <v>1764</v>
      </c>
      <c r="H5655" s="153">
        <v>8.42</v>
      </c>
      <c r="I5655" s="154"/>
      <c r="L5655" s="149"/>
      <c r="M5655" s="155"/>
      <c r="T5655" s="156"/>
      <c r="AT5655" s="151" t="s">
        <v>193</v>
      </c>
      <c r="AU5655" s="151" t="s">
        <v>81</v>
      </c>
      <c r="AV5655" s="12" t="s">
        <v>81</v>
      </c>
      <c r="AW5655" s="12" t="s">
        <v>34</v>
      </c>
      <c r="AX5655" s="12" t="s">
        <v>72</v>
      </c>
      <c r="AY5655" s="151" t="s">
        <v>182</v>
      </c>
    </row>
    <row r="5656" spans="2:51" s="12" customFormat="1">
      <c r="B5656" s="149"/>
      <c r="D5656" s="150" t="s">
        <v>193</v>
      </c>
      <c r="E5656" s="151" t="s">
        <v>3</v>
      </c>
      <c r="F5656" s="152" t="s">
        <v>1765</v>
      </c>
      <c r="H5656" s="153">
        <v>12.86</v>
      </c>
      <c r="I5656" s="154"/>
      <c r="L5656" s="149"/>
      <c r="M5656" s="155"/>
      <c r="T5656" s="156"/>
      <c r="AT5656" s="151" t="s">
        <v>193</v>
      </c>
      <c r="AU5656" s="151" t="s">
        <v>81</v>
      </c>
      <c r="AV5656" s="12" t="s">
        <v>81</v>
      </c>
      <c r="AW5656" s="12" t="s">
        <v>34</v>
      </c>
      <c r="AX5656" s="12" t="s">
        <v>72</v>
      </c>
      <c r="AY5656" s="151" t="s">
        <v>182</v>
      </c>
    </row>
    <row r="5657" spans="2:51" s="12" customFormat="1">
      <c r="B5657" s="149"/>
      <c r="D5657" s="150" t="s">
        <v>193</v>
      </c>
      <c r="E5657" s="151" t="s">
        <v>3</v>
      </c>
      <c r="F5657" s="152" t="s">
        <v>1766</v>
      </c>
      <c r="H5657" s="153">
        <v>22.34</v>
      </c>
      <c r="I5657" s="154"/>
      <c r="L5657" s="149"/>
      <c r="M5657" s="155"/>
      <c r="T5657" s="156"/>
      <c r="AT5657" s="151" t="s">
        <v>193</v>
      </c>
      <c r="AU5657" s="151" t="s">
        <v>81</v>
      </c>
      <c r="AV5657" s="12" t="s">
        <v>81</v>
      </c>
      <c r="AW5657" s="12" t="s">
        <v>34</v>
      </c>
      <c r="AX5657" s="12" t="s">
        <v>72</v>
      </c>
      <c r="AY5657" s="151" t="s">
        <v>182</v>
      </c>
    </row>
    <row r="5658" spans="2:51" s="12" customFormat="1">
      <c r="B5658" s="149"/>
      <c r="D5658" s="150" t="s">
        <v>193</v>
      </c>
      <c r="E5658" s="151" t="s">
        <v>3</v>
      </c>
      <c r="F5658" s="152" t="s">
        <v>1767</v>
      </c>
      <c r="H5658" s="153">
        <v>30.486000000000001</v>
      </c>
      <c r="I5658" s="154"/>
      <c r="L5658" s="149"/>
      <c r="M5658" s="155"/>
      <c r="T5658" s="156"/>
      <c r="AT5658" s="151" t="s">
        <v>193</v>
      </c>
      <c r="AU5658" s="151" t="s">
        <v>81</v>
      </c>
      <c r="AV5658" s="12" t="s">
        <v>81</v>
      </c>
      <c r="AW5658" s="12" t="s">
        <v>34</v>
      </c>
      <c r="AX5658" s="12" t="s">
        <v>72</v>
      </c>
      <c r="AY5658" s="151" t="s">
        <v>182</v>
      </c>
    </row>
    <row r="5659" spans="2:51" s="12" customFormat="1">
      <c r="B5659" s="149"/>
      <c r="D5659" s="150" t="s">
        <v>193</v>
      </c>
      <c r="E5659" s="151" t="s">
        <v>3</v>
      </c>
      <c r="F5659" s="152" t="s">
        <v>1768</v>
      </c>
      <c r="H5659" s="153">
        <v>12.24</v>
      </c>
      <c r="I5659" s="154"/>
      <c r="L5659" s="149"/>
      <c r="M5659" s="155"/>
      <c r="T5659" s="156"/>
      <c r="AT5659" s="151" t="s">
        <v>193</v>
      </c>
      <c r="AU5659" s="151" t="s">
        <v>81</v>
      </c>
      <c r="AV5659" s="12" t="s">
        <v>81</v>
      </c>
      <c r="AW5659" s="12" t="s">
        <v>34</v>
      </c>
      <c r="AX5659" s="12" t="s">
        <v>72</v>
      </c>
      <c r="AY5659" s="151" t="s">
        <v>182</v>
      </c>
    </row>
    <row r="5660" spans="2:51" s="14" customFormat="1">
      <c r="B5660" s="174"/>
      <c r="D5660" s="150" t="s">
        <v>193</v>
      </c>
      <c r="E5660" s="175" t="s">
        <v>3</v>
      </c>
      <c r="F5660" s="176" t="s">
        <v>605</v>
      </c>
      <c r="H5660" s="177">
        <v>213.70599999999999</v>
      </c>
      <c r="I5660" s="178"/>
      <c r="L5660" s="174"/>
      <c r="M5660" s="179"/>
      <c r="T5660" s="180"/>
      <c r="AT5660" s="175" t="s">
        <v>193</v>
      </c>
      <c r="AU5660" s="175" t="s">
        <v>81</v>
      </c>
      <c r="AV5660" s="14" t="s">
        <v>202</v>
      </c>
      <c r="AW5660" s="14" t="s">
        <v>34</v>
      </c>
      <c r="AX5660" s="14" t="s">
        <v>72</v>
      </c>
      <c r="AY5660" s="175" t="s">
        <v>182</v>
      </c>
    </row>
    <row r="5661" spans="2:51" s="12" customFormat="1">
      <c r="B5661" s="149"/>
      <c r="D5661" s="150" t="s">
        <v>193</v>
      </c>
      <c r="E5661" s="151" t="s">
        <v>3</v>
      </c>
      <c r="F5661" s="152" t="s">
        <v>1757</v>
      </c>
      <c r="H5661" s="153">
        <v>15.1</v>
      </c>
      <c r="I5661" s="154"/>
      <c r="L5661" s="149"/>
      <c r="M5661" s="155"/>
      <c r="T5661" s="156"/>
      <c r="AT5661" s="151" t="s">
        <v>193</v>
      </c>
      <c r="AU5661" s="151" t="s">
        <v>81</v>
      </c>
      <c r="AV5661" s="12" t="s">
        <v>81</v>
      </c>
      <c r="AW5661" s="12" t="s">
        <v>34</v>
      </c>
      <c r="AX5661" s="12" t="s">
        <v>72</v>
      </c>
      <c r="AY5661" s="151" t="s">
        <v>182</v>
      </c>
    </row>
    <row r="5662" spans="2:51" s="12" customFormat="1">
      <c r="B5662" s="149"/>
      <c r="D5662" s="150" t="s">
        <v>193</v>
      </c>
      <c r="E5662" s="151" t="s">
        <v>3</v>
      </c>
      <c r="F5662" s="152" t="s">
        <v>1758</v>
      </c>
      <c r="H5662" s="153">
        <v>20.58</v>
      </c>
      <c r="I5662" s="154"/>
      <c r="L5662" s="149"/>
      <c r="M5662" s="155"/>
      <c r="T5662" s="156"/>
      <c r="AT5662" s="151" t="s">
        <v>193</v>
      </c>
      <c r="AU5662" s="151" t="s">
        <v>81</v>
      </c>
      <c r="AV5662" s="12" t="s">
        <v>81</v>
      </c>
      <c r="AW5662" s="12" t="s">
        <v>34</v>
      </c>
      <c r="AX5662" s="12" t="s">
        <v>72</v>
      </c>
      <c r="AY5662" s="151" t="s">
        <v>182</v>
      </c>
    </row>
    <row r="5663" spans="2:51" s="12" customFormat="1">
      <c r="B5663" s="149"/>
      <c r="D5663" s="150" t="s">
        <v>193</v>
      </c>
      <c r="E5663" s="151" t="s">
        <v>3</v>
      </c>
      <c r="F5663" s="152" t="s">
        <v>1759</v>
      </c>
      <c r="H5663" s="153">
        <v>18.98</v>
      </c>
      <c r="I5663" s="154"/>
      <c r="L5663" s="149"/>
      <c r="M5663" s="155"/>
      <c r="T5663" s="156"/>
      <c r="AT5663" s="151" t="s">
        <v>193</v>
      </c>
      <c r="AU5663" s="151" t="s">
        <v>81</v>
      </c>
      <c r="AV5663" s="12" t="s">
        <v>81</v>
      </c>
      <c r="AW5663" s="12" t="s">
        <v>34</v>
      </c>
      <c r="AX5663" s="12" t="s">
        <v>72</v>
      </c>
      <c r="AY5663" s="151" t="s">
        <v>182</v>
      </c>
    </row>
    <row r="5664" spans="2:51" s="12" customFormat="1">
      <c r="B5664" s="149"/>
      <c r="D5664" s="150" t="s">
        <v>193</v>
      </c>
      <c r="E5664" s="151" t="s">
        <v>3</v>
      </c>
      <c r="F5664" s="152" t="s">
        <v>1760</v>
      </c>
      <c r="H5664" s="153">
        <v>15.38</v>
      </c>
      <c r="I5664" s="154"/>
      <c r="L5664" s="149"/>
      <c r="M5664" s="155"/>
      <c r="T5664" s="156"/>
      <c r="AT5664" s="151" t="s">
        <v>193</v>
      </c>
      <c r="AU5664" s="151" t="s">
        <v>81</v>
      </c>
      <c r="AV5664" s="12" t="s">
        <v>81</v>
      </c>
      <c r="AW5664" s="12" t="s">
        <v>34</v>
      </c>
      <c r="AX5664" s="12" t="s">
        <v>72</v>
      </c>
      <c r="AY5664" s="151" t="s">
        <v>182</v>
      </c>
    </row>
    <row r="5665" spans="2:51" s="12" customFormat="1">
      <c r="B5665" s="149"/>
      <c r="D5665" s="150" t="s">
        <v>193</v>
      </c>
      <c r="E5665" s="151" t="s">
        <v>3</v>
      </c>
      <c r="F5665" s="152" t="s">
        <v>1760</v>
      </c>
      <c r="H5665" s="153">
        <v>15.38</v>
      </c>
      <c r="I5665" s="154"/>
      <c r="L5665" s="149"/>
      <c r="M5665" s="155"/>
      <c r="T5665" s="156"/>
      <c r="AT5665" s="151" t="s">
        <v>193</v>
      </c>
      <c r="AU5665" s="151" t="s">
        <v>81</v>
      </c>
      <c r="AV5665" s="12" t="s">
        <v>81</v>
      </c>
      <c r="AW5665" s="12" t="s">
        <v>34</v>
      </c>
      <c r="AX5665" s="12" t="s">
        <v>72</v>
      </c>
      <c r="AY5665" s="151" t="s">
        <v>182</v>
      </c>
    </row>
    <row r="5666" spans="2:51" s="12" customFormat="1">
      <c r="B5666" s="149"/>
      <c r="D5666" s="150" t="s">
        <v>193</v>
      </c>
      <c r="E5666" s="151" t="s">
        <v>3</v>
      </c>
      <c r="F5666" s="152" t="s">
        <v>1761</v>
      </c>
      <c r="H5666" s="153">
        <v>18.52</v>
      </c>
      <c r="I5666" s="154"/>
      <c r="L5666" s="149"/>
      <c r="M5666" s="155"/>
      <c r="T5666" s="156"/>
      <c r="AT5666" s="151" t="s">
        <v>193</v>
      </c>
      <c r="AU5666" s="151" t="s">
        <v>81</v>
      </c>
      <c r="AV5666" s="12" t="s">
        <v>81</v>
      </c>
      <c r="AW5666" s="12" t="s">
        <v>34</v>
      </c>
      <c r="AX5666" s="12" t="s">
        <v>72</v>
      </c>
      <c r="AY5666" s="151" t="s">
        <v>182</v>
      </c>
    </row>
    <row r="5667" spans="2:51" s="12" customFormat="1">
      <c r="B5667" s="149"/>
      <c r="D5667" s="150" t="s">
        <v>193</v>
      </c>
      <c r="E5667" s="151" t="s">
        <v>3</v>
      </c>
      <c r="F5667" s="152" t="s">
        <v>1762</v>
      </c>
      <c r="H5667" s="153">
        <v>7.5</v>
      </c>
      <c r="I5667" s="154"/>
      <c r="L5667" s="149"/>
      <c r="M5667" s="155"/>
      <c r="T5667" s="156"/>
      <c r="AT5667" s="151" t="s">
        <v>193</v>
      </c>
      <c r="AU5667" s="151" t="s">
        <v>81</v>
      </c>
      <c r="AV5667" s="12" t="s">
        <v>81</v>
      </c>
      <c r="AW5667" s="12" t="s">
        <v>34</v>
      </c>
      <c r="AX5667" s="12" t="s">
        <v>72</v>
      </c>
      <c r="AY5667" s="151" t="s">
        <v>182</v>
      </c>
    </row>
    <row r="5668" spans="2:51" s="12" customFormat="1">
      <c r="B5668" s="149"/>
      <c r="D5668" s="150" t="s">
        <v>193</v>
      </c>
      <c r="E5668" s="151" t="s">
        <v>3</v>
      </c>
      <c r="F5668" s="152" t="s">
        <v>1763</v>
      </c>
      <c r="H5668" s="153">
        <v>8.34</v>
      </c>
      <c r="I5668" s="154"/>
      <c r="L5668" s="149"/>
      <c r="M5668" s="155"/>
      <c r="T5668" s="156"/>
      <c r="AT5668" s="151" t="s">
        <v>193</v>
      </c>
      <c r="AU5668" s="151" t="s">
        <v>81</v>
      </c>
      <c r="AV5668" s="12" t="s">
        <v>81</v>
      </c>
      <c r="AW5668" s="12" t="s">
        <v>34</v>
      </c>
      <c r="AX5668" s="12" t="s">
        <v>72</v>
      </c>
      <c r="AY5668" s="151" t="s">
        <v>182</v>
      </c>
    </row>
    <row r="5669" spans="2:51" s="12" customFormat="1">
      <c r="B5669" s="149"/>
      <c r="D5669" s="150" t="s">
        <v>193</v>
      </c>
      <c r="E5669" s="151" t="s">
        <v>3</v>
      </c>
      <c r="F5669" s="152" t="s">
        <v>1756</v>
      </c>
      <c r="H5669" s="153">
        <v>7.58</v>
      </c>
      <c r="I5669" s="154"/>
      <c r="L5669" s="149"/>
      <c r="M5669" s="155"/>
      <c r="T5669" s="156"/>
      <c r="AT5669" s="151" t="s">
        <v>193</v>
      </c>
      <c r="AU5669" s="151" t="s">
        <v>81</v>
      </c>
      <c r="AV5669" s="12" t="s">
        <v>81</v>
      </c>
      <c r="AW5669" s="12" t="s">
        <v>34</v>
      </c>
      <c r="AX5669" s="12" t="s">
        <v>72</v>
      </c>
      <c r="AY5669" s="151" t="s">
        <v>182</v>
      </c>
    </row>
    <row r="5670" spans="2:51" s="12" customFormat="1">
      <c r="B5670" s="149"/>
      <c r="D5670" s="150" t="s">
        <v>193</v>
      </c>
      <c r="E5670" s="151" t="s">
        <v>3</v>
      </c>
      <c r="F5670" s="152" t="s">
        <v>1764</v>
      </c>
      <c r="H5670" s="153">
        <v>8.42</v>
      </c>
      <c r="I5670" s="154"/>
      <c r="L5670" s="149"/>
      <c r="M5670" s="155"/>
      <c r="T5670" s="156"/>
      <c r="AT5670" s="151" t="s">
        <v>193</v>
      </c>
      <c r="AU5670" s="151" t="s">
        <v>81</v>
      </c>
      <c r="AV5670" s="12" t="s">
        <v>81</v>
      </c>
      <c r="AW5670" s="12" t="s">
        <v>34</v>
      </c>
      <c r="AX5670" s="12" t="s">
        <v>72</v>
      </c>
      <c r="AY5670" s="151" t="s">
        <v>182</v>
      </c>
    </row>
    <row r="5671" spans="2:51" s="12" customFormat="1">
      <c r="B5671" s="149"/>
      <c r="D5671" s="150" t="s">
        <v>193</v>
      </c>
      <c r="E5671" s="151" t="s">
        <v>3</v>
      </c>
      <c r="F5671" s="152" t="s">
        <v>1765</v>
      </c>
      <c r="H5671" s="153">
        <v>12.86</v>
      </c>
      <c r="I5671" s="154"/>
      <c r="L5671" s="149"/>
      <c r="M5671" s="155"/>
      <c r="T5671" s="156"/>
      <c r="AT5671" s="151" t="s">
        <v>193</v>
      </c>
      <c r="AU5671" s="151" t="s">
        <v>81</v>
      </c>
      <c r="AV5671" s="12" t="s">
        <v>81</v>
      </c>
      <c r="AW5671" s="12" t="s">
        <v>34</v>
      </c>
      <c r="AX5671" s="12" t="s">
        <v>72</v>
      </c>
      <c r="AY5671" s="151" t="s">
        <v>182</v>
      </c>
    </row>
    <row r="5672" spans="2:51" s="12" customFormat="1">
      <c r="B5672" s="149"/>
      <c r="D5672" s="150" t="s">
        <v>193</v>
      </c>
      <c r="E5672" s="151" t="s">
        <v>3</v>
      </c>
      <c r="F5672" s="152" t="s">
        <v>1766</v>
      </c>
      <c r="H5672" s="153">
        <v>22.34</v>
      </c>
      <c r="I5672" s="154"/>
      <c r="L5672" s="149"/>
      <c r="M5672" s="155"/>
      <c r="T5672" s="156"/>
      <c r="AT5672" s="151" t="s">
        <v>193</v>
      </c>
      <c r="AU5672" s="151" t="s">
        <v>81</v>
      </c>
      <c r="AV5672" s="12" t="s">
        <v>81</v>
      </c>
      <c r="AW5672" s="12" t="s">
        <v>34</v>
      </c>
      <c r="AX5672" s="12" t="s">
        <v>72</v>
      </c>
      <c r="AY5672" s="151" t="s">
        <v>182</v>
      </c>
    </row>
    <row r="5673" spans="2:51" s="12" customFormat="1">
      <c r="B5673" s="149"/>
      <c r="D5673" s="150" t="s">
        <v>193</v>
      </c>
      <c r="E5673" s="151" t="s">
        <v>3</v>
      </c>
      <c r="F5673" s="152" t="s">
        <v>1767</v>
      </c>
      <c r="H5673" s="153">
        <v>30.486000000000001</v>
      </c>
      <c r="I5673" s="154"/>
      <c r="L5673" s="149"/>
      <c r="M5673" s="155"/>
      <c r="T5673" s="156"/>
      <c r="AT5673" s="151" t="s">
        <v>193</v>
      </c>
      <c r="AU5673" s="151" t="s">
        <v>81</v>
      </c>
      <c r="AV5673" s="12" t="s">
        <v>81</v>
      </c>
      <c r="AW5673" s="12" t="s">
        <v>34</v>
      </c>
      <c r="AX5673" s="12" t="s">
        <v>72</v>
      </c>
      <c r="AY5673" s="151" t="s">
        <v>182</v>
      </c>
    </row>
    <row r="5674" spans="2:51" s="12" customFormat="1">
      <c r="B5674" s="149"/>
      <c r="D5674" s="150" t="s">
        <v>193</v>
      </c>
      <c r="E5674" s="151" t="s">
        <v>3</v>
      </c>
      <c r="F5674" s="152" t="s">
        <v>1768</v>
      </c>
      <c r="H5674" s="153">
        <v>12.24</v>
      </c>
      <c r="I5674" s="154"/>
      <c r="L5674" s="149"/>
      <c r="M5674" s="155"/>
      <c r="T5674" s="156"/>
      <c r="AT5674" s="151" t="s">
        <v>193</v>
      </c>
      <c r="AU5674" s="151" t="s">
        <v>81</v>
      </c>
      <c r="AV5674" s="12" t="s">
        <v>81</v>
      </c>
      <c r="AW5674" s="12" t="s">
        <v>34</v>
      </c>
      <c r="AX5674" s="12" t="s">
        <v>72</v>
      </c>
      <c r="AY5674" s="151" t="s">
        <v>182</v>
      </c>
    </row>
    <row r="5675" spans="2:51" s="14" customFormat="1">
      <c r="B5675" s="174"/>
      <c r="D5675" s="150" t="s">
        <v>193</v>
      </c>
      <c r="E5675" s="175" t="s">
        <v>3</v>
      </c>
      <c r="F5675" s="176" t="s">
        <v>610</v>
      </c>
      <c r="H5675" s="177">
        <v>213.70599999999999</v>
      </c>
      <c r="I5675" s="178"/>
      <c r="L5675" s="174"/>
      <c r="M5675" s="179"/>
      <c r="T5675" s="180"/>
      <c r="AT5675" s="175" t="s">
        <v>193</v>
      </c>
      <c r="AU5675" s="175" t="s">
        <v>81</v>
      </c>
      <c r="AV5675" s="14" t="s">
        <v>202</v>
      </c>
      <c r="AW5675" s="14" t="s">
        <v>34</v>
      </c>
      <c r="AX5675" s="14" t="s">
        <v>72</v>
      </c>
      <c r="AY5675" s="175" t="s">
        <v>182</v>
      </c>
    </row>
    <row r="5676" spans="2:51" s="12" customFormat="1">
      <c r="B5676" s="149"/>
      <c r="D5676" s="150" t="s">
        <v>193</v>
      </c>
      <c r="E5676" s="151" t="s">
        <v>3</v>
      </c>
      <c r="F5676" s="152" t="s">
        <v>1769</v>
      </c>
      <c r="H5676" s="153">
        <v>15.4</v>
      </c>
      <c r="I5676" s="154"/>
      <c r="L5676" s="149"/>
      <c r="M5676" s="155"/>
      <c r="T5676" s="156"/>
      <c r="AT5676" s="151" t="s">
        <v>193</v>
      </c>
      <c r="AU5676" s="151" t="s">
        <v>81</v>
      </c>
      <c r="AV5676" s="12" t="s">
        <v>81</v>
      </c>
      <c r="AW5676" s="12" t="s">
        <v>34</v>
      </c>
      <c r="AX5676" s="12" t="s">
        <v>72</v>
      </c>
      <c r="AY5676" s="151" t="s">
        <v>182</v>
      </c>
    </row>
    <row r="5677" spans="2:51" s="12" customFormat="1">
      <c r="B5677" s="149"/>
      <c r="D5677" s="150" t="s">
        <v>193</v>
      </c>
      <c r="E5677" s="151" t="s">
        <v>3</v>
      </c>
      <c r="F5677" s="152" t="s">
        <v>1769</v>
      </c>
      <c r="H5677" s="153">
        <v>15.4</v>
      </c>
      <c r="I5677" s="154"/>
      <c r="L5677" s="149"/>
      <c r="M5677" s="155"/>
      <c r="T5677" s="156"/>
      <c r="AT5677" s="151" t="s">
        <v>193</v>
      </c>
      <c r="AU5677" s="151" t="s">
        <v>81</v>
      </c>
      <c r="AV5677" s="12" t="s">
        <v>81</v>
      </c>
      <c r="AW5677" s="12" t="s">
        <v>34</v>
      </c>
      <c r="AX5677" s="12" t="s">
        <v>72</v>
      </c>
      <c r="AY5677" s="151" t="s">
        <v>182</v>
      </c>
    </row>
    <row r="5678" spans="2:51" s="14" customFormat="1">
      <c r="B5678" s="174"/>
      <c r="D5678" s="150" t="s">
        <v>193</v>
      </c>
      <c r="E5678" s="175" t="s">
        <v>3</v>
      </c>
      <c r="F5678" s="176" t="s">
        <v>910</v>
      </c>
      <c r="H5678" s="177">
        <v>30.8</v>
      </c>
      <c r="I5678" s="178"/>
      <c r="L5678" s="174"/>
      <c r="M5678" s="179"/>
      <c r="T5678" s="180"/>
      <c r="AT5678" s="175" t="s">
        <v>193</v>
      </c>
      <c r="AU5678" s="175" t="s">
        <v>81</v>
      </c>
      <c r="AV5678" s="14" t="s">
        <v>202</v>
      </c>
      <c r="AW5678" s="14" t="s">
        <v>34</v>
      </c>
      <c r="AX5678" s="14" t="s">
        <v>72</v>
      </c>
      <c r="AY5678" s="175" t="s">
        <v>182</v>
      </c>
    </row>
    <row r="5679" spans="2:51" s="12" customFormat="1">
      <c r="B5679" s="149"/>
      <c r="D5679" s="150" t="s">
        <v>193</v>
      </c>
      <c r="E5679" s="151" t="s">
        <v>3</v>
      </c>
      <c r="F5679" s="152" t="s">
        <v>1770</v>
      </c>
      <c r="H5679" s="153">
        <v>17.718</v>
      </c>
      <c r="I5679" s="154"/>
      <c r="L5679" s="149"/>
      <c r="M5679" s="155"/>
      <c r="T5679" s="156"/>
      <c r="AT5679" s="151" t="s">
        <v>193</v>
      </c>
      <c r="AU5679" s="151" t="s">
        <v>81</v>
      </c>
      <c r="AV5679" s="12" t="s">
        <v>81</v>
      </c>
      <c r="AW5679" s="12" t="s">
        <v>34</v>
      </c>
      <c r="AX5679" s="12" t="s">
        <v>72</v>
      </c>
      <c r="AY5679" s="151" t="s">
        <v>182</v>
      </c>
    </row>
    <row r="5680" spans="2:51" s="14" customFormat="1">
      <c r="B5680" s="174"/>
      <c r="D5680" s="150" t="s">
        <v>193</v>
      </c>
      <c r="E5680" s="175" t="s">
        <v>3</v>
      </c>
      <c r="F5680" s="176" t="s">
        <v>1771</v>
      </c>
      <c r="H5680" s="177">
        <v>17.718</v>
      </c>
      <c r="I5680" s="178"/>
      <c r="L5680" s="174"/>
      <c r="M5680" s="179"/>
      <c r="T5680" s="180"/>
      <c r="AT5680" s="175" t="s">
        <v>193</v>
      </c>
      <c r="AU5680" s="175" t="s">
        <v>81</v>
      </c>
      <c r="AV5680" s="14" t="s">
        <v>202</v>
      </c>
      <c r="AW5680" s="14" t="s">
        <v>34</v>
      </c>
      <c r="AX5680" s="14" t="s">
        <v>72</v>
      </c>
      <c r="AY5680" s="175" t="s">
        <v>182</v>
      </c>
    </row>
    <row r="5681" spans="2:65" s="13" customFormat="1">
      <c r="B5681" s="157"/>
      <c r="D5681" s="150" t="s">
        <v>193</v>
      </c>
      <c r="E5681" s="158" t="s">
        <v>3</v>
      </c>
      <c r="F5681" s="159" t="s">
        <v>201</v>
      </c>
      <c r="H5681" s="160">
        <v>719.82799999999986</v>
      </c>
      <c r="I5681" s="161"/>
      <c r="L5681" s="157"/>
      <c r="M5681" s="162"/>
      <c r="T5681" s="163"/>
      <c r="AT5681" s="158" t="s">
        <v>193</v>
      </c>
      <c r="AU5681" s="158" t="s">
        <v>81</v>
      </c>
      <c r="AV5681" s="13" t="s">
        <v>189</v>
      </c>
      <c r="AW5681" s="13" t="s">
        <v>34</v>
      </c>
      <c r="AX5681" s="13" t="s">
        <v>79</v>
      </c>
      <c r="AY5681" s="158" t="s">
        <v>182</v>
      </c>
    </row>
    <row r="5682" spans="2:65" s="1" customFormat="1" ht="24.2" customHeight="1">
      <c r="B5682" s="131"/>
      <c r="C5682" s="132" t="s">
        <v>4953</v>
      </c>
      <c r="D5682" s="132" t="s">
        <v>184</v>
      </c>
      <c r="E5682" s="133" t="s">
        <v>4954</v>
      </c>
      <c r="F5682" s="134" t="s">
        <v>4955</v>
      </c>
      <c r="G5682" s="135" t="s">
        <v>292</v>
      </c>
      <c r="H5682" s="136">
        <v>3.2</v>
      </c>
      <c r="I5682" s="137"/>
      <c r="J5682" s="138">
        <f>ROUND(I5682*H5682,2)</f>
        <v>0</v>
      </c>
      <c r="K5682" s="134" t="s">
        <v>188</v>
      </c>
      <c r="L5682" s="32"/>
      <c r="M5682" s="139" t="s">
        <v>3</v>
      </c>
      <c r="N5682" s="140" t="s">
        <v>43</v>
      </c>
      <c r="P5682" s="141">
        <f>O5682*H5682</f>
        <v>0</v>
      </c>
      <c r="Q5682" s="141">
        <v>5.8E-4</v>
      </c>
      <c r="R5682" s="141">
        <f>Q5682*H5682</f>
        <v>1.856E-3</v>
      </c>
      <c r="S5682" s="141">
        <v>0</v>
      </c>
      <c r="T5682" s="142">
        <f>S5682*H5682</f>
        <v>0</v>
      </c>
      <c r="AR5682" s="143" t="s">
        <v>286</v>
      </c>
      <c r="AT5682" s="143" t="s">
        <v>184</v>
      </c>
      <c r="AU5682" s="143" t="s">
        <v>81</v>
      </c>
      <c r="AY5682" s="17" t="s">
        <v>182</v>
      </c>
      <c r="BE5682" s="144">
        <f>IF(N5682="základní",J5682,0)</f>
        <v>0</v>
      </c>
      <c r="BF5682" s="144">
        <f>IF(N5682="snížená",J5682,0)</f>
        <v>0</v>
      </c>
      <c r="BG5682" s="144">
        <f>IF(N5682="zákl. přenesená",J5682,0)</f>
        <v>0</v>
      </c>
      <c r="BH5682" s="144">
        <f>IF(N5682="sníž. přenesená",J5682,0)</f>
        <v>0</v>
      </c>
      <c r="BI5682" s="144">
        <f>IF(N5682="nulová",J5682,0)</f>
        <v>0</v>
      </c>
      <c r="BJ5682" s="17" t="s">
        <v>79</v>
      </c>
      <c r="BK5682" s="144">
        <f>ROUND(I5682*H5682,2)</f>
        <v>0</v>
      </c>
      <c r="BL5682" s="17" t="s">
        <v>286</v>
      </c>
      <c r="BM5682" s="143" t="s">
        <v>4956</v>
      </c>
    </row>
    <row r="5683" spans="2:65" s="1" customFormat="1">
      <c r="B5683" s="32"/>
      <c r="D5683" s="145" t="s">
        <v>191</v>
      </c>
      <c r="F5683" s="146" t="s">
        <v>4957</v>
      </c>
      <c r="I5683" s="147"/>
      <c r="L5683" s="32"/>
      <c r="M5683" s="148"/>
      <c r="T5683" s="52"/>
      <c r="AT5683" s="17" t="s">
        <v>191</v>
      </c>
      <c r="AU5683" s="17" t="s">
        <v>81</v>
      </c>
    </row>
    <row r="5684" spans="2:65" s="12" customFormat="1">
      <c r="B5684" s="149"/>
      <c r="D5684" s="150" t="s">
        <v>193</v>
      </c>
      <c r="E5684" s="151" t="s">
        <v>3</v>
      </c>
      <c r="F5684" s="152" t="s">
        <v>4958</v>
      </c>
      <c r="H5684" s="153">
        <v>3.2</v>
      </c>
      <c r="I5684" s="154"/>
      <c r="L5684" s="149"/>
      <c r="M5684" s="155"/>
      <c r="T5684" s="156"/>
      <c r="AT5684" s="151" t="s">
        <v>193</v>
      </c>
      <c r="AU5684" s="151" t="s">
        <v>81</v>
      </c>
      <c r="AV5684" s="12" t="s">
        <v>81</v>
      </c>
      <c r="AW5684" s="12" t="s">
        <v>34</v>
      </c>
      <c r="AX5684" s="12" t="s">
        <v>79</v>
      </c>
      <c r="AY5684" s="151" t="s">
        <v>182</v>
      </c>
    </row>
    <row r="5685" spans="2:65" s="1" customFormat="1" ht="16.5" customHeight="1">
      <c r="B5685" s="131"/>
      <c r="C5685" s="164" t="s">
        <v>4959</v>
      </c>
      <c r="D5685" s="164" t="s">
        <v>281</v>
      </c>
      <c r="E5685" s="165" t="s">
        <v>4960</v>
      </c>
      <c r="F5685" s="166" t="s">
        <v>4961</v>
      </c>
      <c r="G5685" s="167" t="s">
        <v>292</v>
      </c>
      <c r="H5685" s="168">
        <v>3.52</v>
      </c>
      <c r="I5685" s="169"/>
      <c r="J5685" s="170">
        <f>ROUND(I5685*H5685,2)</f>
        <v>0</v>
      </c>
      <c r="K5685" s="166" t="s">
        <v>3</v>
      </c>
      <c r="L5685" s="171"/>
      <c r="M5685" s="172" t="s">
        <v>3</v>
      </c>
      <c r="N5685" s="173" t="s">
        <v>43</v>
      </c>
      <c r="P5685" s="141">
        <f>O5685*H5685</f>
        <v>0</v>
      </c>
      <c r="Q5685" s="141">
        <v>0</v>
      </c>
      <c r="R5685" s="141">
        <f>Q5685*H5685</f>
        <v>0</v>
      </c>
      <c r="S5685" s="141">
        <v>0</v>
      </c>
      <c r="T5685" s="142">
        <f>S5685*H5685</f>
        <v>0</v>
      </c>
      <c r="AR5685" s="143" t="s">
        <v>405</v>
      </c>
      <c r="AT5685" s="143" t="s">
        <v>281</v>
      </c>
      <c r="AU5685" s="143" t="s">
        <v>81</v>
      </c>
      <c r="AY5685" s="17" t="s">
        <v>182</v>
      </c>
      <c r="BE5685" s="144">
        <f>IF(N5685="základní",J5685,0)</f>
        <v>0</v>
      </c>
      <c r="BF5685" s="144">
        <f>IF(N5685="snížená",J5685,0)</f>
        <v>0</v>
      </c>
      <c r="BG5685" s="144">
        <f>IF(N5685="zákl. přenesená",J5685,0)</f>
        <v>0</v>
      </c>
      <c r="BH5685" s="144">
        <f>IF(N5685="sníž. přenesená",J5685,0)</f>
        <v>0</v>
      </c>
      <c r="BI5685" s="144">
        <f>IF(N5685="nulová",J5685,0)</f>
        <v>0</v>
      </c>
      <c r="BJ5685" s="17" t="s">
        <v>79</v>
      </c>
      <c r="BK5685" s="144">
        <f>ROUND(I5685*H5685,2)</f>
        <v>0</v>
      </c>
      <c r="BL5685" s="17" t="s">
        <v>286</v>
      </c>
      <c r="BM5685" s="143" t="s">
        <v>4962</v>
      </c>
    </row>
    <row r="5686" spans="2:65" s="12" customFormat="1">
      <c r="B5686" s="149"/>
      <c r="D5686" s="150" t="s">
        <v>193</v>
      </c>
      <c r="F5686" s="152" t="s">
        <v>4963</v>
      </c>
      <c r="H5686" s="153">
        <v>3.52</v>
      </c>
      <c r="I5686" s="154"/>
      <c r="L5686" s="149"/>
      <c r="M5686" s="155"/>
      <c r="T5686" s="156"/>
      <c r="AT5686" s="151" t="s">
        <v>193</v>
      </c>
      <c r="AU5686" s="151" t="s">
        <v>81</v>
      </c>
      <c r="AV5686" s="12" t="s">
        <v>81</v>
      </c>
      <c r="AW5686" s="12" t="s">
        <v>4</v>
      </c>
      <c r="AX5686" s="12" t="s">
        <v>79</v>
      </c>
      <c r="AY5686" s="151" t="s">
        <v>182</v>
      </c>
    </row>
    <row r="5687" spans="2:65" s="1" customFormat="1" ht="24.2" customHeight="1">
      <c r="B5687" s="131"/>
      <c r="C5687" s="132" t="s">
        <v>4964</v>
      </c>
      <c r="D5687" s="132" t="s">
        <v>184</v>
      </c>
      <c r="E5687" s="133" t="s">
        <v>4965</v>
      </c>
      <c r="F5687" s="134" t="s">
        <v>4966</v>
      </c>
      <c r="G5687" s="135" t="s">
        <v>300</v>
      </c>
      <c r="H5687" s="136">
        <v>993.27200000000005</v>
      </c>
      <c r="I5687" s="137"/>
      <c r="J5687" s="138">
        <f>ROUND(I5687*H5687,2)</f>
        <v>0</v>
      </c>
      <c r="K5687" s="134" t="s">
        <v>188</v>
      </c>
      <c r="L5687" s="32"/>
      <c r="M5687" s="139" t="s">
        <v>3</v>
      </c>
      <c r="N5687" s="140" t="s">
        <v>43</v>
      </c>
      <c r="P5687" s="141">
        <f>O5687*H5687</f>
        <v>0</v>
      </c>
      <c r="Q5687" s="141">
        <v>5.5000000000000003E-4</v>
      </c>
      <c r="R5687" s="141">
        <f>Q5687*H5687</f>
        <v>0.54629960000000011</v>
      </c>
      <c r="S5687" s="141">
        <v>0</v>
      </c>
      <c r="T5687" s="142">
        <f>S5687*H5687</f>
        <v>0</v>
      </c>
      <c r="AR5687" s="143" t="s">
        <v>286</v>
      </c>
      <c r="AT5687" s="143" t="s">
        <v>184</v>
      </c>
      <c r="AU5687" s="143" t="s">
        <v>81</v>
      </c>
      <c r="AY5687" s="17" t="s">
        <v>182</v>
      </c>
      <c r="BE5687" s="144">
        <f>IF(N5687="základní",J5687,0)</f>
        <v>0</v>
      </c>
      <c r="BF5687" s="144">
        <f>IF(N5687="snížená",J5687,0)</f>
        <v>0</v>
      </c>
      <c r="BG5687" s="144">
        <f>IF(N5687="zákl. přenesená",J5687,0)</f>
        <v>0</v>
      </c>
      <c r="BH5687" s="144">
        <f>IF(N5687="sníž. přenesená",J5687,0)</f>
        <v>0</v>
      </c>
      <c r="BI5687" s="144">
        <f>IF(N5687="nulová",J5687,0)</f>
        <v>0</v>
      </c>
      <c r="BJ5687" s="17" t="s">
        <v>79</v>
      </c>
      <c r="BK5687" s="144">
        <f>ROUND(I5687*H5687,2)</f>
        <v>0</v>
      </c>
      <c r="BL5687" s="17" t="s">
        <v>286</v>
      </c>
      <c r="BM5687" s="143" t="s">
        <v>4967</v>
      </c>
    </row>
    <row r="5688" spans="2:65" s="1" customFormat="1">
      <c r="B5688" s="32"/>
      <c r="D5688" s="145" t="s">
        <v>191</v>
      </c>
      <c r="F5688" s="146" t="s">
        <v>4968</v>
      </c>
      <c r="I5688" s="147"/>
      <c r="L5688" s="32"/>
      <c r="M5688" s="148"/>
      <c r="T5688" s="52"/>
      <c r="AT5688" s="17" t="s">
        <v>191</v>
      </c>
      <c r="AU5688" s="17" t="s">
        <v>81</v>
      </c>
    </row>
    <row r="5689" spans="2:65" s="12" customFormat="1">
      <c r="B5689" s="149"/>
      <c r="D5689" s="150" t="s">
        <v>193</v>
      </c>
      <c r="E5689" s="151" t="s">
        <v>3</v>
      </c>
      <c r="F5689" s="152" t="s">
        <v>4969</v>
      </c>
      <c r="H5689" s="153">
        <v>14.45</v>
      </c>
      <c r="I5689" s="154"/>
      <c r="L5689" s="149"/>
      <c r="M5689" s="155"/>
      <c r="T5689" s="156"/>
      <c r="AT5689" s="151" t="s">
        <v>193</v>
      </c>
      <c r="AU5689" s="151" t="s">
        <v>81</v>
      </c>
      <c r="AV5689" s="12" t="s">
        <v>81</v>
      </c>
      <c r="AW5689" s="12" t="s">
        <v>34</v>
      </c>
      <c r="AX5689" s="12" t="s">
        <v>72</v>
      </c>
      <c r="AY5689" s="151" t="s">
        <v>182</v>
      </c>
    </row>
    <row r="5690" spans="2:65" s="12" customFormat="1">
      <c r="B5690" s="149"/>
      <c r="D5690" s="150" t="s">
        <v>193</v>
      </c>
      <c r="E5690" s="151" t="s">
        <v>3</v>
      </c>
      <c r="F5690" s="152" t="s">
        <v>4970</v>
      </c>
      <c r="H5690" s="153">
        <v>12.8</v>
      </c>
      <c r="I5690" s="154"/>
      <c r="L5690" s="149"/>
      <c r="M5690" s="155"/>
      <c r="T5690" s="156"/>
      <c r="AT5690" s="151" t="s">
        <v>193</v>
      </c>
      <c r="AU5690" s="151" t="s">
        <v>81</v>
      </c>
      <c r="AV5690" s="12" t="s">
        <v>81</v>
      </c>
      <c r="AW5690" s="12" t="s">
        <v>34</v>
      </c>
      <c r="AX5690" s="12" t="s">
        <v>72</v>
      </c>
      <c r="AY5690" s="151" t="s">
        <v>182</v>
      </c>
    </row>
    <row r="5691" spans="2:65" s="12" customFormat="1">
      <c r="B5691" s="149"/>
      <c r="D5691" s="150" t="s">
        <v>193</v>
      </c>
      <c r="E5691" s="151" t="s">
        <v>3</v>
      </c>
      <c r="F5691" s="152" t="s">
        <v>4971</v>
      </c>
      <c r="H5691" s="153">
        <v>13.2</v>
      </c>
      <c r="I5691" s="154"/>
      <c r="L5691" s="149"/>
      <c r="M5691" s="155"/>
      <c r="T5691" s="156"/>
      <c r="AT5691" s="151" t="s">
        <v>193</v>
      </c>
      <c r="AU5691" s="151" t="s">
        <v>81</v>
      </c>
      <c r="AV5691" s="12" t="s">
        <v>81</v>
      </c>
      <c r="AW5691" s="12" t="s">
        <v>34</v>
      </c>
      <c r="AX5691" s="12" t="s">
        <v>72</v>
      </c>
      <c r="AY5691" s="151" t="s">
        <v>182</v>
      </c>
    </row>
    <row r="5692" spans="2:65" s="12" customFormat="1">
      <c r="B5692" s="149"/>
      <c r="D5692" s="150" t="s">
        <v>193</v>
      </c>
      <c r="E5692" s="151" t="s">
        <v>3</v>
      </c>
      <c r="F5692" s="152" t="s">
        <v>4972</v>
      </c>
      <c r="H5692" s="153">
        <v>13.2</v>
      </c>
      <c r="I5692" s="154"/>
      <c r="L5692" s="149"/>
      <c r="M5692" s="155"/>
      <c r="T5692" s="156"/>
      <c r="AT5692" s="151" t="s">
        <v>193</v>
      </c>
      <c r="AU5692" s="151" t="s">
        <v>81</v>
      </c>
      <c r="AV5692" s="12" t="s">
        <v>81</v>
      </c>
      <c r="AW5692" s="12" t="s">
        <v>34</v>
      </c>
      <c r="AX5692" s="12" t="s">
        <v>72</v>
      </c>
      <c r="AY5692" s="151" t="s">
        <v>182</v>
      </c>
    </row>
    <row r="5693" spans="2:65" s="12" customFormat="1">
      <c r="B5693" s="149"/>
      <c r="D5693" s="150" t="s">
        <v>193</v>
      </c>
      <c r="E5693" s="151" t="s">
        <v>3</v>
      </c>
      <c r="F5693" s="152" t="s">
        <v>4973</v>
      </c>
      <c r="H5693" s="153">
        <v>17.579999999999998</v>
      </c>
      <c r="I5693" s="154"/>
      <c r="L5693" s="149"/>
      <c r="M5693" s="155"/>
      <c r="T5693" s="156"/>
      <c r="AT5693" s="151" t="s">
        <v>193</v>
      </c>
      <c r="AU5693" s="151" t="s">
        <v>81</v>
      </c>
      <c r="AV5693" s="12" t="s">
        <v>81</v>
      </c>
      <c r="AW5693" s="12" t="s">
        <v>34</v>
      </c>
      <c r="AX5693" s="12" t="s">
        <v>72</v>
      </c>
      <c r="AY5693" s="151" t="s">
        <v>182</v>
      </c>
    </row>
    <row r="5694" spans="2:65" s="12" customFormat="1">
      <c r="B5694" s="149"/>
      <c r="D5694" s="150" t="s">
        <v>193</v>
      </c>
      <c r="E5694" s="151" t="s">
        <v>3</v>
      </c>
      <c r="F5694" s="152" t="s">
        <v>4974</v>
      </c>
      <c r="H5694" s="153">
        <v>20.16</v>
      </c>
      <c r="I5694" s="154"/>
      <c r="L5694" s="149"/>
      <c r="M5694" s="155"/>
      <c r="T5694" s="156"/>
      <c r="AT5694" s="151" t="s">
        <v>193</v>
      </c>
      <c r="AU5694" s="151" t="s">
        <v>81</v>
      </c>
      <c r="AV5694" s="12" t="s">
        <v>81</v>
      </c>
      <c r="AW5694" s="12" t="s">
        <v>34</v>
      </c>
      <c r="AX5694" s="12" t="s">
        <v>72</v>
      </c>
      <c r="AY5694" s="151" t="s">
        <v>182</v>
      </c>
    </row>
    <row r="5695" spans="2:65" s="12" customFormat="1">
      <c r="B5695" s="149"/>
      <c r="D5695" s="150" t="s">
        <v>193</v>
      </c>
      <c r="E5695" s="151" t="s">
        <v>3</v>
      </c>
      <c r="F5695" s="152" t="s">
        <v>4975</v>
      </c>
      <c r="H5695" s="153">
        <v>25.78</v>
      </c>
      <c r="I5695" s="154"/>
      <c r="L5695" s="149"/>
      <c r="M5695" s="155"/>
      <c r="T5695" s="156"/>
      <c r="AT5695" s="151" t="s">
        <v>193</v>
      </c>
      <c r="AU5695" s="151" t="s">
        <v>81</v>
      </c>
      <c r="AV5695" s="12" t="s">
        <v>81</v>
      </c>
      <c r="AW5695" s="12" t="s">
        <v>34</v>
      </c>
      <c r="AX5695" s="12" t="s">
        <v>72</v>
      </c>
      <c r="AY5695" s="151" t="s">
        <v>182</v>
      </c>
    </row>
    <row r="5696" spans="2:65" s="12" customFormat="1">
      <c r="B5696" s="149"/>
      <c r="D5696" s="150" t="s">
        <v>193</v>
      </c>
      <c r="E5696" s="151" t="s">
        <v>3</v>
      </c>
      <c r="F5696" s="152" t="s">
        <v>4976</v>
      </c>
      <c r="H5696" s="153">
        <v>15.85</v>
      </c>
      <c r="I5696" s="154"/>
      <c r="L5696" s="149"/>
      <c r="M5696" s="155"/>
      <c r="T5696" s="156"/>
      <c r="AT5696" s="151" t="s">
        <v>193</v>
      </c>
      <c r="AU5696" s="151" t="s">
        <v>81</v>
      </c>
      <c r="AV5696" s="12" t="s">
        <v>81</v>
      </c>
      <c r="AW5696" s="12" t="s">
        <v>34</v>
      </c>
      <c r="AX5696" s="12" t="s">
        <v>72</v>
      </c>
      <c r="AY5696" s="151" t="s">
        <v>182</v>
      </c>
    </row>
    <row r="5697" spans="2:51" s="12" customFormat="1">
      <c r="B5697" s="149"/>
      <c r="D5697" s="150" t="s">
        <v>193</v>
      </c>
      <c r="E5697" s="151" t="s">
        <v>3</v>
      </c>
      <c r="F5697" s="152" t="s">
        <v>309</v>
      </c>
      <c r="H5697" s="153">
        <v>20</v>
      </c>
      <c r="I5697" s="154"/>
      <c r="L5697" s="149"/>
      <c r="M5697" s="155"/>
      <c r="T5697" s="156"/>
      <c r="AT5697" s="151" t="s">
        <v>193</v>
      </c>
      <c r="AU5697" s="151" t="s">
        <v>81</v>
      </c>
      <c r="AV5697" s="12" t="s">
        <v>81</v>
      </c>
      <c r="AW5697" s="12" t="s">
        <v>34</v>
      </c>
      <c r="AX5697" s="12" t="s">
        <v>72</v>
      </c>
      <c r="AY5697" s="151" t="s">
        <v>182</v>
      </c>
    </row>
    <row r="5698" spans="2:51" s="14" customFormat="1">
      <c r="B5698" s="174"/>
      <c r="D5698" s="150" t="s">
        <v>193</v>
      </c>
      <c r="E5698" s="175" t="s">
        <v>3</v>
      </c>
      <c r="F5698" s="176" t="s">
        <v>590</v>
      </c>
      <c r="H5698" s="177">
        <v>153.02000000000001</v>
      </c>
      <c r="I5698" s="178"/>
      <c r="L5698" s="174"/>
      <c r="M5698" s="179"/>
      <c r="T5698" s="180"/>
      <c r="AT5698" s="175" t="s">
        <v>193</v>
      </c>
      <c r="AU5698" s="175" t="s">
        <v>81</v>
      </c>
      <c r="AV5698" s="14" t="s">
        <v>202</v>
      </c>
      <c r="AW5698" s="14" t="s">
        <v>34</v>
      </c>
      <c r="AX5698" s="14" t="s">
        <v>72</v>
      </c>
      <c r="AY5698" s="175" t="s">
        <v>182</v>
      </c>
    </row>
    <row r="5699" spans="2:51" s="12" customFormat="1">
      <c r="B5699" s="149"/>
      <c r="D5699" s="150" t="s">
        <v>193</v>
      </c>
      <c r="E5699" s="151" t="s">
        <v>3</v>
      </c>
      <c r="F5699" s="152" t="s">
        <v>4977</v>
      </c>
      <c r="H5699" s="153">
        <v>15.01</v>
      </c>
      <c r="I5699" s="154"/>
      <c r="L5699" s="149"/>
      <c r="M5699" s="155"/>
      <c r="T5699" s="156"/>
      <c r="AT5699" s="151" t="s">
        <v>193</v>
      </c>
      <c r="AU5699" s="151" t="s">
        <v>81</v>
      </c>
      <c r="AV5699" s="12" t="s">
        <v>81</v>
      </c>
      <c r="AW5699" s="12" t="s">
        <v>34</v>
      </c>
      <c r="AX5699" s="12" t="s">
        <v>72</v>
      </c>
      <c r="AY5699" s="151" t="s">
        <v>182</v>
      </c>
    </row>
    <row r="5700" spans="2:51" s="12" customFormat="1">
      <c r="B5700" s="149"/>
      <c r="D5700" s="150" t="s">
        <v>193</v>
      </c>
      <c r="E5700" s="151" t="s">
        <v>3</v>
      </c>
      <c r="F5700" s="152" t="s">
        <v>4978</v>
      </c>
      <c r="H5700" s="153">
        <v>18.21</v>
      </c>
      <c r="I5700" s="154"/>
      <c r="L5700" s="149"/>
      <c r="M5700" s="155"/>
      <c r="T5700" s="156"/>
      <c r="AT5700" s="151" t="s">
        <v>193</v>
      </c>
      <c r="AU5700" s="151" t="s">
        <v>81</v>
      </c>
      <c r="AV5700" s="12" t="s">
        <v>81</v>
      </c>
      <c r="AW5700" s="12" t="s">
        <v>34</v>
      </c>
      <c r="AX5700" s="12" t="s">
        <v>72</v>
      </c>
      <c r="AY5700" s="151" t="s">
        <v>182</v>
      </c>
    </row>
    <row r="5701" spans="2:51" s="12" customFormat="1">
      <c r="B5701" s="149"/>
      <c r="D5701" s="150" t="s">
        <v>193</v>
      </c>
      <c r="E5701" s="151" t="s">
        <v>3</v>
      </c>
      <c r="F5701" s="152" t="s">
        <v>4979</v>
      </c>
      <c r="H5701" s="153">
        <v>13.18</v>
      </c>
      <c r="I5701" s="154"/>
      <c r="L5701" s="149"/>
      <c r="M5701" s="155"/>
      <c r="T5701" s="156"/>
      <c r="AT5701" s="151" t="s">
        <v>193</v>
      </c>
      <c r="AU5701" s="151" t="s">
        <v>81</v>
      </c>
      <c r="AV5701" s="12" t="s">
        <v>81</v>
      </c>
      <c r="AW5701" s="12" t="s">
        <v>34</v>
      </c>
      <c r="AX5701" s="12" t="s">
        <v>72</v>
      </c>
      <c r="AY5701" s="151" t="s">
        <v>182</v>
      </c>
    </row>
    <row r="5702" spans="2:51" s="12" customFormat="1">
      <c r="B5702" s="149"/>
      <c r="D5702" s="150" t="s">
        <v>193</v>
      </c>
      <c r="E5702" s="151" t="s">
        <v>3</v>
      </c>
      <c r="F5702" s="152" t="s">
        <v>4979</v>
      </c>
      <c r="H5702" s="153">
        <v>13.18</v>
      </c>
      <c r="I5702" s="154"/>
      <c r="L5702" s="149"/>
      <c r="M5702" s="155"/>
      <c r="T5702" s="156"/>
      <c r="AT5702" s="151" t="s">
        <v>193</v>
      </c>
      <c r="AU5702" s="151" t="s">
        <v>81</v>
      </c>
      <c r="AV5702" s="12" t="s">
        <v>81</v>
      </c>
      <c r="AW5702" s="12" t="s">
        <v>34</v>
      </c>
      <c r="AX5702" s="12" t="s">
        <v>72</v>
      </c>
      <c r="AY5702" s="151" t="s">
        <v>182</v>
      </c>
    </row>
    <row r="5703" spans="2:51" s="12" customFormat="1">
      <c r="B5703" s="149"/>
      <c r="D5703" s="150" t="s">
        <v>193</v>
      </c>
      <c r="E5703" s="151" t="s">
        <v>3</v>
      </c>
      <c r="F5703" s="152" t="s">
        <v>4980</v>
      </c>
      <c r="H5703" s="153">
        <v>15.61</v>
      </c>
      <c r="I5703" s="154"/>
      <c r="L5703" s="149"/>
      <c r="M5703" s="155"/>
      <c r="T5703" s="156"/>
      <c r="AT5703" s="151" t="s">
        <v>193</v>
      </c>
      <c r="AU5703" s="151" t="s">
        <v>81</v>
      </c>
      <c r="AV5703" s="12" t="s">
        <v>81</v>
      </c>
      <c r="AW5703" s="12" t="s">
        <v>34</v>
      </c>
      <c r="AX5703" s="12" t="s">
        <v>72</v>
      </c>
      <c r="AY5703" s="151" t="s">
        <v>182</v>
      </c>
    </row>
    <row r="5704" spans="2:51" s="12" customFormat="1">
      <c r="B5704" s="149"/>
      <c r="D5704" s="150" t="s">
        <v>193</v>
      </c>
      <c r="E5704" s="151" t="s">
        <v>3</v>
      </c>
      <c r="F5704" s="152" t="s">
        <v>4981</v>
      </c>
      <c r="H5704" s="153">
        <v>13.59</v>
      </c>
      <c r="I5704" s="154"/>
      <c r="L5704" s="149"/>
      <c r="M5704" s="155"/>
      <c r="T5704" s="156"/>
      <c r="AT5704" s="151" t="s">
        <v>193</v>
      </c>
      <c r="AU5704" s="151" t="s">
        <v>81</v>
      </c>
      <c r="AV5704" s="12" t="s">
        <v>81</v>
      </c>
      <c r="AW5704" s="12" t="s">
        <v>34</v>
      </c>
      <c r="AX5704" s="12" t="s">
        <v>72</v>
      </c>
      <c r="AY5704" s="151" t="s">
        <v>182</v>
      </c>
    </row>
    <row r="5705" spans="2:51" s="12" customFormat="1">
      <c r="B5705" s="149"/>
      <c r="D5705" s="150" t="s">
        <v>193</v>
      </c>
      <c r="E5705" s="151" t="s">
        <v>3</v>
      </c>
      <c r="F5705" s="152" t="s">
        <v>4982</v>
      </c>
      <c r="H5705" s="153">
        <v>13.3</v>
      </c>
      <c r="I5705" s="154"/>
      <c r="L5705" s="149"/>
      <c r="M5705" s="155"/>
      <c r="T5705" s="156"/>
      <c r="AT5705" s="151" t="s">
        <v>193</v>
      </c>
      <c r="AU5705" s="151" t="s">
        <v>81</v>
      </c>
      <c r="AV5705" s="12" t="s">
        <v>81</v>
      </c>
      <c r="AW5705" s="12" t="s">
        <v>34</v>
      </c>
      <c r="AX5705" s="12" t="s">
        <v>72</v>
      </c>
      <c r="AY5705" s="151" t="s">
        <v>182</v>
      </c>
    </row>
    <row r="5706" spans="2:51" s="12" customFormat="1">
      <c r="B5706" s="149"/>
      <c r="D5706" s="150" t="s">
        <v>193</v>
      </c>
      <c r="E5706" s="151" t="s">
        <v>3</v>
      </c>
      <c r="F5706" s="152" t="s">
        <v>4983</v>
      </c>
      <c r="H5706" s="153">
        <v>15.18</v>
      </c>
      <c r="I5706" s="154"/>
      <c r="L5706" s="149"/>
      <c r="M5706" s="155"/>
      <c r="T5706" s="156"/>
      <c r="AT5706" s="151" t="s">
        <v>193</v>
      </c>
      <c r="AU5706" s="151" t="s">
        <v>81</v>
      </c>
      <c r="AV5706" s="12" t="s">
        <v>81</v>
      </c>
      <c r="AW5706" s="12" t="s">
        <v>34</v>
      </c>
      <c r="AX5706" s="12" t="s">
        <v>72</v>
      </c>
      <c r="AY5706" s="151" t="s">
        <v>182</v>
      </c>
    </row>
    <row r="5707" spans="2:51" s="12" customFormat="1">
      <c r="B5707" s="149"/>
      <c r="D5707" s="150" t="s">
        <v>193</v>
      </c>
      <c r="E5707" s="151" t="s">
        <v>3</v>
      </c>
      <c r="F5707" s="152" t="s">
        <v>4984</v>
      </c>
      <c r="H5707" s="153">
        <v>14</v>
      </c>
      <c r="I5707" s="154"/>
      <c r="L5707" s="149"/>
      <c r="M5707" s="155"/>
      <c r="T5707" s="156"/>
      <c r="AT5707" s="151" t="s">
        <v>193</v>
      </c>
      <c r="AU5707" s="151" t="s">
        <v>81</v>
      </c>
      <c r="AV5707" s="12" t="s">
        <v>81</v>
      </c>
      <c r="AW5707" s="12" t="s">
        <v>34</v>
      </c>
      <c r="AX5707" s="12" t="s">
        <v>72</v>
      </c>
      <c r="AY5707" s="151" t="s">
        <v>182</v>
      </c>
    </row>
    <row r="5708" spans="2:51" s="12" customFormat="1">
      <c r="B5708" s="149"/>
      <c r="D5708" s="150" t="s">
        <v>193</v>
      </c>
      <c r="E5708" s="151" t="s">
        <v>3</v>
      </c>
      <c r="F5708" s="152" t="s">
        <v>4985</v>
      </c>
      <c r="H5708" s="153">
        <v>13.51</v>
      </c>
      <c r="I5708" s="154"/>
      <c r="L5708" s="149"/>
      <c r="M5708" s="155"/>
      <c r="T5708" s="156"/>
      <c r="AT5708" s="151" t="s">
        <v>193</v>
      </c>
      <c r="AU5708" s="151" t="s">
        <v>81</v>
      </c>
      <c r="AV5708" s="12" t="s">
        <v>81</v>
      </c>
      <c r="AW5708" s="12" t="s">
        <v>34</v>
      </c>
      <c r="AX5708" s="12" t="s">
        <v>72</v>
      </c>
      <c r="AY5708" s="151" t="s">
        <v>182</v>
      </c>
    </row>
    <row r="5709" spans="2:51" s="12" customFormat="1">
      <c r="B5709" s="149"/>
      <c r="D5709" s="150" t="s">
        <v>193</v>
      </c>
      <c r="E5709" s="151" t="s">
        <v>3</v>
      </c>
      <c r="F5709" s="152" t="s">
        <v>4985</v>
      </c>
      <c r="H5709" s="153">
        <v>13.51</v>
      </c>
      <c r="I5709" s="154"/>
      <c r="L5709" s="149"/>
      <c r="M5709" s="155"/>
      <c r="T5709" s="156"/>
      <c r="AT5709" s="151" t="s">
        <v>193</v>
      </c>
      <c r="AU5709" s="151" t="s">
        <v>81</v>
      </c>
      <c r="AV5709" s="12" t="s">
        <v>81</v>
      </c>
      <c r="AW5709" s="12" t="s">
        <v>34</v>
      </c>
      <c r="AX5709" s="12" t="s">
        <v>72</v>
      </c>
      <c r="AY5709" s="151" t="s">
        <v>182</v>
      </c>
    </row>
    <row r="5710" spans="2:51" s="12" customFormat="1">
      <c r="B5710" s="149"/>
      <c r="D5710" s="150" t="s">
        <v>193</v>
      </c>
      <c r="E5710" s="151" t="s">
        <v>3</v>
      </c>
      <c r="F5710" s="152" t="s">
        <v>4986</v>
      </c>
      <c r="H5710" s="153">
        <v>12.39</v>
      </c>
      <c r="I5710" s="154"/>
      <c r="L5710" s="149"/>
      <c r="M5710" s="155"/>
      <c r="T5710" s="156"/>
      <c r="AT5710" s="151" t="s">
        <v>193</v>
      </c>
      <c r="AU5710" s="151" t="s">
        <v>81</v>
      </c>
      <c r="AV5710" s="12" t="s">
        <v>81</v>
      </c>
      <c r="AW5710" s="12" t="s">
        <v>34</v>
      </c>
      <c r="AX5710" s="12" t="s">
        <v>72</v>
      </c>
      <c r="AY5710" s="151" t="s">
        <v>182</v>
      </c>
    </row>
    <row r="5711" spans="2:51" s="12" customFormat="1">
      <c r="B5711" s="149"/>
      <c r="D5711" s="150" t="s">
        <v>193</v>
      </c>
      <c r="E5711" s="151" t="s">
        <v>3</v>
      </c>
      <c r="F5711" s="152" t="s">
        <v>4986</v>
      </c>
      <c r="H5711" s="153">
        <v>12.39</v>
      </c>
      <c r="I5711" s="154"/>
      <c r="L5711" s="149"/>
      <c r="M5711" s="155"/>
      <c r="T5711" s="156"/>
      <c r="AT5711" s="151" t="s">
        <v>193</v>
      </c>
      <c r="AU5711" s="151" t="s">
        <v>81</v>
      </c>
      <c r="AV5711" s="12" t="s">
        <v>81</v>
      </c>
      <c r="AW5711" s="12" t="s">
        <v>34</v>
      </c>
      <c r="AX5711" s="12" t="s">
        <v>72</v>
      </c>
      <c r="AY5711" s="151" t="s">
        <v>182</v>
      </c>
    </row>
    <row r="5712" spans="2:51" s="12" customFormat="1">
      <c r="B5712" s="149"/>
      <c r="D5712" s="150" t="s">
        <v>193</v>
      </c>
      <c r="E5712" s="151" t="s">
        <v>3</v>
      </c>
      <c r="F5712" s="152" t="s">
        <v>484</v>
      </c>
      <c r="H5712" s="153">
        <v>40</v>
      </c>
      <c r="I5712" s="154"/>
      <c r="L5712" s="149"/>
      <c r="M5712" s="155"/>
      <c r="T5712" s="156"/>
      <c r="AT5712" s="151" t="s">
        <v>193</v>
      </c>
      <c r="AU5712" s="151" t="s">
        <v>81</v>
      </c>
      <c r="AV5712" s="12" t="s">
        <v>81</v>
      </c>
      <c r="AW5712" s="12" t="s">
        <v>34</v>
      </c>
      <c r="AX5712" s="12" t="s">
        <v>72</v>
      </c>
      <c r="AY5712" s="151" t="s">
        <v>182</v>
      </c>
    </row>
    <row r="5713" spans="2:51" s="14" customFormat="1">
      <c r="B5713" s="174"/>
      <c r="D5713" s="150" t="s">
        <v>193</v>
      </c>
      <c r="E5713" s="175" t="s">
        <v>3</v>
      </c>
      <c r="F5713" s="176" t="s">
        <v>596</v>
      </c>
      <c r="H5713" s="177">
        <v>223.05999999999995</v>
      </c>
      <c r="I5713" s="178"/>
      <c r="L5713" s="174"/>
      <c r="M5713" s="179"/>
      <c r="T5713" s="180"/>
      <c r="AT5713" s="175" t="s">
        <v>193</v>
      </c>
      <c r="AU5713" s="175" t="s">
        <v>81</v>
      </c>
      <c r="AV5713" s="14" t="s">
        <v>202</v>
      </c>
      <c r="AW5713" s="14" t="s">
        <v>34</v>
      </c>
      <c r="AX5713" s="14" t="s">
        <v>72</v>
      </c>
      <c r="AY5713" s="175" t="s">
        <v>182</v>
      </c>
    </row>
    <row r="5714" spans="2:51" s="12" customFormat="1">
      <c r="B5714" s="149"/>
      <c r="D5714" s="150" t="s">
        <v>193</v>
      </c>
      <c r="E5714" s="151" t="s">
        <v>3</v>
      </c>
      <c r="F5714" s="152" t="s">
        <v>4987</v>
      </c>
      <c r="H5714" s="153">
        <v>16.350000000000001</v>
      </c>
      <c r="I5714" s="154"/>
      <c r="L5714" s="149"/>
      <c r="M5714" s="155"/>
      <c r="T5714" s="156"/>
      <c r="AT5714" s="151" t="s">
        <v>193</v>
      </c>
      <c r="AU5714" s="151" t="s">
        <v>81</v>
      </c>
      <c r="AV5714" s="12" t="s">
        <v>81</v>
      </c>
      <c r="AW5714" s="12" t="s">
        <v>34</v>
      </c>
      <c r="AX5714" s="12" t="s">
        <v>72</v>
      </c>
      <c r="AY5714" s="151" t="s">
        <v>182</v>
      </c>
    </row>
    <row r="5715" spans="2:51" s="12" customFormat="1">
      <c r="B5715" s="149"/>
      <c r="D5715" s="150" t="s">
        <v>193</v>
      </c>
      <c r="E5715" s="151" t="s">
        <v>3</v>
      </c>
      <c r="F5715" s="152" t="s">
        <v>4988</v>
      </c>
      <c r="H5715" s="153">
        <v>19.190000000000001</v>
      </c>
      <c r="I5715" s="154"/>
      <c r="L5715" s="149"/>
      <c r="M5715" s="155"/>
      <c r="T5715" s="156"/>
      <c r="AT5715" s="151" t="s">
        <v>193</v>
      </c>
      <c r="AU5715" s="151" t="s">
        <v>81</v>
      </c>
      <c r="AV5715" s="12" t="s">
        <v>81</v>
      </c>
      <c r="AW5715" s="12" t="s">
        <v>34</v>
      </c>
      <c r="AX5715" s="12" t="s">
        <v>72</v>
      </c>
      <c r="AY5715" s="151" t="s">
        <v>182</v>
      </c>
    </row>
    <row r="5716" spans="2:51" s="12" customFormat="1">
      <c r="B5716" s="149"/>
      <c r="D5716" s="150" t="s">
        <v>193</v>
      </c>
      <c r="E5716" s="151" t="s">
        <v>3</v>
      </c>
      <c r="F5716" s="152" t="s">
        <v>4989</v>
      </c>
      <c r="H5716" s="153">
        <v>18.190000000000001</v>
      </c>
      <c r="I5716" s="154"/>
      <c r="L5716" s="149"/>
      <c r="M5716" s="155"/>
      <c r="T5716" s="156"/>
      <c r="AT5716" s="151" t="s">
        <v>193</v>
      </c>
      <c r="AU5716" s="151" t="s">
        <v>81</v>
      </c>
      <c r="AV5716" s="12" t="s">
        <v>81</v>
      </c>
      <c r="AW5716" s="12" t="s">
        <v>34</v>
      </c>
      <c r="AX5716" s="12" t="s">
        <v>72</v>
      </c>
      <c r="AY5716" s="151" t="s">
        <v>182</v>
      </c>
    </row>
    <row r="5717" spans="2:51" s="12" customFormat="1">
      <c r="B5717" s="149"/>
      <c r="D5717" s="150" t="s">
        <v>193</v>
      </c>
      <c r="E5717" s="151" t="s">
        <v>3</v>
      </c>
      <c r="F5717" s="152" t="s">
        <v>4990</v>
      </c>
      <c r="H5717" s="153">
        <v>16.39</v>
      </c>
      <c r="I5717" s="154"/>
      <c r="L5717" s="149"/>
      <c r="M5717" s="155"/>
      <c r="T5717" s="156"/>
      <c r="AT5717" s="151" t="s">
        <v>193</v>
      </c>
      <c r="AU5717" s="151" t="s">
        <v>81</v>
      </c>
      <c r="AV5717" s="12" t="s">
        <v>81</v>
      </c>
      <c r="AW5717" s="12" t="s">
        <v>34</v>
      </c>
      <c r="AX5717" s="12" t="s">
        <v>72</v>
      </c>
      <c r="AY5717" s="151" t="s">
        <v>182</v>
      </c>
    </row>
    <row r="5718" spans="2:51" s="12" customFormat="1">
      <c r="B5718" s="149"/>
      <c r="D5718" s="150" t="s">
        <v>193</v>
      </c>
      <c r="E5718" s="151" t="s">
        <v>3</v>
      </c>
      <c r="F5718" s="152" t="s">
        <v>4990</v>
      </c>
      <c r="H5718" s="153">
        <v>16.39</v>
      </c>
      <c r="I5718" s="154"/>
      <c r="L5718" s="149"/>
      <c r="M5718" s="155"/>
      <c r="T5718" s="156"/>
      <c r="AT5718" s="151" t="s">
        <v>193</v>
      </c>
      <c r="AU5718" s="151" t="s">
        <v>81</v>
      </c>
      <c r="AV5718" s="12" t="s">
        <v>81</v>
      </c>
      <c r="AW5718" s="12" t="s">
        <v>34</v>
      </c>
      <c r="AX5718" s="12" t="s">
        <v>72</v>
      </c>
      <c r="AY5718" s="151" t="s">
        <v>182</v>
      </c>
    </row>
    <row r="5719" spans="2:51" s="12" customFormat="1">
      <c r="B5719" s="149"/>
      <c r="D5719" s="150" t="s">
        <v>193</v>
      </c>
      <c r="E5719" s="151" t="s">
        <v>3</v>
      </c>
      <c r="F5719" s="152" t="s">
        <v>4991</v>
      </c>
      <c r="H5719" s="153">
        <v>17.96</v>
      </c>
      <c r="I5719" s="154"/>
      <c r="L5719" s="149"/>
      <c r="M5719" s="155"/>
      <c r="T5719" s="156"/>
      <c r="AT5719" s="151" t="s">
        <v>193</v>
      </c>
      <c r="AU5719" s="151" t="s">
        <v>81</v>
      </c>
      <c r="AV5719" s="12" t="s">
        <v>81</v>
      </c>
      <c r="AW5719" s="12" t="s">
        <v>34</v>
      </c>
      <c r="AX5719" s="12" t="s">
        <v>72</v>
      </c>
      <c r="AY5719" s="151" t="s">
        <v>182</v>
      </c>
    </row>
    <row r="5720" spans="2:51" s="12" customFormat="1">
      <c r="B5720" s="149"/>
      <c r="D5720" s="150" t="s">
        <v>193</v>
      </c>
      <c r="E5720" s="151" t="s">
        <v>3</v>
      </c>
      <c r="F5720" s="152" t="s">
        <v>4992</v>
      </c>
      <c r="H5720" s="153">
        <v>12.35</v>
      </c>
      <c r="I5720" s="154"/>
      <c r="L5720" s="149"/>
      <c r="M5720" s="155"/>
      <c r="T5720" s="156"/>
      <c r="AT5720" s="151" t="s">
        <v>193</v>
      </c>
      <c r="AU5720" s="151" t="s">
        <v>81</v>
      </c>
      <c r="AV5720" s="12" t="s">
        <v>81</v>
      </c>
      <c r="AW5720" s="12" t="s">
        <v>34</v>
      </c>
      <c r="AX5720" s="12" t="s">
        <v>72</v>
      </c>
      <c r="AY5720" s="151" t="s">
        <v>182</v>
      </c>
    </row>
    <row r="5721" spans="2:51" s="12" customFormat="1">
      <c r="B5721" s="149"/>
      <c r="D5721" s="150" t="s">
        <v>193</v>
      </c>
      <c r="E5721" s="151" t="s">
        <v>3</v>
      </c>
      <c r="F5721" s="152" t="s">
        <v>4993</v>
      </c>
      <c r="H5721" s="153">
        <v>13.47</v>
      </c>
      <c r="I5721" s="154"/>
      <c r="L5721" s="149"/>
      <c r="M5721" s="155"/>
      <c r="T5721" s="156"/>
      <c r="AT5721" s="151" t="s">
        <v>193</v>
      </c>
      <c r="AU5721" s="151" t="s">
        <v>81</v>
      </c>
      <c r="AV5721" s="12" t="s">
        <v>81</v>
      </c>
      <c r="AW5721" s="12" t="s">
        <v>34</v>
      </c>
      <c r="AX5721" s="12" t="s">
        <v>72</v>
      </c>
      <c r="AY5721" s="151" t="s">
        <v>182</v>
      </c>
    </row>
    <row r="5722" spans="2:51" s="12" customFormat="1">
      <c r="B5722" s="149"/>
      <c r="D5722" s="150" t="s">
        <v>193</v>
      </c>
      <c r="E5722" s="151" t="s">
        <v>3</v>
      </c>
      <c r="F5722" s="152" t="s">
        <v>4986</v>
      </c>
      <c r="H5722" s="153">
        <v>12.39</v>
      </c>
      <c r="I5722" s="154"/>
      <c r="L5722" s="149"/>
      <c r="M5722" s="155"/>
      <c r="T5722" s="156"/>
      <c r="AT5722" s="151" t="s">
        <v>193</v>
      </c>
      <c r="AU5722" s="151" t="s">
        <v>81</v>
      </c>
      <c r="AV5722" s="12" t="s">
        <v>81</v>
      </c>
      <c r="AW5722" s="12" t="s">
        <v>34</v>
      </c>
      <c r="AX5722" s="12" t="s">
        <v>72</v>
      </c>
      <c r="AY5722" s="151" t="s">
        <v>182</v>
      </c>
    </row>
    <row r="5723" spans="2:51" s="12" customFormat="1">
      <c r="B5723" s="149"/>
      <c r="D5723" s="150" t="s">
        <v>193</v>
      </c>
      <c r="E5723" s="151" t="s">
        <v>3</v>
      </c>
      <c r="F5723" s="152" t="s">
        <v>4985</v>
      </c>
      <c r="H5723" s="153">
        <v>13.51</v>
      </c>
      <c r="I5723" s="154"/>
      <c r="L5723" s="149"/>
      <c r="M5723" s="155"/>
      <c r="T5723" s="156"/>
      <c r="AT5723" s="151" t="s">
        <v>193</v>
      </c>
      <c r="AU5723" s="151" t="s">
        <v>81</v>
      </c>
      <c r="AV5723" s="12" t="s">
        <v>81</v>
      </c>
      <c r="AW5723" s="12" t="s">
        <v>34</v>
      </c>
      <c r="AX5723" s="12" t="s">
        <v>72</v>
      </c>
      <c r="AY5723" s="151" t="s">
        <v>182</v>
      </c>
    </row>
    <row r="5724" spans="2:51" s="12" customFormat="1">
      <c r="B5724" s="149"/>
      <c r="D5724" s="150" t="s">
        <v>193</v>
      </c>
      <c r="E5724" s="151" t="s">
        <v>3</v>
      </c>
      <c r="F5724" s="152" t="s">
        <v>4994</v>
      </c>
      <c r="H5724" s="153">
        <v>15.13</v>
      </c>
      <c r="I5724" s="154"/>
      <c r="L5724" s="149"/>
      <c r="M5724" s="155"/>
      <c r="T5724" s="156"/>
      <c r="AT5724" s="151" t="s">
        <v>193</v>
      </c>
      <c r="AU5724" s="151" t="s">
        <v>81</v>
      </c>
      <c r="AV5724" s="12" t="s">
        <v>81</v>
      </c>
      <c r="AW5724" s="12" t="s">
        <v>34</v>
      </c>
      <c r="AX5724" s="12" t="s">
        <v>72</v>
      </c>
      <c r="AY5724" s="151" t="s">
        <v>182</v>
      </c>
    </row>
    <row r="5725" spans="2:51" s="12" customFormat="1">
      <c r="B5725" s="149"/>
      <c r="D5725" s="150" t="s">
        <v>193</v>
      </c>
      <c r="E5725" s="151" t="s">
        <v>3</v>
      </c>
      <c r="F5725" s="152" t="s">
        <v>4995</v>
      </c>
      <c r="H5725" s="153">
        <v>20.07</v>
      </c>
      <c r="I5725" s="154"/>
      <c r="L5725" s="149"/>
      <c r="M5725" s="155"/>
      <c r="T5725" s="156"/>
      <c r="AT5725" s="151" t="s">
        <v>193</v>
      </c>
      <c r="AU5725" s="151" t="s">
        <v>81</v>
      </c>
      <c r="AV5725" s="12" t="s">
        <v>81</v>
      </c>
      <c r="AW5725" s="12" t="s">
        <v>34</v>
      </c>
      <c r="AX5725" s="12" t="s">
        <v>72</v>
      </c>
      <c r="AY5725" s="151" t="s">
        <v>182</v>
      </c>
    </row>
    <row r="5726" spans="2:51" s="12" customFormat="1">
      <c r="B5726" s="149"/>
      <c r="D5726" s="150" t="s">
        <v>193</v>
      </c>
      <c r="E5726" s="151" t="s">
        <v>3</v>
      </c>
      <c r="F5726" s="152" t="s">
        <v>4996</v>
      </c>
      <c r="H5726" s="153">
        <v>40.886000000000003</v>
      </c>
      <c r="I5726" s="154"/>
      <c r="L5726" s="149"/>
      <c r="M5726" s="155"/>
      <c r="T5726" s="156"/>
      <c r="AT5726" s="151" t="s">
        <v>193</v>
      </c>
      <c r="AU5726" s="151" t="s">
        <v>81</v>
      </c>
      <c r="AV5726" s="12" t="s">
        <v>81</v>
      </c>
      <c r="AW5726" s="12" t="s">
        <v>34</v>
      </c>
      <c r="AX5726" s="12" t="s">
        <v>72</v>
      </c>
      <c r="AY5726" s="151" t="s">
        <v>182</v>
      </c>
    </row>
    <row r="5727" spans="2:51" s="12" customFormat="1">
      <c r="B5727" s="149"/>
      <c r="D5727" s="150" t="s">
        <v>193</v>
      </c>
      <c r="E5727" s="151" t="s">
        <v>3</v>
      </c>
      <c r="F5727" s="152" t="s">
        <v>4997</v>
      </c>
      <c r="H5727" s="153">
        <v>14.92</v>
      </c>
      <c r="I5727" s="154"/>
      <c r="L5727" s="149"/>
      <c r="M5727" s="155"/>
      <c r="T5727" s="156"/>
      <c r="AT5727" s="151" t="s">
        <v>193</v>
      </c>
      <c r="AU5727" s="151" t="s">
        <v>81</v>
      </c>
      <c r="AV5727" s="12" t="s">
        <v>81</v>
      </c>
      <c r="AW5727" s="12" t="s">
        <v>34</v>
      </c>
      <c r="AX5727" s="12" t="s">
        <v>72</v>
      </c>
      <c r="AY5727" s="151" t="s">
        <v>182</v>
      </c>
    </row>
    <row r="5728" spans="2:51" s="12" customFormat="1">
      <c r="B5728" s="149"/>
      <c r="D5728" s="150" t="s">
        <v>193</v>
      </c>
      <c r="E5728" s="151" t="s">
        <v>3</v>
      </c>
      <c r="F5728" s="152" t="s">
        <v>484</v>
      </c>
      <c r="H5728" s="153">
        <v>40</v>
      </c>
      <c r="I5728" s="154"/>
      <c r="L5728" s="149"/>
      <c r="M5728" s="155"/>
      <c r="T5728" s="156"/>
      <c r="AT5728" s="151" t="s">
        <v>193</v>
      </c>
      <c r="AU5728" s="151" t="s">
        <v>81</v>
      </c>
      <c r="AV5728" s="12" t="s">
        <v>81</v>
      </c>
      <c r="AW5728" s="12" t="s">
        <v>34</v>
      </c>
      <c r="AX5728" s="12" t="s">
        <v>72</v>
      </c>
      <c r="AY5728" s="151" t="s">
        <v>182</v>
      </c>
    </row>
    <row r="5729" spans="2:51" s="14" customFormat="1">
      <c r="B5729" s="174"/>
      <c r="D5729" s="150" t="s">
        <v>193</v>
      </c>
      <c r="E5729" s="175" t="s">
        <v>3</v>
      </c>
      <c r="F5729" s="176" t="s">
        <v>605</v>
      </c>
      <c r="H5729" s="177">
        <v>287.19599999999997</v>
      </c>
      <c r="I5729" s="178"/>
      <c r="L5729" s="174"/>
      <c r="M5729" s="179"/>
      <c r="T5729" s="180"/>
      <c r="AT5729" s="175" t="s">
        <v>193</v>
      </c>
      <c r="AU5729" s="175" t="s">
        <v>81</v>
      </c>
      <c r="AV5729" s="14" t="s">
        <v>202</v>
      </c>
      <c r="AW5729" s="14" t="s">
        <v>34</v>
      </c>
      <c r="AX5729" s="14" t="s">
        <v>72</v>
      </c>
      <c r="AY5729" s="175" t="s">
        <v>182</v>
      </c>
    </row>
    <row r="5730" spans="2:51" s="12" customFormat="1">
      <c r="B5730" s="149"/>
      <c r="D5730" s="150" t="s">
        <v>193</v>
      </c>
      <c r="E5730" s="151" t="s">
        <v>3</v>
      </c>
      <c r="F5730" s="152" t="s">
        <v>4987</v>
      </c>
      <c r="H5730" s="153">
        <v>16.350000000000001</v>
      </c>
      <c r="I5730" s="154"/>
      <c r="L5730" s="149"/>
      <c r="M5730" s="155"/>
      <c r="T5730" s="156"/>
      <c r="AT5730" s="151" t="s">
        <v>193</v>
      </c>
      <c r="AU5730" s="151" t="s">
        <v>81</v>
      </c>
      <c r="AV5730" s="12" t="s">
        <v>81</v>
      </c>
      <c r="AW5730" s="12" t="s">
        <v>34</v>
      </c>
      <c r="AX5730" s="12" t="s">
        <v>72</v>
      </c>
      <c r="AY5730" s="151" t="s">
        <v>182</v>
      </c>
    </row>
    <row r="5731" spans="2:51" s="12" customFormat="1">
      <c r="B5731" s="149"/>
      <c r="D5731" s="150" t="s">
        <v>193</v>
      </c>
      <c r="E5731" s="151" t="s">
        <v>3</v>
      </c>
      <c r="F5731" s="152" t="s">
        <v>4988</v>
      </c>
      <c r="H5731" s="153">
        <v>19.190000000000001</v>
      </c>
      <c r="I5731" s="154"/>
      <c r="L5731" s="149"/>
      <c r="M5731" s="155"/>
      <c r="T5731" s="156"/>
      <c r="AT5731" s="151" t="s">
        <v>193</v>
      </c>
      <c r="AU5731" s="151" t="s">
        <v>81</v>
      </c>
      <c r="AV5731" s="12" t="s">
        <v>81</v>
      </c>
      <c r="AW5731" s="12" t="s">
        <v>34</v>
      </c>
      <c r="AX5731" s="12" t="s">
        <v>72</v>
      </c>
      <c r="AY5731" s="151" t="s">
        <v>182</v>
      </c>
    </row>
    <row r="5732" spans="2:51" s="12" customFormat="1">
      <c r="B5732" s="149"/>
      <c r="D5732" s="150" t="s">
        <v>193</v>
      </c>
      <c r="E5732" s="151" t="s">
        <v>3</v>
      </c>
      <c r="F5732" s="152" t="s">
        <v>4989</v>
      </c>
      <c r="H5732" s="153">
        <v>18.190000000000001</v>
      </c>
      <c r="I5732" s="154"/>
      <c r="L5732" s="149"/>
      <c r="M5732" s="155"/>
      <c r="T5732" s="156"/>
      <c r="AT5732" s="151" t="s">
        <v>193</v>
      </c>
      <c r="AU5732" s="151" t="s">
        <v>81</v>
      </c>
      <c r="AV5732" s="12" t="s">
        <v>81</v>
      </c>
      <c r="AW5732" s="12" t="s">
        <v>34</v>
      </c>
      <c r="AX5732" s="12" t="s">
        <v>72</v>
      </c>
      <c r="AY5732" s="151" t="s">
        <v>182</v>
      </c>
    </row>
    <row r="5733" spans="2:51" s="12" customFormat="1">
      <c r="B5733" s="149"/>
      <c r="D5733" s="150" t="s">
        <v>193</v>
      </c>
      <c r="E5733" s="151" t="s">
        <v>3</v>
      </c>
      <c r="F5733" s="152" t="s">
        <v>4990</v>
      </c>
      <c r="H5733" s="153">
        <v>16.39</v>
      </c>
      <c r="I5733" s="154"/>
      <c r="L5733" s="149"/>
      <c r="M5733" s="155"/>
      <c r="T5733" s="156"/>
      <c r="AT5733" s="151" t="s">
        <v>193</v>
      </c>
      <c r="AU5733" s="151" t="s">
        <v>81</v>
      </c>
      <c r="AV5733" s="12" t="s">
        <v>81</v>
      </c>
      <c r="AW5733" s="12" t="s">
        <v>34</v>
      </c>
      <c r="AX5733" s="12" t="s">
        <v>72</v>
      </c>
      <c r="AY5733" s="151" t="s">
        <v>182</v>
      </c>
    </row>
    <row r="5734" spans="2:51" s="12" customFormat="1">
      <c r="B5734" s="149"/>
      <c r="D5734" s="150" t="s">
        <v>193</v>
      </c>
      <c r="E5734" s="151" t="s">
        <v>3</v>
      </c>
      <c r="F5734" s="152" t="s">
        <v>4990</v>
      </c>
      <c r="H5734" s="153">
        <v>16.39</v>
      </c>
      <c r="I5734" s="154"/>
      <c r="L5734" s="149"/>
      <c r="M5734" s="155"/>
      <c r="T5734" s="156"/>
      <c r="AT5734" s="151" t="s">
        <v>193</v>
      </c>
      <c r="AU5734" s="151" t="s">
        <v>81</v>
      </c>
      <c r="AV5734" s="12" t="s">
        <v>81</v>
      </c>
      <c r="AW5734" s="12" t="s">
        <v>34</v>
      </c>
      <c r="AX5734" s="12" t="s">
        <v>72</v>
      </c>
      <c r="AY5734" s="151" t="s">
        <v>182</v>
      </c>
    </row>
    <row r="5735" spans="2:51" s="12" customFormat="1">
      <c r="B5735" s="149"/>
      <c r="D5735" s="150" t="s">
        <v>193</v>
      </c>
      <c r="E5735" s="151" t="s">
        <v>3</v>
      </c>
      <c r="F5735" s="152" t="s">
        <v>4991</v>
      </c>
      <c r="H5735" s="153">
        <v>17.96</v>
      </c>
      <c r="I5735" s="154"/>
      <c r="L5735" s="149"/>
      <c r="M5735" s="155"/>
      <c r="T5735" s="156"/>
      <c r="AT5735" s="151" t="s">
        <v>193</v>
      </c>
      <c r="AU5735" s="151" t="s">
        <v>81</v>
      </c>
      <c r="AV5735" s="12" t="s">
        <v>81</v>
      </c>
      <c r="AW5735" s="12" t="s">
        <v>34</v>
      </c>
      <c r="AX5735" s="12" t="s">
        <v>72</v>
      </c>
      <c r="AY5735" s="151" t="s">
        <v>182</v>
      </c>
    </row>
    <row r="5736" spans="2:51" s="12" customFormat="1">
      <c r="B5736" s="149"/>
      <c r="D5736" s="150" t="s">
        <v>193</v>
      </c>
      <c r="E5736" s="151" t="s">
        <v>3</v>
      </c>
      <c r="F5736" s="152" t="s">
        <v>4992</v>
      </c>
      <c r="H5736" s="153">
        <v>12.35</v>
      </c>
      <c r="I5736" s="154"/>
      <c r="L5736" s="149"/>
      <c r="M5736" s="155"/>
      <c r="T5736" s="156"/>
      <c r="AT5736" s="151" t="s">
        <v>193</v>
      </c>
      <c r="AU5736" s="151" t="s">
        <v>81</v>
      </c>
      <c r="AV5736" s="12" t="s">
        <v>81</v>
      </c>
      <c r="AW5736" s="12" t="s">
        <v>34</v>
      </c>
      <c r="AX5736" s="12" t="s">
        <v>72</v>
      </c>
      <c r="AY5736" s="151" t="s">
        <v>182</v>
      </c>
    </row>
    <row r="5737" spans="2:51" s="12" customFormat="1">
      <c r="B5737" s="149"/>
      <c r="D5737" s="150" t="s">
        <v>193</v>
      </c>
      <c r="E5737" s="151" t="s">
        <v>3</v>
      </c>
      <c r="F5737" s="152" t="s">
        <v>4993</v>
      </c>
      <c r="H5737" s="153">
        <v>13.47</v>
      </c>
      <c r="I5737" s="154"/>
      <c r="L5737" s="149"/>
      <c r="M5737" s="155"/>
      <c r="T5737" s="156"/>
      <c r="AT5737" s="151" t="s">
        <v>193</v>
      </c>
      <c r="AU5737" s="151" t="s">
        <v>81</v>
      </c>
      <c r="AV5737" s="12" t="s">
        <v>81</v>
      </c>
      <c r="AW5737" s="12" t="s">
        <v>34</v>
      </c>
      <c r="AX5737" s="12" t="s">
        <v>72</v>
      </c>
      <c r="AY5737" s="151" t="s">
        <v>182</v>
      </c>
    </row>
    <row r="5738" spans="2:51" s="12" customFormat="1">
      <c r="B5738" s="149"/>
      <c r="D5738" s="150" t="s">
        <v>193</v>
      </c>
      <c r="E5738" s="151" t="s">
        <v>3</v>
      </c>
      <c r="F5738" s="152" t="s">
        <v>4986</v>
      </c>
      <c r="H5738" s="153">
        <v>12.39</v>
      </c>
      <c r="I5738" s="154"/>
      <c r="L5738" s="149"/>
      <c r="M5738" s="155"/>
      <c r="T5738" s="156"/>
      <c r="AT5738" s="151" t="s">
        <v>193</v>
      </c>
      <c r="AU5738" s="151" t="s">
        <v>81</v>
      </c>
      <c r="AV5738" s="12" t="s">
        <v>81</v>
      </c>
      <c r="AW5738" s="12" t="s">
        <v>34</v>
      </c>
      <c r="AX5738" s="12" t="s">
        <v>72</v>
      </c>
      <c r="AY5738" s="151" t="s">
        <v>182</v>
      </c>
    </row>
    <row r="5739" spans="2:51" s="12" customFormat="1">
      <c r="B5739" s="149"/>
      <c r="D5739" s="150" t="s">
        <v>193</v>
      </c>
      <c r="E5739" s="151" t="s">
        <v>3</v>
      </c>
      <c r="F5739" s="152" t="s">
        <v>4985</v>
      </c>
      <c r="H5739" s="153">
        <v>13.51</v>
      </c>
      <c r="I5739" s="154"/>
      <c r="L5739" s="149"/>
      <c r="M5739" s="155"/>
      <c r="T5739" s="156"/>
      <c r="AT5739" s="151" t="s">
        <v>193</v>
      </c>
      <c r="AU5739" s="151" t="s">
        <v>81</v>
      </c>
      <c r="AV5739" s="12" t="s">
        <v>81</v>
      </c>
      <c r="AW5739" s="12" t="s">
        <v>34</v>
      </c>
      <c r="AX5739" s="12" t="s">
        <v>72</v>
      </c>
      <c r="AY5739" s="151" t="s">
        <v>182</v>
      </c>
    </row>
    <row r="5740" spans="2:51" s="12" customFormat="1">
      <c r="B5740" s="149"/>
      <c r="D5740" s="150" t="s">
        <v>193</v>
      </c>
      <c r="E5740" s="151" t="s">
        <v>3</v>
      </c>
      <c r="F5740" s="152" t="s">
        <v>4994</v>
      </c>
      <c r="H5740" s="153">
        <v>15.13</v>
      </c>
      <c r="I5740" s="154"/>
      <c r="L5740" s="149"/>
      <c r="M5740" s="155"/>
      <c r="T5740" s="156"/>
      <c r="AT5740" s="151" t="s">
        <v>193</v>
      </c>
      <c r="AU5740" s="151" t="s">
        <v>81</v>
      </c>
      <c r="AV5740" s="12" t="s">
        <v>81</v>
      </c>
      <c r="AW5740" s="12" t="s">
        <v>34</v>
      </c>
      <c r="AX5740" s="12" t="s">
        <v>72</v>
      </c>
      <c r="AY5740" s="151" t="s">
        <v>182</v>
      </c>
    </row>
    <row r="5741" spans="2:51" s="12" customFormat="1">
      <c r="B5741" s="149"/>
      <c r="D5741" s="150" t="s">
        <v>193</v>
      </c>
      <c r="E5741" s="151" t="s">
        <v>3</v>
      </c>
      <c r="F5741" s="152" t="s">
        <v>4995</v>
      </c>
      <c r="H5741" s="153">
        <v>20.07</v>
      </c>
      <c r="I5741" s="154"/>
      <c r="L5741" s="149"/>
      <c r="M5741" s="155"/>
      <c r="T5741" s="156"/>
      <c r="AT5741" s="151" t="s">
        <v>193</v>
      </c>
      <c r="AU5741" s="151" t="s">
        <v>81</v>
      </c>
      <c r="AV5741" s="12" t="s">
        <v>81</v>
      </c>
      <c r="AW5741" s="12" t="s">
        <v>34</v>
      </c>
      <c r="AX5741" s="12" t="s">
        <v>72</v>
      </c>
      <c r="AY5741" s="151" t="s">
        <v>182</v>
      </c>
    </row>
    <row r="5742" spans="2:51" s="12" customFormat="1">
      <c r="B5742" s="149"/>
      <c r="D5742" s="150" t="s">
        <v>193</v>
      </c>
      <c r="E5742" s="151" t="s">
        <v>3</v>
      </c>
      <c r="F5742" s="152" t="s">
        <v>4996</v>
      </c>
      <c r="H5742" s="153">
        <v>40.886000000000003</v>
      </c>
      <c r="I5742" s="154"/>
      <c r="L5742" s="149"/>
      <c r="M5742" s="155"/>
      <c r="T5742" s="156"/>
      <c r="AT5742" s="151" t="s">
        <v>193</v>
      </c>
      <c r="AU5742" s="151" t="s">
        <v>81</v>
      </c>
      <c r="AV5742" s="12" t="s">
        <v>81</v>
      </c>
      <c r="AW5742" s="12" t="s">
        <v>34</v>
      </c>
      <c r="AX5742" s="12" t="s">
        <v>72</v>
      </c>
      <c r="AY5742" s="151" t="s">
        <v>182</v>
      </c>
    </row>
    <row r="5743" spans="2:51" s="12" customFormat="1">
      <c r="B5743" s="149"/>
      <c r="D5743" s="150" t="s">
        <v>193</v>
      </c>
      <c r="E5743" s="151" t="s">
        <v>3</v>
      </c>
      <c r="F5743" s="152" t="s">
        <v>4997</v>
      </c>
      <c r="H5743" s="153">
        <v>14.92</v>
      </c>
      <c r="I5743" s="154"/>
      <c r="L5743" s="149"/>
      <c r="M5743" s="155"/>
      <c r="T5743" s="156"/>
      <c r="AT5743" s="151" t="s">
        <v>193</v>
      </c>
      <c r="AU5743" s="151" t="s">
        <v>81</v>
      </c>
      <c r="AV5743" s="12" t="s">
        <v>81</v>
      </c>
      <c r="AW5743" s="12" t="s">
        <v>34</v>
      </c>
      <c r="AX5743" s="12" t="s">
        <v>72</v>
      </c>
      <c r="AY5743" s="151" t="s">
        <v>182</v>
      </c>
    </row>
    <row r="5744" spans="2:51" s="12" customFormat="1">
      <c r="B5744" s="149"/>
      <c r="D5744" s="150" t="s">
        <v>193</v>
      </c>
      <c r="E5744" s="151" t="s">
        <v>3</v>
      </c>
      <c r="F5744" s="152" t="s">
        <v>484</v>
      </c>
      <c r="H5744" s="153">
        <v>40</v>
      </c>
      <c r="I5744" s="154"/>
      <c r="L5744" s="149"/>
      <c r="M5744" s="155"/>
      <c r="T5744" s="156"/>
      <c r="AT5744" s="151" t="s">
        <v>193</v>
      </c>
      <c r="AU5744" s="151" t="s">
        <v>81</v>
      </c>
      <c r="AV5744" s="12" t="s">
        <v>81</v>
      </c>
      <c r="AW5744" s="12" t="s">
        <v>34</v>
      </c>
      <c r="AX5744" s="12" t="s">
        <v>72</v>
      </c>
      <c r="AY5744" s="151" t="s">
        <v>182</v>
      </c>
    </row>
    <row r="5745" spans="2:65" s="14" customFormat="1">
      <c r="B5745" s="174"/>
      <c r="D5745" s="150" t="s">
        <v>193</v>
      </c>
      <c r="E5745" s="175" t="s">
        <v>3</v>
      </c>
      <c r="F5745" s="176" t="s">
        <v>610</v>
      </c>
      <c r="H5745" s="177">
        <v>287.19599999999997</v>
      </c>
      <c r="I5745" s="178"/>
      <c r="L5745" s="174"/>
      <c r="M5745" s="179"/>
      <c r="T5745" s="180"/>
      <c r="AT5745" s="175" t="s">
        <v>193</v>
      </c>
      <c r="AU5745" s="175" t="s">
        <v>81</v>
      </c>
      <c r="AV5745" s="14" t="s">
        <v>202</v>
      </c>
      <c r="AW5745" s="14" t="s">
        <v>34</v>
      </c>
      <c r="AX5745" s="14" t="s">
        <v>72</v>
      </c>
      <c r="AY5745" s="175" t="s">
        <v>182</v>
      </c>
    </row>
    <row r="5746" spans="2:65" s="12" customFormat="1">
      <c r="B5746" s="149"/>
      <c r="D5746" s="150" t="s">
        <v>193</v>
      </c>
      <c r="E5746" s="151" t="s">
        <v>3</v>
      </c>
      <c r="F5746" s="152" t="s">
        <v>4998</v>
      </c>
      <c r="H5746" s="153">
        <v>16.399999999999999</v>
      </c>
      <c r="I5746" s="154"/>
      <c r="L5746" s="149"/>
      <c r="M5746" s="155"/>
      <c r="T5746" s="156"/>
      <c r="AT5746" s="151" t="s">
        <v>193</v>
      </c>
      <c r="AU5746" s="151" t="s">
        <v>81</v>
      </c>
      <c r="AV5746" s="12" t="s">
        <v>81</v>
      </c>
      <c r="AW5746" s="12" t="s">
        <v>34</v>
      </c>
      <c r="AX5746" s="12" t="s">
        <v>72</v>
      </c>
      <c r="AY5746" s="151" t="s">
        <v>182</v>
      </c>
    </row>
    <row r="5747" spans="2:65" s="12" customFormat="1">
      <c r="B5747" s="149"/>
      <c r="D5747" s="150" t="s">
        <v>193</v>
      </c>
      <c r="E5747" s="151" t="s">
        <v>3</v>
      </c>
      <c r="F5747" s="152" t="s">
        <v>4998</v>
      </c>
      <c r="H5747" s="153">
        <v>16.399999999999999</v>
      </c>
      <c r="I5747" s="154"/>
      <c r="L5747" s="149"/>
      <c r="M5747" s="155"/>
      <c r="T5747" s="156"/>
      <c r="AT5747" s="151" t="s">
        <v>193</v>
      </c>
      <c r="AU5747" s="151" t="s">
        <v>81</v>
      </c>
      <c r="AV5747" s="12" t="s">
        <v>81</v>
      </c>
      <c r="AW5747" s="12" t="s">
        <v>34</v>
      </c>
      <c r="AX5747" s="12" t="s">
        <v>72</v>
      </c>
      <c r="AY5747" s="151" t="s">
        <v>182</v>
      </c>
    </row>
    <row r="5748" spans="2:65" s="14" customFormat="1">
      <c r="B5748" s="174"/>
      <c r="D5748" s="150" t="s">
        <v>193</v>
      </c>
      <c r="E5748" s="175" t="s">
        <v>3</v>
      </c>
      <c r="F5748" s="176" t="s">
        <v>910</v>
      </c>
      <c r="H5748" s="177">
        <v>32.799999999999997</v>
      </c>
      <c r="I5748" s="178"/>
      <c r="L5748" s="174"/>
      <c r="M5748" s="179"/>
      <c r="T5748" s="180"/>
      <c r="AT5748" s="175" t="s">
        <v>193</v>
      </c>
      <c r="AU5748" s="175" t="s">
        <v>81</v>
      </c>
      <c r="AV5748" s="14" t="s">
        <v>202</v>
      </c>
      <c r="AW5748" s="14" t="s">
        <v>34</v>
      </c>
      <c r="AX5748" s="14" t="s">
        <v>72</v>
      </c>
      <c r="AY5748" s="175" t="s">
        <v>182</v>
      </c>
    </row>
    <row r="5749" spans="2:65" s="12" customFormat="1">
      <c r="B5749" s="149"/>
      <c r="D5749" s="150" t="s">
        <v>193</v>
      </c>
      <c r="E5749" s="151" t="s">
        <v>3</v>
      </c>
      <c r="F5749" s="152" t="s">
        <v>111</v>
      </c>
      <c r="H5749" s="153">
        <v>10</v>
      </c>
      <c r="I5749" s="154"/>
      <c r="L5749" s="149"/>
      <c r="M5749" s="155"/>
      <c r="T5749" s="156"/>
      <c r="AT5749" s="151" t="s">
        <v>193</v>
      </c>
      <c r="AU5749" s="151" t="s">
        <v>81</v>
      </c>
      <c r="AV5749" s="12" t="s">
        <v>81</v>
      </c>
      <c r="AW5749" s="12" t="s">
        <v>34</v>
      </c>
      <c r="AX5749" s="12" t="s">
        <v>72</v>
      </c>
      <c r="AY5749" s="151" t="s">
        <v>182</v>
      </c>
    </row>
    <row r="5750" spans="2:65" s="14" customFormat="1">
      <c r="B5750" s="174"/>
      <c r="D5750" s="150" t="s">
        <v>193</v>
      </c>
      <c r="E5750" s="175" t="s">
        <v>3</v>
      </c>
      <c r="F5750" s="176" t="s">
        <v>1771</v>
      </c>
      <c r="H5750" s="177">
        <v>10</v>
      </c>
      <c r="I5750" s="178"/>
      <c r="L5750" s="174"/>
      <c r="M5750" s="179"/>
      <c r="T5750" s="180"/>
      <c r="AT5750" s="175" t="s">
        <v>193</v>
      </c>
      <c r="AU5750" s="175" t="s">
        <v>81</v>
      </c>
      <c r="AV5750" s="14" t="s">
        <v>202</v>
      </c>
      <c r="AW5750" s="14" t="s">
        <v>34</v>
      </c>
      <c r="AX5750" s="14" t="s">
        <v>72</v>
      </c>
      <c r="AY5750" s="175" t="s">
        <v>182</v>
      </c>
    </row>
    <row r="5751" spans="2:65" s="13" customFormat="1">
      <c r="B5751" s="157"/>
      <c r="D5751" s="150" t="s">
        <v>193</v>
      </c>
      <c r="E5751" s="158" t="s">
        <v>3</v>
      </c>
      <c r="F5751" s="159" t="s">
        <v>201</v>
      </c>
      <c r="H5751" s="160">
        <v>993.27200000000005</v>
      </c>
      <c r="I5751" s="161"/>
      <c r="L5751" s="157"/>
      <c r="M5751" s="162"/>
      <c r="T5751" s="163"/>
      <c r="AT5751" s="158" t="s">
        <v>193</v>
      </c>
      <c r="AU5751" s="158" t="s">
        <v>81</v>
      </c>
      <c r="AV5751" s="13" t="s">
        <v>189</v>
      </c>
      <c r="AW5751" s="13" t="s">
        <v>34</v>
      </c>
      <c r="AX5751" s="13" t="s">
        <v>79</v>
      </c>
      <c r="AY5751" s="158" t="s">
        <v>182</v>
      </c>
    </row>
    <row r="5752" spans="2:65" s="1" customFormat="1" ht="24.2" customHeight="1">
      <c r="B5752" s="131"/>
      <c r="C5752" s="132" t="s">
        <v>4999</v>
      </c>
      <c r="D5752" s="132" t="s">
        <v>184</v>
      </c>
      <c r="E5752" s="133" t="s">
        <v>5000</v>
      </c>
      <c r="F5752" s="134" t="s">
        <v>5001</v>
      </c>
      <c r="G5752" s="135" t="s">
        <v>300</v>
      </c>
      <c r="H5752" s="136">
        <v>662.33199999999999</v>
      </c>
      <c r="I5752" s="137"/>
      <c r="J5752" s="138">
        <f>ROUND(I5752*H5752,2)</f>
        <v>0</v>
      </c>
      <c r="K5752" s="134" t="s">
        <v>188</v>
      </c>
      <c r="L5752" s="32"/>
      <c r="M5752" s="139" t="s">
        <v>3</v>
      </c>
      <c r="N5752" s="140" t="s">
        <v>43</v>
      </c>
      <c r="P5752" s="141">
        <f>O5752*H5752</f>
        <v>0</v>
      </c>
      <c r="Q5752" s="141">
        <v>5.0000000000000001E-4</v>
      </c>
      <c r="R5752" s="141">
        <f>Q5752*H5752</f>
        <v>0.33116600000000002</v>
      </c>
      <c r="S5752" s="141">
        <v>0</v>
      </c>
      <c r="T5752" s="142">
        <f>S5752*H5752</f>
        <v>0</v>
      </c>
      <c r="AR5752" s="143" t="s">
        <v>286</v>
      </c>
      <c r="AT5752" s="143" t="s">
        <v>184</v>
      </c>
      <c r="AU5752" s="143" t="s">
        <v>81</v>
      </c>
      <c r="AY5752" s="17" t="s">
        <v>182</v>
      </c>
      <c r="BE5752" s="144">
        <f>IF(N5752="základní",J5752,0)</f>
        <v>0</v>
      </c>
      <c r="BF5752" s="144">
        <f>IF(N5752="snížená",J5752,0)</f>
        <v>0</v>
      </c>
      <c r="BG5752" s="144">
        <f>IF(N5752="zákl. přenesená",J5752,0)</f>
        <v>0</v>
      </c>
      <c r="BH5752" s="144">
        <f>IF(N5752="sníž. přenesená",J5752,0)</f>
        <v>0</v>
      </c>
      <c r="BI5752" s="144">
        <f>IF(N5752="nulová",J5752,0)</f>
        <v>0</v>
      </c>
      <c r="BJ5752" s="17" t="s">
        <v>79</v>
      </c>
      <c r="BK5752" s="144">
        <f>ROUND(I5752*H5752,2)</f>
        <v>0</v>
      </c>
      <c r="BL5752" s="17" t="s">
        <v>286</v>
      </c>
      <c r="BM5752" s="143" t="s">
        <v>5002</v>
      </c>
    </row>
    <row r="5753" spans="2:65" s="1" customFormat="1">
      <c r="B5753" s="32"/>
      <c r="D5753" s="145" t="s">
        <v>191</v>
      </c>
      <c r="F5753" s="146" t="s">
        <v>5003</v>
      </c>
      <c r="I5753" s="147"/>
      <c r="L5753" s="32"/>
      <c r="M5753" s="148"/>
      <c r="T5753" s="52"/>
      <c r="AT5753" s="17" t="s">
        <v>191</v>
      </c>
      <c r="AU5753" s="17" t="s">
        <v>81</v>
      </c>
    </row>
    <row r="5754" spans="2:65" s="12" customFormat="1">
      <c r="B5754" s="149"/>
      <c r="D5754" s="150" t="s">
        <v>193</v>
      </c>
      <c r="E5754" s="151" t="s">
        <v>3</v>
      </c>
      <c r="F5754" s="152" t="s">
        <v>2298</v>
      </c>
      <c r="H5754" s="153">
        <v>6.45</v>
      </c>
      <c r="I5754" s="154"/>
      <c r="L5754" s="149"/>
      <c r="M5754" s="155"/>
      <c r="T5754" s="156"/>
      <c r="AT5754" s="151" t="s">
        <v>193</v>
      </c>
      <c r="AU5754" s="151" t="s">
        <v>81</v>
      </c>
      <c r="AV5754" s="12" t="s">
        <v>81</v>
      </c>
      <c r="AW5754" s="12" t="s">
        <v>34</v>
      </c>
      <c r="AX5754" s="12" t="s">
        <v>72</v>
      </c>
      <c r="AY5754" s="151" t="s">
        <v>182</v>
      </c>
    </row>
    <row r="5755" spans="2:65" s="12" customFormat="1">
      <c r="B5755" s="149"/>
      <c r="D5755" s="150" t="s">
        <v>193</v>
      </c>
      <c r="E5755" s="151" t="s">
        <v>3</v>
      </c>
      <c r="F5755" s="152" t="s">
        <v>5004</v>
      </c>
      <c r="H5755" s="153">
        <v>4.8</v>
      </c>
      <c r="I5755" s="154"/>
      <c r="L5755" s="149"/>
      <c r="M5755" s="155"/>
      <c r="T5755" s="156"/>
      <c r="AT5755" s="151" t="s">
        <v>193</v>
      </c>
      <c r="AU5755" s="151" t="s">
        <v>81</v>
      </c>
      <c r="AV5755" s="12" t="s">
        <v>81</v>
      </c>
      <c r="AW5755" s="12" t="s">
        <v>34</v>
      </c>
      <c r="AX5755" s="12" t="s">
        <v>72</v>
      </c>
      <c r="AY5755" s="151" t="s">
        <v>182</v>
      </c>
    </row>
    <row r="5756" spans="2:65" s="12" customFormat="1">
      <c r="B5756" s="149"/>
      <c r="D5756" s="150" t="s">
        <v>193</v>
      </c>
      <c r="E5756" s="151" t="s">
        <v>3</v>
      </c>
      <c r="F5756" s="152" t="s">
        <v>5005</v>
      </c>
      <c r="H5756" s="153">
        <v>5.2</v>
      </c>
      <c r="I5756" s="154"/>
      <c r="L5756" s="149"/>
      <c r="M5756" s="155"/>
      <c r="T5756" s="156"/>
      <c r="AT5756" s="151" t="s">
        <v>193</v>
      </c>
      <c r="AU5756" s="151" t="s">
        <v>81</v>
      </c>
      <c r="AV5756" s="12" t="s">
        <v>81</v>
      </c>
      <c r="AW5756" s="12" t="s">
        <v>34</v>
      </c>
      <c r="AX5756" s="12" t="s">
        <v>72</v>
      </c>
      <c r="AY5756" s="151" t="s">
        <v>182</v>
      </c>
    </row>
    <row r="5757" spans="2:65" s="12" customFormat="1">
      <c r="B5757" s="149"/>
      <c r="D5757" s="150" t="s">
        <v>193</v>
      </c>
      <c r="E5757" s="151" t="s">
        <v>3</v>
      </c>
      <c r="F5757" s="152" t="s">
        <v>2299</v>
      </c>
      <c r="H5757" s="153">
        <v>5.2</v>
      </c>
      <c r="I5757" s="154"/>
      <c r="L5757" s="149"/>
      <c r="M5757" s="155"/>
      <c r="T5757" s="156"/>
      <c r="AT5757" s="151" t="s">
        <v>193</v>
      </c>
      <c r="AU5757" s="151" t="s">
        <v>81</v>
      </c>
      <c r="AV5757" s="12" t="s">
        <v>81</v>
      </c>
      <c r="AW5757" s="12" t="s">
        <v>34</v>
      </c>
      <c r="AX5757" s="12" t="s">
        <v>72</v>
      </c>
      <c r="AY5757" s="151" t="s">
        <v>182</v>
      </c>
    </row>
    <row r="5758" spans="2:65" s="12" customFormat="1">
      <c r="B5758" s="149"/>
      <c r="D5758" s="150" t="s">
        <v>193</v>
      </c>
      <c r="E5758" s="151" t="s">
        <v>3</v>
      </c>
      <c r="F5758" s="152" t="s">
        <v>5006</v>
      </c>
      <c r="H5758" s="153">
        <v>9.58</v>
      </c>
      <c r="I5758" s="154"/>
      <c r="L5758" s="149"/>
      <c r="M5758" s="155"/>
      <c r="T5758" s="156"/>
      <c r="AT5758" s="151" t="s">
        <v>193</v>
      </c>
      <c r="AU5758" s="151" t="s">
        <v>81</v>
      </c>
      <c r="AV5758" s="12" t="s">
        <v>81</v>
      </c>
      <c r="AW5758" s="12" t="s">
        <v>34</v>
      </c>
      <c r="AX5758" s="12" t="s">
        <v>72</v>
      </c>
      <c r="AY5758" s="151" t="s">
        <v>182</v>
      </c>
    </row>
    <row r="5759" spans="2:65" s="12" customFormat="1">
      <c r="B5759" s="149"/>
      <c r="D5759" s="150" t="s">
        <v>193</v>
      </c>
      <c r="E5759" s="151" t="s">
        <v>3</v>
      </c>
      <c r="F5759" s="152" t="s">
        <v>5007</v>
      </c>
      <c r="H5759" s="153">
        <v>12.16</v>
      </c>
      <c r="I5759" s="154"/>
      <c r="L5759" s="149"/>
      <c r="M5759" s="155"/>
      <c r="T5759" s="156"/>
      <c r="AT5759" s="151" t="s">
        <v>193</v>
      </c>
      <c r="AU5759" s="151" t="s">
        <v>81</v>
      </c>
      <c r="AV5759" s="12" t="s">
        <v>81</v>
      </c>
      <c r="AW5759" s="12" t="s">
        <v>34</v>
      </c>
      <c r="AX5759" s="12" t="s">
        <v>72</v>
      </c>
      <c r="AY5759" s="151" t="s">
        <v>182</v>
      </c>
    </row>
    <row r="5760" spans="2:65" s="12" customFormat="1">
      <c r="B5760" s="149"/>
      <c r="D5760" s="150" t="s">
        <v>193</v>
      </c>
      <c r="E5760" s="151" t="s">
        <v>3</v>
      </c>
      <c r="F5760" s="152" t="s">
        <v>5008</v>
      </c>
      <c r="H5760" s="153">
        <v>17.78</v>
      </c>
      <c r="I5760" s="154"/>
      <c r="L5760" s="149"/>
      <c r="M5760" s="155"/>
      <c r="T5760" s="156"/>
      <c r="AT5760" s="151" t="s">
        <v>193</v>
      </c>
      <c r="AU5760" s="151" t="s">
        <v>81</v>
      </c>
      <c r="AV5760" s="12" t="s">
        <v>81</v>
      </c>
      <c r="AW5760" s="12" t="s">
        <v>34</v>
      </c>
      <c r="AX5760" s="12" t="s">
        <v>72</v>
      </c>
      <c r="AY5760" s="151" t="s">
        <v>182</v>
      </c>
    </row>
    <row r="5761" spans="2:51" s="12" customFormat="1">
      <c r="B5761" s="149"/>
      <c r="D5761" s="150" t="s">
        <v>193</v>
      </c>
      <c r="E5761" s="151" t="s">
        <v>3</v>
      </c>
      <c r="F5761" s="152" t="s">
        <v>2302</v>
      </c>
      <c r="H5761" s="153">
        <v>7.85</v>
      </c>
      <c r="I5761" s="154"/>
      <c r="L5761" s="149"/>
      <c r="M5761" s="155"/>
      <c r="T5761" s="156"/>
      <c r="AT5761" s="151" t="s">
        <v>193</v>
      </c>
      <c r="AU5761" s="151" t="s">
        <v>81</v>
      </c>
      <c r="AV5761" s="12" t="s">
        <v>81</v>
      </c>
      <c r="AW5761" s="12" t="s">
        <v>34</v>
      </c>
      <c r="AX5761" s="12" t="s">
        <v>72</v>
      </c>
      <c r="AY5761" s="151" t="s">
        <v>182</v>
      </c>
    </row>
    <row r="5762" spans="2:51" s="12" customFormat="1">
      <c r="B5762" s="149"/>
      <c r="D5762" s="150" t="s">
        <v>193</v>
      </c>
      <c r="E5762" s="151" t="s">
        <v>3</v>
      </c>
      <c r="F5762" s="152" t="s">
        <v>309</v>
      </c>
      <c r="H5762" s="153">
        <v>20</v>
      </c>
      <c r="I5762" s="154"/>
      <c r="L5762" s="149"/>
      <c r="M5762" s="155"/>
      <c r="T5762" s="156"/>
      <c r="AT5762" s="151" t="s">
        <v>193</v>
      </c>
      <c r="AU5762" s="151" t="s">
        <v>81</v>
      </c>
      <c r="AV5762" s="12" t="s">
        <v>81</v>
      </c>
      <c r="AW5762" s="12" t="s">
        <v>34</v>
      </c>
      <c r="AX5762" s="12" t="s">
        <v>72</v>
      </c>
      <c r="AY5762" s="151" t="s">
        <v>182</v>
      </c>
    </row>
    <row r="5763" spans="2:51" s="14" customFormat="1">
      <c r="B5763" s="174"/>
      <c r="D5763" s="150" t="s">
        <v>193</v>
      </c>
      <c r="E5763" s="175" t="s">
        <v>3</v>
      </c>
      <c r="F5763" s="176" t="s">
        <v>590</v>
      </c>
      <c r="H5763" s="177">
        <v>89.02</v>
      </c>
      <c r="I5763" s="178"/>
      <c r="L5763" s="174"/>
      <c r="M5763" s="179"/>
      <c r="T5763" s="180"/>
      <c r="AT5763" s="175" t="s">
        <v>193</v>
      </c>
      <c r="AU5763" s="175" t="s">
        <v>81</v>
      </c>
      <c r="AV5763" s="14" t="s">
        <v>202</v>
      </c>
      <c r="AW5763" s="14" t="s">
        <v>34</v>
      </c>
      <c r="AX5763" s="14" t="s">
        <v>72</v>
      </c>
      <c r="AY5763" s="175" t="s">
        <v>182</v>
      </c>
    </row>
    <row r="5764" spans="2:51" s="12" customFormat="1">
      <c r="B5764" s="149"/>
      <c r="D5764" s="150" t="s">
        <v>193</v>
      </c>
      <c r="E5764" s="151" t="s">
        <v>3</v>
      </c>
      <c r="F5764" s="152" t="s">
        <v>5009</v>
      </c>
      <c r="H5764" s="153">
        <v>7.01</v>
      </c>
      <c r="I5764" s="154"/>
      <c r="L5764" s="149"/>
      <c r="M5764" s="155"/>
      <c r="T5764" s="156"/>
      <c r="AT5764" s="151" t="s">
        <v>193</v>
      </c>
      <c r="AU5764" s="151" t="s">
        <v>81</v>
      </c>
      <c r="AV5764" s="12" t="s">
        <v>81</v>
      </c>
      <c r="AW5764" s="12" t="s">
        <v>34</v>
      </c>
      <c r="AX5764" s="12" t="s">
        <v>72</v>
      </c>
      <c r="AY5764" s="151" t="s">
        <v>182</v>
      </c>
    </row>
    <row r="5765" spans="2:51" s="12" customFormat="1">
      <c r="B5765" s="149"/>
      <c r="D5765" s="150" t="s">
        <v>193</v>
      </c>
      <c r="E5765" s="151" t="s">
        <v>3</v>
      </c>
      <c r="F5765" s="152" t="s">
        <v>5010</v>
      </c>
      <c r="H5765" s="153">
        <v>10.210000000000001</v>
      </c>
      <c r="I5765" s="154"/>
      <c r="L5765" s="149"/>
      <c r="M5765" s="155"/>
      <c r="T5765" s="156"/>
      <c r="AT5765" s="151" t="s">
        <v>193</v>
      </c>
      <c r="AU5765" s="151" t="s">
        <v>81</v>
      </c>
      <c r="AV5765" s="12" t="s">
        <v>81</v>
      </c>
      <c r="AW5765" s="12" t="s">
        <v>34</v>
      </c>
      <c r="AX5765" s="12" t="s">
        <v>72</v>
      </c>
      <c r="AY5765" s="151" t="s">
        <v>182</v>
      </c>
    </row>
    <row r="5766" spans="2:51" s="12" customFormat="1">
      <c r="B5766" s="149"/>
      <c r="D5766" s="150" t="s">
        <v>193</v>
      </c>
      <c r="E5766" s="151" t="s">
        <v>3</v>
      </c>
      <c r="F5766" s="152" t="s">
        <v>2318</v>
      </c>
      <c r="H5766" s="153">
        <v>5.18</v>
      </c>
      <c r="I5766" s="154"/>
      <c r="L5766" s="149"/>
      <c r="M5766" s="155"/>
      <c r="T5766" s="156"/>
      <c r="AT5766" s="151" t="s">
        <v>193</v>
      </c>
      <c r="AU5766" s="151" t="s">
        <v>81</v>
      </c>
      <c r="AV5766" s="12" t="s">
        <v>81</v>
      </c>
      <c r="AW5766" s="12" t="s">
        <v>34</v>
      </c>
      <c r="AX5766" s="12" t="s">
        <v>72</v>
      </c>
      <c r="AY5766" s="151" t="s">
        <v>182</v>
      </c>
    </row>
    <row r="5767" spans="2:51" s="12" customFormat="1">
      <c r="B5767" s="149"/>
      <c r="D5767" s="150" t="s">
        <v>193</v>
      </c>
      <c r="E5767" s="151" t="s">
        <v>3</v>
      </c>
      <c r="F5767" s="152" t="s">
        <v>2318</v>
      </c>
      <c r="H5767" s="153">
        <v>5.18</v>
      </c>
      <c r="I5767" s="154"/>
      <c r="L5767" s="149"/>
      <c r="M5767" s="155"/>
      <c r="T5767" s="156"/>
      <c r="AT5767" s="151" t="s">
        <v>193</v>
      </c>
      <c r="AU5767" s="151" t="s">
        <v>81</v>
      </c>
      <c r="AV5767" s="12" t="s">
        <v>81</v>
      </c>
      <c r="AW5767" s="12" t="s">
        <v>34</v>
      </c>
      <c r="AX5767" s="12" t="s">
        <v>72</v>
      </c>
      <c r="AY5767" s="151" t="s">
        <v>182</v>
      </c>
    </row>
    <row r="5768" spans="2:51" s="12" customFormat="1">
      <c r="B5768" s="149"/>
      <c r="D5768" s="150" t="s">
        <v>193</v>
      </c>
      <c r="E5768" s="151" t="s">
        <v>3</v>
      </c>
      <c r="F5768" s="152" t="s">
        <v>5011</v>
      </c>
      <c r="H5768" s="153">
        <v>7.61</v>
      </c>
      <c r="I5768" s="154"/>
      <c r="L5768" s="149"/>
      <c r="M5768" s="155"/>
      <c r="T5768" s="156"/>
      <c r="AT5768" s="151" t="s">
        <v>193</v>
      </c>
      <c r="AU5768" s="151" t="s">
        <v>81</v>
      </c>
      <c r="AV5768" s="12" t="s">
        <v>81</v>
      </c>
      <c r="AW5768" s="12" t="s">
        <v>34</v>
      </c>
      <c r="AX5768" s="12" t="s">
        <v>72</v>
      </c>
      <c r="AY5768" s="151" t="s">
        <v>182</v>
      </c>
    </row>
    <row r="5769" spans="2:51" s="12" customFormat="1">
      <c r="B5769" s="149"/>
      <c r="D5769" s="150" t="s">
        <v>193</v>
      </c>
      <c r="E5769" s="151" t="s">
        <v>3</v>
      </c>
      <c r="F5769" s="152" t="s">
        <v>5012</v>
      </c>
      <c r="H5769" s="153">
        <v>5.59</v>
      </c>
      <c r="I5769" s="154"/>
      <c r="L5769" s="149"/>
      <c r="M5769" s="155"/>
      <c r="T5769" s="156"/>
      <c r="AT5769" s="151" t="s">
        <v>193</v>
      </c>
      <c r="AU5769" s="151" t="s">
        <v>81</v>
      </c>
      <c r="AV5769" s="12" t="s">
        <v>81</v>
      </c>
      <c r="AW5769" s="12" t="s">
        <v>34</v>
      </c>
      <c r="AX5769" s="12" t="s">
        <v>72</v>
      </c>
      <c r="AY5769" s="151" t="s">
        <v>182</v>
      </c>
    </row>
    <row r="5770" spans="2:51" s="12" customFormat="1">
      <c r="B5770" s="149"/>
      <c r="D5770" s="150" t="s">
        <v>193</v>
      </c>
      <c r="E5770" s="151" t="s">
        <v>3</v>
      </c>
      <c r="F5770" s="152" t="s">
        <v>5013</v>
      </c>
      <c r="H5770" s="153">
        <v>5.3</v>
      </c>
      <c r="I5770" s="154"/>
      <c r="L5770" s="149"/>
      <c r="M5770" s="155"/>
      <c r="T5770" s="156"/>
      <c r="AT5770" s="151" t="s">
        <v>193</v>
      </c>
      <c r="AU5770" s="151" t="s">
        <v>81</v>
      </c>
      <c r="AV5770" s="12" t="s">
        <v>81</v>
      </c>
      <c r="AW5770" s="12" t="s">
        <v>34</v>
      </c>
      <c r="AX5770" s="12" t="s">
        <v>72</v>
      </c>
      <c r="AY5770" s="151" t="s">
        <v>182</v>
      </c>
    </row>
    <row r="5771" spans="2:51" s="12" customFormat="1">
      <c r="B5771" s="149"/>
      <c r="D5771" s="150" t="s">
        <v>193</v>
      </c>
      <c r="E5771" s="151" t="s">
        <v>3</v>
      </c>
      <c r="F5771" s="152" t="s">
        <v>2322</v>
      </c>
      <c r="H5771" s="153">
        <v>7.18</v>
      </c>
      <c r="I5771" s="154"/>
      <c r="L5771" s="149"/>
      <c r="M5771" s="155"/>
      <c r="T5771" s="156"/>
      <c r="AT5771" s="151" t="s">
        <v>193</v>
      </c>
      <c r="AU5771" s="151" t="s">
        <v>81</v>
      </c>
      <c r="AV5771" s="12" t="s">
        <v>81</v>
      </c>
      <c r="AW5771" s="12" t="s">
        <v>34</v>
      </c>
      <c r="AX5771" s="12" t="s">
        <v>72</v>
      </c>
      <c r="AY5771" s="151" t="s">
        <v>182</v>
      </c>
    </row>
    <row r="5772" spans="2:51" s="12" customFormat="1">
      <c r="B5772" s="149"/>
      <c r="D5772" s="150" t="s">
        <v>193</v>
      </c>
      <c r="E5772" s="151" t="s">
        <v>3</v>
      </c>
      <c r="F5772" s="152" t="s">
        <v>2327</v>
      </c>
      <c r="H5772" s="153">
        <v>6</v>
      </c>
      <c r="I5772" s="154"/>
      <c r="L5772" s="149"/>
      <c r="M5772" s="155"/>
      <c r="T5772" s="156"/>
      <c r="AT5772" s="151" t="s">
        <v>193</v>
      </c>
      <c r="AU5772" s="151" t="s">
        <v>81</v>
      </c>
      <c r="AV5772" s="12" t="s">
        <v>81</v>
      </c>
      <c r="AW5772" s="12" t="s">
        <v>34</v>
      </c>
      <c r="AX5772" s="12" t="s">
        <v>72</v>
      </c>
      <c r="AY5772" s="151" t="s">
        <v>182</v>
      </c>
    </row>
    <row r="5773" spans="2:51" s="12" customFormat="1">
      <c r="B5773" s="149"/>
      <c r="D5773" s="150" t="s">
        <v>193</v>
      </c>
      <c r="E5773" s="151" t="s">
        <v>3</v>
      </c>
      <c r="F5773" s="152" t="s">
        <v>2339</v>
      </c>
      <c r="H5773" s="153">
        <v>5.51</v>
      </c>
      <c r="I5773" s="154"/>
      <c r="L5773" s="149"/>
      <c r="M5773" s="155"/>
      <c r="T5773" s="156"/>
      <c r="AT5773" s="151" t="s">
        <v>193</v>
      </c>
      <c r="AU5773" s="151" t="s">
        <v>81</v>
      </c>
      <c r="AV5773" s="12" t="s">
        <v>81</v>
      </c>
      <c r="AW5773" s="12" t="s">
        <v>34</v>
      </c>
      <c r="AX5773" s="12" t="s">
        <v>72</v>
      </c>
      <c r="AY5773" s="151" t="s">
        <v>182</v>
      </c>
    </row>
    <row r="5774" spans="2:51" s="12" customFormat="1">
      <c r="B5774" s="149"/>
      <c r="D5774" s="150" t="s">
        <v>193</v>
      </c>
      <c r="E5774" s="151" t="s">
        <v>3</v>
      </c>
      <c r="F5774" s="152" t="s">
        <v>2339</v>
      </c>
      <c r="H5774" s="153">
        <v>5.51</v>
      </c>
      <c r="I5774" s="154"/>
      <c r="L5774" s="149"/>
      <c r="M5774" s="155"/>
      <c r="T5774" s="156"/>
      <c r="AT5774" s="151" t="s">
        <v>193</v>
      </c>
      <c r="AU5774" s="151" t="s">
        <v>81</v>
      </c>
      <c r="AV5774" s="12" t="s">
        <v>81</v>
      </c>
      <c r="AW5774" s="12" t="s">
        <v>34</v>
      </c>
      <c r="AX5774" s="12" t="s">
        <v>72</v>
      </c>
      <c r="AY5774" s="151" t="s">
        <v>182</v>
      </c>
    </row>
    <row r="5775" spans="2:51" s="12" customFormat="1">
      <c r="B5775" s="149"/>
      <c r="D5775" s="150" t="s">
        <v>193</v>
      </c>
      <c r="E5775" s="151" t="s">
        <v>3</v>
      </c>
      <c r="F5775" s="152" t="s">
        <v>2369</v>
      </c>
      <c r="H5775" s="153">
        <v>4.3899999999999997</v>
      </c>
      <c r="I5775" s="154"/>
      <c r="L5775" s="149"/>
      <c r="M5775" s="155"/>
      <c r="T5775" s="156"/>
      <c r="AT5775" s="151" t="s">
        <v>193</v>
      </c>
      <c r="AU5775" s="151" t="s">
        <v>81</v>
      </c>
      <c r="AV5775" s="12" t="s">
        <v>81</v>
      </c>
      <c r="AW5775" s="12" t="s">
        <v>34</v>
      </c>
      <c r="AX5775" s="12" t="s">
        <v>72</v>
      </c>
      <c r="AY5775" s="151" t="s">
        <v>182</v>
      </c>
    </row>
    <row r="5776" spans="2:51" s="12" customFormat="1">
      <c r="B5776" s="149"/>
      <c r="D5776" s="150" t="s">
        <v>193</v>
      </c>
      <c r="E5776" s="151" t="s">
        <v>3</v>
      </c>
      <c r="F5776" s="152" t="s">
        <v>2369</v>
      </c>
      <c r="H5776" s="153">
        <v>4.3899999999999997</v>
      </c>
      <c r="I5776" s="154"/>
      <c r="L5776" s="149"/>
      <c r="M5776" s="155"/>
      <c r="T5776" s="156"/>
      <c r="AT5776" s="151" t="s">
        <v>193</v>
      </c>
      <c r="AU5776" s="151" t="s">
        <v>81</v>
      </c>
      <c r="AV5776" s="12" t="s">
        <v>81</v>
      </c>
      <c r="AW5776" s="12" t="s">
        <v>34</v>
      </c>
      <c r="AX5776" s="12" t="s">
        <v>72</v>
      </c>
      <c r="AY5776" s="151" t="s">
        <v>182</v>
      </c>
    </row>
    <row r="5777" spans="2:51" s="12" customFormat="1">
      <c r="B5777" s="149"/>
      <c r="D5777" s="150" t="s">
        <v>193</v>
      </c>
      <c r="E5777" s="151" t="s">
        <v>3</v>
      </c>
      <c r="F5777" s="152" t="s">
        <v>484</v>
      </c>
      <c r="H5777" s="153">
        <v>40</v>
      </c>
      <c r="I5777" s="154"/>
      <c r="L5777" s="149"/>
      <c r="M5777" s="155"/>
      <c r="T5777" s="156"/>
      <c r="AT5777" s="151" t="s">
        <v>193</v>
      </c>
      <c r="AU5777" s="151" t="s">
        <v>81</v>
      </c>
      <c r="AV5777" s="12" t="s">
        <v>81</v>
      </c>
      <c r="AW5777" s="12" t="s">
        <v>34</v>
      </c>
      <c r="AX5777" s="12" t="s">
        <v>72</v>
      </c>
      <c r="AY5777" s="151" t="s">
        <v>182</v>
      </c>
    </row>
    <row r="5778" spans="2:51" s="14" customFormat="1">
      <c r="B5778" s="174"/>
      <c r="D5778" s="150" t="s">
        <v>193</v>
      </c>
      <c r="E5778" s="175" t="s">
        <v>3</v>
      </c>
      <c r="F5778" s="176" t="s">
        <v>596</v>
      </c>
      <c r="H5778" s="177">
        <v>119.06</v>
      </c>
      <c r="I5778" s="178"/>
      <c r="L5778" s="174"/>
      <c r="M5778" s="179"/>
      <c r="T5778" s="180"/>
      <c r="AT5778" s="175" t="s">
        <v>193</v>
      </c>
      <c r="AU5778" s="175" t="s">
        <v>81</v>
      </c>
      <c r="AV5778" s="14" t="s">
        <v>202</v>
      </c>
      <c r="AW5778" s="14" t="s">
        <v>34</v>
      </c>
      <c r="AX5778" s="14" t="s">
        <v>72</v>
      </c>
      <c r="AY5778" s="175" t="s">
        <v>182</v>
      </c>
    </row>
    <row r="5779" spans="2:51" s="12" customFormat="1">
      <c r="B5779" s="149"/>
      <c r="D5779" s="150" t="s">
        <v>193</v>
      </c>
      <c r="E5779" s="151" t="s">
        <v>3</v>
      </c>
      <c r="F5779" s="152" t="s">
        <v>5014</v>
      </c>
      <c r="H5779" s="153">
        <v>8.35</v>
      </c>
      <c r="I5779" s="154"/>
      <c r="L5779" s="149"/>
      <c r="M5779" s="155"/>
      <c r="T5779" s="156"/>
      <c r="AT5779" s="151" t="s">
        <v>193</v>
      </c>
      <c r="AU5779" s="151" t="s">
        <v>81</v>
      </c>
      <c r="AV5779" s="12" t="s">
        <v>81</v>
      </c>
      <c r="AW5779" s="12" t="s">
        <v>34</v>
      </c>
      <c r="AX5779" s="12" t="s">
        <v>72</v>
      </c>
      <c r="AY5779" s="151" t="s">
        <v>182</v>
      </c>
    </row>
    <row r="5780" spans="2:51" s="12" customFormat="1">
      <c r="B5780" s="149"/>
      <c r="D5780" s="150" t="s">
        <v>193</v>
      </c>
      <c r="E5780" s="151" t="s">
        <v>3</v>
      </c>
      <c r="F5780" s="152" t="s">
        <v>2351</v>
      </c>
      <c r="H5780" s="153">
        <v>11.19</v>
      </c>
      <c r="I5780" s="154"/>
      <c r="L5780" s="149"/>
      <c r="M5780" s="155"/>
      <c r="T5780" s="156"/>
      <c r="AT5780" s="151" t="s">
        <v>193</v>
      </c>
      <c r="AU5780" s="151" t="s">
        <v>81</v>
      </c>
      <c r="AV5780" s="12" t="s">
        <v>81</v>
      </c>
      <c r="AW5780" s="12" t="s">
        <v>34</v>
      </c>
      <c r="AX5780" s="12" t="s">
        <v>72</v>
      </c>
      <c r="AY5780" s="151" t="s">
        <v>182</v>
      </c>
    </row>
    <row r="5781" spans="2:51" s="12" customFormat="1">
      <c r="B5781" s="149"/>
      <c r="D5781" s="150" t="s">
        <v>193</v>
      </c>
      <c r="E5781" s="151" t="s">
        <v>3</v>
      </c>
      <c r="F5781" s="152" t="s">
        <v>5015</v>
      </c>
      <c r="H5781" s="153">
        <v>10.19</v>
      </c>
      <c r="I5781" s="154"/>
      <c r="L5781" s="149"/>
      <c r="M5781" s="155"/>
      <c r="T5781" s="156"/>
      <c r="AT5781" s="151" t="s">
        <v>193</v>
      </c>
      <c r="AU5781" s="151" t="s">
        <v>81</v>
      </c>
      <c r="AV5781" s="12" t="s">
        <v>81</v>
      </c>
      <c r="AW5781" s="12" t="s">
        <v>34</v>
      </c>
      <c r="AX5781" s="12" t="s">
        <v>72</v>
      </c>
      <c r="AY5781" s="151" t="s">
        <v>182</v>
      </c>
    </row>
    <row r="5782" spans="2:51" s="12" customFormat="1">
      <c r="B5782" s="149"/>
      <c r="D5782" s="150" t="s">
        <v>193</v>
      </c>
      <c r="E5782" s="151" t="s">
        <v>3</v>
      </c>
      <c r="F5782" s="152" t="s">
        <v>2358</v>
      </c>
      <c r="H5782" s="153">
        <v>8.39</v>
      </c>
      <c r="I5782" s="154"/>
      <c r="L5782" s="149"/>
      <c r="M5782" s="155"/>
      <c r="T5782" s="156"/>
      <c r="AT5782" s="151" t="s">
        <v>193</v>
      </c>
      <c r="AU5782" s="151" t="s">
        <v>81</v>
      </c>
      <c r="AV5782" s="12" t="s">
        <v>81</v>
      </c>
      <c r="AW5782" s="12" t="s">
        <v>34</v>
      </c>
      <c r="AX5782" s="12" t="s">
        <v>72</v>
      </c>
      <c r="AY5782" s="151" t="s">
        <v>182</v>
      </c>
    </row>
    <row r="5783" spans="2:51" s="12" customFormat="1">
      <c r="B5783" s="149"/>
      <c r="D5783" s="150" t="s">
        <v>193</v>
      </c>
      <c r="E5783" s="151" t="s">
        <v>3</v>
      </c>
      <c r="F5783" s="152" t="s">
        <v>2358</v>
      </c>
      <c r="H5783" s="153">
        <v>8.39</v>
      </c>
      <c r="I5783" s="154"/>
      <c r="L5783" s="149"/>
      <c r="M5783" s="155"/>
      <c r="T5783" s="156"/>
      <c r="AT5783" s="151" t="s">
        <v>193</v>
      </c>
      <c r="AU5783" s="151" t="s">
        <v>81</v>
      </c>
      <c r="AV5783" s="12" t="s">
        <v>81</v>
      </c>
      <c r="AW5783" s="12" t="s">
        <v>34</v>
      </c>
      <c r="AX5783" s="12" t="s">
        <v>72</v>
      </c>
      <c r="AY5783" s="151" t="s">
        <v>182</v>
      </c>
    </row>
    <row r="5784" spans="2:51" s="12" customFormat="1">
      <c r="B5784" s="149"/>
      <c r="D5784" s="150" t="s">
        <v>193</v>
      </c>
      <c r="E5784" s="151" t="s">
        <v>3</v>
      </c>
      <c r="F5784" s="152" t="s">
        <v>5016</v>
      </c>
      <c r="H5784" s="153">
        <v>9.9600000000000009</v>
      </c>
      <c r="I5784" s="154"/>
      <c r="L5784" s="149"/>
      <c r="M5784" s="155"/>
      <c r="T5784" s="156"/>
      <c r="AT5784" s="151" t="s">
        <v>193</v>
      </c>
      <c r="AU5784" s="151" t="s">
        <v>81</v>
      </c>
      <c r="AV5784" s="12" t="s">
        <v>81</v>
      </c>
      <c r="AW5784" s="12" t="s">
        <v>34</v>
      </c>
      <c r="AX5784" s="12" t="s">
        <v>72</v>
      </c>
      <c r="AY5784" s="151" t="s">
        <v>182</v>
      </c>
    </row>
    <row r="5785" spans="2:51" s="12" customFormat="1">
      <c r="B5785" s="149"/>
      <c r="D5785" s="150" t="s">
        <v>193</v>
      </c>
      <c r="E5785" s="151" t="s">
        <v>3</v>
      </c>
      <c r="F5785" s="152" t="s">
        <v>2368</v>
      </c>
      <c r="H5785" s="153">
        <v>4.3499999999999996</v>
      </c>
      <c r="I5785" s="154"/>
      <c r="L5785" s="149"/>
      <c r="M5785" s="155"/>
      <c r="T5785" s="156"/>
      <c r="AT5785" s="151" t="s">
        <v>193</v>
      </c>
      <c r="AU5785" s="151" t="s">
        <v>81</v>
      </c>
      <c r="AV5785" s="12" t="s">
        <v>81</v>
      </c>
      <c r="AW5785" s="12" t="s">
        <v>34</v>
      </c>
      <c r="AX5785" s="12" t="s">
        <v>72</v>
      </c>
      <c r="AY5785" s="151" t="s">
        <v>182</v>
      </c>
    </row>
    <row r="5786" spans="2:51" s="12" customFormat="1">
      <c r="B5786" s="149"/>
      <c r="D5786" s="150" t="s">
        <v>193</v>
      </c>
      <c r="E5786" s="151" t="s">
        <v>3</v>
      </c>
      <c r="F5786" s="152" t="s">
        <v>2371</v>
      </c>
      <c r="H5786" s="153">
        <v>5.47</v>
      </c>
      <c r="I5786" s="154"/>
      <c r="L5786" s="149"/>
      <c r="M5786" s="155"/>
      <c r="T5786" s="156"/>
      <c r="AT5786" s="151" t="s">
        <v>193</v>
      </c>
      <c r="AU5786" s="151" t="s">
        <v>81</v>
      </c>
      <c r="AV5786" s="12" t="s">
        <v>81</v>
      </c>
      <c r="AW5786" s="12" t="s">
        <v>34</v>
      </c>
      <c r="AX5786" s="12" t="s">
        <v>72</v>
      </c>
      <c r="AY5786" s="151" t="s">
        <v>182</v>
      </c>
    </row>
    <row r="5787" spans="2:51" s="12" customFormat="1">
      <c r="B5787" s="149"/>
      <c r="D5787" s="150" t="s">
        <v>193</v>
      </c>
      <c r="E5787" s="151" t="s">
        <v>3</v>
      </c>
      <c r="F5787" s="152" t="s">
        <v>2369</v>
      </c>
      <c r="H5787" s="153">
        <v>4.3899999999999997</v>
      </c>
      <c r="I5787" s="154"/>
      <c r="L5787" s="149"/>
      <c r="M5787" s="155"/>
      <c r="T5787" s="156"/>
      <c r="AT5787" s="151" t="s">
        <v>193</v>
      </c>
      <c r="AU5787" s="151" t="s">
        <v>81</v>
      </c>
      <c r="AV5787" s="12" t="s">
        <v>81</v>
      </c>
      <c r="AW5787" s="12" t="s">
        <v>34</v>
      </c>
      <c r="AX5787" s="12" t="s">
        <v>72</v>
      </c>
      <c r="AY5787" s="151" t="s">
        <v>182</v>
      </c>
    </row>
    <row r="5788" spans="2:51" s="12" customFormat="1">
      <c r="B5788" s="149"/>
      <c r="D5788" s="150" t="s">
        <v>193</v>
      </c>
      <c r="E5788" s="151" t="s">
        <v>3</v>
      </c>
      <c r="F5788" s="152" t="s">
        <v>2339</v>
      </c>
      <c r="H5788" s="153">
        <v>5.51</v>
      </c>
      <c r="I5788" s="154"/>
      <c r="L5788" s="149"/>
      <c r="M5788" s="155"/>
      <c r="T5788" s="156"/>
      <c r="AT5788" s="151" t="s">
        <v>193</v>
      </c>
      <c r="AU5788" s="151" t="s">
        <v>81</v>
      </c>
      <c r="AV5788" s="12" t="s">
        <v>81</v>
      </c>
      <c r="AW5788" s="12" t="s">
        <v>34</v>
      </c>
      <c r="AX5788" s="12" t="s">
        <v>72</v>
      </c>
      <c r="AY5788" s="151" t="s">
        <v>182</v>
      </c>
    </row>
    <row r="5789" spans="2:51" s="12" customFormat="1">
      <c r="B5789" s="149"/>
      <c r="D5789" s="150" t="s">
        <v>193</v>
      </c>
      <c r="E5789" s="151" t="s">
        <v>3</v>
      </c>
      <c r="F5789" s="152" t="s">
        <v>2367</v>
      </c>
      <c r="H5789" s="153">
        <v>7.13</v>
      </c>
      <c r="I5789" s="154"/>
      <c r="L5789" s="149"/>
      <c r="M5789" s="155"/>
      <c r="T5789" s="156"/>
      <c r="AT5789" s="151" t="s">
        <v>193</v>
      </c>
      <c r="AU5789" s="151" t="s">
        <v>81</v>
      </c>
      <c r="AV5789" s="12" t="s">
        <v>81</v>
      </c>
      <c r="AW5789" s="12" t="s">
        <v>34</v>
      </c>
      <c r="AX5789" s="12" t="s">
        <v>72</v>
      </c>
      <c r="AY5789" s="151" t="s">
        <v>182</v>
      </c>
    </row>
    <row r="5790" spans="2:51" s="12" customFormat="1">
      <c r="B5790" s="149"/>
      <c r="D5790" s="150" t="s">
        <v>193</v>
      </c>
      <c r="E5790" s="151" t="s">
        <v>3</v>
      </c>
      <c r="F5790" s="152" t="s">
        <v>5017</v>
      </c>
      <c r="H5790" s="153">
        <v>12.07</v>
      </c>
      <c r="I5790" s="154"/>
      <c r="L5790" s="149"/>
      <c r="M5790" s="155"/>
      <c r="T5790" s="156"/>
      <c r="AT5790" s="151" t="s">
        <v>193</v>
      </c>
      <c r="AU5790" s="151" t="s">
        <v>81</v>
      </c>
      <c r="AV5790" s="12" t="s">
        <v>81</v>
      </c>
      <c r="AW5790" s="12" t="s">
        <v>34</v>
      </c>
      <c r="AX5790" s="12" t="s">
        <v>72</v>
      </c>
      <c r="AY5790" s="151" t="s">
        <v>182</v>
      </c>
    </row>
    <row r="5791" spans="2:51" s="12" customFormat="1">
      <c r="B5791" s="149"/>
      <c r="D5791" s="150" t="s">
        <v>193</v>
      </c>
      <c r="E5791" s="151" t="s">
        <v>3</v>
      </c>
      <c r="F5791" s="152" t="s">
        <v>5018</v>
      </c>
      <c r="H5791" s="153">
        <v>32.886000000000003</v>
      </c>
      <c r="I5791" s="154"/>
      <c r="L5791" s="149"/>
      <c r="M5791" s="155"/>
      <c r="T5791" s="156"/>
      <c r="AT5791" s="151" t="s">
        <v>193</v>
      </c>
      <c r="AU5791" s="151" t="s">
        <v>81</v>
      </c>
      <c r="AV5791" s="12" t="s">
        <v>81</v>
      </c>
      <c r="AW5791" s="12" t="s">
        <v>34</v>
      </c>
      <c r="AX5791" s="12" t="s">
        <v>72</v>
      </c>
      <c r="AY5791" s="151" t="s">
        <v>182</v>
      </c>
    </row>
    <row r="5792" spans="2:51" s="12" customFormat="1">
      <c r="B5792" s="149"/>
      <c r="D5792" s="150" t="s">
        <v>193</v>
      </c>
      <c r="E5792" s="151" t="s">
        <v>3</v>
      </c>
      <c r="F5792" s="152" t="s">
        <v>5019</v>
      </c>
      <c r="H5792" s="153">
        <v>6.92</v>
      </c>
      <c r="I5792" s="154"/>
      <c r="L5792" s="149"/>
      <c r="M5792" s="155"/>
      <c r="T5792" s="156"/>
      <c r="AT5792" s="151" t="s">
        <v>193</v>
      </c>
      <c r="AU5792" s="151" t="s">
        <v>81</v>
      </c>
      <c r="AV5792" s="12" t="s">
        <v>81</v>
      </c>
      <c r="AW5792" s="12" t="s">
        <v>34</v>
      </c>
      <c r="AX5792" s="12" t="s">
        <v>72</v>
      </c>
      <c r="AY5792" s="151" t="s">
        <v>182</v>
      </c>
    </row>
    <row r="5793" spans="2:51" s="12" customFormat="1">
      <c r="B5793" s="149"/>
      <c r="D5793" s="150" t="s">
        <v>193</v>
      </c>
      <c r="E5793" s="151" t="s">
        <v>3</v>
      </c>
      <c r="F5793" s="152" t="s">
        <v>484</v>
      </c>
      <c r="H5793" s="153">
        <v>40</v>
      </c>
      <c r="I5793" s="154"/>
      <c r="L5793" s="149"/>
      <c r="M5793" s="155"/>
      <c r="T5793" s="156"/>
      <c r="AT5793" s="151" t="s">
        <v>193</v>
      </c>
      <c r="AU5793" s="151" t="s">
        <v>81</v>
      </c>
      <c r="AV5793" s="12" t="s">
        <v>81</v>
      </c>
      <c r="AW5793" s="12" t="s">
        <v>34</v>
      </c>
      <c r="AX5793" s="12" t="s">
        <v>72</v>
      </c>
      <c r="AY5793" s="151" t="s">
        <v>182</v>
      </c>
    </row>
    <row r="5794" spans="2:51" s="14" customFormat="1">
      <c r="B5794" s="174"/>
      <c r="D5794" s="150" t="s">
        <v>193</v>
      </c>
      <c r="E5794" s="175" t="s">
        <v>3</v>
      </c>
      <c r="F5794" s="176" t="s">
        <v>605</v>
      </c>
      <c r="H5794" s="177">
        <v>175.196</v>
      </c>
      <c r="I5794" s="178"/>
      <c r="L5794" s="174"/>
      <c r="M5794" s="179"/>
      <c r="T5794" s="180"/>
      <c r="AT5794" s="175" t="s">
        <v>193</v>
      </c>
      <c r="AU5794" s="175" t="s">
        <v>81</v>
      </c>
      <c r="AV5794" s="14" t="s">
        <v>202</v>
      </c>
      <c r="AW5794" s="14" t="s">
        <v>34</v>
      </c>
      <c r="AX5794" s="14" t="s">
        <v>72</v>
      </c>
      <c r="AY5794" s="175" t="s">
        <v>182</v>
      </c>
    </row>
    <row r="5795" spans="2:51" s="12" customFormat="1">
      <c r="B5795" s="149"/>
      <c r="D5795" s="150" t="s">
        <v>193</v>
      </c>
      <c r="E5795" s="151" t="s">
        <v>3</v>
      </c>
      <c r="F5795" s="152" t="s">
        <v>5014</v>
      </c>
      <c r="H5795" s="153">
        <v>8.35</v>
      </c>
      <c r="I5795" s="154"/>
      <c r="L5795" s="149"/>
      <c r="M5795" s="155"/>
      <c r="T5795" s="156"/>
      <c r="AT5795" s="151" t="s">
        <v>193</v>
      </c>
      <c r="AU5795" s="151" t="s">
        <v>81</v>
      </c>
      <c r="AV5795" s="12" t="s">
        <v>81</v>
      </c>
      <c r="AW5795" s="12" t="s">
        <v>34</v>
      </c>
      <c r="AX5795" s="12" t="s">
        <v>72</v>
      </c>
      <c r="AY5795" s="151" t="s">
        <v>182</v>
      </c>
    </row>
    <row r="5796" spans="2:51" s="12" customFormat="1">
      <c r="B5796" s="149"/>
      <c r="D5796" s="150" t="s">
        <v>193</v>
      </c>
      <c r="E5796" s="151" t="s">
        <v>3</v>
      </c>
      <c r="F5796" s="152" t="s">
        <v>2351</v>
      </c>
      <c r="H5796" s="153">
        <v>11.19</v>
      </c>
      <c r="I5796" s="154"/>
      <c r="L5796" s="149"/>
      <c r="M5796" s="155"/>
      <c r="T5796" s="156"/>
      <c r="AT5796" s="151" t="s">
        <v>193</v>
      </c>
      <c r="AU5796" s="151" t="s">
        <v>81</v>
      </c>
      <c r="AV5796" s="12" t="s">
        <v>81</v>
      </c>
      <c r="AW5796" s="12" t="s">
        <v>34</v>
      </c>
      <c r="AX5796" s="12" t="s">
        <v>72</v>
      </c>
      <c r="AY5796" s="151" t="s">
        <v>182</v>
      </c>
    </row>
    <row r="5797" spans="2:51" s="12" customFormat="1">
      <c r="B5797" s="149"/>
      <c r="D5797" s="150" t="s">
        <v>193</v>
      </c>
      <c r="E5797" s="151" t="s">
        <v>3</v>
      </c>
      <c r="F5797" s="152" t="s">
        <v>5015</v>
      </c>
      <c r="H5797" s="153">
        <v>10.19</v>
      </c>
      <c r="I5797" s="154"/>
      <c r="L5797" s="149"/>
      <c r="M5797" s="155"/>
      <c r="T5797" s="156"/>
      <c r="AT5797" s="151" t="s">
        <v>193</v>
      </c>
      <c r="AU5797" s="151" t="s">
        <v>81</v>
      </c>
      <c r="AV5797" s="12" t="s">
        <v>81</v>
      </c>
      <c r="AW5797" s="12" t="s">
        <v>34</v>
      </c>
      <c r="AX5797" s="12" t="s">
        <v>72</v>
      </c>
      <c r="AY5797" s="151" t="s">
        <v>182</v>
      </c>
    </row>
    <row r="5798" spans="2:51" s="12" customFormat="1">
      <c r="B5798" s="149"/>
      <c r="D5798" s="150" t="s">
        <v>193</v>
      </c>
      <c r="E5798" s="151" t="s">
        <v>3</v>
      </c>
      <c r="F5798" s="152" t="s">
        <v>2358</v>
      </c>
      <c r="H5798" s="153">
        <v>8.39</v>
      </c>
      <c r="I5798" s="154"/>
      <c r="L5798" s="149"/>
      <c r="M5798" s="155"/>
      <c r="T5798" s="156"/>
      <c r="AT5798" s="151" t="s">
        <v>193</v>
      </c>
      <c r="AU5798" s="151" t="s">
        <v>81</v>
      </c>
      <c r="AV5798" s="12" t="s">
        <v>81</v>
      </c>
      <c r="AW5798" s="12" t="s">
        <v>34</v>
      </c>
      <c r="AX5798" s="12" t="s">
        <v>72</v>
      </c>
      <c r="AY5798" s="151" t="s">
        <v>182</v>
      </c>
    </row>
    <row r="5799" spans="2:51" s="12" customFormat="1">
      <c r="B5799" s="149"/>
      <c r="D5799" s="150" t="s">
        <v>193</v>
      </c>
      <c r="E5799" s="151" t="s">
        <v>3</v>
      </c>
      <c r="F5799" s="152" t="s">
        <v>2358</v>
      </c>
      <c r="H5799" s="153">
        <v>8.39</v>
      </c>
      <c r="I5799" s="154"/>
      <c r="L5799" s="149"/>
      <c r="M5799" s="155"/>
      <c r="T5799" s="156"/>
      <c r="AT5799" s="151" t="s">
        <v>193</v>
      </c>
      <c r="AU5799" s="151" t="s">
        <v>81</v>
      </c>
      <c r="AV5799" s="12" t="s">
        <v>81</v>
      </c>
      <c r="AW5799" s="12" t="s">
        <v>34</v>
      </c>
      <c r="AX5799" s="12" t="s">
        <v>72</v>
      </c>
      <c r="AY5799" s="151" t="s">
        <v>182</v>
      </c>
    </row>
    <row r="5800" spans="2:51" s="12" customFormat="1">
      <c r="B5800" s="149"/>
      <c r="D5800" s="150" t="s">
        <v>193</v>
      </c>
      <c r="E5800" s="151" t="s">
        <v>3</v>
      </c>
      <c r="F5800" s="152" t="s">
        <v>5016</v>
      </c>
      <c r="H5800" s="153">
        <v>9.9600000000000009</v>
      </c>
      <c r="I5800" s="154"/>
      <c r="L5800" s="149"/>
      <c r="M5800" s="155"/>
      <c r="T5800" s="156"/>
      <c r="AT5800" s="151" t="s">
        <v>193</v>
      </c>
      <c r="AU5800" s="151" t="s">
        <v>81</v>
      </c>
      <c r="AV5800" s="12" t="s">
        <v>81</v>
      </c>
      <c r="AW5800" s="12" t="s">
        <v>34</v>
      </c>
      <c r="AX5800" s="12" t="s">
        <v>72</v>
      </c>
      <c r="AY5800" s="151" t="s">
        <v>182</v>
      </c>
    </row>
    <row r="5801" spans="2:51" s="12" customFormat="1">
      <c r="B5801" s="149"/>
      <c r="D5801" s="150" t="s">
        <v>193</v>
      </c>
      <c r="E5801" s="151" t="s">
        <v>3</v>
      </c>
      <c r="F5801" s="152" t="s">
        <v>2368</v>
      </c>
      <c r="H5801" s="153">
        <v>4.3499999999999996</v>
      </c>
      <c r="I5801" s="154"/>
      <c r="L5801" s="149"/>
      <c r="M5801" s="155"/>
      <c r="T5801" s="156"/>
      <c r="AT5801" s="151" t="s">
        <v>193</v>
      </c>
      <c r="AU5801" s="151" t="s">
        <v>81</v>
      </c>
      <c r="AV5801" s="12" t="s">
        <v>81</v>
      </c>
      <c r="AW5801" s="12" t="s">
        <v>34</v>
      </c>
      <c r="AX5801" s="12" t="s">
        <v>72</v>
      </c>
      <c r="AY5801" s="151" t="s">
        <v>182</v>
      </c>
    </row>
    <row r="5802" spans="2:51" s="12" customFormat="1">
      <c r="B5802" s="149"/>
      <c r="D5802" s="150" t="s">
        <v>193</v>
      </c>
      <c r="E5802" s="151" t="s">
        <v>3</v>
      </c>
      <c r="F5802" s="152" t="s">
        <v>2371</v>
      </c>
      <c r="H5802" s="153">
        <v>5.47</v>
      </c>
      <c r="I5802" s="154"/>
      <c r="L5802" s="149"/>
      <c r="M5802" s="155"/>
      <c r="T5802" s="156"/>
      <c r="AT5802" s="151" t="s">
        <v>193</v>
      </c>
      <c r="AU5802" s="151" t="s">
        <v>81</v>
      </c>
      <c r="AV5802" s="12" t="s">
        <v>81</v>
      </c>
      <c r="AW5802" s="12" t="s">
        <v>34</v>
      </c>
      <c r="AX5802" s="12" t="s">
        <v>72</v>
      </c>
      <c r="AY5802" s="151" t="s">
        <v>182</v>
      </c>
    </row>
    <row r="5803" spans="2:51" s="12" customFormat="1">
      <c r="B5803" s="149"/>
      <c r="D5803" s="150" t="s">
        <v>193</v>
      </c>
      <c r="E5803" s="151" t="s">
        <v>3</v>
      </c>
      <c r="F5803" s="152" t="s">
        <v>2369</v>
      </c>
      <c r="H5803" s="153">
        <v>4.3899999999999997</v>
      </c>
      <c r="I5803" s="154"/>
      <c r="L5803" s="149"/>
      <c r="M5803" s="155"/>
      <c r="T5803" s="156"/>
      <c r="AT5803" s="151" t="s">
        <v>193</v>
      </c>
      <c r="AU5803" s="151" t="s">
        <v>81</v>
      </c>
      <c r="AV5803" s="12" t="s">
        <v>81</v>
      </c>
      <c r="AW5803" s="12" t="s">
        <v>34</v>
      </c>
      <c r="AX5803" s="12" t="s">
        <v>72</v>
      </c>
      <c r="AY5803" s="151" t="s">
        <v>182</v>
      </c>
    </row>
    <row r="5804" spans="2:51" s="12" customFormat="1">
      <c r="B5804" s="149"/>
      <c r="D5804" s="150" t="s">
        <v>193</v>
      </c>
      <c r="E5804" s="151" t="s">
        <v>3</v>
      </c>
      <c r="F5804" s="152" t="s">
        <v>2339</v>
      </c>
      <c r="H5804" s="153">
        <v>5.51</v>
      </c>
      <c r="I5804" s="154"/>
      <c r="L5804" s="149"/>
      <c r="M5804" s="155"/>
      <c r="T5804" s="156"/>
      <c r="AT5804" s="151" t="s">
        <v>193</v>
      </c>
      <c r="AU5804" s="151" t="s">
        <v>81</v>
      </c>
      <c r="AV5804" s="12" t="s">
        <v>81</v>
      </c>
      <c r="AW5804" s="12" t="s">
        <v>34</v>
      </c>
      <c r="AX5804" s="12" t="s">
        <v>72</v>
      </c>
      <c r="AY5804" s="151" t="s">
        <v>182</v>
      </c>
    </row>
    <row r="5805" spans="2:51" s="12" customFormat="1">
      <c r="B5805" s="149"/>
      <c r="D5805" s="150" t="s">
        <v>193</v>
      </c>
      <c r="E5805" s="151" t="s">
        <v>3</v>
      </c>
      <c r="F5805" s="152" t="s">
        <v>2367</v>
      </c>
      <c r="H5805" s="153">
        <v>7.13</v>
      </c>
      <c r="I5805" s="154"/>
      <c r="L5805" s="149"/>
      <c r="M5805" s="155"/>
      <c r="T5805" s="156"/>
      <c r="AT5805" s="151" t="s">
        <v>193</v>
      </c>
      <c r="AU5805" s="151" t="s">
        <v>81</v>
      </c>
      <c r="AV5805" s="12" t="s">
        <v>81</v>
      </c>
      <c r="AW5805" s="12" t="s">
        <v>34</v>
      </c>
      <c r="AX5805" s="12" t="s">
        <v>72</v>
      </c>
      <c r="AY5805" s="151" t="s">
        <v>182</v>
      </c>
    </row>
    <row r="5806" spans="2:51" s="12" customFormat="1">
      <c r="B5806" s="149"/>
      <c r="D5806" s="150" t="s">
        <v>193</v>
      </c>
      <c r="E5806" s="151" t="s">
        <v>3</v>
      </c>
      <c r="F5806" s="152" t="s">
        <v>5017</v>
      </c>
      <c r="H5806" s="153">
        <v>12.07</v>
      </c>
      <c r="I5806" s="154"/>
      <c r="L5806" s="149"/>
      <c r="M5806" s="155"/>
      <c r="T5806" s="156"/>
      <c r="AT5806" s="151" t="s">
        <v>193</v>
      </c>
      <c r="AU5806" s="151" t="s">
        <v>81</v>
      </c>
      <c r="AV5806" s="12" t="s">
        <v>81</v>
      </c>
      <c r="AW5806" s="12" t="s">
        <v>34</v>
      </c>
      <c r="AX5806" s="12" t="s">
        <v>72</v>
      </c>
      <c r="AY5806" s="151" t="s">
        <v>182</v>
      </c>
    </row>
    <row r="5807" spans="2:51" s="12" customFormat="1">
      <c r="B5807" s="149"/>
      <c r="D5807" s="150" t="s">
        <v>193</v>
      </c>
      <c r="E5807" s="151" t="s">
        <v>3</v>
      </c>
      <c r="F5807" s="152" t="s">
        <v>5018</v>
      </c>
      <c r="H5807" s="153">
        <v>32.886000000000003</v>
      </c>
      <c r="I5807" s="154"/>
      <c r="L5807" s="149"/>
      <c r="M5807" s="155"/>
      <c r="T5807" s="156"/>
      <c r="AT5807" s="151" t="s">
        <v>193</v>
      </c>
      <c r="AU5807" s="151" t="s">
        <v>81</v>
      </c>
      <c r="AV5807" s="12" t="s">
        <v>81</v>
      </c>
      <c r="AW5807" s="12" t="s">
        <v>34</v>
      </c>
      <c r="AX5807" s="12" t="s">
        <v>72</v>
      </c>
      <c r="AY5807" s="151" t="s">
        <v>182</v>
      </c>
    </row>
    <row r="5808" spans="2:51" s="12" customFormat="1">
      <c r="B5808" s="149"/>
      <c r="D5808" s="150" t="s">
        <v>193</v>
      </c>
      <c r="E5808" s="151" t="s">
        <v>3</v>
      </c>
      <c r="F5808" s="152" t="s">
        <v>5019</v>
      </c>
      <c r="H5808" s="153">
        <v>6.92</v>
      </c>
      <c r="I5808" s="154"/>
      <c r="L5808" s="149"/>
      <c r="M5808" s="155"/>
      <c r="T5808" s="156"/>
      <c r="AT5808" s="151" t="s">
        <v>193</v>
      </c>
      <c r="AU5808" s="151" t="s">
        <v>81</v>
      </c>
      <c r="AV5808" s="12" t="s">
        <v>81</v>
      </c>
      <c r="AW5808" s="12" t="s">
        <v>34</v>
      </c>
      <c r="AX5808" s="12" t="s">
        <v>72</v>
      </c>
      <c r="AY5808" s="151" t="s">
        <v>182</v>
      </c>
    </row>
    <row r="5809" spans="2:65" s="12" customFormat="1">
      <c r="B5809" s="149"/>
      <c r="D5809" s="150" t="s">
        <v>193</v>
      </c>
      <c r="E5809" s="151" t="s">
        <v>3</v>
      </c>
      <c r="F5809" s="152" t="s">
        <v>484</v>
      </c>
      <c r="H5809" s="153">
        <v>40</v>
      </c>
      <c r="I5809" s="154"/>
      <c r="L5809" s="149"/>
      <c r="M5809" s="155"/>
      <c r="T5809" s="156"/>
      <c r="AT5809" s="151" t="s">
        <v>193</v>
      </c>
      <c r="AU5809" s="151" t="s">
        <v>81</v>
      </c>
      <c r="AV5809" s="12" t="s">
        <v>81</v>
      </c>
      <c r="AW5809" s="12" t="s">
        <v>34</v>
      </c>
      <c r="AX5809" s="12" t="s">
        <v>72</v>
      </c>
      <c r="AY5809" s="151" t="s">
        <v>182</v>
      </c>
    </row>
    <row r="5810" spans="2:65" s="14" customFormat="1">
      <c r="B5810" s="174"/>
      <c r="D5810" s="150" t="s">
        <v>193</v>
      </c>
      <c r="E5810" s="175" t="s">
        <v>3</v>
      </c>
      <c r="F5810" s="176" t="s">
        <v>610</v>
      </c>
      <c r="H5810" s="177">
        <v>175.196</v>
      </c>
      <c r="I5810" s="178"/>
      <c r="L5810" s="174"/>
      <c r="M5810" s="179"/>
      <c r="T5810" s="180"/>
      <c r="AT5810" s="175" t="s">
        <v>193</v>
      </c>
      <c r="AU5810" s="175" t="s">
        <v>81</v>
      </c>
      <c r="AV5810" s="14" t="s">
        <v>202</v>
      </c>
      <c r="AW5810" s="14" t="s">
        <v>34</v>
      </c>
      <c r="AX5810" s="14" t="s">
        <v>72</v>
      </c>
      <c r="AY5810" s="175" t="s">
        <v>182</v>
      </c>
    </row>
    <row r="5811" spans="2:65" s="12" customFormat="1">
      <c r="B5811" s="149"/>
      <c r="D5811" s="150" t="s">
        <v>193</v>
      </c>
      <c r="E5811" s="151" t="s">
        <v>3</v>
      </c>
      <c r="F5811" s="152" t="s">
        <v>5020</v>
      </c>
      <c r="H5811" s="153">
        <v>13.4</v>
      </c>
      <c r="I5811" s="154"/>
      <c r="L5811" s="149"/>
      <c r="M5811" s="155"/>
      <c r="T5811" s="156"/>
      <c r="AT5811" s="151" t="s">
        <v>193</v>
      </c>
      <c r="AU5811" s="151" t="s">
        <v>81</v>
      </c>
      <c r="AV5811" s="12" t="s">
        <v>81</v>
      </c>
      <c r="AW5811" s="12" t="s">
        <v>34</v>
      </c>
      <c r="AX5811" s="12" t="s">
        <v>72</v>
      </c>
      <c r="AY5811" s="151" t="s">
        <v>182</v>
      </c>
    </row>
    <row r="5812" spans="2:65" s="12" customFormat="1">
      <c r="B5812" s="149"/>
      <c r="D5812" s="150" t="s">
        <v>193</v>
      </c>
      <c r="E5812" s="151" t="s">
        <v>3</v>
      </c>
      <c r="F5812" s="152" t="s">
        <v>5020</v>
      </c>
      <c r="H5812" s="153">
        <v>13.4</v>
      </c>
      <c r="I5812" s="154"/>
      <c r="L5812" s="149"/>
      <c r="M5812" s="155"/>
      <c r="T5812" s="156"/>
      <c r="AT5812" s="151" t="s">
        <v>193</v>
      </c>
      <c r="AU5812" s="151" t="s">
        <v>81</v>
      </c>
      <c r="AV5812" s="12" t="s">
        <v>81</v>
      </c>
      <c r="AW5812" s="12" t="s">
        <v>34</v>
      </c>
      <c r="AX5812" s="12" t="s">
        <v>72</v>
      </c>
      <c r="AY5812" s="151" t="s">
        <v>182</v>
      </c>
    </row>
    <row r="5813" spans="2:65" s="14" customFormat="1">
      <c r="B5813" s="174"/>
      <c r="D5813" s="150" t="s">
        <v>193</v>
      </c>
      <c r="E5813" s="175" t="s">
        <v>3</v>
      </c>
      <c r="F5813" s="176" t="s">
        <v>910</v>
      </c>
      <c r="H5813" s="177">
        <v>26.8</v>
      </c>
      <c r="I5813" s="178"/>
      <c r="L5813" s="174"/>
      <c r="M5813" s="179"/>
      <c r="T5813" s="180"/>
      <c r="AT5813" s="175" t="s">
        <v>193</v>
      </c>
      <c r="AU5813" s="175" t="s">
        <v>81</v>
      </c>
      <c r="AV5813" s="14" t="s">
        <v>202</v>
      </c>
      <c r="AW5813" s="14" t="s">
        <v>34</v>
      </c>
      <c r="AX5813" s="14" t="s">
        <v>72</v>
      </c>
      <c r="AY5813" s="175" t="s">
        <v>182</v>
      </c>
    </row>
    <row r="5814" spans="2:65" s="12" customFormat="1" ht="22.5">
      <c r="B5814" s="149"/>
      <c r="D5814" s="150" t="s">
        <v>193</v>
      </c>
      <c r="E5814" s="151" t="s">
        <v>3</v>
      </c>
      <c r="F5814" s="152" t="s">
        <v>5021</v>
      </c>
      <c r="H5814" s="153">
        <v>77.06</v>
      </c>
      <c r="I5814" s="154"/>
      <c r="L5814" s="149"/>
      <c r="M5814" s="155"/>
      <c r="T5814" s="156"/>
      <c r="AT5814" s="151" t="s">
        <v>193</v>
      </c>
      <c r="AU5814" s="151" t="s">
        <v>81</v>
      </c>
      <c r="AV5814" s="12" t="s">
        <v>81</v>
      </c>
      <c r="AW5814" s="12" t="s">
        <v>34</v>
      </c>
      <c r="AX5814" s="12" t="s">
        <v>72</v>
      </c>
      <c r="AY5814" s="151" t="s">
        <v>182</v>
      </c>
    </row>
    <row r="5815" spans="2:65" s="14" customFormat="1">
      <c r="B5815" s="174"/>
      <c r="D5815" s="150" t="s">
        <v>193</v>
      </c>
      <c r="E5815" s="175" t="s">
        <v>3</v>
      </c>
      <c r="F5815" s="176" t="s">
        <v>1771</v>
      </c>
      <c r="H5815" s="177">
        <v>77.06</v>
      </c>
      <c r="I5815" s="178"/>
      <c r="L5815" s="174"/>
      <c r="M5815" s="179"/>
      <c r="T5815" s="180"/>
      <c r="AT5815" s="175" t="s">
        <v>193</v>
      </c>
      <c r="AU5815" s="175" t="s">
        <v>81</v>
      </c>
      <c r="AV5815" s="14" t="s">
        <v>202</v>
      </c>
      <c r="AW5815" s="14" t="s">
        <v>34</v>
      </c>
      <c r="AX5815" s="14" t="s">
        <v>72</v>
      </c>
      <c r="AY5815" s="175" t="s">
        <v>182</v>
      </c>
    </row>
    <row r="5816" spans="2:65" s="13" customFormat="1">
      <c r="B5816" s="157"/>
      <c r="D5816" s="150" t="s">
        <v>193</v>
      </c>
      <c r="E5816" s="158" t="s">
        <v>3</v>
      </c>
      <c r="F5816" s="159" t="s">
        <v>201</v>
      </c>
      <c r="H5816" s="160">
        <v>662.33199999999988</v>
      </c>
      <c r="I5816" s="161"/>
      <c r="L5816" s="157"/>
      <c r="M5816" s="162"/>
      <c r="T5816" s="163"/>
      <c r="AT5816" s="158" t="s">
        <v>193</v>
      </c>
      <c r="AU5816" s="158" t="s">
        <v>81</v>
      </c>
      <c r="AV5816" s="13" t="s">
        <v>189</v>
      </c>
      <c r="AW5816" s="13" t="s">
        <v>34</v>
      </c>
      <c r="AX5816" s="13" t="s">
        <v>79</v>
      </c>
      <c r="AY5816" s="158" t="s">
        <v>182</v>
      </c>
    </row>
    <row r="5817" spans="2:65" s="1" customFormat="1" ht="24.2" customHeight="1">
      <c r="B5817" s="131"/>
      <c r="C5817" s="132" t="s">
        <v>5022</v>
      </c>
      <c r="D5817" s="132" t="s">
        <v>184</v>
      </c>
      <c r="E5817" s="133" t="s">
        <v>5023</v>
      </c>
      <c r="F5817" s="134" t="s">
        <v>5024</v>
      </c>
      <c r="G5817" s="135" t="s">
        <v>543</v>
      </c>
      <c r="H5817" s="136">
        <v>4</v>
      </c>
      <c r="I5817" s="137"/>
      <c r="J5817" s="138">
        <f>ROUND(I5817*H5817,2)</f>
        <v>0</v>
      </c>
      <c r="K5817" s="134" t="s">
        <v>3</v>
      </c>
      <c r="L5817" s="32"/>
      <c r="M5817" s="139" t="s">
        <v>3</v>
      </c>
      <c r="N5817" s="140" t="s">
        <v>43</v>
      </c>
      <c r="P5817" s="141">
        <f>O5817*H5817</f>
        <v>0</v>
      </c>
      <c r="Q5817" s="141">
        <v>0</v>
      </c>
      <c r="R5817" s="141">
        <f>Q5817*H5817</f>
        <v>0</v>
      </c>
      <c r="S5817" s="141">
        <v>0</v>
      </c>
      <c r="T5817" s="142">
        <f>S5817*H5817</f>
        <v>0</v>
      </c>
      <c r="AR5817" s="143" t="s">
        <v>286</v>
      </c>
      <c r="AT5817" s="143" t="s">
        <v>184</v>
      </c>
      <c r="AU5817" s="143" t="s">
        <v>81</v>
      </c>
      <c r="AY5817" s="17" t="s">
        <v>182</v>
      </c>
      <c r="BE5817" s="144">
        <f>IF(N5817="základní",J5817,0)</f>
        <v>0</v>
      </c>
      <c r="BF5817" s="144">
        <f>IF(N5817="snížená",J5817,0)</f>
        <v>0</v>
      </c>
      <c r="BG5817" s="144">
        <f>IF(N5817="zákl. přenesená",J5817,0)</f>
        <v>0</v>
      </c>
      <c r="BH5817" s="144">
        <f>IF(N5817="sníž. přenesená",J5817,0)</f>
        <v>0</v>
      </c>
      <c r="BI5817" s="144">
        <f>IF(N5817="nulová",J5817,0)</f>
        <v>0</v>
      </c>
      <c r="BJ5817" s="17" t="s">
        <v>79</v>
      </c>
      <c r="BK5817" s="144">
        <f>ROUND(I5817*H5817,2)</f>
        <v>0</v>
      </c>
      <c r="BL5817" s="17" t="s">
        <v>286</v>
      </c>
      <c r="BM5817" s="143" t="s">
        <v>5025</v>
      </c>
    </row>
    <row r="5818" spans="2:65" s="12" customFormat="1">
      <c r="B5818" s="149"/>
      <c r="D5818" s="150" t="s">
        <v>193</v>
      </c>
      <c r="E5818" s="151" t="s">
        <v>3</v>
      </c>
      <c r="F5818" s="152" t="s">
        <v>5026</v>
      </c>
      <c r="H5818" s="153">
        <v>4</v>
      </c>
      <c r="I5818" s="154"/>
      <c r="L5818" s="149"/>
      <c r="M5818" s="155"/>
      <c r="T5818" s="156"/>
      <c r="AT5818" s="151" t="s">
        <v>193</v>
      </c>
      <c r="AU5818" s="151" t="s">
        <v>81</v>
      </c>
      <c r="AV5818" s="12" t="s">
        <v>81</v>
      </c>
      <c r="AW5818" s="12" t="s">
        <v>34</v>
      </c>
      <c r="AX5818" s="12" t="s">
        <v>79</v>
      </c>
      <c r="AY5818" s="151" t="s">
        <v>182</v>
      </c>
    </row>
    <row r="5819" spans="2:65" s="1" customFormat="1" ht="24.2" customHeight="1">
      <c r="B5819" s="131"/>
      <c r="C5819" s="132" t="s">
        <v>5027</v>
      </c>
      <c r="D5819" s="132" t="s">
        <v>184</v>
      </c>
      <c r="E5819" s="133" t="s">
        <v>5028</v>
      </c>
      <c r="F5819" s="134" t="s">
        <v>5029</v>
      </c>
      <c r="G5819" s="135" t="s">
        <v>543</v>
      </c>
      <c r="H5819" s="136">
        <v>2</v>
      </c>
      <c r="I5819" s="137"/>
      <c r="J5819" s="138">
        <f>ROUND(I5819*H5819,2)</f>
        <v>0</v>
      </c>
      <c r="K5819" s="134" t="s">
        <v>3</v>
      </c>
      <c r="L5819" s="32"/>
      <c r="M5819" s="139" t="s">
        <v>3</v>
      </c>
      <c r="N5819" s="140" t="s">
        <v>43</v>
      </c>
      <c r="P5819" s="141">
        <f>O5819*H5819</f>
        <v>0</v>
      </c>
      <c r="Q5819" s="141">
        <v>0</v>
      </c>
      <c r="R5819" s="141">
        <f>Q5819*H5819</f>
        <v>0</v>
      </c>
      <c r="S5819" s="141">
        <v>0</v>
      </c>
      <c r="T5819" s="142">
        <f>S5819*H5819</f>
        <v>0</v>
      </c>
      <c r="AR5819" s="143" t="s">
        <v>286</v>
      </c>
      <c r="AT5819" s="143" t="s">
        <v>184</v>
      </c>
      <c r="AU5819" s="143" t="s">
        <v>81</v>
      </c>
      <c r="AY5819" s="17" t="s">
        <v>182</v>
      </c>
      <c r="BE5819" s="144">
        <f>IF(N5819="základní",J5819,0)</f>
        <v>0</v>
      </c>
      <c r="BF5819" s="144">
        <f>IF(N5819="snížená",J5819,0)</f>
        <v>0</v>
      </c>
      <c r="BG5819" s="144">
        <f>IF(N5819="zákl. přenesená",J5819,0)</f>
        <v>0</v>
      </c>
      <c r="BH5819" s="144">
        <f>IF(N5819="sníž. přenesená",J5819,0)</f>
        <v>0</v>
      </c>
      <c r="BI5819" s="144">
        <f>IF(N5819="nulová",J5819,0)</f>
        <v>0</v>
      </c>
      <c r="BJ5819" s="17" t="s">
        <v>79</v>
      </c>
      <c r="BK5819" s="144">
        <f>ROUND(I5819*H5819,2)</f>
        <v>0</v>
      </c>
      <c r="BL5819" s="17" t="s">
        <v>286</v>
      </c>
      <c r="BM5819" s="143" t="s">
        <v>5030</v>
      </c>
    </row>
    <row r="5820" spans="2:65" s="12" customFormat="1">
      <c r="B5820" s="149"/>
      <c r="D5820" s="150" t="s">
        <v>193</v>
      </c>
      <c r="E5820" s="151" t="s">
        <v>3</v>
      </c>
      <c r="F5820" s="152" t="s">
        <v>649</v>
      </c>
      <c r="H5820" s="153">
        <v>2</v>
      </c>
      <c r="I5820" s="154"/>
      <c r="L5820" s="149"/>
      <c r="M5820" s="155"/>
      <c r="T5820" s="156"/>
      <c r="AT5820" s="151" t="s">
        <v>193</v>
      </c>
      <c r="AU5820" s="151" t="s">
        <v>81</v>
      </c>
      <c r="AV5820" s="12" t="s">
        <v>81</v>
      </c>
      <c r="AW5820" s="12" t="s">
        <v>34</v>
      </c>
      <c r="AX5820" s="12" t="s">
        <v>79</v>
      </c>
      <c r="AY5820" s="151" t="s">
        <v>182</v>
      </c>
    </row>
    <row r="5821" spans="2:65" s="1" customFormat="1" ht="33" customHeight="1">
      <c r="B5821" s="131"/>
      <c r="C5821" s="132" t="s">
        <v>5031</v>
      </c>
      <c r="D5821" s="132" t="s">
        <v>184</v>
      </c>
      <c r="E5821" s="133" t="s">
        <v>5032</v>
      </c>
      <c r="F5821" s="134" t="s">
        <v>5033</v>
      </c>
      <c r="G5821" s="135" t="s">
        <v>543</v>
      </c>
      <c r="H5821" s="136">
        <v>12</v>
      </c>
      <c r="I5821" s="137"/>
      <c r="J5821" s="138">
        <f>ROUND(I5821*H5821,2)</f>
        <v>0</v>
      </c>
      <c r="K5821" s="134" t="s">
        <v>3</v>
      </c>
      <c r="L5821" s="32"/>
      <c r="M5821" s="139" t="s">
        <v>3</v>
      </c>
      <c r="N5821" s="140" t="s">
        <v>43</v>
      </c>
      <c r="P5821" s="141">
        <f>O5821*H5821</f>
        <v>0</v>
      </c>
      <c r="Q5821" s="141">
        <v>0</v>
      </c>
      <c r="R5821" s="141">
        <f>Q5821*H5821</f>
        <v>0</v>
      </c>
      <c r="S5821" s="141">
        <v>0</v>
      </c>
      <c r="T5821" s="142">
        <f>S5821*H5821</f>
        <v>0</v>
      </c>
      <c r="AR5821" s="143" t="s">
        <v>286</v>
      </c>
      <c r="AT5821" s="143" t="s">
        <v>184</v>
      </c>
      <c r="AU5821" s="143" t="s">
        <v>81</v>
      </c>
      <c r="AY5821" s="17" t="s">
        <v>182</v>
      </c>
      <c r="BE5821" s="144">
        <f>IF(N5821="základní",J5821,0)</f>
        <v>0</v>
      </c>
      <c r="BF5821" s="144">
        <f>IF(N5821="snížená",J5821,0)</f>
        <v>0</v>
      </c>
      <c r="BG5821" s="144">
        <f>IF(N5821="zákl. přenesená",J5821,0)</f>
        <v>0</v>
      </c>
      <c r="BH5821" s="144">
        <f>IF(N5821="sníž. přenesená",J5821,0)</f>
        <v>0</v>
      </c>
      <c r="BI5821" s="144">
        <f>IF(N5821="nulová",J5821,0)</f>
        <v>0</v>
      </c>
      <c r="BJ5821" s="17" t="s">
        <v>79</v>
      </c>
      <c r="BK5821" s="144">
        <f>ROUND(I5821*H5821,2)</f>
        <v>0</v>
      </c>
      <c r="BL5821" s="17" t="s">
        <v>286</v>
      </c>
      <c r="BM5821" s="143" t="s">
        <v>5034</v>
      </c>
    </row>
    <row r="5822" spans="2:65" s="12" customFormat="1">
      <c r="B5822" s="149"/>
      <c r="D5822" s="150" t="s">
        <v>193</v>
      </c>
      <c r="E5822" s="151" t="s">
        <v>3</v>
      </c>
      <c r="F5822" s="152" t="s">
        <v>5035</v>
      </c>
      <c r="H5822" s="153">
        <v>12</v>
      </c>
      <c r="I5822" s="154"/>
      <c r="L5822" s="149"/>
      <c r="M5822" s="155"/>
      <c r="T5822" s="156"/>
      <c r="AT5822" s="151" t="s">
        <v>193</v>
      </c>
      <c r="AU5822" s="151" t="s">
        <v>81</v>
      </c>
      <c r="AV5822" s="12" t="s">
        <v>81</v>
      </c>
      <c r="AW5822" s="12" t="s">
        <v>34</v>
      </c>
      <c r="AX5822" s="12" t="s">
        <v>79</v>
      </c>
      <c r="AY5822" s="151" t="s">
        <v>182</v>
      </c>
    </row>
    <row r="5823" spans="2:65" s="1" customFormat="1" ht="49.15" customHeight="1">
      <c r="B5823" s="131"/>
      <c r="C5823" s="132" t="s">
        <v>5036</v>
      </c>
      <c r="D5823" s="132" t="s">
        <v>184</v>
      </c>
      <c r="E5823" s="133" t="s">
        <v>5037</v>
      </c>
      <c r="F5823" s="134" t="s">
        <v>5038</v>
      </c>
      <c r="G5823" s="135" t="s">
        <v>256</v>
      </c>
      <c r="H5823" s="136">
        <v>16.579999999999998</v>
      </c>
      <c r="I5823" s="137"/>
      <c r="J5823" s="138">
        <f>ROUND(I5823*H5823,2)</f>
        <v>0</v>
      </c>
      <c r="K5823" s="134" t="s">
        <v>188</v>
      </c>
      <c r="L5823" s="32"/>
      <c r="M5823" s="139" t="s">
        <v>3</v>
      </c>
      <c r="N5823" s="140" t="s">
        <v>43</v>
      </c>
      <c r="P5823" s="141">
        <f>O5823*H5823</f>
        <v>0</v>
      </c>
      <c r="Q5823" s="141">
        <v>0</v>
      </c>
      <c r="R5823" s="141">
        <f>Q5823*H5823</f>
        <v>0</v>
      </c>
      <c r="S5823" s="141">
        <v>0</v>
      </c>
      <c r="T5823" s="142">
        <f>S5823*H5823</f>
        <v>0</v>
      </c>
      <c r="AR5823" s="143" t="s">
        <v>286</v>
      </c>
      <c r="AT5823" s="143" t="s">
        <v>184</v>
      </c>
      <c r="AU5823" s="143" t="s">
        <v>81</v>
      </c>
      <c r="AY5823" s="17" t="s">
        <v>182</v>
      </c>
      <c r="BE5823" s="144">
        <f>IF(N5823="základní",J5823,0)</f>
        <v>0</v>
      </c>
      <c r="BF5823" s="144">
        <f>IF(N5823="snížená",J5823,0)</f>
        <v>0</v>
      </c>
      <c r="BG5823" s="144">
        <f>IF(N5823="zákl. přenesená",J5823,0)</f>
        <v>0</v>
      </c>
      <c r="BH5823" s="144">
        <f>IF(N5823="sníž. přenesená",J5823,0)</f>
        <v>0</v>
      </c>
      <c r="BI5823" s="144">
        <f>IF(N5823="nulová",J5823,0)</f>
        <v>0</v>
      </c>
      <c r="BJ5823" s="17" t="s">
        <v>79</v>
      </c>
      <c r="BK5823" s="144">
        <f>ROUND(I5823*H5823,2)</f>
        <v>0</v>
      </c>
      <c r="BL5823" s="17" t="s">
        <v>286</v>
      </c>
      <c r="BM5823" s="143" t="s">
        <v>5039</v>
      </c>
    </row>
    <row r="5824" spans="2:65" s="1" customFormat="1">
      <c r="B5824" s="32"/>
      <c r="D5824" s="145" t="s">
        <v>191</v>
      </c>
      <c r="F5824" s="146" t="s">
        <v>5040</v>
      </c>
      <c r="I5824" s="147"/>
      <c r="L5824" s="32"/>
      <c r="M5824" s="148"/>
      <c r="T5824" s="52"/>
      <c r="AT5824" s="17" t="s">
        <v>191</v>
      </c>
      <c r="AU5824" s="17" t="s">
        <v>81</v>
      </c>
    </row>
    <row r="5825" spans="2:65" s="11" customFormat="1" ht="22.9" customHeight="1">
      <c r="B5825" s="119"/>
      <c r="D5825" s="120" t="s">
        <v>71</v>
      </c>
      <c r="E5825" s="129" t="s">
        <v>5041</v>
      </c>
      <c r="F5825" s="129" t="s">
        <v>5042</v>
      </c>
      <c r="I5825" s="122"/>
      <c r="J5825" s="130">
        <f>BK5825</f>
        <v>0</v>
      </c>
      <c r="L5825" s="119"/>
      <c r="M5825" s="124"/>
      <c r="P5825" s="125">
        <f>SUM(P5826:P5870)</f>
        <v>0</v>
      </c>
      <c r="R5825" s="125">
        <f>SUM(R5826:R5870)</f>
        <v>0.23732880000000003</v>
      </c>
      <c r="T5825" s="126">
        <f>SUM(T5826:T5870)</f>
        <v>0</v>
      </c>
      <c r="AR5825" s="120" t="s">
        <v>81</v>
      </c>
      <c r="AT5825" s="127" t="s">
        <v>71</v>
      </c>
      <c r="AU5825" s="127" t="s">
        <v>79</v>
      </c>
      <c r="AY5825" s="120" t="s">
        <v>182</v>
      </c>
      <c r="BK5825" s="128">
        <f>SUM(BK5826:BK5870)</f>
        <v>0</v>
      </c>
    </row>
    <row r="5826" spans="2:65" s="1" customFormat="1" ht="24.2" customHeight="1">
      <c r="B5826" s="131"/>
      <c r="C5826" s="132" t="s">
        <v>5043</v>
      </c>
      <c r="D5826" s="132" t="s">
        <v>184</v>
      </c>
      <c r="E5826" s="133" t="s">
        <v>5044</v>
      </c>
      <c r="F5826" s="134" t="s">
        <v>5045</v>
      </c>
      <c r="G5826" s="135" t="s">
        <v>292</v>
      </c>
      <c r="H5826" s="136">
        <v>156.55000000000001</v>
      </c>
      <c r="I5826" s="137"/>
      <c r="J5826" s="138">
        <f>ROUND(I5826*H5826,2)</f>
        <v>0</v>
      </c>
      <c r="K5826" s="134" t="s">
        <v>188</v>
      </c>
      <c r="L5826" s="32"/>
      <c r="M5826" s="139" t="s">
        <v>3</v>
      </c>
      <c r="N5826" s="140" t="s">
        <v>43</v>
      </c>
      <c r="P5826" s="141">
        <f>O5826*H5826</f>
        <v>0</v>
      </c>
      <c r="Q5826" s="141">
        <v>1.2E-4</v>
      </c>
      <c r="R5826" s="141">
        <f>Q5826*H5826</f>
        <v>1.8786000000000001E-2</v>
      </c>
      <c r="S5826" s="141">
        <v>0</v>
      </c>
      <c r="T5826" s="142">
        <f>S5826*H5826</f>
        <v>0</v>
      </c>
      <c r="AR5826" s="143" t="s">
        <v>286</v>
      </c>
      <c r="AT5826" s="143" t="s">
        <v>184</v>
      </c>
      <c r="AU5826" s="143" t="s">
        <v>81</v>
      </c>
      <c r="AY5826" s="17" t="s">
        <v>182</v>
      </c>
      <c r="BE5826" s="144">
        <f>IF(N5826="základní",J5826,0)</f>
        <v>0</v>
      </c>
      <c r="BF5826" s="144">
        <f>IF(N5826="snížená",J5826,0)</f>
        <v>0</v>
      </c>
      <c r="BG5826" s="144">
        <f>IF(N5826="zákl. přenesená",J5826,0)</f>
        <v>0</v>
      </c>
      <c r="BH5826" s="144">
        <f>IF(N5826="sníž. přenesená",J5826,0)</f>
        <v>0</v>
      </c>
      <c r="BI5826" s="144">
        <f>IF(N5826="nulová",J5826,0)</f>
        <v>0</v>
      </c>
      <c r="BJ5826" s="17" t="s">
        <v>79</v>
      </c>
      <c r="BK5826" s="144">
        <f>ROUND(I5826*H5826,2)</f>
        <v>0</v>
      </c>
      <c r="BL5826" s="17" t="s">
        <v>286</v>
      </c>
      <c r="BM5826" s="143" t="s">
        <v>5046</v>
      </c>
    </row>
    <row r="5827" spans="2:65" s="1" customFormat="1">
      <c r="B5827" s="32"/>
      <c r="D5827" s="145" t="s">
        <v>191</v>
      </c>
      <c r="F5827" s="146" t="s">
        <v>5047</v>
      </c>
      <c r="I5827" s="147"/>
      <c r="L5827" s="32"/>
      <c r="M5827" s="148"/>
      <c r="T5827" s="52"/>
      <c r="AT5827" s="17" t="s">
        <v>191</v>
      </c>
      <c r="AU5827" s="17" t="s">
        <v>81</v>
      </c>
    </row>
    <row r="5828" spans="2:65" s="12" customFormat="1">
      <c r="B5828" s="149"/>
      <c r="D5828" s="150" t="s">
        <v>193</v>
      </c>
      <c r="E5828" s="151" t="s">
        <v>3</v>
      </c>
      <c r="F5828" s="152" t="s">
        <v>5048</v>
      </c>
      <c r="H5828" s="153">
        <v>13</v>
      </c>
      <c r="I5828" s="154"/>
      <c r="L5828" s="149"/>
      <c r="M5828" s="155"/>
      <c r="T5828" s="156"/>
      <c r="AT5828" s="151" t="s">
        <v>193</v>
      </c>
      <c r="AU5828" s="151" t="s">
        <v>81</v>
      </c>
      <c r="AV5828" s="12" t="s">
        <v>81</v>
      </c>
      <c r="AW5828" s="12" t="s">
        <v>34</v>
      </c>
      <c r="AX5828" s="12" t="s">
        <v>72</v>
      </c>
      <c r="AY5828" s="151" t="s">
        <v>182</v>
      </c>
    </row>
    <row r="5829" spans="2:65" s="12" customFormat="1">
      <c r="B5829" s="149"/>
      <c r="D5829" s="150" t="s">
        <v>193</v>
      </c>
      <c r="E5829" s="151" t="s">
        <v>3</v>
      </c>
      <c r="F5829" s="152" t="s">
        <v>5049</v>
      </c>
      <c r="H5829" s="153">
        <v>41.85</v>
      </c>
      <c r="I5829" s="154"/>
      <c r="L5829" s="149"/>
      <c r="M5829" s="155"/>
      <c r="T5829" s="156"/>
      <c r="AT5829" s="151" t="s">
        <v>193</v>
      </c>
      <c r="AU5829" s="151" t="s">
        <v>81</v>
      </c>
      <c r="AV5829" s="12" t="s">
        <v>81</v>
      </c>
      <c r="AW5829" s="12" t="s">
        <v>34</v>
      </c>
      <c r="AX5829" s="12" t="s">
        <v>72</v>
      </c>
      <c r="AY5829" s="151" t="s">
        <v>182</v>
      </c>
    </row>
    <row r="5830" spans="2:65" s="12" customFormat="1">
      <c r="B5830" s="149"/>
      <c r="D5830" s="150" t="s">
        <v>193</v>
      </c>
      <c r="E5830" s="151" t="s">
        <v>3</v>
      </c>
      <c r="F5830" s="152" t="s">
        <v>5050</v>
      </c>
      <c r="H5830" s="153">
        <v>23.8</v>
      </c>
      <c r="I5830" s="154"/>
      <c r="L5830" s="149"/>
      <c r="M5830" s="155"/>
      <c r="T5830" s="156"/>
      <c r="AT5830" s="151" t="s">
        <v>193</v>
      </c>
      <c r="AU5830" s="151" t="s">
        <v>81</v>
      </c>
      <c r="AV5830" s="12" t="s">
        <v>81</v>
      </c>
      <c r="AW5830" s="12" t="s">
        <v>34</v>
      </c>
      <c r="AX5830" s="12" t="s">
        <v>72</v>
      </c>
      <c r="AY5830" s="151" t="s">
        <v>182</v>
      </c>
    </row>
    <row r="5831" spans="2:65" s="12" customFormat="1">
      <c r="B5831" s="149"/>
      <c r="D5831" s="150" t="s">
        <v>193</v>
      </c>
      <c r="E5831" s="151" t="s">
        <v>3</v>
      </c>
      <c r="F5831" s="152" t="s">
        <v>5051</v>
      </c>
      <c r="H5831" s="153">
        <v>24.65</v>
      </c>
      <c r="I5831" s="154"/>
      <c r="L5831" s="149"/>
      <c r="M5831" s="155"/>
      <c r="T5831" s="156"/>
      <c r="AT5831" s="151" t="s">
        <v>193</v>
      </c>
      <c r="AU5831" s="151" t="s">
        <v>81</v>
      </c>
      <c r="AV5831" s="12" t="s">
        <v>81</v>
      </c>
      <c r="AW5831" s="12" t="s">
        <v>34</v>
      </c>
      <c r="AX5831" s="12" t="s">
        <v>72</v>
      </c>
      <c r="AY5831" s="151" t="s">
        <v>182</v>
      </c>
    </row>
    <row r="5832" spans="2:65" s="12" customFormat="1">
      <c r="B5832" s="149"/>
      <c r="D5832" s="150" t="s">
        <v>193</v>
      </c>
      <c r="E5832" s="151" t="s">
        <v>3</v>
      </c>
      <c r="F5832" s="152" t="s">
        <v>5052</v>
      </c>
      <c r="H5832" s="153">
        <v>48.05</v>
      </c>
      <c r="I5832" s="154"/>
      <c r="L5832" s="149"/>
      <c r="M5832" s="155"/>
      <c r="T5832" s="156"/>
      <c r="AT5832" s="151" t="s">
        <v>193</v>
      </c>
      <c r="AU5832" s="151" t="s">
        <v>81</v>
      </c>
      <c r="AV5832" s="12" t="s">
        <v>81</v>
      </c>
      <c r="AW5832" s="12" t="s">
        <v>34</v>
      </c>
      <c r="AX5832" s="12" t="s">
        <v>72</v>
      </c>
      <c r="AY5832" s="151" t="s">
        <v>182</v>
      </c>
    </row>
    <row r="5833" spans="2:65" s="12" customFormat="1">
      <c r="B5833" s="149"/>
      <c r="D5833" s="150" t="s">
        <v>193</v>
      </c>
      <c r="E5833" s="151" t="s">
        <v>3</v>
      </c>
      <c r="F5833" s="152" t="s">
        <v>5053</v>
      </c>
      <c r="H5833" s="153">
        <v>3.2</v>
      </c>
      <c r="I5833" s="154"/>
      <c r="L5833" s="149"/>
      <c r="M5833" s="155"/>
      <c r="T5833" s="156"/>
      <c r="AT5833" s="151" t="s">
        <v>193</v>
      </c>
      <c r="AU5833" s="151" t="s">
        <v>81</v>
      </c>
      <c r="AV5833" s="12" t="s">
        <v>81</v>
      </c>
      <c r="AW5833" s="12" t="s">
        <v>34</v>
      </c>
      <c r="AX5833" s="12" t="s">
        <v>72</v>
      </c>
      <c r="AY5833" s="151" t="s">
        <v>182</v>
      </c>
    </row>
    <row r="5834" spans="2:65" s="12" customFormat="1">
      <c r="B5834" s="149"/>
      <c r="D5834" s="150" t="s">
        <v>193</v>
      </c>
      <c r="E5834" s="151" t="s">
        <v>3</v>
      </c>
      <c r="F5834" s="152" t="s">
        <v>5054</v>
      </c>
      <c r="H5834" s="153">
        <v>2</v>
      </c>
      <c r="I5834" s="154"/>
      <c r="L5834" s="149"/>
      <c r="M5834" s="155"/>
      <c r="T5834" s="156"/>
      <c r="AT5834" s="151" t="s">
        <v>193</v>
      </c>
      <c r="AU5834" s="151" t="s">
        <v>81</v>
      </c>
      <c r="AV5834" s="12" t="s">
        <v>81</v>
      </c>
      <c r="AW5834" s="12" t="s">
        <v>34</v>
      </c>
      <c r="AX5834" s="12" t="s">
        <v>72</v>
      </c>
      <c r="AY5834" s="151" t="s">
        <v>182</v>
      </c>
    </row>
    <row r="5835" spans="2:65" s="13" customFormat="1">
      <c r="B5835" s="157"/>
      <c r="D5835" s="150" t="s">
        <v>193</v>
      </c>
      <c r="E5835" s="158" t="s">
        <v>3</v>
      </c>
      <c r="F5835" s="159" t="s">
        <v>5055</v>
      </c>
      <c r="H5835" s="160">
        <v>156.55000000000001</v>
      </c>
      <c r="I5835" s="161"/>
      <c r="L5835" s="157"/>
      <c r="M5835" s="162"/>
      <c r="T5835" s="163"/>
      <c r="AT5835" s="158" t="s">
        <v>193</v>
      </c>
      <c r="AU5835" s="158" t="s">
        <v>81</v>
      </c>
      <c r="AV5835" s="13" t="s">
        <v>189</v>
      </c>
      <c r="AW5835" s="13" t="s">
        <v>34</v>
      </c>
      <c r="AX5835" s="13" t="s">
        <v>79</v>
      </c>
      <c r="AY5835" s="158" t="s">
        <v>182</v>
      </c>
    </row>
    <row r="5836" spans="2:65" s="1" customFormat="1" ht="24.2" customHeight="1">
      <c r="B5836" s="131"/>
      <c r="C5836" s="132" t="s">
        <v>5056</v>
      </c>
      <c r="D5836" s="132" t="s">
        <v>184</v>
      </c>
      <c r="E5836" s="133" t="s">
        <v>5057</v>
      </c>
      <c r="F5836" s="134" t="s">
        <v>5058</v>
      </c>
      <c r="G5836" s="135" t="s">
        <v>292</v>
      </c>
      <c r="H5836" s="136">
        <v>156.55000000000001</v>
      </c>
      <c r="I5836" s="137"/>
      <c r="J5836" s="138">
        <f>ROUND(I5836*H5836,2)</f>
        <v>0</v>
      </c>
      <c r="K5836" s="134" t="s">
        <v>188</v>
      </c>
      <c r="L5836" s="32"/>
      <c r="M5836" s="139" t="s">
        <v>3</v>
      </c>
      <c r="N5836" s="140" t="s">
        <v>43</v>
      </c>
      <c r="P5836" s="141">
        <f>O5836*H5836</f>
        <v>0</v>
      </c>
      <c r="Q5836" s="141">
        <v>1.2E-4</v>
      </c>
      <c r="R5836" s="141">
        <f>Q5836*H5836</f>
        <v>1.8786000000000001E-2</v>
      </c>
      <c r="S5836" s="141">
        <v>0</v>
      </c>
      <c r="T5836" s="142">
        <f>S5836*H5836</f>
        <v>0</v>
      </c>
      <c r="AR5836" s="143" t="s">
        <v>286</v>
      </c>
      <c r="AT5836" s="143" t="s">
        <v>184</v>
      </c>
      <c r="AU5836" s="143" t="s">
        <v>81</v>
      </c>
      <c r="AY5836" s="17" t="s">
        <v>182</v>
      </c>
      <c r="BE5836" s="144">
        <f>IF(N5836="základní",J5836,0)</f>
        <v>0</v>
      </c>
      <c r="BF5836" s="144">
        <f>IF(N5836="snížená",J5836,0)</f>
        <v>0</v>
      </c>
      <c r="BG5836" s="144">
        <f>IF(N5836="zákl. přenesená",J5836,0)</f>
        <v>0</v>
      </c>
      <c r="BH5836" s="144">
        <f>IF(N5836="sníž. přenesená",J5836,0)</f>
        <v>0</v>
      </c>
      <c r="BI5836" s="144">
        <f>IF(N5836="nulová",J5836,0)</f>
        <v>0</v>
      </c>
      <c r="BJ5836" s="17" t="s">
        <v>79</v>
      </c>
      <c r="BK5836" s="144">
        <f>ROUND(I5836*H5836,2)</f>
        <v>0</v>
      </c>
      <c r="BL5836" s="17" t="s">
        <v>286</v>
      </c>
      <c r="BM5836" s="143" t="s">
        <v>5059</v>
      </c>
    </row>
    <row r="5837" spans="2:65" s="1" customFormat="1">
      <c r="B5837" s="32"/>
      <c r="D5837" s="145" t="s">
        <v>191</v>
      </c>
      <c r="F5837" s="146" t="s">
        <v>5060</v>
      </c>
      <c r="I5837" s="147"/>
      <c r="L5837" s="32"/>
      <c r="M5837" s="148"/>
      <c r="T5837" s="52"/>
      <c r="AT5837" s="17" t="s">
        <v>191</v>
      </c>
      <c r="AU5837" s="17" t="s">
        <v>81</v>
      </c>
    </row>
    <row r="5838" spans="2:65" s="12" customFormat="1">
      <c r="B5838" s="149"/>
      <c r="D5838" s="150" t="s">
        <v>193</v>
      </c>
      <c r="E5838" s="151" t="s">
        <v>3</v>
      </c>
      <c r="F5838" s="152" t="s">
        <v>5048</v>
      </c>
      <c r="H5838" s="153">
        <v>13</v>
      </c>
      <c r="I5838" s="154"/>
      <c r="L5838" s="149"/>
      <c r="M5838" s="155"/>
      <c r="T5838" s="156"/>
      <c r="AT5838" s="151" t="s">
        <v>193</v>
      </c>
      <c r="AU5838" s="151" t="s">
        <v>81</v>
      </c>
      <c r="AV5838" s="12" t="s">
        <v>81</v>
      </c>
      <c r="AW5838" s="12" t="s">
        <v>34</v>
      </c>
      <c r="AX5838" s="12" t="s">
        <v>72</v>
      </c>
      <c r="AY5838" s="151" t="s">
        <v>182</v>
      </c>
    </row>
    <row r="5839" spans="2:65" s="12" customFormat="1">
      <c r="B5839" s="149"/>
      <c r="D5839" s="150" t="s">
        <v>193</v>
      </c>
      <c r="E5839" s="151" t="s">
        <v>3</v>
      </c>
      <c r="F5839" s="152" t="s">
        <v>5049</v>
      </c>
      <c r="H5839" s="153">
        <v>41.85</v>
      </c>
      <c r="I5839" s="154"/>
      <c r="L5839" s="149"/>
      <c r="M5839" s="155"/>
      <c r="T5839" s="156"/>
      <c r="AT5839" s="151" t="s">
        <v>193</v>
      </c>
      <c r="AU5839" s="151" t="s">
        <v>81</v>
      </c>
      <c r="AV5839" s="12" t="s">
        <v>81</v>
      </c>
      <c r="AW5839" s="12" t="s">
        <v>34</v>
      </c>
      <c r="AX5839" s="12" t="s">
        <v>72</v>
      </c>
      <c r="AY5839" s="151" t="s">
        <v>182</v>
      </c>
    </row>
    <row r="5840" spans="2:65" s="12" customFormat="1">
      <c r="B5840" s="149"/>
      <c r="D5840" s="150" t="s">
        <v>193</v>
      </c>
      <c r="E5840" s="151" t="s">
        <v>3</v>
      </c>
      <c r="F5840" s="152" t="s">
        <v>5050</v>
      </c>
      <c r="H5840" s="153">
        <v>23.8</v>
      </c>
      <c r="I5840" s="154"/>
      <c r="L5840" s="149"/>
      <c r="M5840" s="155"/>
      <c r="T5840" s="156"/>
      <c r="AT5840" s="151" t="s">
        <v>193</v>
      </c>
      <c r="AU5840" s="151" t="s">
        <v>81</v>
      </c>
      <c r="AV5840" s="12" t="s">
        <v>81</v>
      </c>
      <c r="AW5840" s="12" t="s">
        <v>34</v>
      </c>
      <c r="AX5840" s="12" t="s">
        <v>72</v>
      </c>
      <c r="AY5840" s="151" t="s">
        <v>182</v>
      </c>
    </row>
    <row r="5841" spans="2:65" s="12" customFormat="1">
      <c r="B5841" s="149"/>
      <c r="D5841" s="150" t="s">
        <v>193</v>
      </c>
      <c r="E5841" s="151" t="s">
        <v>3</v>
      </c>
      <c r="F5841" s="152" t="s">
        <v>5051</v>
      </c>
      <c r="H5841" s="153">
        <v>24.65</v>
      </c>
      <c r="I5841" s="154"/>
      <c r="L5841" s="149"/>
      <c r="M5841" s="155"/>
      <c r="T5841" s="156"/>
      <c r="AT5841" s="151" t="s">
        <v>193</v>
      </c>
      <c r="AU5841" s="151" t="s">
        <v>81</v>
      </c>
      <c r="AV5841" s="12" t="s">
        <v>81</v>
      </c>
      <c r="AW5841" s="12" t="s">
        <v>34</v>
      </c>
      <c r="AX5841" s="12" t="s">
        <v>72</v>
      </c>
      <c r="AY5841" s="151" t="s">
        <v>182</v>
      </c>
    </row>
    <row r="5842" spans="2:65" s="12" customFormat="1">
      <c r="B5842" s="149"/>
      <c r="D5842" s="150" t="s">
        <v>193</v>
      </c>
      <c r="E5842" s="151" t="s">
        <v>3</v>
      </c>
      <c r="F5842" s="152" t="s">
        <v>5052</v>
      </c>
      <c r="H5842" s="153">
        <v>48.05</v>
      </c>
      <c r="I5842" s="154"/>
      <c r="L5842" s="149"/>
      <c r="M5842" s="155"/>
      <c r="T5842" s="156"/>
      <c r="AT5842" s="151" t="s">
        <v>193</v>
      </c>
      <c r="AU5842" s="151" t="s">
        <v>81</v>
      </c>
      <c r="AV5842" s="12" t="s">
        <v>81</v>
      </c>
      <c r="AW5842" s="12" t="s">
        <v>34</v>
      </c>
      <c r="AX5842" s="12" t="s">
        <v>72</v>
      </c>
      <c r="AY5842" s="151" t="s">
        <v>182</v>
      </c>
    </row>
    <row r="5843" spans="2:65" s="12" customFormat="1">
      <c r="B5843" s="149"/>
      <c r="D5843" s="150" t="s">
        <v>193</v>
      </c>
      <c r="E5843" s="151" t="s">
        <v>3</v>
      </c>
      <c r="F5843" s="152" t="s">
        <v>5053</v>
      </c>
      <c r="H5843" s="153">
        <v>3.2</v>
      </c>
      <c r="I5843" s="154"/>
      <c r="L5843" s="149"/>
      <c r="M5843" s="155"/>
      <c r="T5843" s="156"/>
      <c r="AT5843" s="151" t="s">
        <v>193</v>
      </c>
      <c r="AU5843" s="151" t="s">
        <v>81</v>
      </c>
      <c r="AV5843" s="12" t="s">
        <v>81</v>
      </c>
      <c r="AW5843" s="12" t="s">
        <v>34</v>
      </c>
      <c r="AX5843" s="12" t="s">
        <v>72</v>
      </c>
      <c r="AY5843" s="151" t="s">
        <v>182</v>
      </c>
    </row>
    <row r="5844" spans="2:65" s="12" customFormat="1">
      <c r="B5844" s="149"/>
      <c r="D5844" s="150" t="s">
        <v>193</v>
      </c>
      <c r="E5844" s="151" t="s">
        <v>3</v>
      </c>
      <c r="F5844" s="152" t="s">
        <v>5054</v>
      </c>
      <c r="H5844" s="153">
        <v>2</v>
      </c>
      <c r="I5844" s="154"/>
      <c r="L5844" s="149"/>
      <c r="M5844" s="155"/>
      <c r="T5844" s="156"/>
      <c r="AT5844" s="151" t="s">
        <v>193</v>
      </c>
      <c r="AU5844" s="151" t="s">
        <v>81</v>
      </c>
      <c r="AV5844" s="12" t="s">
        <v>81</v>
      </c>
      <c r="AW5844" s="12" t="s">
        <v>34</v>
      </c>
      <c r="AX5844" s="12" t="s">
        <v>72</v>
      </c>
      <c r="AY5844" s="151" t="s">
        <v>182</v>
      </c>
    </row>
    <row r="5845" spans="2:65" s="13" customFormat="1">
      <c r="B5845" s="157"/>
      <c r="D5845" s="150" t="s">
        <v>193</v>
      </c>
      <c r="E5845" s="158" t="s">
        <v>3</v>
      </c>
      <c r="F5845" s="159" t="s">
        <v>5055</v>
      </c>
      <c r="H5845" s="160">
        <v>156.55000000000001</v>
      </c>
      <c r="I5845" s="161"/>
      <c r="L5845" s="157"/>
      <c r="M5845" s="162"/>
      <c r="T5845" s="163"/>
      <c r="AT5845" s="158" t="s">
        <v>193</v>
      </c>
      <c r="AU5845" s="158" t="s">
        <v>81</v>
      </c>
      <c r="AV5845" s="13" t="s">
        <v>189</v>
      </c>
      <c r="AW5845" s="13" t="s">
        <v>34</v>
      </c>
      <c r="AX5845" s="13" t="s">
        <v>79</v>
      </c>
      <c r="AY5845" s="158" t="s">
        <v>182</v>
      </c>
    </row>
    <row r="5846" spans="2:65" s="1" customFormat="1" ht="33" customHeight="1">
      <c r="B5846" s="131"/>
      <c r="C5846" s="132" t="s">
        <v>5061</v>
      </c>
      <c r="D5846" s="132" t="s">
        <v>184</v>
      </c>
      <c r="E5846" s="133" t="s">
        <v>5062</v>
      </c>
      <c r="F5846" s="134" t="s">
        <v>5063</v>
      </c>
      <c r="G5846" s="135" t="s">
        <v>292</v>
      </c>
      <c r="H5846" s="136">
        <v>23.12</v>
      </c>
      <c r="I5846" s="137"/>
      <c r="J5846" s="138">
        <f>ROUND(I5846*H5846,2)</f>
        <v>0</v>
      </c>
      <c r="K5846" s="134" t="s">
        <v>188</v>
      </c>
      <c r="L5846" s="32"/>
      <c r="M5846" s="139" t="s">
        <v>3</v>
      </c>
      <c r="N5846" s="140" t="s">
        <v>43</v>
      </c>
      <c r="P5846" s="141">
        <f>O5846*H5846</f>
        <v>0</v>
      </c>
      <c r="Q5846" s="141">
        <v>4.7999999999999996E-3</v>
      </c>
      <c r="R5846" s="141">
        <f>Q5846*H5846</f>
        <v>0.11097599999999999</v>
      </c>
      <c r="S5846" s="141">
        <v>0</v>
      </c>
      <c r="T5846" s="142">
        <f>S5846*H5846</f>
        <v>0</v>
      </c>
      <c r="AR5846" s="143" t="s">
        <v>286</v>
      </c>
      <c r="AT5846" s="143" t="s">
        <v>184</v>
      </c>
      <c r="AU5846" s="143" t="s">
        <v>81</v>
      </c>
      <c r="AY5846" s="17" t="s">
        <v>182</v>
      </c>
      <c r="BE5846" s="144">
        <f>IF(N5846="základní",J5846,0)</f>
        <v>0</v>
      </c>
      <c r="BF5846" s="144">
        <f>IF(N5846="snížená",J5846,0)</f>
        <v>0</v>
      </c>
      <c r="BG5846" s="144">
        <f>IF(N5846="zákl. přenesená",J5846,0)</f>
        <v>0</v>
      </c>
      <c r="BH5846" s="144">
        <f>IF(N5846="sníž. přenesená",J5846,0)</f>
        <v>0</v>
      </c>
      <c r="BI5846" s="144">
        <f>IF(N5846="nulová",J5846,0)</f>
        <v>0</v>
      </c>
      <c r="BJ5846" s="17" t="s">
        <v>79</v>
      </c>
      <c r="BK5846" s="144">
        <f>ROUND(I5846*H5846,2)</f>
        <v>0</v>
      </c>
      <c r="BL5846" s="17" t="s">
        <v>286</v>
      </c>
      <c r="BM5846" s="143" t="s">
        <v>5064</v>
      </c>
    </row>
    <row r="5847" spans="2:65" s="1" customFormat="1">
      <c r="B5847" s="32"/>
      <c r="D5847" s="145" t="s">
        <v>191</v>
      </c>
      <c r="F5847" s="146" t="s">
        <v>5065</v>
      </c>
      <c r="I5847" s="147"/>
      <c r="L5847" s="32"/>
      <c r="M5847" s="148"/>
      <c r="T5847" s="52"/>
      <c r="AT5847" s="17" t="s">
        <v>191</v>
      </c>
      <c r="AU5847" s="17" t="s">
        <v>81</v>
      </c>
    </row>
    <row r="5848" spans="2:65" s="12" customFormat="1">
      <c r="B5848" s="149"/>
      <c r="D5848" s="150" t="s">
        <v>193</v>
      </c>
      <c r="E5848" s="151" t="s">
        <v>3</v>
      </c>
      <c r="F5848" s="152" t="s">
        <v>5066</v>
      </c>
      <c r="H5848" s="153">
        <v>5.79</v>
      </c>
      <c r="I5848" s="154"/>
      <c r="L5848" s="149"/>
      <c r="M5848" s="155"/>
      <c r="T5848" s="156"/>
      <c r="AT5848" s="151" t="s">
        <v>193</v>
      </c>
      <c r="AU5848" s="151" t="s">
        <v>81</v>
      </c>
      <c r="AV5848" s="12" t="s">
        <v>81</v>
      </c>
      <c r="AW5848" s="12" t="s">
        <v>34</v>
      </c>
      <c r="AX5848" s="12" t="s">
        <v>72</v>
      </c>
      <c r="AY5848" s="151" t="s">
        <v>182</v>
      </c>
    </row>
    <row r="5849" spans="2:65" s="12" customFormat="1">
      <c r="B5849" s="149"/>
      <c r="D5849" s="150" t="s">
        <v>193</v>
      </c>
      <c r="E5849" s="151" t="s">
        <v>3</v>
      </c>
      <c r="F5849" s="152" t="s">
        <v>5067</v>
      </c>
      <c r="H5849" s="153">
        <v>7.22</v>
      </c>
      <c r="I5849" s="154"/>
      <c r="L5849" s="149"/>
      <c r="M5849" s="155"/>
      <c r="T5849" s="156"/>
      <c r="AT5849" s="151" t="s">
        <v>193</v>
      </c>
      <c r="AU5849" s="151" t="s">
        <v>81</v>
      </c>
      <c r="AV5849" s="12" t="s">
        <v>81</v>
      </c>
      <c r="AW5849" s="12" t="s">
        <v>34</v>
      </c>
      <c r="AX5849" s="12" t="s">
        <v>72</v>
      </c>
      <c r="AY5849" s="151" t="s">
        <v>182</v>
      </c>
    </row>
    <row r="5850" spans="2:65" s="12" customFormat="1">
      <c r="B5850" s="149"/>
      <c r="D5850" s="150" t="s">
        <v>193</v>
      </c>
      <c r="E5850" s="151" t="s">
        <v>3</v>
      </c>
      <c r="F5850" s="152" t="s">
        <v>5068</v>
      </c>
      <c r="H5850" s="153">
        <v>10.11</v>
      </c>
      <c r="I5850" s="154"/>
      <c r="L5850" s="149"/>
      <c r="M5850" s="155"/>
      <c r="T5850" s="156"/>
      <c r="AT5850" s="151" t="s">
        <v>193</v>
      </c>
      <c r="AU5850" s="151" t="s">
        <v>81</v>
      </c>
      <c r="AV5850" s="12" t="s">
        <v>81</v>
      </c>
      <c r="AW5850" s="12" t="s">
        <v>34</v>
      </c>
      <c r="AX5850" s="12" t="s">
        <v>72</v>
      </c>
      <c r="AY5850" s="151" t="s">
        <v>182</v>
      </c>
    </row>
    <row r="5851" spans="2:65" s="13" customFormat="1">
      <c r="B5851" s="157"/>
      <c r="D5851" s="150" t="s">
        <v>193</v>
      </c>
      <c r="E5851" s="158" t="s">
        <v>3</v>
      </c>
      <c r="F5851" s="159" t="s">
        <v>519</v>
      </c>
      <c r="H5851" s="160">
        <v>23.119999999999997</v>
      </c>
      <c r="I5851" s="161"/>
      <c r="L5851" s="157"/>
      <c r="M5851" s="162"/>
      <c r="T5851" s="163"/>
      <c r="AT5851" s="158" t="s">
        <v>193</v>
      </c>
      <c r="AU5851" s="158" t="s">
        <v>81</v>
      </c>
      <c r="AV5851" s="13" t="s">
        <v>189</v>
      </c>
      <c r="AW5851" s="13" t="s">
        <v>34</v>
      </c>
      <c r="AX5851" s="13" t="s">
        <v>79</v>
      </c>
      <c r="AY5851" s="158" t="s">
        <v>182</v>
      </c>
    </row>
    <row r="5852" spans="2:65" s="1" customFormat="1" ht="24.2" customHeight="1">
      <c r="B5852" s="131"/>
      <c r="C5852" s="132" t="s">
        <v>5069</v>
      </c>
      <c r="D5852" s="132" t="s">
        <v>184</v>
      </c>
      <c r="E5852" s="133" t="s">
        <v>5070</v>
      </c>
      <c r="F5852" s="134" t="s">
        <v>5071</v>
      </c>
      <c r="G5852" s="135" t="s">
        <v>292</v>
      </c>
      <c r="H5852" s="136">
        <v>46.24</v>
      </c>
      <c r="I5852" s="137"/>
      <c r="J5852" s="138">
        <f>ROUND(I5852*H5852,2)</f>
        <v>0</v>
      </c>
      <c r="K5852" s="134" t="s">
        <v>188</v>
      </c>
      <c r="L5852" s="32"/>
      <c r="M5852" s="139" t="s">
        <v>3</v>
      </c>
      <c r="N5852" s="140" t="s">
        <v>43</v>
      </c>
      <c r="P5852" s="141">
        <f>O5852*H5852</f>
        <v>0</v>
      </c>
      <c r="Q5852" s="141">
        <v>1.6000000000000001E-3</v>
      </c>
      <c r="R5852" s="141">
        <f>Q5852*H5852</f>
        <v>7.3984000000000008E-2</v>
      </c>
      <c r="S5852" s="141">
        <v>0</v>
      </c>
      <c r="T5852" s="142">
        <f>S5852*H5852</f>
        <v>0</v>
      </c>
      <c r="AR5852" s="143" t="s">
        <v>286</v>
      </c>
      <c r="AT5852" s="143" t="s">
        <v>184</v>
      </c>
      <c r="AU5852" s="143" t="s">
        <v>81</v>
      </c>
      <c r="AY5852" s="17" t="s">
        <v>182</v>
      </c>
      <c r="BE5852" s="144">
        <f>IF(N5852="základní",J5852,0)</f>
        <v>0</v>
      </c>
      <c r="BF5852" s="144">
        <f>IF(N5852="snížená",J5852,0)</f>
        <v>0</v>
      </c>
      <c r="BG5852" s="144">
        <f>IF(N5852="zákl. přenesená",J5852,0)</f>
        <v>0</v>
      </c>
      <c r="BH5852" s="144">
        <f>IF(N5852="sníž. přenesená",J5852,0)</f>
        <v>0</v>
      </c>
      <c r="BI5852" s="144">
        <f>IF(N5852="nulová",J5852,0)</f>
        <v>0</v>
      </c>
      <c r="BJ5852" s="17" t="s">
        <v>79</v>
      </c>
      <c r="BK5852" s="144">
        <f>ROUND(I5852*H5852,2)</f>
        <v>0</v>
      </c>
      <c r="BL5852" s="17" t="s">
        <v>286</v>
      </c>
      <c r="BM5852" s="143" t="s">
        <v>5072</v>
      </c>
    </row>
    <row r="5853" spans="2:65" s="1" customFormat="1">
      <c r="B5853" s="32"/>
      <c r="D5853" s="145" t="s">
        <v>191</v>
      </c>
      <c r="F5853" s="146" t="s">
        <v>5073</v>
      </c>
      <c r="I5853" s="147"/>
      <c r="L5853" s="32"/>
      <c r="M5853" s="148"/>
      <c r="T5853" s="52"/>
      <c r="AT5853" s="17" t="s">
        <v>191</v>
      </c>
      <c r="AU5853" s="17" t="s">
        <v>81</v>
      </c>
    </row>
    <row r="5854" spans="2:65" s="12" customFormat="1">
      <c r="B5854" s="149"/>
      <c r="D5854" s="150" t="s">
        <v>193</v>
      </c>
      <c r="E5854" s="151" t="s">
        <v>3</v>
      </c>
      <c r="F5854" s="152" t="s">
        <v>5066</v>
      </c>
      <c r="H5854" s="153">
        <v>5.79</v>
      </c>
      <c r="I5854" s="154"/>
      <c r="L5854" s="149"/>
      <c r="M5854" s="155"/>
      <c r="T5854" s="156"/>
      <c r="AT5854" s="151" t="s">
        <v>193</v>
      </c>
      <c r="AU5854" s="151" t="s">
        <v>81</v>
      </c>
      <c r="AV5854" s="12" t="s">
        <v>81</v>
      </c>
      <c r="AW5854" s="12" t="s">
        <v>34</v>
      </c>
      <c r="AX5854" s="12" t="s">
        <v>72</v>
      </c>
      <c r="AY5854" s="151" t="s">
        <v>182</v>
      </c>
    </row>
    <row r="5855" spans="2:65" s="12" customFormat="1">
      <c r="B5855" s="149"/>
      <c r="D5855" s="150" t="s">
        <v>193</v>
      </c>
      <c r="E5855" s="151" t="s">
        <v>3</v>
      </c>
      <c r="F5855" s="152" t="s">
        <v>5067</v>
      </c>
      <c r="H5855" s="153">
        <v>7.22</v>
      </c>
      <c r="I5855" s="154"/>
      <c r="L5855" s="149"/>
      <c r="M5855" s="155"/>
      <c r="T5855" s="156"/>
      <c r="AT5855" s="151" t="s">
        <v>193</v>
      </c>
      <c r="AU5855" s="151" t="s">
        <v>81</v>
      </c>
      <c r="AV5855" s="12" t="s">
        <v>81</v>
      </c>
      <c r="AW5855" s="12" t="s">
        <v>34</v>
      </c>
      <c r="AX5855" s="12" t="s">
        <v>72</v>
      </c>
      <c r="AY5855" s="151" t="s">
        <v>182</v>
      </c>
    </row>
    <row r="5856" spans="2:65" s="12" customFormat="1">
      <c r="B5856" s="149"/>
      <c r="D5856" s="150" t="s">
        <v>193</v>
      </c>
      <c r="E5856" s="151" t="s">
        <v>3</v>
      </c>
      <c r="F5856" s="152" t="s">
        <v>5068</v>
      </c>
      <c r="H5856" s="153">
        <v>10.11</v>
      </c>
      <c r="I5856" s="154"/>
      <c r="L5856" s="149"/>
      <c r="M5856" s="155"/>
      <c r="T5856" s="156"/>
      <c r="AT5856" s="151" t="s">
        <v>193</v>
      </c>
      <c r="AU5856" s="151" t="s">
        <v>81</v>
      </c>
      <c r="AV5856" s="12" t="s">
        <v>81</v>
      </c>
      <c r="AW5856" s="12" t="s">
        <v>34</v>
      </c>
      <c r="AX5856" s="12" t="s">
        <v>72</v>
      </c>
      <c r="AY5856" s="151" t="s">
        <v>182</v>
      </c>
    </row>
    <row r="5857" spans="2:65" s="13" customFormat="1">
      <c r="B5857" s="157"/>
      <c r="D5857" s="150" t="s">
        <v>193</v>
      </c>
      <c r="E5857" s="158" t="s">
        <v>3</v>
      </c>
      <c r="F5857" s="159" t="s">
        <v>519</v>
      </c>
      <c r="H5857" s="160">
        <v>23.119999999999997</v>
      </c>
      <c r="I5857" s="161"/>
      <c r="L5857" s="157"/>
      <c r="M5857" s="162"/>
      <c r="T5857" s="163"/>
      <c r="AT5857" s="158" t="s">
        <v>193</v>
      </c>
      <c r="AU5857" s="158" t="s">
        <v>81</v>
      </c>
      <c r="AV5857" s="13" t="s">
        <v>189</v>
      </c>
      <c r="AW5857" s="13" t="s">
        <v>34</v>
      </c>
      <c r="AX5857" s="13" t="s">
        <v>79</v>
      </c>
      <c r="AY5857" s="158" t="s">
        <v>182</v>
      </c>
    </row>
    <row r="5858" spans="2:65" s="12" customFormat="1">
      <c r="B5858" s="149"/>
      <c r="D5858" s="150" t="s">
        <v>193</v>
      </c>
      <c r="F5858" s="152" t="s">
        <v>5074</v>
      </c>
      <c r="H5858" s="153">
        <v>46.24</v>
      </c>
      <c r="I5858" s="154"/>
      <c r="L5858" s="149"/>
      <c r="M5858" s="155"/>
      <c r="T5858" s="156"/>
      <c r="AT5858" s="151" t="s">
        <v>193</v>
      </c>
      <c r="AU5858" s="151" t="s">
        <v>81</v>
      </c>
      <c r="AV5858" s="12" t="s">
        <v>81</v>
      </c>
      <c r="AW5858" s="12" t="s">
        <v>4</v>
      </c>
      <c r="AX5858" s="12" t="s">
        <v>79</v>
      </c>
      <c r="AY5858" s="151" t="s">
        <v>182</v>
      </c>
    </row>
    <row r="5859" spans="2:65" s="1" customFormat="1" ht="33" customHeight="1">
      <c r="B5859" s="131"/>
      <c r="C5859" s="132" t="s">
        <v>5075</v>
      </c>
      <c r="D5859" s="132" t="s">
        <v>184</v>
      </c>
      <c r="E5859" s="133" t="s">
        <v>5076</v>
      </c>
      <c r="F5859" s="134" t="s">
        <v>5077</v>
      </c>
      <c r="G5859" s="135" t="s">
        <v>292</v>
      </c>
      <c r="H5859" s="136">
        <v>23.12</v>
      </c>
      <c r="I5859" s="137"/>
      <c r="J5859" s="138">
        <f>ROUND(I5859*H5859,2)</f>
        <v>0</v>
      </c>
      <c r="K5859" s="134" t="s">
        <v>188</v>
      </c>
      <c r="L5859" s="32"/>
      <c r="M5859" s="139" t="s">
        <v>3</v>
      </c>
      <c r="N5859" s="140" t="s">
        <v>43</v>
      </c>
      <c r="P5859" s="141">
        <f>O5859*H5859</f>
        <v>0</v>
      </c>
      <c r="Q5859" s="141">
        <v>1.6000000000000001E-4</v>
      </c>
      <c r="R5859" s="141">
        <f>Q5859*H5859</f>
        <v>3.6992000000000006E-3</v>
      </c>
      <c r="S5859" s="141">
        <v>0</v>
      </c>
      <c r="T5859" s="142">
        <f>S5859*H5859</f>
        <v>0</v>
      </c>
      <c r="AR5859" s="143" t="s">
        <v>286</v>
      </c>
      <c r="AT5859" s="143" t="s">
        <v>184</v>
      </c>
      <c r="AU5859" s="143" t="s">
        <v>81</v>
      </c>
      <c r="AY5859" s="17" t="s">
        <v>182</v>
      </c>
      <c r="BE5859" s="144">
        <f>IF(N5859="základní",J5859,0)</f>
        <v>0</v>
      </c>
      <c r="BF5859" s="144">
        <f>IF(N5859="snížená",J5859,0)</f>
        <v>0</v>
      </c>
      <c r="BG5859" s="144">
        <f>IF(N5859="zákl. přenesená",J5859,0)</f>
        <v>0</v>
      </c>
      <c r="BH5859" s="144">
        <f>IF(N5859="sníž. přenesená",J5859,0)</f>
        <v>0</v>
      </c>
      <c r="BI5859" s="144">
        <f>IF(N5859="nulová",J5859,0)</f>
        <v>0</v>
      </c>
      <c r="BJ5859" s="17" t="s">
        <v>79</v>
      </c>
      <c r="BK5859" s="144">
        <f>ROUND(I5859*H5859,2)</f>
        <v>0</v>
      </c>
      <c r="BL5859" s="17" t="s">
        <v>286</v>
      </c>
      <c r="BM5859" s="143" t="s">
        <v>5078</v>
      </c>
    </row>
    <row r="5860" spans="2:65" s="1" customFormat="1">
      <c r="B5860" s="32"/>
      <c r="D5860" s="145" t="s">
        <v>191</v>
      </c>
      <c r="F5860" s="146" t="s">
        <v>5079</v>
      </c>
      <c r="I5860" s="147"/>
      <c r="L5860" s="32"/>
      <c r="M5860" s="148"/>
      <c r="T5860" s="52"/>
      <c r="AT5860" s="17" t="s">
        <v>191</v>
      </c>
      <c r="AU5860" s="17" t="s">
        <v>81</v>
      </c>
    </row>
    <row r="5861" spans="2:65" s="12" customFormat="1">
      <c r="B5861" s="149"/>
      <c r="D5861" s="150" t="s">
        <v>193</v>
      </c>
      <c r="E5861" s="151" t="s">
        <v>3</v>
      </c>
      <c r="F5861" s="152" t="s">
        <v>5066</v>
      </c>
      <c r="H5861" s="153">
        <v>5.79</v>
      </c>
      <c r="I5861" s="154"/>
      <c r="L5861" s="149"/>
      <c r="M5861" s="155"/>
      <c r="T5861" s="156"/>
      <c r="AT5861" s="151" t="s">
        <v>193</v>
      </c>
      <c r="AU5861" s="151" t="s">
        <v>81</v>
      </c>
      <c r="AV5861" s="12" t="s">
        <v>81</v>
      </c>
      <c r="AW5861" s="12" t="s">
        <v>34</v>
      </c>
      <c r="AX5861" s="12" t="s">
        <v>72</v>
      </c>
      <c r="AY5861" s="151" t="s">
        <v>182</v>
      </c>
    </row>
    <row r="5862" spans="2:65" s="12" customFormat="1">
      <c r="B5862" s="149"/>
      <c r="D5862" s="150" t="s">
        <v>193</v>
      </c>
      <c r="E5862" s="151" t="s">
        <v>3</v>
      </c>
      <c r="F5862" s="152" t="s">
        <v>5067</v>
      </c>
      <c r="H5862" s="153">
        <v>7.22</v>
      </c>
      <c r="I5862" s="154"/>
      <c r="L5862" s="149"/>
      <c r="M5862" s="155"/>
      <c r="T5862" s="156"/>
      <c r="AT5862" s="151" t="s">
        <v>193</v>
      </c>
      <c r="AU5862" s="151" t="s">
        <v>81</v>
      </c>
      <c r="AV5862" s="12" t="s">
        <v>81</v>
      </c>
      <c r="AW5862" s="12" t="s">
        <v>34</v>
      </c>
      <c r="AX5862" s="12" t="s">
        <v>72</v>
      </c>
      <c r="AY5862" s="151" t="s">
        <v>182</v>
      </c>
    </row>
    <row r="5863" spans="2:65" s="12" customFormat="1">
      <c r="B5863" s="149"/>
      <c r="D5863" s="150" t="s">
        <v>193</v>
      </c>
      <c r="E5863" s="151" t="s">
        <v>3</v>
      </c>
      <c r="F5863" s="152" t="s">
        <v>5068</v>
      </c>
      <c r="H5863" s="153">
        <v>10.11</v>
      </c>
      <c r="I5863" s="154"/>
      <c r="L5863" s="149"/>
      <c r="M5863" s="155"/>
      <c r="T5863" s="156"/>
      <c r="AT5863" s="151" t="s">
        <v>193</v>
      </c>
      <c r="AU5863" s="151" t="s">
        <v>81</v>
      </c>
      <c r="AV5863" s="12" t="s">
        <v>81</v>
      </c>
      <c r="AW5863" s="12" t="s">
        <v>34</v>
      </c>
      <c r="AX5863" s="12" t="s">
        <v>72</v>
      </c>
      <c r="AY5863" s="151" t="s">
        <v>182</v>
      </c>
    </row>
    <row r="5864" spans="2:65" s="13" customFormat="1">
      <c r="B5864" s="157"/>
      <c r="D5864" s="150" t="s">
        <v>193</v>
      </c>
      <c r="E5864" s="158" t="s">
        <v>3</v>
      </c>
      <c r="F5864" s="159" t="s">
        <v>519</v>
      </c>
      <c r="H5864" s="160">
        <v>23.119999999999997</v>
      </c>
      <c r="I5864" s="161"/>
      <c r="L5864" s="157"/>
      <c r="M5864" s="162"/>
      <c r="T5864" s="163"/>
      <c r="AT5864" s="158" t="s">
        <v>193</v>
      </c>
      <c r="AU5864" s="158" t="s">
        <v>81</v>
      </c>
      <c r="AV5864" s="13" t="s">
        <v>189</v>
      </c>
      <c r="AW5864" s="13" t="s">
        <v>34</v>
      </c>
      <c r="AX5864" s="13" t="s">
        <v>79</v>
      </c>
      <c r="AY5864" s="158" t="s">
        <v>182</v>
      </c>
    </row>
    <row r="5865" spans="2:65" s="1" customFormat="1" ht="24.2" customHeight="1">
      <c r="B5865" s="131"/>
      <c r="C5865" s="132" t="s">
        <v>5080</v>
      </c>
      <c r="D5865" s="132" t="s">
        <v>184</v>
      </c>
      <c r="E5865" s="133" t="s">
        <v>5081</v>
      </c>
      <c r="F5865" s="134" t="s">
        <v>5082</v>
      </c>
      <c r="G5865" s="135" t="s">
        <v>292</v>
      </c>
      <c r="H5865" s="136">
        <v>23.12</v>
      </c>
      <c r="I5865" s="137"/>
      <c r="J5865" s="138">
        <f>ROUND(I5865*H5865,2)</f>
        <v>0</v>
      </c>
      <c r="K5865" s="134" t="s">
        <v>188</v>
      </c>
      <c r="L5865" s="32"/>
      <c r="M5865" s="139" t="s">
        <v>3</v>
      </c>
      <c r="N5865" s="140" t="s">
        <v>43</v>
      </c>
      <c r="P5865" s="141">
        <f>O5865*H5865</f>
        <v>0</v>
      </c>
      <c r="Q5865" s="141">
        <v>4.8000000000000001E-4</v>
      </c>
      <c r="R5865" s="141">
        <f>Q5865*H5865</f>
        <v>1.1097600000000001E-2</v>
      </c>
      <c r="S5865" s="141">
        <v>0</v>
      </c>
      <c r="T5865" s="142">
        <f>S5865*H5865</f>
        <v>0</v>
      </c>
      <c r="AR5865" s="143" t="s">
        <v>286</v>
      </c>
      <c r="AT5865" s="143" t="s">
        <v>184</v>
      </c>
      <c r="AU5865" s="143" t="s">
        <v>81</v>
      </c>
      <c r="AY5865" s="17" t="s">
        <v>182</v>
      </c>
      <c r="BE5865" s="144">
        <f>IF(N5865="základní",J5865,0)</f>
        <v>0</v>
      </c>
      <c r="BF5865" s="144">
        <f>IF(N5865="snížená",J5865,0)</f>
        <v>0</v>
      </c>
      <c r="BG5865" s="144">
        <f>IF(N5865="zákl. přenesená",J5865,0)</f>
        <v>0</v>
      </c>
      <c r="BH5865" s="144">
        <f>IF(N5865="sníž. přenesená",J5865,0)</f>
        <v>0</v>
      </c>
      <c r="BI5865" s="144">
        <f>IF(N5865="nulová",J5865,0)</f>
        <v>0</v>
      </c>
      <c r="BJ5865" s="17" t="s">
        <v>79</v>
      </c>
      <c r="BK5865" s="144">
        <f>ROUND(I5865*H5865,2)</f>
        <v>0</v>
      </c>
      <c r="BL5865" s="17" t="s">
        <v>286</v>
      </c>
      <c r="BM5865" s="143" t="s">
        <v>5083</v>
      </c>
    </row>
    <row r="5866" spans="2:65" s="1" customFormat="1">
      <c r="B5866" s="32"/>
      <c r="D5866" s="145" t="s">
        <v>191</v>
      </c>
      <c r="F5866" s="146" t="s">
        <v>5084</v>
      </c>
      <c r="I5866" s="147"/>
      <c r="L5866" s="32"/>
      <c r="M5866" s="148"/>
      <c r="T5866" s="52"/>
      <c r="AT5866" s="17" t="s">
        <v>191</v>
      </c>
      <c r="AU5866" s="17" t="s">
        <v>81</v>
      </c>
    </row>
    <row r="5867" spans="2:65" s="12" customFormat="1">
      <c r="B5867" s="149"/>
      <c r="D5867" s="150" t="s">
        <v>193</v>
      </c>
      <c r="E5867" s="151" t="s">
        <v>3</v>
      </c>
      <c r="F5867" s="152" t="s">
        <v>5066</v>
      </c>
      <c r="H5867" s="153">
        <v>5.79</v>
      </c>
      <c r="I5867" s="154"/>
      <c r="L5867" s="149"/>
      <c r="M5867" s="155"/>
      <c r="T5867" s="156"/>
      <c r="AT5867" s="151" t="s">
        <v>193</v>
      </c>
      <c r="AU5867" s="151" t="s">
        <v>81</v>
      </c>
      <c r="AV5867" s="12" t="s">
        <v>81</v>
      </c>
      <c r="AW5867" s="12" t="s">
        <v>34</v>
      </c>
      <c r="AX5867" s="12" t="s">
        <v>72</v>
      </c>
      <c r="AY5867" s="151" t="s">
        <v>182</v>
      </c>
    </row>
    <row r="5868" spans="2:65" s="12" customFormat="1">
      <c r="B5868" s="149"/>
      <c r="D5868" s="150" t="s">
        <v>193</v>
      </c>
      <c r="E5868" s="151" t="s">
        <v>3</v>
      </c>
      <c r="F5868" s="152" t="s">
        <v>5067</v>
      </c>
      <c r="H5868" s="153">
        <v>7.22</v>
      </c>
      <c r="I5868" s="154"/>
      <c r="L5868" s="149"/>
      <c r="M5868" s="155"/>
      <c r="T5868" s="156"/>
      <c r="AT5868" s="151" t="s">
        <v>193</v>
      </c>
      <c r="AU5868" s="151" t="s">
        <v>81</v>
      </c>
      <c r="AV5868" s="12" t="s">
        <v>81</v>
      </c>
      <c r="AW5868" s="12" t="s">
        <v>34</v>
      </c>
      <c r="AX5868" s="12" t="s">
        <v>72</v>
      </c>
      <c r="AY5868" s="151" t="s">
        <v>182</v>
      </c>
    </row>
    <row r="5869" spans="2:65" s="12" customFormat="1">
      <c r="B5869" s="149"/>
      <c r="D5869" s="150" t="s">
        <v>193</v>
      </c>
      <c r="E5869" s="151" t="s">
        <v>3</v>
      </c>
      <c r="F5869" s="152" t="s">
        <v>5068</v>
      </c>
      <c r="H5869" s="153">
        <v>10.11</v>
      </c>
      <c r="I5869" s="154"/>
      <c r="L5869" s="149"/>
      <c r="M5869" s="155"/>
      <c r="T5869" s="156"/>
      <c r="AT5869" s="151" t="s">
        <v>193</v>
      </c>
      <c r="AU5869" s="151" t="s">
        <v>81</v>
      </c>
      <c r="AV5869" s="12" t="s">
        <v>81</v>
      </c>
      <c r="AW5869" s="12" t="s">
        <v>34</v>
      </c>
      <c r="AX5869" s="12" t="s">
        <v>72</v>
      </c>
      <c r="AY5869" s="151" t="s">
        <v>182</v>
      </c>
    </row>
    <row r="5870" spans="2:65" s="13" customFormat="1">
      <c r="B5870" s="157"/>
      <c r="D5870" s="150" t="s">
        <v>193</v>
      </c>
      <c r="E5870" s="158" t="s">
        <v>3</v>
      </c>
      <c r="F5870" s="159" t="s">
        <v>519</v>
      </c>
      <c r="H5870" s="160">
        <v>23.119999999999997</v>
      </c>
      <c r="I5870" s="161"/>
      <c r="L5870" s="157"/>
      <c r="M5870" s="162"/>
      <c r="T5870" s="163"/>
      <c r="AT5870" s="158" t="s">
        <v>193</v>
      </c>
      <c r="AU5870" s="158" t="s">
        <v>81</v>
      </c>
      <c r="AV5870" s="13" t="s">
        <v>189</v>
      </c>
      <c r="AW5870" s="13" t="s">
        <v>34</v>
      </c>
      <c r="AX5870" s="13" t="s">
        <v>79</v>
      </c>
      <c r="AY5870" s="158" t="s">
        <v>182</v>
      </c>
    </row>
    <row r="5871" spans="2:65" s="11" customFormat="1" ht="22.9" customHeight="1">
      <c r="B5871" s="119"/>
      <c r="D5871" s="120" t="s">
        <v>71</v>
      </c>
      <c r="E5871" s="129" t="s">
        <v>5085</v>
      </c>
      <c r="F5871" s="129" t="s">
        <v>5086</v>
      </c>
      <c r="I5871" s="122"/>
      <c r="J5871" s="130">
        <f>BK5871</f>
        <v>0</v>
      </c>
      <c r="L5871" s="119"/>
      <c r="M5871" s="124"/>
      <c r="P5871" s="125">
        <f>SUM(P5872:P5977)</f>
        <v>0</v>
      </c>
      <c r="R5871" s="125">
        <f>SUM(R5872:R5977)</f>
        <v>4.1661399399999999</v>
      </c>
      <c r="T5871" s="126">
        <f>SUM(T5872:T5977)</f>
        <v>0</v>
      </c>
      <c r="AR5871" s="120" t="s">
        <v>81</v>
      </c>
      <c r="AT5871" s="127" t="s">
        <v>71</v>
      </c>
      <c r="AU5871" s="127" t="s">
        <v>79</v>
      </c>
      <c r="AY5871" s="120" t="s">
        <v>182</v>
      </c>
      <c r="BK5871" s="128">
        <f>SUM(BK5872:BK5977)</f>
        <v>0</v>
      </c>
    </row>
    <row r="5872" spans="2:65" s="1" customFormat="1" ht="24.2" customHeight="1">
      <c r="B5872" s="131"/>
      <c r="C5872" s="132" t="s">
        <v>5087</v>
      </c>
      <c r="D5872" s="132" t="s">
        <v>184</v>
      </c>
      <c r="E5872" s="133" t="s">
        <v>5088</v>
      </c>
      <c r="F5872" s="134" t="s">
        <v>5089</v>
      </c>
      <c r="G5872" s="135" t="s">
        <v>292</v>
      </c>
      <c r="H5872" s="136">
        <v>7758.8850000000002</v>
      </c>
      <c r="I5872" s="137"/>
      <c r="J5872" s="138">
        <f>ROUND(I5872*H5872,2)</f>
        <v>0</v>
      </c>
      <c r="K5872" s="134" t="s">
        <v>188</v>
      </c>
      <c r="L5872" s="32"/>
      <c r="M5872" s="139" t="s">
        <v>3</v>
      </c>
      <c r="N5872" s="140" t="s">
        <v>43</v>
      </c>
      <c r="P5872" s="141">
        <f>O5872*H5872</f>
        <v>0</v>
      </c>
      <c r="Q5872" s="141">
        <v>2.2000000000000001E-4</v>
      </c>
      <c r="R5872" s="141">
        <f>Q5872*H5872</f>
        <v>1.7069547</v>
      </c>
      <c r="S5872" s="141">
        <v>0</v>
      </c>
      <c r="T5872" s="142">
        <f>S5872*H5872</f>
        <v>0</v>
      </c>
      <c r="AR5872" s="143" t="s">
        <v>286</v>
      </c>
      <c r="AT5872" s="143" t="s">
        <v>184</v>
      </c>
      <c r="AU5872" s="143" t="s">
        <v>81</v>
      </c>
      <c r="AY5872" s="17" t="s">
        <v>182</v>
      </c>
      <c r="BE5872" s="144">
        <f>IF(N5872="základní",J5872,0)</f>
        <v>0</v>
      </c>
      <c r="BF5872" s="144">
        <f>IF(N5872="snížená",J5872,0)</f>
        <v>0</v>
      </c>
      <c r="BG5872" s="144">
        <f>IF(N5872="zákl. přenesená",J5872,0)</f>
        <v>0</v>
      </c>
      <c r="BH5872" s="144">
        <f>IF(N5872="sníž. přenesená",J5872,0)</f>
        <v>0</v>
      </c>
      <c r="BI5872" s="144">
        <f>IF(N5872="nulová",J5872,0)</f>
        <v>0</v>
      </c>
      <c r="BJ5872" s="17" t="s">
        <v>79</v>
      </c>
      <c r="BK5872" s="144">
        <f>ROUND(I5872*H5872,2)</f>
        <v>0</v>
      </c>
      <c r="BL5872" s="17" t="s">
        <v>286</v>
      </c>
      <c r="BM5872" s="143" t="s">
        <v>5090</v>
      </c>
    </row>
    <row r="5873" spans="2:65" s="1" customFormat="1">
      <c r="B5873" s="32"/>
      <c r="D5873" s="145" t="s">
        <v>191</v>
      </c>
      <c r="F5873" s="146" t="s">
        <v>5091</v>
      </c>
      <c r="I5873" s="147"/>
      <c r="L5873" s="32"/>
      <c r="M5873" s="148"/>
      <c r="T5873" s="52"/>
      <c r="AT5873" s="17" t="s">
        <v>191</v>
      </c>
      <c r="AU5873" s="17" t="s">
        <v>81</v>
      </c>
    </row>
    <row r="5874" spans="2:65" s="12" customFormat="1" ht="22.5">
      <c r="B5874" s="149"/>
      <c r="D5874" s="150" t="s">
        <v>193</v>
      </c>
      <c r="E5874" s="151" t="s">
        <v>3</v>
      </c>
      <c r="F5874" s="152" t="s">
        <v>5092</v>
      </c>
      <c r="H5874" s="153">
        <v>7758.8850000000002</v>
      </c>
      <c r="I5874" s="154"/>
      <c r="L5874" s="149"/>
      <c r="M5874" s="155"/>
      <c r="T5874" s="156"/>
      <c r="AT5874" s="151" t="s">
        <v>193</v>
      </c>
      <c r="AU5874" s="151" t="s">
        <v>81</v>
      </c>
      <c r="AV5874" s="12" t="s">
        <v>81</v>
      </c>
      <c r="AW5874" s="12" t="s">
        <v>34</v>
      </c>
      <c r="AX5874" s="12" t="s">
        <v>79</v>
      </c>
      <c r="AY5874" s="151" t="s">
        <v>182</v>
      </c>
    </row>
    <row r="5875" spans="2:65" s="1" customFormat="1" ht="33" customHeight="1">
      <c r="B5875" s="131"/>
      <c r="C5875" s="132" t="s">
        <v>5093</v>
      </c>
      <c r="D5875" s="132" t="s">
        <v>184</v>
      </c>
      <c r="E5875" s="133" t="s">
        <v>5094</v>
      </c>
      <c r="F5875" s="134" t="s">
        <v>5095</v>
      </c>
      <c r="G5875" s="135" t="s">
        <v>292</v>
      </c>
      <c r="H5875" s="136">
        <v>4697.5129999999999</v>
      </c>
      <c r="I5875" s="137"/>
      <c r="J5875" s="138">
        <f>ROUND(I5875*H5875,2)</f>
        <v>0</v>
      </c>
      <c r="K5875" s="134" t="s">
        <v>188</v>
      </c>
      <c r="L5875" s="32"/>
      <c r="M5875" s="139" t="s">
        <v>3</v>
      </c>
      <c r="N5875" s="140" t="s">
        <v>43</v>
      </c>
      <c r="P5875" s="141">
        <f>O5875*H5875</f>
        <v>0</v>
      </c>
      <c r="Q5875" s="141">
        <v>2.0000000000000001E-4</v>
      </c>
      <c r="R5875" s="141">
        <f>Q5875*H5875</f>
        <v>0.93950260000000008</v>
      </c>
      <c r="S5875" s="141">
        <v>0</v>
      </c>
      <c r="T5875" s="142">
        <f>S5875*H5875</f>
        <v>0</v>
      </c>
      <c r="AR5875" s="143" t="s">
        <v>286</v>
      </c>
      <c r="AT5875" s="143" t="s">
        <v>184</v>
      </c>
      <c r="AU5875" s="143" t="s">
        <v>81</v>
      </c>
      <c r="AY5875" s="17" t="s">
        <v>182</v>
      </c>
      <c r="BE5875" s="144">
        <f>IF(N5875="základní",J5875,0)</f>
        <v>0</v>
      </c>
      <c r="BF5875" s="144">
        <f>IF(N5875="snížená",J5875,0)</f>
        <v>0</v>
      </c>
      <c r="BG5875" s="144">
        <f>IF(N5875="zákl. přenesená",J5875,0)</f>
        <v>0</v>
      </c>
      <c r="BH5875" s="144">
        <f>IF(N5875="sníž. přenesená",J5875,0)</f>
        <v>0</v>
      </c>
      <c r="BI5875" s="144">
        <f>IF(N5875="nulová",J5875,0)</f>
        <v>0</v>
      </c>
      <c r="BJ5875" s="17" t="s">
        <v>79</v>
      </c>
      <c r="BK5875" s="144">
        <f>ROUND(I5875*H5875,2)</f>
        <v>0</v>
      </c>
      <c r="BL5875" s="17" t="s">
        <v>286</v>
      </c>
      <c r="BM5875" s="143" t="s">
        <v>5096</v>
      </c>
    </row>
    <row r="5876" spans="2:65" s="1" customFormat="1">
      <c r="B5876" s="32"/>
      <c r="D5876" s="145" t="s">
        <v>191</v>
      </c>
      <c r="F5876" s="146" t="s">
        <v>5097</v>
      </c>
      <c r="I5876" s="147"/>
      <c r="L5876" s="32"/>
      <c r="M5876" s="148"/>
      <c r="T5876" s="52"/>
      <c r="AT5876" s="17" t="s">
        <v>191</v>
      </c>
      <c r="AU5876" s="17" t="s">
        <v>81</v>
      </c>
    </row>
    <row r="5877" spans="2:65" s="12" customFormat="1" ht="22.5">
      <c r="B5877" s="149"/>
      <c r="D5877" s="150" t="s">
        <v>193</v>
      </c>
      <c r="E5877" s="151" t="s">
        <v>3</v>
      </c>
      <c r="F5877" s="152" t="s">
        <v>5092</v>
      </c>
      <c r="H5877" s="153">
        <v>7758.8850000000002</v>
      </c>
      <c r="I5877" s="154"/>
      <c r="L5877" s="149"/>
      <c r="M5877" s="155"/>
      <c r="T5877" s="156"/>
      <c r="AT5877" s="151" t="s">
        <v>193</v>
      </c>
      <c r="AU5877" s="151" t="s">
        <v>81</v>
      </c>
      <c r="AV5877" s="12" t="s">
        <v>81</v>
      </c>
      <c r="AW5877" s="12" t="s">
        <v>34</v>
      </c>
      <c r="AX5877" s="12" t="s">
        <v>72</v>
      </c>
      <c r="AY5877" s="151" t="s">
        <v>182</v>
      </c>
    </row>
    <row r="5878" spans="2:65" s="12" customFormat="1">
      <c r="B5878" s="149"/>
      <c r="D5878" s="150" t="s">
        <v>193</v>
      </c>
      <c r="E5878" s="151" t="s">
        <v>3</v>
      </c>
      <c r="F5878" s="152" t="s">
        <v>5098</v>
      </c>
      <c r="H5878" s="153">
        <v>-3061.3719999999998</v>
      </c>
      <c r="I5878" s="154"/>
      <c r="L5878" s="149"/>
      <c r="M5878" s="155"/>
      <c r="T5878" s="156"/>
      <c r="AT5878" s="151" t="s">
        <v>193</v>
      </c>
      <c r="AU5878" s="151" t="s">
        <v>81</v>
      </c>
      <c r="AV5878" s="12" t="s">
        <v>81</v>
      </c>
      <c r="AW5878" s="12" t="s">
        <v>34</v>
      </c>
      <c r="AX5878" s="12" t="s">
        <v>72</v>
      </c>
      <c r="AY5878" s="151" t="s">
        <v>182</v>
      </c>
    </row>
    <row r="5879" spans="2:65" s="13" customFormat="1">
      <c r="B5879" s="157"/>
      <c r="D5879" s="150" t="s">
        <v>193</v>
      </c>
      <c r="E5879" s="158" t="s">
        <v>3</v>
      </c>
      <c r="F5879" s="159" t="s">
        <v>201</v>
      </c>
      <c r="H5879" s="160">
        <v>4697.5130000000008</v>
      </c>
      <c r="I5879" s="161"/>
      <c r="L5879" s="157"/>
      <c r="M5879" s="162"/>
      <c r="T5879" s="163"/>
      <c r="AT5879" s="158" t="s">
        <v>193</v>
      </c>
      <c r="AU5879" s="158" t="s">
        <v>81</v>
      </c>
      <c r="AV5879" s="13" t="s">
        <v>189</v>
      </c>
      <c r="AW5879" s="13" t="s">
        <v>34</v>
      </c>
      <c r="AX5879" s="13" t="s">
        <v>79</v>
      </c>
      <c r="AY5879" s="158" t="s">
        <v>182</v>
      </c>
    </row>
    <row r="5880" spans="2:65" s="1" customFormat="1" ht="44.25" customHeight="1">
      <c r="B5880" s="131"/>
      <c r="C5880" s="132" t="s">
        <v>5099</v>
      </c>
      <c r="D5880" s="132" t="s">
        <v>184</v>
      </c>
      <c r="E5880" s="133" t="s">
        <v>5100</v>
      </c>
      <c r="F5880" s="134" t="s">
        <v>5101</v>
      </c>
      <c r="G5880" s="135" t="s">
        <v>292</v>
      </c>
      <c r="H5880" s="136">
        <v>5427.4380000000001</v>
      </c>
      <c r="I5880" s="137"/>
      <c r="J5880" s="138">
        <f>ROUND(I5880*H5880,2)</f>
        <v>0</v>
      </c>
      <c r="K5880" s="134" t="s">
        <v>188</v>
      </c>
      <c r="L5880" s="32"/>
      <c r="M5880" s="139" t="s">
        <v>3</v>
      </c>
      <c r="N5880" s="140" t="s">
        <v>43</v>
      </c>
      <c r="P5880" s="141">
        <f>O5880*H5880</f>
        <v>0</v>
      </c>
      <c r="Q5880" s="141">
        <v>2.5999999999999998E-4</v>
      </c>
      <c r="R5880" s="141">
        <f>Q5880*H5880</f>
        <v>1.41113388</v>
      </c>
      <c r="S5880" s="141">
        <v>0</v>
      </c>
      <c r="T5880" s="142">
        <f>S5880*H5880</f>
        <v>0</v>
      </c>
      <c r="AR5880" s="143" t="s">
        <v>286</v>
      </c>
      <c r="AT5880" s="143" t="s">
        <v>184</v>
      </c>
      <c r="AU5880" s="143" t="s">
        <v>81</v>
      </c>
      <c r="AY5880" s="17" t="s">
        <v>182</v>
      </c>
      <c r="BE5880" s="144">
        <f>IF(N5880="základní",J5880,0)</f>
        <v>0</v>
      </c>
      <c r="BF5880" s="144">
        <f>IF(N5880="snížená",J5880,0)</f>
        <v>0</v>
      </c>
      <c r="BG5880" s="144">
        <f>IF(N5880="zákl. přenesená",J5880,0)</f>
        <v>0</v>
      </c>
      <c r="BH5880" s="144">
        <f>IF(N5880="sníž. přenesená",J5880,0)</f>
        <v>0</v>
      </c>
      <c r="BI5880" s="144">
        <f>IF(N5880="nulová",J5880,0)</f>
        <v>0</v>
      </c>
      <c r="BJ5880" s="17" t="s">
        <v>79</v>
      </c>
      <c r="BK5880" s="144">
        <f>ROUND(I5880*H5880,2)</f>
        <v>0</v>
      </c>
      <c r="BL5880" s="17" t="s">
        <v>286</v>
      </c>
      <c r="BM5880" s="143" t="s">
        <v>5102</v>
      </c>
    </row>
    <row r="5881" spans="2:65" s="1" customFormat="1">
      <c r="B5881" s="32"/>
      <c r="D5881" s="145" t="s">
        <v>191</v>
      </c>
      <c r="F5881" s="146" t="s">
        <v>5103</v>
      </c>
      <c r="I5881" s="147"/>
      <c r="L5881" s="32"/>
      <c r="M5881" s="148"/>
      <c r="T5881" s="52"/>
      <c r="AT5881" s="17" t="s">
        <v>191</v>
      </c>
      <c r="AU5881" s="17" t="s">
        <v>81</v>
      </c>
    </row>
    <row r="5882" spans="2:65" s="12" customFormat="1" ht="22.5">
      <c r="B5882" s="149"/>
      <c r="D5882" s="150" t="s">
        <v>193</v>
      </c>
      <c r="E5882" s="151" t="s">
        <v>3</v>
      </c>
      <c r="F5882" s="152" t="s">
        <v>5092</v>
      </c>
      <c r="H5882" s="153">
        <v>7758.8850000000002</v>
      </c>
      <c r="I5882" s="154"/>
      <c r="L5882" s="149"/>
      <c r="M5882" s="155"/>
      <c r="T5882" s="156"/>
      <c r="AT5882" s="151" t="s">
        <v>193</v>
      </c>
      <c r="AU5882" s="151" t="s">
        <v>81</v>
      </c>
      <c r="AV5882" s="12" t="s">
        <v>81</v>
      </c>
      <c r="AW5882" s="12" t="s">
        <v>34</v>
      </c>
      <c r="AX5882" s="12" t="s">
        <v>72</v>
      </c>
      <c r="AY5882" s="151" t="s">
        <v>182</v>
      </c>
    </row>
    <row r="5883" spans="2:65" s="12" customFormat="1">
      <c r="B5883" s="149"/>
      <c r="D5883" s="150" t="s">
        <v>193</v>
      </c>
      <c r="E5883" s="151" t="s">
        <v>3</v>
      </c>
      <c r="F5883" s="152" t="s">
        <v>5098</v>
      </c>
      <c r="H5883" s="153">
        <v>-3061.3719999999998</v>
      </c>
      <c r="I5883" s="154"/>
      <c r="L5883" s="149"/>
      <c r="M5883" s="155"/>
      <c r="T5883" s="156"/>
      <c r="AT5883" s="151" t="s">
        <v>193</v>
      </c>
      <c r="AU5883" s="151" t="s">
        <v>81</v>
      </c>
      <c r="AV5883" s="12" t="s">
        <v>81</v>
      </c>
      <c r="AW5883" s="12" t="s">
        <v>34</v>
      </c>
      <c r="AX5883" s="12" t="s">
        <v>72</v>
      </c>
      <c r="AY5883" s="151" t="s">
        <v>182</v>
      </c>
    </row>
    <row r="5884" spans="2:65" s="12" customFormat="1">
      <c r="B5884" s="149"/>
      <c r="D5884" s="150" t="s">
        <v>193</v>
      </c>
      <c r="E5884" s="151" t="s">
        <v>3</v>
      </c>
      <c r="F5884" s="152" t="s">
        <v>5104</v>
      </c>
      <c r="H5884" s="153">
        <v>729.92499999999995</v>
      </c>
      <c r="I5884" s="154"/>
      <c r="L5884" s="149"/>
      <c r="M5884" s="155"/>
      <c r="T5884" s="156"/>
      <c r="AT5884" s="151" t="s">
        <v>193</v>
      </c>
      <c r="AU5884" s="151" t="s">
        <v>81</v>
      </c>
      <c r="AV5884" s="12" t="s">
        <v>81</v>
      </c>
      <c r="AW5884" s="12" t="s">
        <v>34</v>
      </c>
      <c r="AX5884" s="12" t="s">
        <v>72</v>
      </c>
      <c r="AY5884" s="151" t="s">
        <v>182</v>
      </c>
    </row>
    <row r="5885" spans="2:65" s="13" customFormat="1">
      <c r="B5885" s="157"/>
      <c r="D5885" s="150" t="s">
        <v>193</v>
      </c>
      <c r="E5885" s="158" t="s">
        <v>3</v>
      </c>
      <c r="F5885" s="159" t="s">
        <v>201</v>
      </c>
      <c r="H5885" s="160">
        <v>5427.438000000001</v>
      </c>
      <c r="I5885" s="161"/>
      <c r="L5885" s="157"/>
      <c r="M5885" s="162"/>
      <c r="T5885" s="163"/>
      <c r="AT5885" s="158" t="s">
        <v>193</v>
      </c>
      <c r="AU5885" s="158" t="s">
        <v>81</v>
      </c>
      <c r="AV5885" s="13" t="s">
        <v>189</v>
      </c>
      <c r="AW5885" s="13" t="s">
        <v>34</v>
      </c>
      <c r="AX5885" s="13" t="s">
        <v>79</v>
      </c>
      <c r="AY5885" s="158" t="s">
        <v>182</v>
      </c>
    </row>
    <row r="5886" spans="2:65" s="1" customFormat="1" ht="49.15" customHeight="1">
      <c r="B5886" s="131"/>
      <c r="C5886" s="132" t="s">
        <v>5105</v>
      </c>
      <c r="D5886" s="132" t="s">
        <v>184</v>
      </c>
      <c r="E5886" s="133" t="s">
        <v>5106</v>
      </c>
      <c r="F5886" s="134" t="s">
        <v>5107</v>
      </c>
      <c r="G5886" s="135" t="s">
        <v>292</v>
      </c>
      <c r="H5886" s="136">
        <v>5427.4380000000001</v>
      </c>
      <c r="I5886" s="137"/>
      <c r="J5886" s="138">
        <f>ROUND(I5886*H5886,2)</f>
        <v>0</v>
      </c>
      <c r="K5886" s="134" t="s">
        <v>188</v>
      </c>
      <c r="L5886" s="32"/>
      <c r="M5886" s="139" t="s">
        <v>3</v>
      </c>
      <c r="N5886" s="140" t="s">
        <v>43</v>
      </c>
      <c r="P5886" s="141">
        <f>O5886*H5886</f>
        <v>0</v>
      </c>
      <c r="Q5886" s="141">
        <v>2.0000000000000002E-5</v>
      </c>
      <c r="R5886" s="141">
        <f>Q5886*H5886</f>
        <v>0.10854876000000001</v>
      </c>
      <c r="S5886" s="141">
        <v>0</v>
      </c>
      <c r="T5886" s="142">
        <f>S5886*H5886</f>
        <v>0</v>
      </c>
      <c r="AR5886" s="143" t="s">
        <v>286</v>
      </c>
      <c r="AT5886" s="143" t="s">
        <v>184</v>
      </c>
      <c r="AU5886" s="143" t="s">
        <v>81</v>
      </c>
      <c r="AY5886" s="17" t="s">
        <v>182</v>
      </c>
      <c r="BE5886" s="144">
        <f>IF(N5886="základní",J5886,0)</f>
        <v>0</v>
      </c>
      <c r="BF5886" s="144">
        <f>IF(N5886="snížená",J5886,0)</f>
        <v>0</v>
      </c>
      <c r="BG5886" s="144">
        <f>IF(N5886="zákl. přenesená",J5886,0)</f>
        <v>0</v>
      </c>
      <c r="BH5886" s="144">
        <f>IF(N5886="sníž. přenesená",J5886,0)</f>
        <v>0</v>
      </c>
      <c r="BI5886" s="144">
        <f>IF(N5886="nulová",J5886,0)</f>
        <v>0</v>
      </c>
      <c r="BJ5886" s="17" t="s">
        <v>79</v>
      </c>
      <c r="BK5886" s="144">
        <f>ROUND(I5886*H5886,2)</f>
        <v>0</v>
      </c>
      <c r="BL5886" s="17" t="s">
        <v>286</v>
      </c>
      <c r="BM5886" s="143" t="s">
        <v>5108</v>
      </c>
    </row>
    <row r="5887" spans="2:65" s="1" customFormat="1">
      <c r="B5887" s="32"/>
      <c r="D5887" s="145" t="s">
        <v>191</v>
      </c>
      <c r="F5887" s="146" t="s">
        <v>5109</v>
      </c>
      <c r="I5887" s="147"/>
      <c r="L5887" s="32"/>
      <c r="M5887" s="148"/>
      <c r="T5887" s="52"/>
      <c r="AT5887" s="17" t="s">
        <v>191</v>
      </c>
      <c r="AU5887" s="17" t="s">
        <v>81</v>
      </c>
    </row>
    <row r="5888" spans="2:65" s="12" customFormat="1" ht="22.5">
      <c r="B5888" s="149"/>
      <c r="D5888" s="150" t="s">
        <v>193</v>
      </c>
      <c r="E5888" s="151" t="s">
        <v>3</v>
      </c>
      <c r="F5888" s="152" t="s">
        <v>5092</v>
      </c>
      <c r="H5888" s="153">
        <v>7758.8850000000002</v>
      </c>
      <c r="I5888" s="154"/>
      <c r="L5888" s="149"/>
      <c r="M5888" s="155"/>
      <c r="T5888" s="156"/>
      <c r="AT5888" s="151" t="s">
        <v>193</v>
      </c>
      <c r="AU5888" s="151" t="s">
        <v>81</v>
      </c>
      <c r="AV5888" s="12" t="s">
        <v>81</v>
      </c>
      <c r="AW5888" s="12" t="s">
        <v>34</v>
      </c>
      <c r="AX5888" s="12" t="s">
        <v>72</v>
      </c>
      <c r="AY5888" s="151" t="s">
        <v>182</v>
      </c>
    </row>
    <row r="5889" spans="2:65" s="12" customFormat="1">
      <c r="B5889" s="149"/>
      <c r="D5889" s="150" t="s">
        <v>193</v>
      </c>
      <c r="E5889" s="151" t="s">
        <v>3</v>
      </c>
      <c r="F5889" s="152" t="s">
        <v>5098</v>
      </c>
      <c r="H5889" s="153">
        <v>-3061.3719999999998</v>
      </c>
      <c r="I5889" s="154"/>
      <c r="L5889" s="149"/>
      <c r="M5889" s="155"/>
      <c r="T5889" s="156"/>
      <c r="AT5889" s="151" t="s">
        <v>193</v>
      </c>
      <c r="AU5889" s="151" t="s">
        <v>81</v>
      </c>
      <c r="AV5889" s="12" t="s">
        <v>81</v>
      </c>
      <c r="AW5889" s="12" t="s">
        <v>34</v>
      </c>
      <c r="AX5889" s="12" t="s">
        <v>72</v>
      </c>
      <c r="AY5889" s="151" t="s">
        <v>182</v>
      </c>
    </row>
    <row r="5890" spans="2:65" s="12" customFormat="1">
      <c r="B5890" s="149"/>
      <c r="D5890" s="150" t="s">
        <v>193</v>
      </c>
      <c r="E5890" s="151" t="s">
        <v>3</v>
      </c>
      <c r="F5890" s="152" t="s">
        <v>5104</v>
      </c>
      <c r="H5890" s="153">
        <v>729.92499999999995</v>
      </c>
      <c r="I5890" s="154"/>
      <c r="L5890" s="149"/>
      <c r="M5890" s="155"/>
      <c r="T5890" s="156"/>
      <c r="AT5890" s="151" t="s">
        <v>193</v>
      </c>
      <c r="AU5890" s="151" t="s">
        <v>81</v>
      </c>
      <c r="AV5890" s="12" t="s">
        <v>81</v>
      </c>
      <c r="AW5890" s="12" t="s">
        <v>34</v>
      </c>
      <c r="AX5890" s="12" t="s">
        <v>72</v>
      </c>
      <c r="AY5890" s="151" t="s">
        <v>182</v>
      </c>
    </row>
    <row r="5891" spans="2:65" s="13" customFormat="1">
      <c r="B5891" s="157"/>
      <c r="D5891" s="150" t="s">
        <v>193</v>
      </c>
      <c r="E5891" s="158" t="s">
        <v>3</v>
      </c>
      <c r="F5891" s="159" t="s">
        <v>201</v>
      </c>
      <c r="H5891" s="160">
        <v>5427.438000000001</v>
      </c>
      <c r="I5891" s="161"/>
      <c r="L5891" s="157"/>
      <c r="M5891" s="162"/>
      <c r="T5891" s="163"/>
      <c r="AT5891" s="158" t="s">
        <v>193</v>
      </c>
      <c r="AU5891" s="158" t="s">
        <v>81</v>
      </c>
      <c r="AV5891" s="13" t="s">
        <v>189</v>
      </c>
      <c r="AW5891" s="13" t="s">
        <v>34</v>
      </c>
      <c r="AX5891" s="13" t="s">
        <v>79</v>
      </c>
      <c r="AY5891" s="158" t="s">
        <v>182</v>
      </c>
    </row>
    <row r="5892" spans="2:65" s="1" customFormat="1" ht="21.75" customHeight="1">
      <c r="B5892" s="131"/>
      <c r="C5892" s="132" t="s">
        <v>5110</v>
      </c>
      <c r="D5892" s="132" t="s">
        <v>184</v>
      </c>
      <c r="E5892" s="133" t="s">
        <v>5111</v>
      </c>
      <c r="F5892" s="134" t="s">
        <v>5112</v>
      </c>
      <c r="G5892" s="135" t="s">
        <v>292</v>
      </c>
      <c r="H5892" s="136">
        <v>3061.3719999999998</v>
      </c>
      <c r="I5892" s="137"/>
      <c r="J5892" s="138">
        <f>ROUND(I5892*H5892,2)</f>
        <v>0</v>
      </c>
      <c r="K5892" s="134" t="s">
        <v>3</v>
      </c>
      <c r="L5892" s="32"/>
      <c r="M5892" s="139" t="s">
        <v>3</v>
      </c>
      <c r="N5892" s="140" t="s">
        <v>43</v>
      </c>
      <c r="P5892" s="141">
        <f>O5892*H5892</f>
        <v>0</v>
      </c>
      <c r="Q5892" s="141">
        <v>0</v>
      </c>
      <c r="R5892" s="141">
        <f>Q5892*H5892</f>
        <v>0</v>
      </c>
      <c r="S5892" s="141">
        <v>0</v>
      </c>
      <c r="T5892" s="142">
        <f>S5892*H5892</f>
        <v>0</v>
      </c>
      <c r="AR5892" s="143" t="s">
        <v>286</v>
      </c>
      <c r="AT5892" s="143" t="s">
        <v>184</v>
      </c>
      <c r="AU5892" s="143" t="s">
        <v>81</v>
      </c>
      <c r="AY5892" s="17" t="s">
        <v>182</v>
      </c>
      <c r="BE5892" s="144">
        <f>IF(N5892="základní",J5892,0)</f>
        <v>0</v>
      </c>
      <c r="BF5892" s="144">
        <f>IF(N5892="snížená",J5892,0)</f>
        <v>0</v>
      </c>
      <c r="BG5892" s="144">
        <f>IF(N5892="zákl. přenesená",J5892,0)</f>
        <v>0</v>
      </c>
      <c r="BH5892" s="144">
        <f>IF(N5892="sníž. přenesená",J5892,0)</f>
        <v>0</v>
      </c>
      <c r="BI5892" s="144">
        <f>IF(N5892="nulová",J5892,0)</f>
        <v>0</v>
      </c>
      <c r="BJ5892" s="17" t="s">
        <v>79</v>
      </c>
      <c r="BK5892" s="144">
        <f>ROUND(I5892*H5892,2)</f>
        <v>0</v>
      </c>
      <c r="BL5892" s="17" t="s">
        <v>286</v>
      </c>
      <c r="BM5892" s="143" t="s">
        <v>5113</v>
      </c>
    </row>
    <row r="5893" spans="2:65" s="12" customFormat="1">
      <c r="B5893" s="149"/>
      <c r="D5893" s="150" t="s">
        <v>193</v>
      </c>
      <c r="E5893" s="151" t="s">
        <v>3</v>
      </c>
      <c r="F5893" s="152" t="s">
        <v>5114</v>
      </c>
      <c r="H5893" s="153">
        <v>30</v>
      </c>
      <c r="I5893" s="154"/>
      <c r="L5893" s="149"/>
      <c r="M5893" s="155"/>
      <c r="T5893" s="156"/>
      <c r="AT5893" s="151" t="s">
        <v>193</v>
      </c>
      <c r="AU5893" s="151" t="s">
        <v>81</v>
      </c>
      <c r="AV5893" s="12" t="s">
        <v>81</v>
      </c>
      <c r="AW5893" s="12" t="s">
        <v>34</v>
      </c>
      <c r="AX5893" s="12" t="s">
        <v>72</v>
      </c>
      <c r="AY5893" s="151" t="s">
        <v>182</v>
      </c>
    </row>
    <row r="5894" spans="2:65" s="12" customFormat="1">
      <c r="B5894" s="149"/>
      <c r="D5894" s="150" t="s">
        <v>193</v>
      </c>
      <c r="E5894" s="151" t="s">
        <v>3</v>
      </c>
      <c r="F5894" s="152" t="s">
        <v>5115</v>
      </c>
      <c r="H5894" s="153">
        <v>33.14</v>
      </c>
      <c r="I5894" s="154"/>
      <c r="L5894" s="149"/>
      <c r="M5894" s="155"/>
      <c r="T5894" s="156"/>
      <c r="AT5894" s="151" t="s">
        <v>193</v>
      </c>
      <c r="AU5894" s="151" t="s">
        <v>81</v>
      </c>
      <c r="AV5894" s="12" t="s">
        <v>81</v>
      </c>
      <c r="AW5894" s="12" t="s">
        <v>34</v>
      </c>
      <c r="AX5894" s="12" t="s">
        <v>72</v>
      </c>
      <c r="AY5894" s="151" t="s">
        <v>182</v>
      </c>
    </row>
    <row r="5895" spans="2:65" s="12" customFormat="1">
      <c r="B5895" s="149"/>
      <c r="D5895" s="150" t="s">
        <v>193</v>
      </c>
      <c r="E5895" s="151" t="s">
        <v>3</v>
      </c>
      <c r="F5895" s="152" t="s">
        <v>5116</v>
      </c>
      <c r="H5895" s="153">
        <v>23.96</v>
      </c>
      <c r="I5895" s="154"/>
      <c r="L5895" s="149"/>
      <c r="M5895" s="155"/>
      <c r="T5895" s="156"/>
      <c r="AT5895" s="151" t="s">
        <v>193</v>
      </c>
      <c r="AU5895" s="151" t="s">
        <v>81</v>
      </c>
      <c r="AV5895" s="12" t="s">
        <v>81</v>
      </c>
      <c r="AW5895" s="12" t="s">
        <v>34</v>
      </c>
      <c r="AX5895" s="12" t="s">
        <v>72</v>
      </c>
      <c r="AY5895" s="151" t="s">
        <v>182</v>
      </c>
    </row>
    <row r="5896" spans="2:65" s="12" customFormat="1">
      <c r="B5896" s="149"/>
      <c r="D5896" s="150" t="s">
        <v>193</v>
      </c>
      <c r="E5896" s="151" t="s">
        <v>3</v>
      </c>
      <c r="F5896" s="152" t="s">
        <v>5117</v>
      </c>
      <c r="H5896" s="153">
        <v>19.82</v>
      </c>
      <c r="I5896" s="154"/>
      <c r="L5896" s="149"/>
      <c r="M5896" s="155"/>
      <c r="T5896" s="156"/>
      <c r="AT5896" s="151" t="s">
        <v>193</v>
      </c>
      <c r="AU5896" s="151" t="s">
        <v>81</v>
      </c>
      <c r="AV5896" s="12" t="s">
        <v>81</v>
      </c>
      <c r="AW5896" s="12" t="s">
        <v>34</v>
      </c>
      <c r="AX5896" s="12" t="s">
        <v>72</v>
      </c>
      <c r="AY5896" s="151" t="s">
        <v>182</v>
      </c>
    </row>
    <row r="5897" spans="2:65" s="12" customFormat="1">
      <c r="B5897" s="149"/>
      <c r="D5897" s="150" t="s">
        <v>193</v>
      </c>
      <c r="E5897" s="151" t="s">
        <v>3</v>
      </c>
      <c r="F5897" s="152" t="s">
        <v>5118</v>
      </c>
      <c r="H5897" s="153">
        <v>47.02</v>
      </c>
      <c r="I5897" s="154"/>
      <c r="L5897" s="149"/>
      <c r="M5897" s="155"/>
      <c r="T5897" s="156"/>
      <c r="AT5897" s="151" t="s">
        <v>193</v>
      </c>
      <c r="AU5897" s="151" t="s">
        <v>81</v>
      </c>
      <c r="AV5897" s="12" t="s">
        <v>81</v>
      </c>
      <c r="AW5897" s="12" t="s">
        <v>34</v>
      </c>
      <c r="AX5897" s="12" t="s">
        <v>72</v>
      </c>
      <c r="AY5897" s="151" t="s">
        <v>182</v>
      </c>
    </row>
    <row r="5898" spans="2:65" s="12" customFormat="1">
      <c r="B5898" s="149"/>
      <c r="D5898" s="150" t="s">
        <v>193</v>
      </c>
      <c r="E5898" s="151" t="s">
        <v>3</v>
      </c>
      <c r="F5898" s="152" t="s">
        <v>5119</v>
      </c>
      <c r="H5898" s="153">
        <v>54.58</v>
      </c>
      <c r="I5898" s="154"/>
      <c r="L5898" s="149"/>
      <c r="M5898" s="155"/>
      <c r="T5898" s="156"/>
      <c r="AT5898" s="151" t="s">
        <v>193</v>
      </c>
      <c r="AU5898" s="151" t="s">
        <v>81</v>
      </c>
      <c r="AV5898" s="12" t="s">
        <v>81</v>
      </c>
      <c r="AW5898" s="12" t="s">
        <v>34</v>
      </c>
      <c r="AX5898" s="12" t="s">
        <v>72</v>
      </c>
      <c r="AY5898" s="151" t="s">
        <v>182</v>
      </c>
    </row>
    <row r="5899" spans="2:65" s="12" customFormat="1">
      <c r="B5899" s="149"/>
      <c r="D5899" s="150" t="s">
        <v>193</v>
      </c>
      <c r="E5899" s="151" t="s">
        <v>3</v>
      </c>
      <c r="F5899" s="152" t="s">
        <v>5120</v>
      </c>
      <c r="H5899" s="153">
        <v>33.72</v>
      </c>
      <c r="I5899" s="154"/>
      <c r="L5899" s="149"/>
      <c r="M5899" s="155"/>
      <c r="T5899" s="156"/>
      <c r="AT5899" s="151" t="s">
        <v>193</v>
      </c>
      <c r="AU5899" s="151" t="s">
        <v>81</v>
      </c>
      <c r="AV5899" s="12" t="s">
        <v>81</v>
      </c>
      <c r="AW5899" s="12" t="s">
        <v>34</v>
      </c>
      <c r="AX5899" s="12" t="s">
        <v>72</v>
      </c>
      <c r="AY5899" s="151" t="s">
        <v>182</v>
      </c>
    </row>
    <row r="5900" spans="2:65" s="12" customFormat="1">
      <c r="B5900" s="149"/>
      <c r="D5900" s="150" t="s">
        <v>193</v>
      </c>
      <c r="E5900" s="151" t="s">
        <v>3</v>
      </c>
      <c r="F5900" s="152" t="s">
        <v>5121</v>
      </c>
      <c r="H5900" s="153">
        <v>26.26</v>
      </c>
      <c r="I5900" s="154"/>
      <c r="L5900" s="149"/>
      <c r="M5900" s="155"/>
      <c r="T5900" s="156"/>
      <c r="AT5900" s="151" t="s">
        <v>193</v>
      </c>
      <c r="AU5900" s="151" t="s">
        <v>81</v>
      </c>
      <c r="AV5900" s="12" t="s">
        <v>81</v>
      </c>
      <c r="AW5900" s="12" t="s">
        <v>34</v>
      </c>
      <c r="AX5900" s="12" t="s">
        <v>72</v>
      </c>
      <c r="AY5900" s="151" t="s">
        <v>182</v>
      </c>
    </row>
    <row r="5901" spans="2:65" s="12" customFormat="1">
      <c r="B5901" s="149"/>
      <c r="D5901" s="150" t="s">
        <v>193</v>
      </c>
      <c r="E5901" s="151" t="s">
        <v>3</v>
      </c>
      <c r="F5901" s="152" t="s">
        <v>5122</v>
      </c>
      <c r="H5901" s="153">
        <v>21.98</v>
      </c>
      <c r="I5901" s="154"/>
      <c r="L5901" s="149"/>
      <c r="M5901" s="155"/>
      <c r="T5901" s="156"/>
      <c r="AT5901" s="151" t="s">
        <v>193</v>
      </c>
      <c r="AU5901" s="151" t="s">
        <v>81</v>
      </c>
      <c r="AV5901" s="12" t="s">
        <v>81</v>
      </c>
      <c r="AW5901" s="12" t="s">
        <v>34</v>
      </c>
      <c r="AX5901" s="12" t="s">
        <v>72</v>
      </c>
      <c r="AY5901" s="151" t="s">
        <v>182</v>
      </c>
    </row>
    <row r="5902" spans="2:65" s="12" customFormat="1">
      <c r="B5902" s="149"/>
      <c r="D5902" s="150" t="s">
        <v>193</v>
      </c>
      <c r="E5902" s="151" t="s">
        <v>3</v>
      </c>
      <c r="F5902" s="152" t="s">
        <v>5123</v>
      </c>
      <c r="H5902" s="153">
        <v>27.56</v>
      </c>
      <c r="I5902" s="154"/>
      <c r="L5902" s="149"/>
      <c r="M5902" s="155"/>
      <c r="T5902" s="156"/>
      <c r="AT5902" s="151" t="s">
        <v>193</v>
      </c>
      <c r="AU5902" s="151" t="s">
        <v>81</v>
      </c>
      <c r="AV5902" s="12" t="s">
        <v>81</v>
      </c>
      <c r="AW5902" s="12" t="s">
        <v>34</v>
      </c>
      <c r="AX5902" s="12" t="s">
        <v>72</v>
      </c>
      <c r="AY5902" s="151" t="s">
        <v>182</v>
      </c>
    </row>
    <row r="5903" spans="2:65" s="12" customFormat="1">
      <c r="B5903" s="149"/>
      <c r="D5903" s="150" t="s">
        <v>193</v>
      </c>
      <c r="E5903" s="151" t="s">
        <v>3</v>
      </c>
      <c r="F5903" s="152" t="s">
        <v>5124</v>
      </c>
      <c r="H5903" s="153">
        <v>61.32</v>
      </c>
      <c r="I5903" s="154"/>
      <c r="L5903" s="149"/>
      <c r="M5903" s="155"/>
      <c r="T5903" s="156"/>
      <c r="AT5903" s="151" t="s">
        <v>193</v>
      </c>
      <c r="AU5903" s="151" t="s">
        <v>81</v>
      </c>
      <c r="AV5903" s="12" t="s">
        <v>81</v>
      </c>
      <c r="AW5903" s="12" t="s">
        <v>34</v>
      </c>
      <c r="AX5903" s="12" t="s">
        <v>72</v>
      </c>
      <c r="AY5903" s="151" t="s">
        <v>182</v>
      </c>
    </row>
    <row r="5904" spans="2:65" s="12" customFormat="1">
      <c r="B5904" s="149"/>
      <c r="D5904" s="150" t="s">
        <v>193</v>
      </c>
      <c r="E5904" s="151" t="s">
        <v>3</v>
      </c>
      <c r="F5904" s="152" t="s">
        <v>5125</v>
      </c>
      <c r="H5904" s="153">
        <v>15.7</v>
      </c>
      <c r="I5904" s="154"/>
      <c r="L5904" s="149"/>
      <c r="M5904" s="155"/>
      <c r="T5904" s="156"/>
      <c r="AT5904" s="151" t="s">
        <v>193</v>
      </c>
      <c r="AU5904" s="151" t="s">
        <v>81</v>
      </c>
      <c r="AV5904" s="12" t="s">
        <v>81</v>
      </c>
      <c r="AW5904" s="12" t="s">
        <v>34</v>
      </c>
      <c r="AX5904" s="12" t="s">
        <v>72</v>
      </c>
      <c r="AY5904" s="151" t="s">
        <v>182</v>
      </c>
    </row>
    <row r="5905" spans="2:51" s="12" customFormat="1">
      <c r="B5905" s="149"/>
      <c r="D5905" s="150" t="s">
        <v>193</v>
      </c>
      <c r="E5905" s="151" t="s">
        <v>3</v>
      </c>
      <c r="F5905" s="152" t="s">
        <v>5126</v>
      </c>
      <c r="H5905" s="153">
        <v>103.28</v>
      </c>
      <c r="I5905" s="154"/>
      <c r="L5905" s="149"/>
      <c r="M5905" s="155"/>
      <c r="T5905" s="156"/>
      <c r="AT5905" s="151" t="s">
        <v>193</v>
      </c>
      <c r="AU5905" s="151" t="s">
        <v>81</v>
      </c>
      <c r="AV5905" s="12" t="s">
        <v>81</v>
      </c>
      <c r="AW5905" s="12" t="s">
        <v>34</v>
      </c>
      <c r="AX5905" s="12" t="s">
        <v>72</v>
      </c>
      <c r="AY5905" s="151" t="s">
        <v>182</v>
      </c>
    </row>
    <row r="5906" spans="2:51" s="12" customFormat="1">
      <c r="B5906" s="149"/>
      <c r="D5906" s="150" t="s">
        <v>193</v>
      </c>
      <c r="E5906" s="151" t="s">
        <v>3</v>
      </c>
      <c r="F5906" s="152" t="s">
        <v>5127</v>
      </c>
      <c r="H5906" s="153">
        <v>40.9</v>
      </c>
      <c r="I5906" s="154"/>
      <c r="L5906" s="149"/>
      <c r="M5906" s="155"/>
      <c r="T5906" s="156"/>
      <c r="AT5906" s="151" t="s">
        <v>193</v>
      </c>
      <c r="AU5906" s="151" t="s">
        <v>81</v>
      </c>
      <c r="AV5906" s="12" t="s">
        <v>81</v>
      </c>
      <c r="AW5906" s="12" t="s">
        <v>34</v>
      </c>
      <c r="AX5906" s="12" t="s">
        <v>72</v>
      </c>
      <c r="AY5906" s="151" t="s">
        <v>182</v>
      </c>
    </row>
    <row r="5907" spans="2:51" s="12" customFormat="1">
      <c r="B5907" s="149"/>
      <c r="D5907" s="150" t="s">
        <v>193</v>
      </c>
      <c r="E5907" s="151" t="s">
        <v>3</v>
      </c>
      <c r="F5907" s="152" t="s">
        <v>5128</v>
      </c>
      <c r="H5907" s="153">
        <v>32.78</v>
      </c>
      <c r="I5907" s="154"/>
      <c r="L5907" s="149"/>
      <c r="M5907" s="155"/>
      <c r="T5907" s="156"/>
      <c r="AT5907" s="151" t="s">
        <v>193</v>
      </c>
      <c r="AU5907" s="151" t="s">
        <v>81</v>
      </c>
      <c r="AV5907" s="12" t="s">
        <v>81</v>
      </c>
      <c r="AW5907" s="12" t="s">
        <v>34</v>
      </c>
      <c r="AX5907" s="12" t="s">
        <v>72</v>
      </c>
      <c r="AY5907" s="151" t="s">
        <v>182</v>
      </c>
    </row>
    <row r="5908" spans="2:51" s="12" customFormat="1">
      <c r="B5908" s="149"/>
      <c r="D5908" s="150" t="s">
        <v>193</v>
      </c>
      <c r="E5908" s="151" t="s">
        <v>3</v>
      </c>
      <c r="F5908" s="152" t="s">
        <v>5129</v>
      </c>
      <c r="H5908" s="153">
        <v>32.14</v>
      </c>
      <c r="I5908" s="154"/>
      <c r="L5908" s="149"/>
      <c r="M5908" s="155"/>
      <c r="T5908" s="156"/>
      <c r="AT5908" s="151" t="s">
        <v>193</v>
      </c>
      <c r="AU5908" s="151" t="s">
        <v>81</v>
      </c>
      <c r="AV5908" s="12" t="s">
        <v>81</v>
      </c>
      <c r="AW5908" s="12" t="s">
        <v>34</v>
      </c>
      <c r="AX5908" s="12" t="s">
        <v>72</v>
      </c>
      <c r="AY5908" s="151" t="s">
        <v>182</v>
      </c>
    </row>
    <row r="5909" spans="2:51" s="12" customFormat="1">
      <c r="B5909" s="149"/>
      <c r="D5909" s="150" t="s">
        <v>193</v>
      </c>
      <c r="E5909" s="151" t="s">
        <v>3</v>
      </c>
      <c r="F5909" s="152" t="s">
        <v>5130</v>
      </c>
      <c r="H5909" s="153">
        <v>32</v>
      </c>
      <c r="I5909" s="154"/>
      <c r="L5909" s="149"/>
      <c r="M5909" s="155"/>
      <c r="T5909" s="156"/>
      <c r="AT5909" s="151" t="s">
        <v>193</v>
      </c>
      <c r="AU5909" s="151" t="s">
        <v>81</v>
      </c>
      <c r="AV5909" s="12" t="s">
        <v>81</v>
      </c>
      <c r="AW5909" s="12" t="s">
        <v>34</v>
      </c>
      <c r="AX5909" s="12" t="s">
        <v>72</v>
      </c>
      <c r="AY5909" s="151" t="s">
        <v>182</v>
      </c>
    </row>
    <row r="5910" spans="2:51" s="14" customFormat="1">
      <c r="B5910" s="174"/>
      <c r="D5910" s="150" t="s">
        <v>193</v>
      </c>
      <c r="E5910" s="175" t="s">
        <v>3</v>
      </c>
      <c r="F5910" s="176" t="s">
        <v>590</v>
      </c>
      <c r="H5910" s="177">
        <v>636.16</v>
      </c>
      <c r="I5910" s="178"/>
      <c r="L5910" s="174"/>
      <c r="M5910" s="179"/>
      <c r="T5910" s="180"/>
      <c r="AT5910" s="175" t="s">
        <v>193</v>
      </c>
      <c r="AU5910" s="175" t="s">
        <v>81</v>
      </c>
      <c r="AV5910" s="14" t="s">
        <v>202</v>
      </c>
      <c r="AW5910" s="14" t="s">
        <v>34</v>
      </c>
      <c r="AX5910" s="14" t="s">
        <v>72</v>
      </c>
      <c r="AY5910" s="175" t="s">
        <v>182</v>
      </c>
    </row>
    <row r="5911" spans="2:51" s="12" customFormat="1">
      <c r="B5911" s="149"/>
      <c r="D5911" s="150" t="s">
        <v>193</v>
      </c>
      <c r="E5911" s="151" t="s">
        <v>3</v>
      </c>
      <c r="F5911" s="152" t="s">
        <v>5131</v>
      </c>
      <c r="H5911" s="153">
        <v>45.12</v>
      </c>
      <c r="I5911" s="154"/>
      <c r="L5911" s="149"/>
      <c r="M5911" s="155"/>
      <c r="T5911" s="156"/>
      <c r="AT5911" s="151" t="s">
        <v>193</v>
      </c>
      <c r="AU5911" s="151" t="s">
        <v>81</v>
      </c>
      <c r="AV5911" s="12" t="s">
        <v>81</v>
      </c>
      <c r="AW5911" s="12" t="s">
        <v>34</v>
      </c>
      <c r="AX5911" s="12" t="s">
        <v>72</v>
      </c>
      <c r="AY5911" s="151" t="s">
        <v>182</v>
      </c>
    </row>
    <row r="5912" spans="2:51" s="12" customFormat="1">
      <c r="B5912" s="149"/>
      <c r="D5912" s="150" t="s">
        <v>193</v>
      </c>
      <c r="E5912" s="151" t="s">
        <v>3</v>
      </c>
      <c r="F5912" s="152" t="s">
        <v>5132</v>
      </c>
      <c r="H5912" s="153">
        <v>49.74</v>
      </c>
      <c r="I5912" s="154"/>
      <c r="L5912" s="149"/>
      <c r="M5912" s="155"/>
      <c r="T5912" s="156"/>
      <c r="AT5912" s="151" t="s">
        <v>193</v>
      </c>
      <c r="AU5912" s="151" t="s">
        <v>81</v>
      </c>
      <c r="AV5912" s="12" t="s">
        <v>81</v>
      </c>
      <c r="AW5912" s="12" t="s">
        <v>34</v>
      </c>
      <c r="AX5912" s="12" t="s">
        <v>72</v>
      </c>
      <c r="AY5912" s="151" t="s">
        <v>182</v>
      </c>
    </row>
    <row r="5913" spans="2:51" s="12" customFormat="1">
      <c r="B5913" s="149"/>
      <c r="D5913" s="150" t="s">
        <v>193</v>
      </c>
      <c r="E5913" s="151" t="s">
        <v>3</v>
      </c>
      <c r="F5913" s="152" t="s">
        <v>5133</v>
      </c>
      <c r="H5913" s="153">
        <v>85.98</v>
      </c>
      <c r="I5913" s="154"/>
      <c r="L5913" s="149"/>
      <c r="M5913" s="155"/>
      <c r="T5913" s="156"/>
      <c r="AT5913" s="151" t="s">
        <v>193</v>
      </c>
      <c r="AU5913" s="151" t="s">
        <v>81</v>
      </c>
      <c r="AV5913" s="12" t="s">
        <v>81</v>
      </c>
      <c r="AW5913" s="12" t="s">
        <v>34</v>
      </c>
      <c r="AX5913" s="12" t="s">
        <v>72</v>
      </c>
      <c r="AY5913" s="151" t="s">
        <v>182</v>
      </c>
    </row>
    <row r="5914" spans="2:51" s="12" customFormat="1">
      <c r="B5914" s="149"/>
      <c r="D5914" s="150" t="s">
        <v>193</v>
      </c>
      <c r="E5914" s="151" t="s">
        <v>3</v>
      </c>
      <c r="F5914" s="152" t="s">
        <v>5134</v>
      </c>
      <c r="H5914" s="153">
        <v>20.22</v>
      </c>
      <c r="I5914" s="154"/>
      <c r="L5914" s="149"/>
      <c r="M5914" s="155"/>
      <c r="T5914" s="156"/>
      <c r="AT5914" s="151" t="s">
        <v>193</v>
      </c>
      <c r="AU5914" s="151" t="s">
        <v>81</v>
      </c>
      <c r="AV5914" s="12" t="s">
        <v>81</v>
      </c>
      <c r="AW5914" s="12" t="s">
        <v>34</v>
      </c>
      <c r="AX5914" s="12" t="s">
        <v>72</v>
      </c>
      <c r="AY5914" s="151" t="s">
        <v>182</v>
      </c>
    </row>
    <row r="5915" spans="2:51" s="12" customFormat="1">
      <c r="B5915" s="149"/>
      <c r="D5915" s="150" t="s">
        <v>193</v>
      </c>
      <c r="E5915" s="151" t="s">
        <v>3</v>
      </c>
      <c r="F5915" s="152" t="s">
        <v>5135</v>
      </c>
      <c r="H5915" s="153">
        <v>47.451999999999998</v>
      </c>
      <c r="I5915" s="154"/>
      <c r="L5915" s="149"/>
      <c r="M5915" s="155"/>
      <c r="T5915" s="156"/>
      <c r="AT5915" s="151" t="s">
        <v>193</v>
      </c>
      <c r="AU5915" s="151" t="s">
        <v>81</v>
      </c>
      <c r="AV5915" s="12" t="s">
        <v>81</v>
      </c>
      <c r="AW5915" s="12" t="s">
        <v>34</v>
      </c>
      <c r="AX5915" s="12" t="s">
        <v>72</v>
      </c>
      <c r="AY5915" s="151" t="s">
        <v>182</v>
      </c>
    </row>
    <row r="5916" spans="2:51" s="12" customFormat="1">
      <c r="B5916" s="149"/>
      <c r="D5916" s="150" t="s">
        <v>193</v>
      </c>
      <c r="E5916" s="151" t="s">
        <v>3</v>
      </c>
      <c r="F5916" s="152" t="s">
        <v>5135</v>
      </c>
      <c r="H5916" s="153">
        <v>47.451999999999998</v>
      </c>
      <c r="I5916" s="154"/>
      <c r="L5916" s="149"/>
      <c r="M5916" s="155"/>
      <c r="T5916" s="156"/>
      <c r="AT5916" s="151" t="s">
        <v>193</v>
      </c>
      <c r="AU5916" s="151" t="s">
        <v>81</v>
      </c>
      <c r="AV5916" s="12" t="s">
        <v>81</v>
      </c>
      <c r="AW5916" s="12" t="s">
        <v>34</v>
      </c>
      <c r="AX5916" s="12" t="s">
        <v>72</v>
      </c>
      <c r="AY5916" s="151" t="s">
        <v>182</v>
      </c>
    </row>
    <row r="5917" spans="2:51" s="12" customFormat="1">
      <c r="B5917" s="149"/>
      <c r="D5917" s="150" t="s">
        <v>193</v>
      </c>
      <c r="E5917" s="151" t="s">
        <v>3</v>
      </c>
      <c r="F5917" s="152" t="s">
        <v>5136</v>
      </c>
      <c r="H5917" s="153">
        <v>35.159999999999997</v>
      </c>
      <c r="I5917" s="154"/>
      <c r="L5917" s="149"/>
      <c r="M5917" s="155"/>
      <c r="T5917" s="156"/>
      <c r="AT5917" s="151" t="s">
        <v>193</v>
      </c>
      <c r="AU5917" s="151" t="s">
        <v>81</v>
      </c>
      <c r="AV5917" s="12" t="s">
        <v>81</v>
      </c>
      <c r="AW5917" s="12" t="s">
        <v>34</v>
      </c>
      <c r="AX5917" s="12" t="s">
        <v>72</v>
      </c>
      <c r="AY5917" s="151" t="s">
        <v>182</v>
      </c>
    </row>
    <row r="5918" spans="2:51" s="12" customFormat="1">
      <c r="B5918" s="149"/>
      <c r="D5918" s="150" t="s">
        <v>193</v>
      </c>
      <c r="E5918" s="151" t="s">
        <v>3</v>
      </c>
      <c r="F5918" s="152" t="s">
        <v>5137</v>
      </c>
      <c r="H5918" s="153">
        <v>28.34</v>
      </c>
      <c r="I5918" s="154"/>
      <c r="L5918" s="149"/>
      <c r="M5918" s="155"/>
      <c r="T5918" s="156"/>
      <c r="AT5918" s="151" t="s">
        <v>193</v>
      </c>
      <c r="AU5918" s="151" t="s">
        <v>81</v>
      </c>
      <c r="AV5918" s="12" t="s">
        <v>81</v>
      </c>
      <c r="AW5918" s="12" t="s">
        <v>34</v>
      </c>
      <c r="AX5918" s="12" t="s">
        <v>72</v>
      </c>
      <c r="AY5918" s="151" t="s">
        <v>182</v>
      </c>
    </row>
    <row r="5919" spans="2:51" s="12" customFormat="1">
      <c r="B5919" s="149"/>
      <c r="D5919" s="150" t="s">
        <v>193</v>
      </c>
      <c r="E5919" s="151" t="s">
        <v>3</v>
      </c>
      <c r="F5919" s="152" t="s">
        <v>5138</v>
      </c>
      <c r="H5919" s="153">
        <v>27.84</v>
      </c>
      <c r="I5919" s="154"/>
      <c r="L5919" s="149"/>
      <c r="M5919" s="155"/>
      <c r="T5919" s="156"/>
      <c r="AT5919" s="151" t="s">
        <v>193</v>
      </c>
      <c r="AU5919" s="151" t="s">
        <v>81</v>
      </c>
      <c r="AV5919" s="12" t="s">
        <v>81</v>
      </c>
      <c r="AW5919" s="12" t="s">
        <v>34</v>
      </c>
      <c r="AX5919" s="12" t="s">
        <v>72</v>
      </c>
      <c r="AY5919" s="151" t="s">
        <v>182</v>
      </c>
    </row>
    <row r="5920" spans="2:51" s="12" customFormat="1">
      <c r="B5920" s="149"/>
      <c r="D5920" s="150" t="s">
        <v>193</v>
      </c>
      <c r="E5920" s="151" t="s">
        <v>3</v>
      </c>
      <c r="F5920" s="152" t="s">
        <v>5139</v>
      </c>
      <c r="H5920" s="153">
        <v>27.04</v>
      </c>
      <c r="I5920" s="154"/>
      <c r="L5920" s="149"/>
      <c r="M5920" s="155"/>
      <c r="T5920" s="156"/>
      <c r="AT5920" s="151" t="s">
        <v>193</v>
      </c>
      <c r="AU5920" s="151" t="s">
        <v>81</v>
      </c>
      <c r="AV5920" s="12" t="s">
        <v>81</v>
      </c>
      <c r="AW5920" s="12" t="s">
        <v>34</v>
      </c>
      <c r="AX5920" s="12" t="s">
        <v>72</v>
      </c>
      <c r="AY5920" s="151" t="s">
        <v>182</v>
      </c>
    </row>
    <row r="5921" spans="2:51" s="12" customFormat="1">
      <c r="B5921" s="149"/>
      <c r="D5921" s="150" t="s">
        <v>193</v>
      </c>
      <c r="E5921" s="151" t="s">
        <v>3</v>
      </c>
      <c r="F5921" s="152" t="s">
        <v>5140</v>
      </c>
      <c r="H5921" s="153">
        <v>49.6</v>
      </c>
      <c r="I5921" s="154"/>
      <c r="L5921" s="149"/>
      <c r="M5921" s="155"/>
      <c r="T5921" s="156"/>
      <c r="AT5921" s="151" t="s">
        <v>193</v>
      </c>
      <c r="AU5921" s="151" t="s">
        <v>81</v>
      </c>
      <c r="AV5921" s="12" t="s">
        <v>81</v>
      </c>
      <c r="AW5921" s="12" t="s">
        <v>34</v>
      </c>
      <c r="AX5921" s="12" t="s">
        <v>72</v>
      </c>
      <c r="AY5921" s="151" t="s">
        <v>182</v>
      </c>
    </row>
    <row r="5922" spans="2:51" s="12" customFormat="1">
      <c r="B5922" s="149"/>
      <c r="D5922" s="150" t="s">
        <v>193</v>
      </c>
      <c r="E5922" s="151" t="s">
        <v>3</v>
      </c>
      <c r="F5922" s="152" t="s">
        <v>5141</v>
      </c>
      <c r="H5922" s="153">
        <v>15.4</v>
      </c>
      <c r="I5922" s="154"/>
      <c r="L5922" s="149"/>
      <c r="M5922" s="155"/>
      <c r="T5922" s="156"/>
      <c r="AT5922" s="151" t="s">
        <v>193</v>
      </c>
      <c r="AU5922" s="151" t="s">
        <v>81</v>
      </c>
      <c r="AV5922" s="12" t="s">
        <v>81</v>
      </c>
      <c r="AW5922" s="12" t="s">
        <v>34</v>
      </c>
      <c r="AX5922" s="12" t="s">
        <v>72</v>
      </c>
      <c r="AY5922" s="151" t="s">
        <v>182</v>
      </c>
    </row>
    <row r="5923" spans="2:51" s="12" customFormat="1" ht="22.5">
      <c r="B5923" s="149"/>
      <c r="D5923" s="150" t="s">
        <v>193</v>
      </c>
      <c r="E5923" s="151" t="s">
        <v>3</v>
      </c>
      <c r="F5923" s="152" t="s">
        <v>5142</v>
      </c>
      <c r="H5923" s="153">
        <v>42.3</v>
      </c>
      <c r="I5923" s="154"/>
      <c r="L5923" s="149"/>
      <c r="M5923" s="155"/>
      <c r="T5923" s="156"/>
      <c r="AT5923" s="151" t="s">
        <v>193</v>
      </c>
      <c r="AU5923" s="151" t="s">
        <v>81</v>
      </c>
      <c r="AV5923" s="12" t="s">
        <v>81</v>
      </c>
      <c r="AW5923" s="12" t="s">
        <v>34</v>
      </c>
      <c r="AX5923" s="12" t="s">
        <v>72</v>
      </c>
      <c r="AY5923" s="151" t="s">
        <v>182</v>
      </c>
    </row>
    <row r="5924" spans="2:51" s="12" customFormat="1">
      <c r="B5924" s="149"/>
      <c r="D5924" s="150" t="s">
        <v>193</v>
      </c>
      <c r="E5924" s="151" t="s">
        <v>3</v>
      </c>
      <c r="F5924" s="152" t="s">
        <v>5143</v>
      </c>
      <c r="H5924" s="153">
        <v>26.76</v>
      </c>
      <c r="I5924" s="154"/>
      <c r="L5924" s="149"/>
      <c r="M5924" s="155"/>
      <c r="T5924" s="156"/>
      <c r="AT5924" s="151" t="s">
        <v>193</v>
      </c>
      <c r="AU5924" s="151" t="s">
        <v>81</v>
      </c>
      <c r="AV5924" s="12" t="s">
        <v>81</v>
      </c>
      <c r="AW5924" s="12" t="s">
        <v>34</v>
      </c>
      <c r="AX5924" s="12" t="s">
        <v>72</v>
      </c>
      <c r="AY5924" s="151" t="s">
        <v>182</v>
      </c>
    </row>
    <row r="5925" spans="2:51" s="12" customFormat="1">
      <c r="B5925" s="149"/>
      <c r="D5925" s="150" t="s">
        <v>193</v>
      </c>
      <c r="E5925" s="151" t="s">
        <v>3</v>
      </c>
      <c r="F5925" s="152" t="s">
        <v>5144</v>
      </c>
      <c r="H5925" s="153">
        <v>27.6</v>
      </c>
      <c r="I5925" s="154"/>
      <c r="L5925" s="149"/>
      <c r="M5925" s="155"/>
      <c r="T5925" s="156"/>
      <c r="AT5925" s="151" t="s">
        <v>193</v>
      </c>
      <c r="AU5925" s="151" t="s">
        <v>81</v>
      </c>
      <c r="AV5925" s="12" t="s">
        <v>81</v>
      </c>
      <c r="AW5925" s="12" t="s">
        <v>34</v>
      </c>
      <c r="AX5925" s="12" t="s">
        <v>72</v>
      </c>
      <c r="AY5925" s="151" t="s">
        <v>182</v>
      </c>
    </row>
    <row r="5926" spans="2:51" s="12" customFormat="1">
      <c r="B5926" s="149"/>
      <c r="D5926" s="150" t="s">
        <v>193</v>
      </c>
      <c r="E5926" s="151" t="s">
        <v>3</v>
      </c>
      <c r="F5926" s="152" t="s">
        <v>5145</v>
      </c>
      <c r="H5926" s="153">
        <v>11.8</v>
      </c>
      <c r="I5926" s="154"/>
      <c r="L5926" s="149"/>
      <c r="M5926" s="155"/>
      <c r="T5926" s="156"/>
      <c r="AT5926" s="151" t="s">
        <v>193</v>
      </c>
      <c r="AU5926" s="151" t="s">
        <v>81</v>
      </c>
      <c r="AV5926" s="12" t="s">
        <v>81</v>
      </c>
      <c r="AW5926" s="12" t="s">
        <v>34</v>
      </c>
      <c r="AX5926" s="12" t="s">
        <v>72</v>
      </c>
      <c r="AY5926" s="151" t="s">
        <v>182</v>
      </c>
    </row>
    <row r="5927" spans="2:51" s="12" customFormat="1">
      <c r="B5927" s="149"/>
      <c r="D5927" s="150" t="s">
        <v>193</v>
      </c>
      <c r="E5927" s="151" t="s">
        <v>3</v>
      </c>
      <c r="F5927" s="152" t="s">
        <v>5146</v>
      </c>
      <c r="H5927" s="153">
        <v>41.6</v>
      </c>
      <c r="I5927" s="154"/>
      <c r="L5927" s="149"/>
      <c r="M5927" s="155"/>
      <c r="T5927" s="156"/>
      <c r="AT5927" s="151" t="s">
        <v>193</v>
      </c>
      <c r="AU5927" s="151" t="s">
        <v>81</v>
      </c>
      <c r="AV5927" s="12" t="s">
        <v>81</v>
      </c>
      <c r="AW5927" s="12" t="s">
        <v>34</v>
      </c>
      <c r="AX5927" s="12" t="s">
        <v>72</v>
      </c>
      <c r="AY5927" s="151" t="s">
        <v>182</v>
      </c>
    </row>
    <row r="5928" spans="2:51" s="12" customFormat="1">
      <c r="B5928" s="149"/>
      <c r="D5928" s="150" t="s">
        <v>193</v>
      </c>
      <c r="E5928" s="151" t="s">
        <v>3</v>
      </c>
      <c r="F5928" s="152" t="s">
        <v>5147</v>
      </c>
      <c r="H5928" s="153">
        <v>30.52</v>
      </c>
      <c r="I5928" s="154"/>
      <c r="L5928" s="149"/>
      <c r="M5928" s="155"/>
      <c r="T5928" s="156"/>
      <c r="AT5928" s="151" t="s">
        <v>193</v>
      </c>
      <c r="AU5928" s="151" t="s">
        <v>81</v>
      </c>
      <c r="AV5928" s="12" t="s">
        <v>81</v>
      </c>
      <c r="AW5928" s="12" t="s">
        <v>34</v>
      </c>
      <c r="AX5928" s="12" t="s">
        <v>72</v>
      </c>
      <c r="AY5928" s="151" t="s">
        <v>182</v>
      </c>
    </row>
    <row r="5929" spans="2:51" s="12" customFormat="1">
      <c r="B5929" s="149"/>
      <c r="D5929" s="150" t="s">
        <v>193</v>
      </c>
      <c r="E5929" s="151" t="s">
        <v>3</v>
      </c>
      <c r="F5929" s="152" t="s">
        <v>5148</v>
      </c>
      <c r="H5929" s="153">
        <v>32.78</v>
      </c>
      <c r="I5929" s="154"/>
      <c r="L5929" s="149"/>
      <c r="M5929" s="155"/>
      <c r="T5929" s="156"/>
      <c r="AT5929" s="151" t="s">
        <v>193</v>
      </c>
      <c r="AU5929" s="151" t="s">
        <v>81</v>
      </c>
      <c r="AV5929" s="12" t="s">
        <v>81</v>
      </c>
      <c r="AW5929" s="12" t="s">
        <v>34</v>
      </c>
      <c r="AX5929" s="12" t="s">
        <v>72</v>
      </c>
      <c r="AY5929" s="151" t="s">
        <v>182</v>
      </c>
    </row>
    <row r="5930" spans="2:51" s="12" customFormat="1">
      <c r="B5930" s="149"/>
      <c r="D5930" s="150" t="s">
        <v>193</v>
      </c>
      <c r="E5930" s="151" t="s">
        <v>3</v>
      </c>
      <c r="F5930" s="152" t="s">
        <v>5149</v>
      </c>
      <c r="H5930" s="153">
        <v>32.14</v>
      </c>
      <c r="I5930" s="154"/>
      <c r="L5930" s="149"/>
      <c r="M5930" s="155"/>
      <c r="T5930" s="156"/>
      <c r="AT5930" s="151" t="s">
        <v>193</v>
      </c>
      <c r="AU5930" s="151" t="s">
        <v>81</v>
      </c>
      <c r="AV5930" s="12" t="s">
        <v>81</v>
      </c>
      <c r="AW5930" s="12" t="s">
        <v>34</v>
      </c>
      <c r="AX5930" s="12" t="s">
        <v>72</v>
      </c>
      <c r="AY5930" s="151" t="s">
        <v>182</v>
      </c>
    </row>
    <row r="5931" spans="2:51" s="12" customFormat="1">
      <c r="B5931" s="149"/>
      <c r="D5931" s="150" t="s">
        <v>193</v>
      </c>
      <c r="E5931" s="151" t="s">
        <v>3</v>
      </c>
      <c r="F5931" s="152" t="s">
        <v>5150</v>
      </c>
      <c r="H5931" s="153">
        <v>19.84</v>
      </c>
      <c r="I5931" s="154"/>
      <c r="L5931" s="149"/>
      <c r="M5931" s="155"/>
      <c r="T5931" s="156"/>
      <c r="AT5931" s="151" t="s">
        <v>193</v>
      </c>
      <c r="AU5931" s="151" t="s">
        <v>81</v>
      </c>
      <c r="AV5931" s="12" t="s">
        <v>81</v>
      </c>
      <c r="AW5931" s="12" t="s">
        <v>34</v>
      </c>
      <c r="AX5931" s="12" t="s">
        <v>72</v>
      </c>
      <c r="AY5931" s="151" t="s">
        <v>182</v>
      </c>
    </row>
    <row r="5932" spans="2:51" s="12" customFormat="1">
      <c r="B5932" s="149"/>
      <c r="D5932" s="150" t="s">
        <v>193</v>
      </c>
      <c r="E5932" s="151" t="s">
        <v>3</v>
      </c>
      <c r="F5932" s="152" t="s">
        <v>5151</v>
      </c>
      <c r="H5932" s="153">
        <v>92.9</v>
      </c>
      <c r="I5932" s="154"/>
      <c r="L5932" s="149"/>
      <c r="M5932" s="155"/>
      <c r="T5932" s="156"/>
      <c r="AT5932" s="151" t="s">
        <v>193</v>
      </c>
      <c r="AU5932" s="151" t="s">
        <v>81</v>
      </c>
      <c r="AV5932" s="12" t="s">
        <v>81</v>
      </c>
      <c r="AW5932" s="12" t="s">
        <v>34</v>
      </c>
      <c r="AX5932" s="12" t="s">
        <v>72</v>
      </c>
      <c r="AY5932" s="151" t="s">
        <v>182</v>
      </c>
    </row>
    <row r="5933" spans="2:51" s="14" customFormat="1">
      <c r="B5933" s="174"/>
      <c r="D5933" s="150" t="s">
        <v>193</v>
      </c>
      <c r="E5933" s="175" t="s">
        <v>3</v>
      </c>
      <c r="F5933" s="176" t="s">
        <v>596</v>
      </c>
      <c r="H5933" s="177">
        <v>837.58399999999995</v>
      </c>
      <c r="I5933" s="178"/>
      <c r="L5933" s="174"/>
      <c r="M5933" s="179"/>
      <c r="T5933" s="180"/>
      <c r="AT5933" s="175" t="s">
        <v>193</v>
      </c>
      <c r="AU5933" s="175" t="s">
        <v>81</v>
      </c>
      <c r="AV5933" s="14" t="s">
        <v>202</v>
      </c>
      <c r="AW5933" s="14" t="s">
        <v>34</v>
      </c>
      <c r="AX5933" s="14" t="s">
        <v>72</v>
      </c>
      <c r="AY5933" s="175" t="s">
        <v>182</v>
      </c>
    </row>
    <row r="5934" spans="2:51" s="12" customFormat="1">
      <c r="B5934" s="149"/>
      <c r="D5934" s="150" t="s">
        <v>193</v>
      </c>
      <c r="E5934" s="151" t="s">
        <v>3</v>
      </c>
      <c r="F5934" s="152" t="s">
        <v>5152</v>
      </c>
      <c r="H5934" s="153">
        <v>23.8</v>
      </c>
      <c r="I5934" s="154"/>
      <c r="L5934" s="149"/>
      <c r="M5934" s="155"/>
      <c r="T5934" s="156"/>
      <c r="AT5934" s="151" t="s">
        <v>193</v>
      </c>
      <c r="AU5934" s="151" t="s">
        <v>81</v>
      </c>
      <c r="AV5934" s="12" t="s">
        <v>81</v>
      </c>
      <c r="AW5934" s="12" t="s">
        <v>34</v>
      </c>
      <c r="AX5934" s="12" t="s">
        <v>72</v>
      </c>
      <c r="AY5934" s="151" t="s">
        <v>182</v>
      </c>
    </row>
    <row r="5935" spans="2:51" s="12" customFormat="1">
      <c r="B5935" s="149"/>
      <c r="D5935" s="150" t="s">
        <v>193</v>
      </c>
      <c r="E5935" s="151" t="s">
        <v>3</v>
      </c>
      <c r="F5935" s="152" t="s">
        <v>5153</v>
      </c>
      <c r="H5935" s="153">
        <v>44.42</v>
      </c>
      <c r="I5935" s="154"/>
      <c r="L5935" s="149"/>
      <c r="M5935" s="155"/>
      <c r="T5935" s="156"/>
      <c r="AT5935" s="151" t="s">
        <v>193</v>
      </c>
      <c r="AU5935" s="151" t="s">
        <v>81</v>
      </c>
      <c r="AV5935" s="12" t="s">
        <v>81</v>
      </c>
      <c r="AW5935" s="12" t="s">
        <v>34</v>
      </c>
      <c r="AX5935" s="12" t="s">
        <v>72</v>
      </c>
      <c r="AY5935" s="151" t="s">
        <v>182</v>
      </c>
    </row>
    <row r="5936" spans="2:51" s="12" customFormat="1">
      <c r="B5936" s="149"/>
      <c r="D5936" s="150" t="s">
        <v>193</v>
      </c>
      <c r="E5936" s="151" t="s">
        <v>3</v>
      </c>
      <c r="F5936" s="152" t="s">
        <v>5154</v>
      </c>
      <c r="H5936" s="153">
        <v>37.380000000000003</v>
      </c>
      <c r="I5936" s="154"/>
      <c r="L5936" s="149"/>
      <c r="M5936" s="155"/>
      <c r="T5936" s="156"/>
      <c r="AT5936" s="151" t="s">
        <v>193</v>
      </c>
      <c r="AU5936" s="151" t="s">
        <v>81</v>
      </c>
      <c r="AV5936" s="12" t="s">
        <v>81</v>
      </c>
      <c r="AW5936" s="12" t="s">
        <v>34</v>
      </c>
      <c r="AX5936" s="12" t="s">
        <v>72</v>
      </c>
      <c r="AY5936" s="151" t="s">
        <v>182</v>
      </c>
    </row>
    <row r="5937" spans="2:51" s="12" customFormat="1">
      <c r="B5937" s="149"/>
      <c r="D5937" s="150" t="s">
        <v>193</v>
      </c>
      <c r="E5937" s="151" t="s">
        <v>3</v>
      </c>
      <c r="F5937" s="152" t="s">
        <v>5155</v>
      </c>
      <c r="H5937" s="153">
        <v>37.299999999999997</v>
      </c>
      <c r="I5937" s="154"/>
      <c r="L5937" s="149"/>
      <c r="M5937" s="155"/>
      <c r="T5937" s="156"/>
      <c r="AT5937" s="151" t="s">
        <v>193</v>
      </c>
      <c r="AU5937" s="151" t="s">
        <v>81</v>
      </c>
      <c r="AV5937" s="12" t="s">
        <v>81</v>
      </c>
      <c r="AW5937" s="12" t="s">
        <v>34</v>
      </c>
      <c r="AX5937" s="12" t="s">
        <v>72</v>
      </c>
      <c r="AY5937" s="151" t="s">
        <v>182</v>
      </c>
    </row>
    <row r="5938" spans="2:51" s="12" customFormat="1">
      <c r="B5938" s="149"/>
      <c r="D5938" s="150" t="s">
        <v>193</v>
      </c>
      <c r="E5938" s="151" t="s">
        <v>3</v>
      </c>
      <c r="F5938" s="152" t="s">
        <v>5156</v>
      </c>
      <c r="H5938" s="153">
        <v>22.46</v>
      </c>
      <c r="I5938" s="154"/>
      <c r="L5938" s="149"/>
      <c r="M5938" s="155"/>
      <c r="T5938" s="156"/>
      <c r="AT5938" s="151" t="s">
        <v>193</v>
      </c>
      <c r="AU5938" s="151" t="s">
        <v>81</v>
      </c>
      <c r="AV5938" s="12" t="s">
        <v>81</v>
      </c>
      <c r="AW5938" s="12" t="s">
        <v>34</v>
      </c>
      <c r="AX5938" s="12" t="s">
        <v>72</v>
      </c>
      <c r="AY5938" s="151" t="s">
        <v>182</v>
      </c>
    </row>
    <row r="5939" spans="2:51" s="12" customFormat="1">
      <c r="B5939" s="149"/>
      <c r="D5939" s="150" t="s">
        <v>193</v>
      </c>
      <c r="E5939" s="151" t="s">
        <v>3</v>
      </c>
      <c r="F5939" s="152" t="s">
        <v>5157</v>
      </c>
      <c r="H5939" s="153">
        <v>36.840000000000003</v>
      </c>
      <c r="I5939" s="154"/>
      <c r="L5939" s="149"/>
      <c r="M5939" s="155"/>
      <c r="T5939" s="156"/>
      <c r="AT5939" s="151" t="s">
        <v>193</v>
      </c>
      <c r="AU5939" s="151" t="s">
        <v>81</v>
      </c>
      <c r="AV5939" s="12" t="s">
        <v>81</v>
      </c>
      <c r="AW5939" s="12" t="s">
        <v>34</v>
      </c>
      <c r="AX5939" s="12" t="s">
        <v>72</v>
      </c>
      <c r="AY5939" s="151" t="s">
        <v>182</v>
      </c>
    </row>
    <row r="5940" spans="2:51" s="12" customFormat="1">
      <c r="B5940" s="149"/>
      <c r="D5940" s="150" t="s">
        <v>193</v>
      </c>
      <c r="E5940" s="151" t="s">
        <v>3</v>
      </c>
      <c r="F5940" s="152" t="s">
        <v>5158</v>
      </c>
      <c r="H5940" s="153">
        <v>80.12</v>
      </c>
      <c r="I5940" s="154"/>
      <c r="L5940" s="149"/>
      <c r="M5940" s="155"/>
      <c r="T5940" s="156"/>
      <c r="AT5940" s="151" t="s">
        <v>193</v>
      </c>
      <c r="AU5940" s="151" t="s">
        <v>81</v>
      </c>
      <c r="AV5940" s="12" t="s">
        <v>81</v>
      </c>
      <c r="AW5940" s="12" t="s">
        <v>34</v>
      </c>
      <c r="AX5940" s="12" t="s">
        <v>72</v>
      </c>
      <c r="AY5940" s="151" t="s">
        <v>182</v>
      </c>
    </row>
    <row r="5941" spans="2:51" s="12" customFormat="1">
      <c r="B5941" s="149"/>
      <c r="D5941" s="150" t="s">
        <v>193</v>
      </c>
      <c r="E5941" s="151" t="s">
        <v>3</v>
      </c>
      <c r="F5941" s="152" t="s">
        <v>5159</v>
      </c>
      <c r="H5941" s="153">
        <v>35.36</v>
      </c>
      <c r="I5941" s="154"/>
      <c r="L5941" s="149"/>
      <c r="M5941" s="155"/>
      <c r="T5941" s="156"/>
      <c r="AT5941" s="151" t="s">
        <v>193</v>
      </c>
      <c r="AU5941" s="151" t="s">
        <v>81</v>
      </c>
      <c r="AV5941" s="12" t="s">
        <v>81</v>
      </c>
      <c r="AW5941" s="12" t="s">
        <v>34</v>
      </c>
      <c r="AX5941" s="12" t="s">
        <v>72</v>
      </c>
      <c r="AY5941" s="151" t="s">
        <v>182</v>
      </c>
    </row>
    <row r="5942" spans="2:51" s="12" customFormat="1">
      <c r="B5942" s="149"/>
      <c r="D5942" s="150" t="s">
        <v>193</v>
      </c>
      <c r="E5942" s="151" t="s">
        <v>3</v>
      </c>
      <c r="F5942" s="152" t="s">
        <v>5160</v>
      </c>
      <c r="H5942" s="153">
        <v>35.96</v>
      </c>
      <c r="I5942" s="154"/>
      <c r="L5942" s="149"/>
      <c r="M5942" s="155"/>
      <c r="T5942" s="156"/>
      <c r="AT5942" s="151" t="s">
        <v>193</v>
      </c>
      <c r="AU5942" s="151" t="s">
        <v>81</v>
      </c>
      <c r="AV5942" s="12" t="s">
        <v>81</v>
      </c>
      <c r="AW5942" s="12" t="s">
        <v>34</v>
      </c>
      <c r="AX5942" s="12" t="s">
        <v>72</v>
      </c>
      <c r="AY5942" s="151" t="s">
        <v>182</v>
      </c>
    </row>
    <row r="5943" spans="2:51" s="12" customFormat="1">
      <c r="B5943" s="149"/>
      <c r="D5943" s="150" t="s">
        <v>193</v>
      </c>
      <c r="E5943" s="151" t="s">
        <v>3</v>
      </c>
      <c r="F5943" s="152" t="s">
        <v>5161</v>
      </c>
      <c r="H5943" s="153">
        <v>35.872</v>
      </c>
      <c r="I5943" s="154"/>
      <c r="L5943" s="149"/>
      <c r="M5943" s="155"/>
      <c r="T5943" s="156"/>
      <c r="AT5943" s="151" t="s">
        <v>193</v>
      </c>
      <c r="AU5943" s="151" t="s">
        <v>81</v>
      </c>
      <c r="AV5943" s="12" t="s">
        <v>81</v>
      </c>
      <c r="AW5943" s="12" t="s">
        <v>34</v>
      </c>
      <c r="AX5943" s="12" t="s">
        <v>72</v>
      </c>
      <c r="AY5943" s="151" t="s">
        <v>182</v>
      </c>
    </row>
    <row r="5944" spans="2:51" s="12" customFormat="1">
      <c r="B5944" s="149"/>
      <c r="D5944" s="150" t="s">
        <v>193</v>
      </c>
      <c r="E5944" s="151" t="s">
        <v>3</v>
      </c>
      <c r="F5944" s="152" t="s">
        <v>5162</v>
      </c>
      <c r="H5944" s="153">
        <v>35.468000000000004</v>
      </c>
      <c r="I5944" s="154"/>
      <c r="L5944" s="149"/>
      <c r="M5944" s="155"/>
      <c r="T5944" s="156"/>
      <c r="AT5944" s="151" t="s">
        <v>193</v>
      </c>
      <c r="AU5944" s="151" t="s">
        <v>81</v>
      </c>
      <c r="AV5944" s="12" t="s">
        <v>81</v>
      </c>
      <c r="AW5944" s="12" t="s">
        <v>34</v>
      </c>
      <c r="AX5944" s="12" t="s">
        <v>72</v>
      </c>
      <c r="AY5944" s="151" t="s">
        <v>182</v>
      </c>
    </row>
    <row r="5945" spans="2:51" s="12" customFormat="1">
      <c r="B5945" s="149"/>
      <c r="D5945" s="150" t="s">
        <v>193</v>
      </c>
      <c r="E5945" s="151" t="s">
        <v>3</v>
      </c>
      <c r="F5945" s="152" t="s">
        <v>5163</v>
      </c>
      <c r="H5945" s="153">
        <v>45</v>
      </c>
      <c r="I5945" s="154"/>
      <c r="L5945" s="149"/>
      <c r="M5945" s="155"/>
      <c r="T5945" s="156"/>
      <c r="AT5945" s="151" t="s">
        <v>193</v>
      </c>
      <c r="AU5945" s="151" t="s">
        <v>81</v>
      </c>
      <c r="AV5945" s="12" t="s">
        <v>81</v>
      </c>
      <c r="AW5945" s="12" t="s">
        <v>34</v>
      </c>
      <c r="AX5945" s="12" t="s">
        <v>72</v>
      </c>
      <c r="AY5945" s="151" t="s">
        <v>182</v>
      </c>
    </row>
    <row r="5946" spans="2:51" s="12" customFormat="1">
      <c r="B5946" s="149"/>
      <c r="D5946" s="150" t="s">
        <v>193</v>
      </c>
      <c r="E5946" s="151" t="s">
        <v>3</v>
      </c>
      <c r="F5946" s="152" t="s">
        <v>5164</v>
      </c>
      <c r="H5946" s="153">
        <v>49.16</v>
      </c>
      <c r="I5946" s="154"/>
      <c r="L5946" s="149"/>
      <c r="M5946" s="155"/>
      <c r="T5946" s="156"/>
      <c r="AT5946" s="151" t="s">
        <v>193</v>
      </c>
      <c r="AU5946" s="151" t="s">
        <v>81</v>
      </c>
      <c r="AV5946" s="12" t="s">
        <v>81</v>
      </c>
      <c r="AW5946" s="12" t="s">
        <v>34</v>
      </c>
      <c r="AX5946" s="12" t="s">
        <v>72</v>
      </c>
      <c r="AY5946" s="151" t="s">
        <v>182</v>
      </c>
    </row>
    <row r="5947" spans="2:51" s="12" customFormat="1">
      <c r="B5947" s="149"/>
      <c r="D5947" s="150" t="s">
        <v>193</v>
      </c>
      <c r="E5947" s="151" t="s">
        <v>3</v>
      </c>
      <c r="F5947" s="152" t="s">
        <v>5165</v>
      </c>
      <c r="H5947" s="153">
        <v>38.783999999999999</v>
      </c>
      <c r="I5947" s="154"/>
      <c r="L5947" s="149"/>
      <c r="M5947" s="155"/>
      <c r="T5947" s="156"/>
      <c r="AT5947" s="151" t="s">
        <v>193</v>
      </c>
      <c r="AU5947" s="151" t="s">
        <v>81</v>
      </c>
      <c r="AV5947" s="12" t="s">
        <v>81</v>
      </c>
      <c r="AW5947" s="12" t="s">
        <v>34</v>
      </c>
      <c r="AX5947" s="12" t="s">
        <v>72</v>
      </c>
      <c r="AY5947" s="151" t="s">
        <v>182</v>
      </c>
    </row>
    <row r="5948" spans="2:51" s="12" customFormat="1">
      <c r="B5948" s="149"/>
      <c r="D5948" s="150" t="s">
        <v>193</v>
      </c>
      <c r="E5948" s="151" t="s">
        <v>3</v>
      </c>
      <c r="F5948" s="152" t="s">
        <v>5166</v>
      </c>
      <c r="H5948" s="153">
        <v>38.14</v>
      </c>
      <c r="I5948" s="154"/>
      <c r="L5948" s="149"/>
      <c r="M5948" s="155"/>
      <c r="T5948" s="156"/>
      <c r="AT5948" s="151" t="s">
        <v>193</v>
      </c>
      <c r="AU5948" s="151" t="s">
        <v>81</v>
      </c>
      <c r="AV5948" s="12" t="s">
        <v>81</v>
      </c>
      <c r="AW5948" s="12" t="s">
        <v>34</v>
      </c>
      <c r="AX5948" s="12" t="s">
        <v>72</v>
      </c>
      <c r="AY5948" s="151" t="s">
        <v>182</v>
      </c>
    </row>
    <row r="5949" spans="2:51" s="12" customFormat="1">
      <c r="B5949" s="149"/>
      <c r="D5949" s="150" t="s">
        <v>193</v>
      </c>
      <c r="E5949" s="151" t="s">
        <v>3</v>
      </c>
      <c r="F5949" s="152" t="s">
        <v>5150</v>
      </c>
      <c r="H5949" s="153">
        <v>19.84</v>
      </c>
      <c r="I5949" s="154"/>
      <c r="L5949" s="149"/>
      <c r="M5949" s="155"/>
      <c r="T5949" s="156"/>
      <c r="AT5949" s="151" t="s">
        <v>193</v>
      </c>
      <c r="AU5949" s="151" t="s">
        <v>81</v>
      </c>
      <c r="AV5949" s="12" t="s">
        <v>81</v>
      </c>
      <c r="AW5949" s="12" t="s">
        <v>34</v>
      </c>
      <c r="AX5949" s="12" t="s">
        <v>72</v>
      </c>
      <c r="AY5949" s="151" t="s">
        <v>182</v>
      </c>
    </row>
    <row r="5950" spans="2:51" s="12" customFormat="1">
      <c r="B5950" s="149"/>
      <c r="D5950" s="150" t="s">
        <v>193</v>
      </c>
      <c r="E5950" s="151" t="s">
        <v>3</v>
      </c>
      <c r="F5950" s="152" t="s">
        <v>5167</v>
      </c>
      <c r="H5950" s="153">
        <v>64.52</v>
      </c>
      <c r="I5950" s="154"/>
      <c r="L5950" s="149"/>
      <c r="M5950" s="155"/>
      <c r="T5950" s="156"/>
      <c r="AT5950" s="151" t="s">
        <v>193</v>
      </c>
      <c r="AU5950" s="151" t="s">
        <v>81</v>
      </c>
      <c r="AV5950" s="12" t="s">
        <v>81</v>
      </c>
      <c r="AW5950" s="12" t="s">
        <v>34</v>
      </c>
      <c r="AX5950" s="12" t="s">
        <v>72</v>
      </c>
      <c r="AY5950" s="151" t="s">
        <v>182</v>
      </c>
    </row>
    <row r="5951" spans="2:51" s="12" customFormat="1">
      <c r="B5951" s="149"/>
      <c r="D5951" s="150" t="s">
        <v>193</v>
      </c>
      <c r="E5951" s="151" t="s">
        <v>3</v>
      </c>
      <c r="F5951" s="152" t="s">
        <v>5168</v>
      </c>
      <c r="H5951" s="153">
        <v>42.72</v>
      </c>
      <c r="I5951" s="154"/>
      <c r="L5951" s="149"/>
      <c r="M5951" s="155"/>
      <c r="T5951" s="156"/>
      <c r="AT5951" s="151" t="s">
        <v>193</v>
      </c>
      <c r="AU5951" s="151" t="s">
        <v>81</v>
      </c>
      <c r="AV5951" s="12" t="s">
        <v>81</v>
      </c>
      <c r="AW5951" s="12" t="s">
        <v>34</v>
      </c>
      <c r="AX5951" s="12" t="s">
        <v>72</v>
      </c>
      <c r="AY5951" s="151" t="s">
        <v>182</v>
      </c>
    </row>
    <row r="5952" spans="2:51" s="12" customFormat="1">
      <c r="B5952" s="149"/>
      <c r="D5952" s="150" t="s">
        <v>193</v>
      </c>
      <c r="E5952" s="151" t="s">
        <v>3</v>
      </c>
      <c r="F5952" s="152" t="s">
        <v>5169</v>
      </c>
      <c r="H5952" s="153">
        <v>30.84</v>
      </c>
      <c r="I5952" s="154"/>
      <c r="L5952" s="149"/>
      <c r="M5952" s="155"/>
      <c r="T5952" s="156"/>
      <c r="AT5952" s="151" t="s">
        <v>193</v>
      </c>
      <c r="AU5952" s="151" t="s">
        <v>81</v>
      </c>
      <c r="AV5952" s="12" t="s">
        <v>81</v>
      </c>
      <c r="AW5952" s="12" t="s">
        <v>34</v>
      </c>
      <c r="AX5952" s="12" t="s">
        <v>72</v>
      </c>
      <c r="AY5952" s="151" t="s">
        <v>182</v>
      </c>
    </row>
    <row r="5953" spans="2:51" s="14" customFormat="1">
      <c r="B5953" s="174"/>
      <c r="D5953" s="150" t="s">
        <v>193</v>
      </c>
      <c r="E5953" s="175" t="s">
        <v>3</v>
      </c>
      <c r="F5953" s="176" t="s">
        <v>605</v>
      </c>
      <c r="H5953" s="177">
        <v>753.98400000000004</v>
      </c>
      <c r="I5953" s="178"/>
      <c r="L5953" s="174"/>
      <c r="M5953" s="179"/>
      <c r="T5953" s="180"/>
      <c r="AT5953" s="175" t="s">
        <v>193</v>
      </c>
      <c r="AU5953" s="175" t="s">
        <v>81</v>
      </c>
      <c r="AV5953" s="14" t="s">
        <v>202</v>
      </c>
      <c r="AW5953" s="14" t="s">
        <v>34</v>
      </c>
      <c r="AX5953" s="14" t="s">
        <v>72</v>
      </c>
      <c r="AY5953" s="175" t="s">
        <v>182</v>
      </c>
    </row>
    <row r="5954" spans="2:51" s="12" customFormat="1">
      <c r="B5954" s="149"/>
      <c r="D5954" s="150" t="s">
        <v>193</v>
      </c>
      <c r="E5954" s="151" t="s">
        <v>3</v>
      </c>
      <c r="F5954" s="152" t="s">
        <v>5152</v>
      </c>
      <c r="H5954" s="153">
        <v>23.8</v>
      </c>
      <c r="I5954" s="154"/>
      <c r="L5954" s="149"/>
      <c r="M5954" s="155"/>
      <c r="T5954" s="156"/>
      <c r="AT5954" s="151" t="s">
        <v>193</v>
      </c>
      <c r="AU5954" s="151" t="s">
        <v>81</v>
      </c>
      <c r="AV5954" s="12" t="s">
        <v>81</v>
      </c>
      <c r="AW5954" s="12" t="s">
        <v>34</v>
      </c>
      <c r="AX5954" s="12" t="s">
        <v>72</v>
      </c>
      <c r="AY5954" s="151" t="s">
        <v>182</v>
      </c>
    </row>
    <row r="5955" spans="2:51" s="12" customFormat="1">
      <c r="B5955" s="149"/>
      <c r="D5955" s="150" t="s">
        <v>193</v>
      </c>
      <c r="E5955" s="151" t="s">
        <v>3</v>
      </c>
      <c r="F5955" s="152" t="s">
        <v>5153</v>
      </c>
      <c r="H5955" s="153">
        <v>44.42</v>
      </c>
      <c r="I5955" s="154"/>
      <c r="L5955" s="149"/>
      <c r="M5955" s="155"/>
      <c r="T5955" s="156"/>
      <c r="AT5955" s="151" t="s">
        <v>193</v>
      </c>
      <c r="AU5955" s="151" t="s">
        <v>81</v>
      </c>
      <c r="AV5955" s="12" t="s">
        <v>81</v>
      </c>
      <c r="AW5955" s="12" t="s">
        <v>34</v>
      </c>
      <c r="AX5955" s="12" t="s">
        <v>72</v>
      </c>
      <c r="AY5955" s="151" t="s">
        <v>182</v>
      </c>
    </row>
    <row r="5956" spans="2:51" s="12" customFormat="1">
      <c r="B5956" s="149"/>
      <c r="D5956" s="150" t="s">
        <v>193</v>
      </c>
      <c r="E5956" s="151" t="s">
        <v>3</v>
      </c>
      <c r="F5956" s="152" t="s">
        <v>5154</v>
      </c>
      <c r="H5956" s="153">
        <v>37.380000000000003</v>
      </c>
      <c r="I5956" s="154"/>
      <c r="L5956" s="149"/>
      <c r="M5956" s="155"/>
      <c r="T5956" s="156"/>
      <c r="AT5956" s="151" t="s">
        <v>193</v>
      </c>
      <c r="AU5956" s="151" t="s">
        <v>81</v>
      </c>
      <c r="AV5956" s="12" t="s">
        <v>81</v>
      </c>
      <c r="AW5956" s="12" t="s">
        <v>34</v>
      </c>
      <c r="AX5956" s="12" t="s">
        <v>72</v>
      </c>
      <c r="AY5956" s="151" t="s">
        <v>182</v>
      </c>
    </row>
    <row r="5957" spans="2:51" s="12" customFormat="1">
      <c r="B5957" s="149"/>
      <c r="D5957" s="150" t="s">
        <v>193</v>
      </c>
      <c r="E5957" s="151" t="s">
        <v>3</v>
      </c>
      <c r="F5957" s="152" t="s">
        <v>5155</v>
      </c>
      <c r="H5957" s="153">
        <v>37.299999999999997</v>
      </c>
      <c r="I5957" s="154"/>
      <c r="L5957" s="149"/>
      <c r="M5957" s="155"/>
      <c r="T5957" s="156"/>
      <c r="AT5957" s="151" t="s">
        <v>193</v>
      </c>
      <c r="AU5957" s="151" t="s">
        <v>81</v>
      </c>
      <c r="AV5957" s="12" t="s">
        <v>81</v>
      </c>
      <c r="AW5957" s="12" t="s">
        <v>34</v>
      </c>
      <c r="AX5957" s="12" t="s">
        <v>72</v>
      </c>
      <c r="AY5957" s="151" t="s">
        <v>182</v>
      </c>
    </row>
    <row r="5958" spans="2:51" s="12" customFormat="1">
      <c r="B5958" s="149"/>
      <c r="D5958" s="150" t="s">
        <v>193</v>
      </c>
      <c r="E5958" s="151" t="s">
        <v>3</v>
      </c>
      <c r="F5958" s="152" t="s">
        <v>5156</v>
      </c>
      <c r="H5958" s="153">
        <v>22.46</v>
      </c>
      <c r="I5958" s="154"/>
      <c r="L5958" s="149"/>
      <c r="M5958" s="155"/>
      <c r="T5958" s="156"/>
      <c r="AT5958" s="151" t="s">
        <v>193</v>
      </c>
      <c r="AU5958" s="151" t="s">
        <v>81</v>
      </c>
      <c r="AV5958" s="12" t="s">
        <v>81</v>
      </c>
      <c r="AW5958" s="12" t="s">
        <v>34</v>
      </c>
      <c r="AX5958" s="12" t="s">
        <v>72</v>
      </c>
      <c r="AY5958" s="151" t="s">
        <v>182</v>
      </c>
    </row>
    <row r="5959" spans="2:51" s="12" customFormat="1">
      <c r="B5959" s="149"/>
      <c r="D5959" s="150" t="s">
        <v>193</v>
      </c>
      <c r="E5959" s="151" t="s">
        <v>3</v>
      </c>
      <c r="F5959" s="152" t="s">
        <v>5157</v>
      </c>
      <c r="H5959" s="153">
        <v>36.840000000000003</v>
      </c>
      <c r="I5959" s="154"/>
      <c r="L5959" s="149"/>
      <c r="M5959" s="155"/>
      <c r="T5959" s="156"/>
      <c r="AT5959" s="151" t="s">
        <v>193</v>
      </c>
      <c r="AU5959" s="151" t="s">
        <v>81</v>
      </c>
      <c r="AV5959" s="12" t="s">
        <v>81</v>
      </c>
      <c r="AW5959" s="12" t="s">
        <v>34</v>
      </c>
      <c r="AX5959" s="12" t="s">
        <v>72</v>
      </c>
      <c r="AY5959" s="151" t="s">
        <v>182</v>
      </c>
    </row>
    <row r="5960" spans="2:51" s="12" customFormat="1">
      <c r="B5960" s="149"/>
      <c r="D5960" s="150" t="s">
        <v>193</v>
      </c>
      <c r="E5960" s="151" t="s">
        <v>3</v>
      </c>
      <c r="F5960" s="152" t="s">
        <v>5158</v>
      </c>
      <c r="H5960" s="153">
        <v>80.12</v>
      </c>
      <c r="I5960" s="154"/>
      <c r="L5960" s="149"/>
      <c r="M5960" s="155"/>
      <c r="T5960" s="156"/>
      <c r="AT5960" s="151" t="s">
        <v>193</v>
      </c>
      <c r="AU5960" s="151" t="s">
        <v>81</v>
      </c>
      <c r="AV5960" s="12" t="s">
        <v>81</v>
      </c>
      <c r="AW5960" s="12" t="s">
        <v>34</v>
      </c>
      <c r="AX5960" s="12" t="s">
        <v>72</v>
      </c>
      <c r="AY5960" s="151" t="s">
        <v>182</v>
      </c>
    </row>
    <row r="5961" spans="2:51" s="12" customFormat="1">
      <c r="B5961" s="149"/>
      <c r="D5961" s="150" t="s">
        <v>193</v>
      </c>
      <c r="E5961" s="151" t="s">
        <v>3</v>
      </c>
      <c r="F5961" s="152" t="s">
        <v>5159</v>
      </c>
      <c r="H5961" s="153">
        <v>35.36</v>
      </c>
      <c r="I5961" s="154"/>
      <c r="L5961" s="149"/>
      <c r="M5961" s="155"/>
      <c r="T5961" s="156"/>
      <c r="AT5961" s="151" t="s">
        <v>193</v>
      </c>
      <c r="AU5961" s="151" t="s">
        <v>81</v>
      </c>
      <c r="AV5961" s="12" t="s">
        <v>81</v>
      </c>
      <c r="AW5961" s="12" t="s">
        <v>34</v>
      </c>
      <c r="AX5961" s="12" t="s">
        <v>72</v>
      </c>
      <c r="AY5961" s="151" t="s">
        <v>182</v>
      </c>
    </row>
    <row r="5962" spans="2:51" s="12" customFormat="1">
      <c r="B5962" s="149"/>
      <c r="D5962" s="150" t="s">
        <v>193</v>
      </c>
      <c r="E5962" s="151" t="s">
        <v>3</v>
      </c>
      <c r="F5962" s="152" t="s">
        <v>5160</v>
      </c>
      <c r="H5962" s="153">
        <v>35.96</v>
      </c>
      <c r="I5962" s="154"/>
      <c r="L5962" s="149"/>
      <c r="M5962" s="155"/>
      <c r="T5962" s="156"/>
      <c r="AT5962" s="151" t="s">
        <v>193</v>
      </c>
      <c r="AU5962" s="151" t="s">
        <v>81</v>
      </c>
      <c r="AV5962" s="12" t="s">
        <v>81</v>
      </c>
      <c r="AW5962" s="12" t="s">
        <v>34</v>
      </c>
      <c r="AX5962" s="12" t="s">
        <v>72</v>
      </c>
      <c r="AY5962" s="151" t="s">
        <v>182</v>
      </c>
    </row>
    <row r="5963" spans="2:51" s="12" customFormat="1">
      <c r="B5963" s="149"/>
      <c r="D5963" s="150" t="s">
        <v>193</v>
      </c>
      <c r="E5963" s="151" t="s">
        <v>3</v>
      </c>
      <c r="F5963" s="152" t="s">
        <v>5161</v>
      </c>
      <c r="H5963" s="153">
        <v>35.872</v>
      </c>
      <c r="I5963" s="154"/>
      <c r="L5963" s="149"/>
      <c r="M5963" s="155"/>
      <c r="T5963" s="156"/>
      <c r="AT5963" s="151" t="s">
        <v>193</v>
      </c>
      <c r="AU5963" s="151" t="s">
        <v>81</v>
      </c>
      <c r="AV5963" s="12" t="s">
        <v>81</v>
      </c>
      <c r="AW5963" s="12" t="s">
        <v>34</v>
      </c>
      <c r="AX5963" s="12" t="s">
        <v>72</v>
      </c>
      <c r="AY5963" s="151" t="s">
        <v>182</v>
      </c>
    </row>
    <row r="5964" spans="2:51" s="12" customFormat="1">
      <c r="B5964" s="149"/>
      <c r="D5964" s="150" t="s">
        <v>193</v>
      </c>
      <c r="E5964" s="151" t="s">
        <v>3</v>
      </c>
      <c r="F5964" s="152" t="s">
        <v>5162</v>
      </c>
      <c r="H5964" s="153">
        <v>35.468000000000004</v>
      </c>
      <c r="I5964" s="154"/>
      <c r="L5964" s="149"/>
      <c r="M5964" s="155"/>
      <c r="T5964" s="156"/>
      <c r="AT5964" s="151" t="s">
        <v>193</v>
      </c>
      <c r="AU5964" s="151" t="s">
        <v>81</v>
      </c>
      <c r="AV5964" s="12" t="s">
        <v>81</v>
      </c>
      <c r="AW5964" s="12" t="s">
        <v>34</v>
      </c>
      <c r="AX5964" s="12" t="s">
        <v>72</v>
      </c>
      <c r="AY5964" s="151" t="s">
        <v>182</v>
      </c>
    </row>
    <row r="5965" spans="2:51" s="12" customFormat="1">
      <c r="B5965" s="149"/>
      <c r="D5965" s="150" t="s">
        <v>193</v>
      </c>
      <c r="E5965" s="151" t="s">
        <v>3</v>
      </c>
      <c r="F5965" s="152" t="s">
        <v>5163</v>
      </c>
      <c r="H5965" s="153">
        <v>45</v>
      </c>
      <c r="I5965" s="154"/>
      <c r="L5965" s="149"/>
      <c r="M5965" s="155"/>
      <c r="T5965" s="156"/>
      <c r="AT5965" s="151" t="s">
        <v>193</v>
      </c>
      <c r="AU5965" s="151" t="s">
        <v>81</v>
      </c>
      <c r="AV5965" s="12" t="s">
        <v>81</v>
      </c>
      <c r="AW5965" s="12" t="s">
        <v>34</v>
      </c>
      <c r="AX5965" s="12" t="s">
        <v>72</v>
      </c>
      <c r="AY5965" s="151" t="s">
        <v>182</v>
      </c>
    </row>
    <row r="5966" spans="2:51" s="12" customFormat="1">
      <c r="B5966" s="149"/>
      <c r="D5966" s="150" t="s">
        <v>193</v>
      </c>
      <c r="E5966" s="151" t="s">
        <v>3</v>
      </c>
      <c r="F5966" s="152" t="s">
        <v>5164</v>
      </c>
      <c r="H5966" s="153">
        <v>49.16</v>
      </c>
      <c r="I5966" s="154"/>
      <c r="L5966" s="149"/>
      <c r="M5966" s="155"/>
      <c r="T5966" s="156"/>
      <c r="AT5966" s="151" t="s">
        <v>193</v>
      </c>
      <c r="AU5966" s="151" t="s">
        <v>81</v>
      </c>
      <c r="AV5966" s="12" t="s">
        <v>81</v>
      </c>
      <c r="AW5966" s="12" t="s">
        <v>34</v>
      </c>
      <c r="AX5966" s="12" t="s">
        <v>72</v>
      </c>
      <c r="AY5966" s="151" t="s">
        <v>182</v>
      </c>
    </row>
    <row r="5967" spans="2:51" s="12" customFormat="1">
      <c r="B5967" s="149"/>
      <c r="D5967" s="150" t="s">
        <v>193</v>
      </c>
      <c r="E5967" s="151" t="s">
        <v>3</v>
      </c>
      <c r="F5967" s="152" t="s">
        <v>5165</v>
      </c>
      <c r="H5967" s="153">
        <v>38.783999999999999</v>
      </c>
      <c r="I5967" s="154"/>
      <c r="L5967" s="149"/>
      <c r="M5967" s="155"/>
      <c r="T5967" s="156"/>
      <c r="AT5967" s="151" t="s">
        <v>193</v>
      </c>
      <c r="AU5967" s="151" t="s">
        <v>81</v>
      </c>
      <c r="AV5967" s="12" t="s">
        <v>81</v>
      </c>
      <c r="AW5967" s="12" t="s">
        <v>34</v>
      </c>
      <c r="AX5967" s="12" t="s">
        <v>72</v>
      </c>
      <c r="AY5967" s="151" t="s">
        <v>182</v>
      </c>
    </row>
    <row r="5968" spans="2:51" s="12" customFormat="1">
      <c r="B5968" s="149"/>
      <c r="D5968" s="150" t="s">
        <v>193</v>
      </c>
      <c r="E5968" s="151" t="s">
        <v>3</v>
      </c>
      <c r="F5968" s="152" t="s">
        <v>5166</v>
      </c>
      <c r="H5968" s="153">
        <v>38.14</v>
      </c>
      <c r="I5968" s="154"/>
      <c r="L5968" s="149"/>
      <c r="M5968" s="155"/>
      <c r="T5968" s="156"/>
      <c r="AT5968" s="151" t="s">
        <v>193</v>
      </c>
      <c r="AU5968" s="151" t="s">
        <v>81</v>
      </c>
      <c r="AV5968" s="12" t="s">
        <v>81</v>
      </c>
      <c r="AW5968" s="12" t="s">
        <v>34</v>
      </c>
      <c r="AX5968" s="12" t="s">
        <v>72</v>
      </c>
      <c r="AY5968" s="151" t="s">
        <v>182</v>
      </c>
    </row>
    <row r="5969" spans="2:65" s="12" customFormat="1">
      <c r="B5969" s="149"/>
      <c r="D5969" s="150" t="s">
        <v>193</v>
      </c>
      <c r="E5969" s="151" t="s">
        <v>3</v>
      </c>
      <c r="F5969" s="152" t="s">
        <v>5150</v>
      </c>
      <c r="H5969" s="153">
        <v>19.84</v>
      </c>
      <c r="I5969" s="154"/>
      <c r="L5969" s="149"/>
      <c r="M5969" s="155"/>
      <c r="T5969" s="156"/>
      <c r="AT5969" s="151" t="s">
        <v>193</v>
      </c>
      <c r="AU5969" s="151" t="s">
        <v>81</v>
      </c>
      <c r="AV5969" s="12" t="s">
        <v>81</v>
      </c>
      <c r="AW5969" s="12" t="s">
        <v>34</v>
      </c>
      <c r="AX5969" s="12" t="s">
        <v>72</v>
      </c>
      <c r="AY5969" s="151" t="s">
        <v>182</v>
      </c>
    </row>
    <row r="5970" spans="2:65" s="12" customFormat="1">
      <c r="B5970" s="149"/>
      <c r="D5970" s="150" t="s">
        <v>193</v>
      </c>
      <c r="E5970" s="151" t="s">
        <v>3</v>
      </c>
      <c r="F5970" s="152" t="s">
        <v>5167</v>
      </c>
      <c r="H5970" s="153">
        <v>64.52</v>
      </c>
      <c r="I5970" s="154"/>
      <c r="L5970" s="149"/>
      <c r="M5970" s="155"/>
      <c r="T5970" s="156"/>
      <c r="AT5970" s="151" t="s">
        <v>193</v>
      </c>
      <c r="AU5970" s="151" t="s">
        <v>81</v>
      </c>
      <c r="AV5970" s="12" t="s">
        <v>81</v>
      </c>
      <c r="AW5970" s="12" t="s">
        <v>34</v>
      </c>
      <c r="AX5970" s="12" t="s">
        <v>72</v>
      </c>
      <c r="AY5970" s="151" t="s">
        <v>182</v>
      </c>
    </row>
    <row r="5971" spans="2:65" s="12" customFormat="1">
      <c r="B5971" s="149"/>
      <c r="D5971" s="150" t="s">
        <v>193</v>
      </c>
      <c r="E5971" s="151" t="s">
        <v>3</v>
      </c>
      <c r="F5971" s="152" t="s">
        <v>5168</v>
      </c>
      <c r="H5971" s="153">
        <v>42.72</v>
      </c>
      <c r="I5971" s="154"/>
      <c r="L5971" s="149"/>
      <c r="M5971" s="155"/>
      <c r="T5971" s="156"/>
      <c r="AT5971" s="151" t="s">
        <v>193</v>
      </c>
      <c r="AU5971" s="151" t="s">
        <v>81</v>
      </c>
      <c r="AV5971" s="12" t="s">
        <v>81</v>
      </c>
      <c r="AW5971" s="12" t="s">
        <v>34</v>
      </c>
      <c r="AX5971" s="12" t="s">
        <v>72</v>
      </c>
      <c r="AY5971" s="151" t="s">
        <v>182</v>
      </c>
    </row>
    <row r="5972" spans="2:65" s="12" customFormat="1">
      <c r="B5972" s="149"/>
      <c r="D5972" s="150" t="s">
        <v>193</v>
      </c>
      <c r="E5972" s="151" t="s">
        <v>3</v>
      </c>
      <c r="F5972" s="152" t="s">
        <v>5169</v>
      </c>
      <c r="H5972" s="153">
        <v>30.84</v>
      </c>
      <c r="I5972" s="154"/>
      <c r="L5972" s="149"/>
      <c r="M5972" s="155"/>
      <c r="T5972" s="156"/>
      <c r="AT5972" s="151" t="s">
        <v>193</v>
      </c>
      <c r="AU5972" s="151" t="s">
        <v>81</v>
      </c>
      <c r="AV5972" s="12" t="s">
        <v>81</v>
      </c>
      <c r="AW5972" s="12" t="s">
        <v>34</v>
      </c>
      <c r="AX5972" s="12" t="s">
        <v>72</v>
      </c>
      <c r="AY5972" s="151" t="s">
        <v>182</v>
      </c>
    </row>
    <row r="5973" spans="2:65" s="14" customFormat="1">
      <c r="B5973" s="174"/>
      <c r="D5973" s="150" t="s">
        <v>193</v>
      </c>
      <c r="E5973" s="175" t="s">
        <v>3</v>
      </c>
      <c r="F5973" s="176" t="s">
        <v>610</v>
      </c>
      <c r="H5973" s="177">
        <v>753.98400000000004</v>
      </c>
      <c r="I5973" s="178"/>
      <c r="L5973" s="174"/>
      <c r="M5973" s="179"/>
      <c r="T5973" s="180"/>
      <c r="AT5973" s="175" t="s">
        <v>193</v>
      </c>
      <c r="AU5973" s="175" t="s">
        <v>81</v>
      </c>
      <c r="AV5973" s="14" t="s">
        <v>202</v>
      </c>
      <c r="AW5973" s="14" t="s">
        <v>34</v>
      </c>
      <c r="AX5973" s="14" t="s">
        <v>72</v>
      </c>
      <c r="AY5973" s="175" t="s">
        <v>182</v>
      </c>
    </row>
    <row r="5974" spans="2:65" s="12" customFormat="1">
      <c r="B5974" s="149"/>
      <c r="D5974" s="150" t="s">
        <v>193</v>
      </c>
      <c r="E5974" s="151" t="s">
        <v>3</v>
      </c>
      <c r="F5974" s="152" t="s">
        <v>5170</v>
      </c>
      <c r="H5974" s="153">
        <v>37.08</v>
      </c>
      <c r="I5974" s="154"/>
      <c r="L5974" s="149"/>
      <c r="M5974" s="155"/>
      <c r="T5974" s="156"/>
      <c r="AT5974" s="151" t="s">
        <v>193</v>
      </c>
      <c r="AU5974" s="151" t="s">
        <v>81</v>
      </c>
      <c r="AV5974" s="12" t="s">
        <v>81</v>
      </c>
      <c r="AW5974" s="12" t="s">
        <v>34</v>
      </c>
      <c r="AX5974" s="12" t="s">
        <v>72</v>
      </c>
      <c r="AY5974" s="151" t="s">
        <v>182</v>
      </c>
    </row>
    <row r="5975" spans="2:65" s="12" customFormat="1">
      <c r="B5975" s="149"/>
      <c r="D5975" s="150" t="s">
        <v>193</v>
      </c>
      <c r="E5975" s="151" t="s">
        <v>3</v>
      </c>
      <c r="F5975" s="152" t="s">
        <v>5171</v>
      </c>
      <c r="H5975" s="153">
        <v>42.58</v>
      </c>
      <c r="I5975" s="154"/>
      <c r="L5975" s="149"/>
      <c r="M5975" s="155"/>
      <c r="T5975" s="156"/>
      <c r="AT5975" s="151" t="s">
        <v>193</v>
      </c>
      <c r="AU5975" s="151" t="s">
        <v>81</v>
      </c>
      <c r="AV5975" s="12" t="s">
        <v>81</v>
      </c>
      <c r="AW5975" s="12" t="s">
        <v>34</v>
      </c>
      <c r="AX5975" s="12" t="s">
        <v>72</v>
      </c>
      <c r="AY5975" s="151" t="s">
        <v>182</v>
      </c>
    </row>
    <row r="5976" spans="2:65" s="14" customFormat="1">
      <c r="B5976" s="174"/>
      <c r="D5976" s="150" t="s">
        <v>193</v>
      </c>
      <c r="E5976" s="175" t="s">
        <v>3</v>
      </c>
      <c r="F5976" s="176" t="s">
        <v>910</v>
      </c>
      <c r="H5976" s="177">
        <v>79.66</v>
      </c>
      <c r="I5976" s="178"/>
      <c r="L5976" s="174"/>
      <c r="M5976" s="179"/>
      <c r="T5976" s="180"/>
      <c r="AT5976" s="175" t="s">
        <v>193</v>
      </c>
      <c r="AU5976" s="175" t="s">
        <v>81</v>
      </c>
      <c r="AV5976" s="14" t="s">
        <v>202</v>
      </c>
      <c r="AW5976" s="14" t="s">
        <v>34</v>
      </c>
      <c r="AX5976" s="14" t="s">
        <v>72</v>
      </c>
      <c r="AY5976" s="175" t="s">
        <v>182</v>
      </c>
    </row>
    <row r="5977" spans="2:65" s="13" customFormat="1">
      <c r="B5977" s="157"/>
      <c r="D5977" s="150" t="s">
        <v>193</v>
      </c>
      <c r="E5977" s="158" t="s">
        <v>3</v>
      </c>
      <c r="F5977" s="159" t="s">
        <v>201</v>
      </c>
      <c r="H5977" s="160">
        <v>3061.3720000000003</v>
      </c>
      <c r="I5977" s="161"/>
      <c r="L5977" s="157"/>
      <c r="M5977" s="162"/>
      <c r="T5977" s="163"/>
      <c r="AT5977" s="158" t="s">
        <v>193</v>
      </c>
      <c r="AU5977" s="158" t="s">
        <v>81</v>
      </c>
      <c r="AV5977" s="13" t="s">
        <v>189</v>
      </c>
      <c r="AW5977" s="13" t="s">
        <v>34</v>
      </c>
      <c r="AX5977" s="13" t="s">
        <v>79</v>
      </c>
      <c r="AY5977" s="158" t="s">
        <v>182</v>
      </c>
    </row>
    <row r="5978" spans="2:65" s="11" customFormat="1" ht="22.9" customHeight="1">
      <c r="B5978" s="119"/>
      <c r="D5978" s="120" t="s">
        <v>71</v>
      </c>
      <c r="E5978" s="129" t="s">
        <v>5172</v>
      </c>
      <c r="F5978" s="129" t="s">
        <v>5173</v>
      </c>
      <c r="I5978" s="122"/>
      <c r="J5978" s="130">
        <f>BK5978</f>
        <v>0</v>
      </c>
      <c r="L5978" s="119"/>
      <c r="M5978" s="124"/>
      <c r="P5978" s="125">
        <f>SUM(P5979:P6001)</f>
        <v>0</v>
      </c>
      <c r="R5978" s="125">
        <f>SUM(R5979:R6001)</f>
        <v>5.9009600000000002E-2</v>
      </c>
      <c r="T5978" s="126">
        <f>SUM(T5979:T6001)</f>
        <v>0</v>
      </c>
      <c r="AR5978" s="120" t="s">
        <v>81</v>
      </c>
      <c r="AT5978" s="127" t="s">
        <v>71</v>
      </c>
      <c r="AU5978" s="127" t="s">
        <v>79</v>
      </c>
      <c r="AY5978" s="120" t="s">
        <v>182</v>
      </c>
      <c r="BK5978" s="128">
        <f>SUM(BK5979:BK6001)</f>
        <v>0</v>
      </c>
    </row>
    <row r="5979" spans="2:65" s="1" customFormat="1" ht="24.2" customHeight="1">
      <c r="B5979" s="131"/>
      <c r="C5979" s="132" t="s">
        <v>5174</v>
      </c>
      <c r="D5979" s="132" t="s">
        <v>184</v>
      </c>
      <c r="E5979" s="133" t="s">
        <v>5175</v>
      </c>
      <c r="F5979" s="134" t="s">
        <v>5176</v>
      </c>
      <c r="G5979" s="135" t="s">
        <v>543</v>
      </c>
      <c r="H5979" s="136">
        <v>9</v>
      </c>
      <c r="I5979" s="137"/>
      <c r="J5979" s="138">
        <f>ROUND(I5979*H5979,2)</f>
        <v>0</v>
      </c>
      <c r="K5979" s="134" t="s">
        <v>3</v>
      </c>
      <c r="L5979" s="32"/>
      <c r="M5979" s="139" t="s">
        <v>3</v>
      </c>
      <c r="N5979" s="140" t="s">
        <v>43</v>
      </c>
      <c r="P5979" s="141">
        <f>O5979*H5979</f>
        <v>0</v>
      </c>
      <c r="Q5979" s="141">
        <v>0</v>
      </c>
      <c r="R5979" s="141">
        <f>Q5979*H5979</f>
        <v>0</v>
      </c>
      <c r="S5979" s="141">
        <v>0</v>
      </c>
      <c r="T5979" s="142">
        <f>S5979*H5979</f>
        <v>0</v>
      </c>
      <c r="AR5979" s="143" t="s">
        <v>286</v>
      </c>
      <c r="AT5979" s="143" t="s">
        <v>184</v>
      </c>
      <c r="AU5979" s="143" t="s">
        <v>81</v>
      </c>
      <c r="AY5979" s="17" t="s">
        <v>182</v>
      </c>
      <c r="BE5979" s="144">
        <f>IF(N5979="základní",J5979,0)</f>
        <v>0</v>
      </c>
      <c r="BF5979" s="144">
        <f>IF(N5979="snížená",J5979,0)</f>
        <v>0</v>
      </c>
      <c r="BG5979" s="144">
        <f>IF(N5979="zákl. přenesená",J5979,0)</f>
        <v>0</v>
      </c>
      <c r="BH5979" s="144">
        <f>IF(N5979="sníž. přenesená",J5979,0)</f>
        <v>0</v>
      </c>
      <c r="BI5979" s="144">
        <f>IF(N5979="nulová",J5979,0)</f>
        <v>0</v>
      </c>
      <c r="BJ5979" s="17" t="s">
        <v>79</v>
      </c>
      <c r="BK5979" s="144">
        <f>ROUND(I5979*H5979,2)</f>
        <v>0</v>
      </c>
      <c r="BL5979" s="17" t="s">
        <v>286</v>
      </c>
      <c r="BM5979" s="143" t="s">
        <v>5177</v>
      </c>
    </row>
    <row r="5980" spans="2:65" s="12" customFormat="1">
      <c r="B5980" s="149"/>
      <c r="D5980" s="150" t="s">
        <v>193</v>
      </c>
      <c r="E5980" s="151" t="s">
        <v>3</v>
      </c>
      <c r="F5980" s="152" t="s">
        <v>5178</v>
      </c>
      <c r="H5980" s="153">
        <v>9</v>
      </c>
      <c r="I5980" s="154"/>
      <c r="L5980" s="149"/>
      <c r="M5980" s="155"/>
      <c r="T5980" s="156"/>
      <c r="AT5980" s="151" t="s">
        <v>193</v>
      </c>
      <c r="AU5980" s="151" t="s">
        <v>81</v>
      </c>
      <c r="AV5980" s="12" t="s">
        <v>81</v>
      </c>
      <c r="AW5980" s="12" t="s">
        <v>34</v>
      </c>
      <c r="AX5980" s="12" t="s">
        <v>79</v>
      </c>
      <c r="AY5980" s="151" t="s">
        <v>182</v>
      </c>
    </row>
    <row r="5981" spans="2:65" s="1" customFormat="1" ht="24.2" customHeight="1">
      <c r="B5981" s="131"/>
      <c r="C5981" s="132" t="s">
        <v>5179</v>
      </c>
      <c r="D5981" s="132" t="s">
        <v>184</v>
      </c>
      <c r="E5981" s="133" t="s">
        <v>5180</v>
      </c>
      <c r="F5981" s="134" t="s">
        <v>5181</v>
      </c>
      <c r="G5981" s="135" t="s">
        <v>543</v>
      </c>
      <c r="H5981" s="136">
        <v>38</v>
      </c>
      <c r="I5981" s="137"/>
      <c r="J5981" s="138">
        <f>ROUND(I5981*H5981,2)</f>
        <v>0</v>
      </c>
      <c r="K5981" s="134" t="s">
        <v>3</v>
      </c>
      <c r="L5981" s="32"/>
      <c r="M5981" s="139" t="s">
        <v>3</v>
      </c>
      <c r="N5981" s="140" t="s">
        <v>43</v>
      </c>
      <c r="P5981" s="141">
        <f>O5981*H5981</f>
        <v>0</v>
      </c>
      <c r="Q5981" s="141">
        <v>0</v>
      </c>
      <c r="R5981" s="141">
        <f>Q5981*H5981</f>
        <v>0</v>
      </c>
      <c r="S5981" s="141">
        <v>0</v>
      </c>
      <c r="T5981" s="142">
        <f>S5981*H5981</f>
        <v>0</v>
      </c>
      <c r="AR5981" s="143" t="s">
        <v>286</v>
      </c>
      <c r="AT5981" s="143" t="s">
        <v>184</v>
      </c>
      <c r="AU5981" s="143" t="s">
        <v>81</v>
      </c>
      <c r="AY5981" s="17" t="s">
        <v>182</v>
      </c>
      <c r="BE5981" s="144">
        <f>IF(N5981="základní",J5981,0)</f>
        <v>0</v>
      </c>
      <c r="BF5981" s="144">
        <f>IF(N5981="snížená",J5981,0)</f>
        <v>0</v>
      </c>
      <c r="BG5981" s="144">
        <f>IF(N5981="zákl. přenesená",J5981,0)</f>
        <v>0</v>
      </c>
      <c r="BH5981" s="144">
        <f>IF(N5981="sníž. přenesená",J5981,0)</f>
        <v>0</v>
      </c>
      <c r="BI5981" s="144">
        <f>IF(N5981="nulová",J5981,0)</f>
        <v>0</v>
      </c>
      <c r="BJ5981" s="17" t="s">
        <v>79</v>
      </c>
      <c r="BK5981" s="144">
        <f>ROUND(I5981*H5981,2)</f>
        <v>0</v>
      </c>
      <c r="BL5981" s="17" t="s">
        <v>286</v>
      </c>
      <c r="BM5981" s="143" t="s">
        <v>5182</v>
      </c>
    </row>
    <row r="5982" spans="2:65" s="12" customFormat="1">
      <c r="B5982" s="149"/>
      <c r="D5982" s="150" t="s">
        <v>193</v>
      </c>
      <c r="E5982" s="151" t="s">
        <v>3</v>
      </c>
      <c r="F5982" s="152" t="s">
        <v>5183</v>
      </c>
      <c r="H5982" s="153">
        <v>38</v>
      </c>
      <c r="I5982" s="154"/>
      <c r="L5982" s="149"/>
      <c r="M5982" s="155"/>
      <c r="T5982" s="156"/>
      <c r="AT5982" s="151" t="s">
        <v>193</v>
      </c>
      <c r="AU5982" s="151" t="s">
        <v>81</v>
      </c>
      <c r="AV5982" s="12" t="s">
        <v>81</v>
      </c>
      <c r="AW5982" s="12" t="s">
        <v>34</v>
      </c>
      <c r="AX5982" s="12" t="s">
        <v>79</v>
      </c>
      <c r="AY5982" s="151" t="s">
        <v>182</v>
      </c>
    </row>
    <row r="5983" spans="2:65" s="1" customFormat="1" ht="24.2" customHeight="1">
      <c r="B5983" s="131"/>
      <c r="C5983" s="132" t="s">
        <v>5184</v>
      </c>
      <c r="D5983" s="132" t="s">
        <v>184</v>
      </c>
      <c r="E5983" s="133" t="s">
        <v>5185</v>
      </c>
      <c r="F5983" s="134" t="s">
        <v>5186</v>
      </c>
      <c r="G5983" s="135" t="s">
        <v>543</v>
      </c>
      <c r="H5983" s="136">
        <v>22</v>
      </c>
      <c r="I5983" s="137"/>
      <c r="J5983" s="138">
        <f>ROUND(I5983*H5983,2)</f>
        <v>0</v>
      </c>
      <c r="K5983" s="134" t="s">
        <v>3</v>
      </c>
      <c r="L5983" s="32"/>
      <c r="M5983" s="139" t="s">
        <v>3</v>
      </c>
      <c r="N5983" s="140" t="s">
        <v>43</v>
      </c>
      <c r="P5983" s="141">
        <f>O5983*H5983</f>
        <v>0</v>
      </c>
      <c r="Q5983" s="141">
        <v>0</v>
      </c>
      <c r="R5983" s="141">
        <f>Q5983*H5983</f>
        <v>0</v>
      </c>
      <c r="S5983" s="141">
        <v>0</v>
      </c>
      <c r="T5983" s="142">
        <f>S5983*H5983</f>
        <v>0</v>
      </c>
      <c r="AR5983" s="143" t="s">
        <v>286</v>
      </c>
      <c r="AT5983" s="143" t="s">
        <v>184</v>
      </c>
      <c r="AU5983" s="143" t="s">
        <v>81</v>
      </c>
      <c r="AY5983" s="17" t="s">
        <v>182</v>
      </c>
      <c r="BE5983" s="144">
        <f>IF(N5983="základní",J5983,0)</f>
        <v>0</v>
      </c>
      <c r="BF5983" s="144">
        <f>IF(N5983="snížená",J5983,0)</f>
        <v>0</v>
      </c>
      <c r="BG5983" s="144">
        <f>IF(N5983="zákl. přenesená",J5983,0)</f>
        <v>0</v>
      </c>
      <c r="BH5983" s="144">
        <f>IF(N5983="sníž. přenesená",J5983,0)</f>
        <v>0</v>
      </c>
      <c r="BI5983" s="144">
        <f>IF(N5983="nulová",J5983,0)</f>
        <v>0</v>
      </c>
      <c r="BJ5983" s="17" t="s">
        <v>79</v>
      </c>
      <c r="BK5983" s="144">
        <f>ROUND(I5983*H5983,2)</f>
        <v>0</v>
      </c>
      <c r="BL5983" s="17" t="s">
        <v>286</v>
      </c>
      <c r="BM5983" s="143" t="s">
        <v>5187</v>
      </c>
    </row>
    <row r="5984" spans="2:65" s="12" customFormat="1">
      <c r="B5984" s="149"/>
      <c r="D5984" s="150" t="s">
        <v>193</v>
      </c>
      <c r="E5984" s="151" t="s">
        <v>3</v>
      </c>
      <c r="F5984" s="152" t="s">
        <v>5188</v>
      </c>
      <c r="H5984" s="153">
        <v>22</v>
      </c>
      <c r="I5984" s="154"/>
      <c r="L5984" s="149"/>
      <c r="M5984" s="155"/>
      <c r="T5984" s="156"/>
      <c r="AT5984" s="151" t="s">
        <v>193</v>
      </c>
      <c r="AU5984" s="151" t="s">
        <v>81</v>
      </c>
      <c r="AV5984" s="12" t="s">
        <v>81</v>
      </c>
      <c r="AW5984" s="12" t="s">
        <v>34</v>
      </c>
      <c r="AX5984" s="12" t="s">
        <v>79</v>
      </c>
      <c r="AY5984" s="151" t="s">
        <v>182</v>
      </c>
    </row>
    <row r="5985" spans="2:65" s="1" customFormat="1" ht="24.2" customHeight="1">
      <c r="B5985" s="131"/>
      <c r="C5985" s="132" t="s">
        <v>5189</v>
      </c>
      <c r="D5985" s="132" t="s">
        <v>184</v>
      </c>
      <c r="E5985" s="133" t="s">
        <v>5190</v>
      </c>
      <c r="F5985" s="134" t="s">
        <v>5191</v>
      </c>
      <c r="G5985" s="135" t="s">
        <v>543</v>
      </c>
      <c r="H5985" s="136">
        <v>3</v>
      </c>
      <c r="I5985" s="137"/>
      <c r="J5985" s="138">
        <f>ROUND(I5985*H5985,2)</f>
        <v>0</v>
      </c>
      <c r="K5985" s="134" t="s">
        <v>3</v>
      </c>
      <c r="L5985" s="32"/>
      <c r="M5985" s="139" t="s">
        <v>3</v>
      </c>
      <c r="N5985" s="140" t="s">
        <v>43</v>
      </c>
      <c r="P5985" s="141">
        <f>O5985*H5985</f>
        <v>0</v>
      </c>
      <c r="Q5985" s="141">
        <v>0</v>
      </c>
      <c r="R5985" s="141">
        <f>Q5985*H5985</f>
        <v>0</v>
      </c>
      <c r="S5985" s="141">
        <v>0</v>
      </c>
      <c r="T5985" s="142">
        <f>S5985*H5985</f>
        <v>0</v>
      </c>
      <c r="AR5985" s="143" t="s">
        <v>286</v>
      </c>
      <c r="AT5985" s="143" t="s">
        <v>184</v>
      </c>
      <c r="AU5985" s="143" t="s">
        <v>81</v>
      </c>
      <c r="AY5985" s="17" t="s">
        <v>182</v>
      </c>
      <c r="BE5985" s="144">
        <f>IF(N5985="základní",J5985,0)</f>
        <v>0</v>
      </c>
      <c r="BF5985" s="144">
        <f>IF(N5985="snížená",J5985,0)</f>
        <v>0</v>
      </c>
      <c r="BG5985" s="144">
        <f>IF(N5985="zákl. přenesená",J5985,0)</f>
        <v>0</v>
      </c>
      <c r="BH5985" s="144">
        <f>IF(N5985="sníž. přenesená",J5985,0)</f>
        <v>0</v>
      </c>
      <c r="BI5985" s="144">
        <f>IF(N5985="nulová",J5985,0)</f>
        <v>0</v>
      </c>
      <c r="BJ5985" s="17" t="s">
        <v>79</v>
      </c>
      <c r="BK5985" s="144">
        <f>ROUND(I5985*H5985,2)</f>
        <v>0</v>
      </c>
      <c r="BL5985" s="17" t="s">
        <v>286</v>
      </c>
      <c r="BM5985" s="143" t="s">
        <v>5192</v>
      </c>
    </row>
    <row r="5986" spans="2:65" s="12" customFormat="1">
      <c r="B5986" s="149"/>
      <c r="D5986" s="150" t="s">
        <v>193</v>
      </c>
      <c r="E5986" s="151" t="s">
        <v>3</v>
      </c>
      <c r="F5986" s="152" t="s">
        <v>5193</v>
      </c>
      <c r="H5986" s="153">
        <v>3</v>
      </c>
      <c r="I5986" s="154"/>
      <c r="L5986" s="149"/>
      <c r="M5986" s="155"/>
      <c r="T5986" s="156"/>
      <c r="AT5986" s="151" t="s">
        <v>193</v>
      </c>
      <c r="AU5986" s="151" t="s">
        <v>81</v>
      </c>
      <c r="AV5986" s="12" t="s">
        <v>81</v>
      </c>
      <c r="AW5986" s="12" t="s">
        <v>34</v>
      </c>
      <c r="AX5986" s="12" t="s">
        <v>79</v>
      </c>
      <c r="AY5986" s="151" t="s">
        <v>182</v>
      </c>
    </row>
    <row r="5987" spans="2:65" s="1" customFormat="1" ht="24.2" customHeight="1">
      <c r="B5987" s="131"/>
      <c r="C5987" s="132" t="s">
        <v>5194</v>
      </c>
      <c r="D5987" s="132" t="s">
        <v>184</v>
      </c>
      <c r="E5987" s="133" t="s">
        <v>5195</v>
      </c>
      <c r="F5987" s="134" t="s">
        <v>5196</v>
      </c>
      <c r="G5987" s="135" t="s">
        <v>543</v>
      </c>
      <c r="H5987" s="136">
        <v>6</v>
      </c>
      <c r="I5987" s="137"/>
      <c r="J5987" s="138">
        <f>ROUND(I5987*H5987,2)</f>
        <v>0</v>
      </c>
      <c r="K5987" s="134" t="s">
        <v>3</v>
      </c>
      <c r="L5987" s="32"/>
      <c r="M5987" s="139" t="s">
        <v>3</v>
      </c>
      <c r="N5987" s="140" t="s">
        <v>43</v>
      </c>
      <c r="P5987" s="141">
        <f>O5987*H5987</f>
        <v>0</v>
      </c>
      <c r="Q5987" s="141">
        <v>0</v>
      </c>
      <c r="R5987" s="141">
        <f>Q5987*H5987</f>
        <v>0</v>
      </c>
      <c r="S5987" s="141">
        <v>0</v>
      </c>
      <c r="T5987" s="142">
        <f>S5987*H5987</f>
        <v>0</v>
      </c>
      <c r="AR5987" s="143" t="s">
        <v>286</v>
      </c>
      <c r="AT5987" s="143" t="s">
        <v>184</v>
      </c>
      <c r="AU5987" s="143" t="s">
        <v>81</v>
      </c>
      <c r="AY5987" s="17" t="s">
        <v>182</v>
      </c>
      <c r="BE5987" s="144">
        <f>IF(N5987="základní",J5987,0)</f>
        <v>0</v>
      </c>
      <c r="BF5987" s="144">
        <f>IF(N5987="snížená",J5987,0)</f>
        <v>0</v>
      </c>
      <c r="BG5987" s="144">
        <f>IF(N5987="zákl. přenesená",J5987,0)</f>
        <v>0</v>
      </c>
      <c r="BH5987" s="144">
        <f>IF(N5987="sníž. přenesená",J5987,0)</f>
        <v>0</v>
      </c>
      <c r="BI5987" s="144">
        <f>IF(N5987="nulová",J5987,0)</f>
        <v>0</v>
      </c>
      <c r="BJ5987" s="17" t="s">
        <v>79</v>
      </c>
      <c r="BK5987" s="144">
        <f>ROUND(I5987*H5987,2)</f>
        <v>0</v>
      </c>
      <c r="BL5987" s="17" t="s">
        <v>286</v>
      </c>
      <c r="BM5987" s="143" t="s">
        <v>5197</v>
      </c>
    </row>
    <row r="5988" spans="2:65" s="12" customFormat="1">
      <c r="B5988" s="149"/>
      <c r="D5988" s="150" t="s">
        <v>193</v>
      </c>
      <c r="E5988" s="151" t="s">
        <v>3</v>
      </c>
      <c r="F5988" s="152" t="s">
        <v>5198</v>
      </c>
      <c r="H5988" s="153">
        <v>6</v>
      </c>
      <c r="I5988" s="154"/>
      <c r="L5988" s="149"/>
      <c r="M5988" s="155"/>
      <c r="T5988" s="156"/>
      <c r="AT5988" s="151" t="s">
        <v>193</v>
      </c>
      <c r="AU5988" s="151" t="s">
        <v>81</v>
      </c>
      <c r="AV5988" s="12" t="s">
        <v>81</v>
      </c>
      <c r="AW5988" s="12" t="s">
        <v>34</v>
      </c>
      <c r="AX5988" s="12" t="s">
        <v>79</v>
      </c>
      <c r="AY5988" s="151" t="s">
        <v>182</v>
      </c>
    </row>
    <row r="5989" spans="2:65" s="1" customFormat="1" ht="37.9" customHeight="1">
      <c r="B5989" s="131"/>
      <c r="C5989" s="132" t="s">
        <v>5199</v>
      </c>
      <c r="D5989" s="132" t="s">
        <v>184</v>
      </c>
      <c r="E5989" s="133" t="s">
        <v>5200</v>
      </c>
      <c r="F5989" s="134" t="s">
        <v>5201</v>
      </c>
      <c r="G5989" s="135" t="s">
        <v>292</v>
      </c>
      <c r="H5989" s="136">
        <v>45.392000000000003</v>
      </c>
      <c r="I5989" s="137"/>
      <c r="J5989" s="138">
        <f>ROUND(I5989*H5989,2)</f>
        <v>0</v>
      </c>
      <c r="K5989" s="134" t="s">
        <v>188</v>
      </c>
      <c r="L5989" s="32"/>
      <c r="M5989" s="139" t="s">
        <v>3</v>
      </c>
      <c r="N5989" s="140" t="s">
        <v>43</v>
      </c>
      <c r="P5989" s="141">
        <f>O5989*H5989</f>
        <v>0</v>
      </c>
      <c r="Q5989" s="141">
        <v>0</v>
      </c>
      <c r="R5989" s="141">
        <f>Q5989*H5989</f>
        <v>0</v>
      </c>
      <c r="S5989" s="141">
        <v>0</v>
      </c>
      <c r="T5989" s="142">
        <f>S5989*H5989</f>
        <v>0</v>
      </c>
      <c r="AR5989" s="143" t="s">
        <v>286</v>
      </c>
      <c r="AT5989" s="143" t="s">
        <v>184</v>
      </c>
      <c r="AU5989" s="143" t="s">
        <v>81</v>
      </c>
      <c r="AY5989" s="17" t="s">
        <v>182</v>
      </c>
      <c r="BE5989" s="144">
        <f>IF(N5989="základní",J5989,0)</f>
        <v>0</v>
      </c>
      <c r="BF5989" s="144">
        <f>IF(N5989="snížená",J5989,0)</f>
        <v>0</v>
      </c>
      <c r="BG5989" s="144">
        <f>IF(N5989="zákl. přenesená",J5989,0)</f>
        <v>0</v>
      </c>
      <c r="BH5989" s="144">
        <f>IF(N5989="sníž. přenesená",J5989,0)</f>
        <v>0</v>
      </c>
      <c r="BI5989" s="144">
        <f>IF(N5989="nulová",J5989,0)</f>
        <v>0</v>
      </c>
      <c r="BJ5989" s="17" t="s">
        <v>79</v>
      </c>
      <c r="BK5989" s="144">
        <f>ROUND(I5989*H5989,2)</f>
        <v>0</v>
      </c>
      <c r="BL5989" s="17" t="s">
        <v>286</v>
      </c>
      <c r="BM5989" s="143" t="s">
        <v>5202</v>
      </c>
    </row>
    <row r="5990" spans="2:65" s="1" customFormat="1">
      <c r="B5990" s="32"/>
      <c r="D5990" s="145" t="s">
        <v>191</v>
      </c>
      <c r="F5990" s="146" t="s">
        <v>5203</v>
      </c>
      <c r="I5990" s="147"/>
      <c r="L5990" s="32"/>
      <c r="M5990" s="148"/>
      <c r="T5990" s="52"/>
      <c r="AT5990" s="17" t="s">
        <v>191</v>
      </c>
      <c r="AU5990" s="17" t="s">
        <v>81</v>
      </c>
    </row>
    <row r="5991" spans="2:65" s="12" customFormat="1">
      <c r="B5991" s="149"/>
      <c r="D5991" s="150" t="s">
        <v>193</v>
      </c>
      <c r="E5991" s="151" t="s">
        <v>3</v>
      </c>
      <c r="F5991" s="152" t="s">
        <v>1874</v>
      </c>
      <c r="H5991" s="153">
        <v>4.17</v>
      </c>
      <c r="I5991" s="154"/>
      <c r="L5991" s="149"/>
      <c r="M5991" s="155"/>
      <c r="T5991" s="156"/>
      <c r="AT5991" s="151" t="s">
        <v>193</v>
      </c>
      <c r="AU5991" s="151" t="s">
        <v>81</v>
      </c>
      <c r="AV5991" s="12" t="s">
        <v>81</v>
      </c>
      <c r="AW5991" s="12" t="s">
        <v>34</v>
      </c>
      <c r="AX5991" s="12" t="s">
        <v>72</v>
      </c>
      <c r="AY5991" s="151" t="s">
        <v>182</v>
      </c>
    </row>
    <row r="5992" spans="2:65" s="12" customFormat="1">
      <c r="B5992" s="149"/>
      <c r="D5992" s="150" t="s">
        <v>193</v>
      </c>
      <c r="E5992" s="151" t="s">
        <v>3</v>
      </c>
      <c r="F5992" s="152" t="s">
        <v>1875</v>
      </c>
      <c r="H5992" s="153">
        <v>2.2000000000000002</v>
      </c>
      <c r="I5992" s="154"/>
      <c r="L5992" s="149"/>
      <c r="M5992" s="155"/>
      <c r="T5992" s="156"/>
      <c r="AT5992" s="151" t="s">
        <v>193</v>
      </c>
      <c r="AU5992" s="151" t="s">
        <v>81</v>
      </c>
      <c r="AV5992" s="12" t="s">
        <v>81</v>
      </c>
      <c r="AW5992" s="12" t="s">
        <v>34</v>
      </c>
      <c r="AX5992" s="12" t="s">
        <v>72</v>
      </c>
      <c r="AY5992" s="151" t="s">
        <v>182</v>
      </c>
    </row>
    <row r="5993" spans="2:65" s="12" customFormat="1">
      <c r="B5993" s="149"/>
      <c r="D5993" s="150" t="s">
        <v>193</v>
      </c>
      <c r="E5993" s="151" t="s">
        <v>3</v>
      </c>
      <c r="F5993" s="152" t="s">
        <v>5204</v>
      </c>
      <c r="H5993" s="153">
        <v>9.4550000000000001</v>
      </c>
      <c r="I5993" s="154"/>
      <c r="L5993" s="149"/>
      <c r="M5993" s="155"/>
      <c r="T5993" s="156"/>
      <c r="AT5993" s="151" t="s">
        <v>193</v>
      </c>
      <c r="AU5993" s="151" t="s">
        <v>81</v>
      </c>
      <c r="AV5993" s="12" t="s">
        <v>81</v>
      </c>
      <c r="AW5993" s="12" t="s">
        <v>34</v>
      </c>
      <c r="AX5993" s="12" t="s">
        <v>72</v>
      </c>
      <c r="AY5993" s="151" t="s">
        <v>182</v>
      </c>
    </row>
    <row r="5994" spans="2:65" s="12" customFormat="1">
      <c r="B5994" s="149"/>
      <c r="D5994" s="150" t="s">
        <v>193</v>
      </c>
      <c r="E5994" s="151" t="s">
        <v>3</v>
      </c>
      <c r="F5994" s="152" t="s">
        <v>5205</v>
      </c>
      <c r="H5994" s="153">
        <v>23.436</v>
      </c>
      <c r="I5994" s="154"/>
      <c r="L5994" s="149"/>
      <c r="M5994" s="155"/>
      <c r="T5994" s="156"/>
      <c r="AT5994" s="151" t="s">
        <v>193</v>
      </c>
      <c r="AU5994" s="151" t="s">
        <v>81</v>
      </c>
      <c r="AV5994" s="12" t="s">
        <v>81</v>
      </c>
      <c r="AW5994" s="12" t="s">
        <v>34</v>
      </c>
      <c r="AX5994" s="12" t="s">
        <v>72</v>
      </c>
      <c r="AY5994" s="151" t="s">
        <v>182</v>
      </c>
    </row>
    <row r="5995" spans="2:65" s="12" customFormat="1">
      <c r="B5995" s="149"/>
      <c r="D5995" s="150" t="s">
        <v>193</v>
      </c>
      <c r="E5995" s="151" t="s">
        <v>3</v>
      </c>
      <c r="F5995" s="152" t="s">
        <v>5206</v>
      </c>
      <c r="H5995" s="153">
        <v>2.7</v>
      </c>
      <c r="I5995" s="154"/>
      <c r="L5995" s="149"/>
      <c r="M5995" s="155"/>
      <c r="T5995" s="156"/>
      <c r="AT5995" s="151" t="s">
        <v>193</v>
      </c>
      <c r="AU5995" s="151" t="s">
        <v>81</v>
      </c>
      <c r="AV5995" s="12" t="s">
        <v>81</v>
      </c>
      <c r="AW5995" s="12" t="s">
        <v>34</v>
      </c>
      <c r="AX5995" s="12" t="s">
        <v>72</v>
      </c>
      <c r="AY5995" s="151" t="s">
        <v>182</v>
      </c>
    </row>
    <row r="5996" spans="2:65" s="12" customFormat="1">
      <c r="B5996" s="149"/>
      <c r="D5996" s="150" t="s">
        <v>193</v>
      </c>
      <c r="E5996" s="151" t="s">
        <v>3</v>
      </c>
      <c r="F5996" s="152" t="s">
        <v>5207</v>
      </c>
      <c r="H5996" s="153">
        <v>2.2290000000000001</v>
      </c>
      <c r="I5996" s="154"/>
      <c r="L5996" s="149"/>
      <c r="M5996" s="155"/>
      <c r="T5996" s="156"/>
      <c r="AT5996" s="151" t="s">
        <v>193</v>
      </c>
      <c r="AU5996" s="151" t="s">
        <v>81</v>
      </c>
      <c r="AV5996" s="12" t="s">
        <v>81</v>
      </c>
      <c r="AW5996" s="12" t="s">
        <v>34</v>
      </c>
      <c r="AX5996" s="12" t="s">
        <v>72</v>
      </c>
      <c r="AY5996" s="151" t="s">
        <v>182</v>
      </c>
    </row>
    <row r="5997" spans="2:65" s="12" customFormat="1">
      <c r="B5997" s="149"/>
      <c r="D5997" s="150" t="s">
        <v>193</v>
      </c>
      <c r="E5997" s="151" t="s">
        <v>3</v>
      </c>
      <c r="F5997" s="152" t="s">
        <v>5208</v>
      </c>
      <c r="H5997" s="153">
        <v>1.202</v>
      </c>
      <c r="I5997" s="154"/>
      <c r="L5997" s="149"/>
      <c r="M5997" s="155"/>
      <c r="T5997" s="156"/>
      <c r="AT5997" s="151" t="s">
        <v>193</v>
      </c>
      <c r="AU5997" s="151" t="s">
        <v>81</v>
      </c>
      <c r="AV5997" s="12" t="s">
        <v>81</v>
      </c>
      <c r="AW5997" s="12" t="s">
        <v>34</v>
      </c>
      <c r="AX5997" s="12" t="s">
        <v>72</v>
      </c>
      <c r="AY5997" s="151" t="s">
        <v>182</v>
      </c>
    </row>
    <row r="5998" spans="2:65" s="13" customFormat="1">
      <c r="B5998" s="157"/>
      <c r="D5998" s="150" t="s">
        <v>193</v>
      </c>
      <c r="E5998" s="158" t="s">
        <v>3</v>
      </c>
      <c r="F5998" s="159" t="s">
        <v>5209</v>
      </c>
      <c r="H5998" s="160">
        <v>45.391999999999996</v>
      </c>
      <c r="I5998" s="161"/>
      <c r="L5998" s="157"/>
      <c r="M5998" s="162"/>
      <c r="T5998" s="163"/>
      <c r="AT5998" s="158" t="s">
        <v>193</v>
      </c>
      <c r="AU5998" s="158" t="s">
        <v>81</v>
      </c>
      <c r="AV5998" s="13" t="s">
        <v>189</v>
      </c>
      <c r="AW5998" s="13" t="s">
        <v>34</v>
      </c>
      <c r="AX5998" s="13" t="s">
        <v>79</v>
      </c>
      <c r="AY5998" s="158" t="s">
        <v>182</v>
      </c>
    </row>
    <row r="5999" spans="2:65" s="1" customFormat="1" ht="16.5" customHeight="1">
      <c r="B5999" s="131"/>
      <c r="C5999" s="164" t="s">
        <v>5210</v>
      </c>
      <c r="D5999" s="164" t="s">
        <v>281</v>
      </c>
      <c r="E5999" s="165" t="s">
        <v>5211</v>
      </c>
      <c r="F5999" s="166" t="s">
        <v>5212</v>
      </c>
      <c r="G5999" s="167" t="s">
        <v>292</v>
      </c>
      <c r="H5999" s="168">
        <v>45.392000000000003</v>
      </c>
      <c r="I5999" s="169"/>
      <c r="J5999" s="170">
        <f>ROUND(I5999*H5999,2)</f>
        <v>0</v>
      </c>
      <c r="K5999" s="166" t="s">
        <v>188</v>
      </c>
      <c r="L5999" s="171"/>
      <c r="M5999" s="172" t="s">
        <v>3</v>
      </c>
      <c r="N5999" s="173" t="s">
        <v>43</v>
      </c>
      <c r="P5999" s="141">
        <f>O5999*H5999</f>
        <v>0</v>
      </c>
      <c r="Q5999" s="141">
        <v>1.2999999999999999E-3</v>
      </c>
      <c r="R5999" s="141">
        <f>Q5999*H5999</f>
        <v>5.9009600000000002E-2</v>
      </c>
      <c r="S5999" s="141">
        <v>0</v>
      </c>
      <c r="T5999" s="142">
        <f>S5999*H5999</f>
        <v>0</v>
      </c>
      <c r="AR5999" s="143" t="s">
        <v>405</v>
      </c>
      <c r="AT5999" s="143" t="s">
        <v>281</v>
      </c>
      <c r="AU5999" s="143" t="s">
        <v>81</v>
      </c>
      <c r="AY5999" s="17" t="s">
        <v>182</v>
      </c>
      <c r="BE5999" s="144">
        <f>IF(N5999="základní",J5999,0)</f>
        <v>0</v>
      </c>
      <c r="BF5999" s="144">
        <f>IF(N5999="snížená",J5999,0)</f>
        <v>0</v>
      </c>
      <c r="BG5999" s="144">
        <f>IF(N5999="zákl. přenesená",J5999,0)</f>
        <v>0</v>
      </c>
      <c r="BH5999" s="144">
        <f>IF(N5999="sníž. přenesená",J5999,0)</f>
        <v>0</v>
      </c>
      <c r="BI5999" s="144">
        <f>IF(N5999="nulová",J5999,0)</f>
        <v>0</v>
      </c>
      <c r="BJ5999" s="17" t="s">
        <v>79</v>
      </c>
      <c r="BK5999" s="144">
        <f>ROUND(I5999*H5999,2)</f>
        <v>0</v>
      </c>
      <c r="BL5999" s="17" t="s">
        <v>286</v>
      </c>
      <c r="BM5999" s="143" t="s">
        <v>5213</v>
      </c>
    </row>
    <row r="6000" spans="2:65" s="1" customFormat="1" ht="49.15" customHeight="1">
      <c r="B6000" s="131"/>
      <c r="C6000" s="132" t="s">
        <v>5214</v>
      </c>
      <c r="D6000" s="132" t="s">
        <v>184</v>
      </c>
      <c r="E6000" s="133" t="s">
        <v>5215</v>
      </c>
      <c r="F6000" s="134" t="s">
        <v>5216</v>
      </c>
      <c r="G6000" s="135" t="s">
        <v>256</v>
      </c>
      <c r="H6000" s="136">
        <v>5.8999999999999997E-2</v>
      </c>
      <c r="I6000" s="137"/>
      <c r="J6000" s="138">
        <f>ROUND(I6000*H6000,2)</f>
        <v>0</v>
      </c>
      <c r="K6000" s="134" t="s">
        <v>188</v>
      </c>
      <c r="L6000" s="32"/>
      <c r="M6000" s="139" t="s">
        <v>3</v>
      </c>
      <c r="N6000" s="140" t="s">
        <v>43</v>
      </c>
      <c r="P6000" s="141">
        <f>O6000*H6000</f>
        <v>0</v>
      </c>
      <c r="Q6000" s="141">
        <v>0</v>
      </c>
      <c r="R6000" s="141">
        <f>Q6000*H6000</f>
        <v>0</v>
      </c>
      <c r="S6000" s="141">
        <v>0</v>
      </c>
      <c r="T6000" s="142">
        <f>S6000*H6000</f>
        <v>0</v>
      </c>
      <c r="AR6000" s="143" t="s">
        <v>286</v>
      </c>
      <c r="AT6000" s="143" t="s">
        <v>184</v>
      </c>
      <c r="AU6000" s="143" t="s">
        <v>81</v>
      </c>
      <c r="AY6000" s="17" t="s">
        <v>182</v>
      </c>
      <c r="BE6000" s="144">
        <f>IF(N6000="základní",J6000,0)</f>
        <v>0</v>
      </c>
      <c r="BF6000" s="144">
        <f>IF(N6000="snížená",J6000,0)</f>
        <v>0</v>
      </c>
      <c r="BG6000" s="144">
        <f>IF(N6000="zákl. přenesená",J6000,0)</f>
        <v>0</v>
      </c>
      <c r="BH6000" s="144">
        <f>IF(N6000="sníž. přenesená",J6000,0)</f>
        <v>0</v>
      </c>
      <c r="BI6000" s="144">
        <f>IF(N6000="nulová",J6000,0)</f>
        <v>0</v>
      </c>
      <c r="BJ6000" s="17" t="s">
        <v>79</v>
      </c>
      <c r="BK6000" s="144">
        <f>ROUND(I6000*H6000,2)</f>
        <v>0</v>
      </c>
      <c r="BL6000" s="17" t="s">
        <v>286</v>
      </c>
      <c r="BM6000" s="143" t="s">
        <v>5217</v>
      </c>
    </row>
    <row r="6001" spans="2:65" s="1" customFormat="1">
      <c r="B6001" s="32"/>
      <c r="D6001" s="145" t="s">
        <v>191</v>
      </c>
      <c r="F6001" s="146" t="s">
        <v>5218</v>
      </c>
      <c r="I6001" s="147"/>
      <c r="L6001" s="32"/>
      <c r="M6001" s="148"/>
      <c r="T6001" s="52"/>
      <c r="AT6001" s="17" t="s">
        <v>191</v>
      </c>
      <c r="AU6001" s="17" t="s">
        <v>81</v>
      </c>
    </row>
    <row r="6002" spans="2:65" s="11" customFormat="1" ht="22.9" customHeight="1">
      <c r="B6002" s="119"/>
      <c r="D6002" s="120" t="s">
        <v>71</v>
      </c>
      <c r="E6002" s="129" t="s">
        <v>5219</v>
      </c>
      <c r="F6002" s="129" t="s">
        <v>5220</v>
      </c>
      <c r="I6002" s="122"/>
      <c r="J6002" s="130">
        <f>BK6002</f>
        <v>0</v>
      </c>
      <c r="L6002" s="119"/>
      <c r="M6002" s="124"/>
      <c r="P6002" s="125">
        <f>SUM(P6003:P6014)</f>
        <v>0</v>
      </c>
      <c r="R6002" s="125">
        <f>SUM(R6003:R6014)</f>
        <v>0</v>
      </c>
      <c r="T6002" s="126">
        <f>SUM(T6003:T6014)</f>
        <v>0</v>
      </c>
      <c r="AR6002" s="120" t="s">
        <v>81</v>
      </c>
      <c r="AT6002" s="127" t="s">
        <v>71</v>
      </c>
      <c r="AU6002" s="127" t="s">
        <v>79</v>
      </c>
      <c r="AY6002" s="120" t="s">
        <v>182</v>
      </c>
      <c r="BK6002" s="128">
        <f>SUM(BK6003:BK6014)</f>
        <v>0</v>
      </c>
    </row>
    <row r="6003" spans="2:65" s="1" customFormat="1" ht="37.9" customHeight="1">
      <c r="B6003" s="131"/>
      <c r="C6003" s="132" t="s">
        <v>5221</v>
      </c>
      <c r="D6003" s="132" t="s">
        <v>184</v>
      </c>
      <c r="E6003" s="133" t="s">
        <v>5222</v>
      </c>
      <c r="F6003" s="134" t="s">
        <v>5223</v>
      </c>
      <c r="G6003" s="135" t="s">
        <v>300</v>
      </c>
      <c r="H6003" s="136">
        <v>292</v>
      </c>
      <c r="I6003" s="137"/>
      <c r="J6003" s="138">
        <f>ROUND(I6003*H6003,2)</f>
        <v>0</v>
      </c>
      <c r="K6003" s="134" t="s">
        <v>3</v>
      </c>
      <c r="L6003" s="32"/>
      <c r="M6003" s="139" t="s">
        <v>3</v>
      </c>
      <c r="N6003" s="140" t="s">
        <v>43</v>
      </c>
      <c r="P6003" s="141">
        <f>O6003*H6003</f>
        <v>0</v>
      </c>
      <c r="Q6003" s="141">
        <v>0</v>
      </c>
      <c r="R6003" s="141">
        <f>Q6003*H6003</f>
        <v>0</v>
      </c>
      <c r="S6003" s="141">
        <v>0</v>
      </c>
      <c r="T6003" s="142">
        <f>S6003*H6003</f>
        <v>0</v>
      </c>
      <c r="AR6003" s="143" t="s">
        <v>286</v>
      </c>
      <c r="AT6003" s="143" t="s">
        <v>184</v>
      </c>
      <c r="AU6003" s="143" t="s">
        <v>81</v>
      </c>
      <c r="AY6003" s="17" t="s">
        <v>182</v>
      </c>
      <c r="BE6003" s="144">
        <f>IF(N6003="základní",J6003,0)</f>
        <v>0</v>
      </c>
      <c r="BF6003" s="144">
        <f>IF(N6003="snížená",J6003,0)</f>
        <v>0</v>
      </c>
      <c r="BG6003" s="144">
        <f>IF(N6003="zákl. přenesená",J6003,0)</f>
        <v>0</v>
      </c>
      <c r="BH6003" s="144">
        <f>IF(N6003="sníž. přenesená",J6003,0)</f>
        <v>0</v>
      </c>
      <c r="BI6003" s="144">
        <f>IF(N6003="nulová",J6003,0)</f>
        <v>0</v>
      </c>
      <c r="BJ6003" s="17" t="s">
        <v>79</v>
      </c>
      <c r="BK6003" s="144">
        <f>ROUND(I6003*H6003,2)</f>
        <v>0</v>
      </c>
      <c r="BL6003" s="17" t="s">
        <v>286</v>
      </c>
      <c r="BM6003" s="143" t="s">
        <v>5224</v>
      </c>
    </row>
    <row r="6004" spans="2:65" s="12" customFormat="1">
      <c r="B6004" s="149"/>
      <c r="D6004" s="150" t="s">
        <v>193</v>
      </c>
      <c r="E6004" s="151" t="s">
        <v>3</v>
      </c>
      <c r="F6004" s="152" t="s">
        <v>5225</v>
      </c>
      <c r="H6004" s="153">
        <v>292</v>
      </c>
      <c r="I6004" s="154"/>
      <c r="L6004" s="149"/>
      <c r="M6004" s="155"/>
      <c r="T6004" s="156"/>
      <c r="AT6004" s="151" t="s">
        <v>193</v>
      </c>
      <c r="AU6004" s="151" t="s">
        <v>81</v>
      </c>
      <c r="AV6004" s="12" t="s">
        <v>81</v>
      </c>
      <c r="AW6004" s="12" t="s">
        <v>34</v>
      </c>
      <c r="AX6004" s="12" t="s">
        <v>79</v>
      </c>
      <c r="AY6004" s="151" t="s">
        <v>182</v>
      </c>
    </row>
    <row r="6005" spans="2:65" s="1" customFormat="1" ht="37.9" customHeight="1">
      <c r="B6005" s="131"/>
      <c r="C6005" s="132" t="s">
        <v>5226</v>
      </c>
      <c r="D6005" s="132" t="s">
        <v>184</v>
      </c>
      <c r="E6005" s="133" t="s">
        <v>5227</v>
      </c>
      <c r="F6005" s="134" t="s">
        <v>5228</v>
      </c>
      <c r="G6005" s="135" t="s">
        <v>300</v>
      </c>
      <c r="H6005" s="136">
        <v>282</v>
      </c>
      <c r="I6005" s="137"/>
      <c r="J6005" s="138">
        <f>ROUND(I6005*H6005,2)</f>
        <v>0</v>
      </c>
      <c r="K6005" s="134" t="s">
        <v>3</v>
      </c>
      <c r="L6005" s="32"/>
      <c r="M6005" s="139" t="s">
        <v>3</v>
      </c>
      <c r="N6005" s="140" t="s">
        <v>43</v>
      </c>
      <c r="P6005" s="141">
        <f>O6005*H6005</f>
        <v>0</v>
      </c>
      <c r="Q6005" s="141">
        <v>0</v>
      </c>
      <c r="R6005" s="141">
        <f>Q6005*H6005</f>
        <v>0</v>
      </c>
      <c r="S6005" s="141">
        <v>0</v>
      </c>
      <c r="T6005" s="142">
        <f>S6005*H6005</f>
        <v>0</v>
      </c>
      <c r="AR6005" s="143" t="s">
        <v>286</v>
      </c>
      <c r="AT6005" s="143" t="s">
        <v>184</v>
      </c>
      <c r="AU6005" s="143" t="s">
        <v>81</v>
      </c>
      <c r="AY6005" s="17" t="s">
        <v>182</v>
      </c>
      <c r="BE6005" s="144">
        <f>IF(N6005="základní",J6005,0)</f>
        <v>0</v>
      </c>
      <c r="BF6005" s="144">
        <f>IF(N6005="snížená",J6005,0)</f>
        <v>0</v>
      </c>
      <c r="BG6005" s="144">
        <f>IF(N6005="zákl. přenesená",J6005,0)</f>
        <v>0</v>
      </c>
      <c r="BH6005" s="144">
        <f>IF(N6005="sníž. přenesená",J6005,0)</f>
        <v>0</v>
      </c>
      <c r="BI6005" s="144">
        <f>IF(N6005="nulová",J6005,0)</f>
        <v>0</v>
      </c>
      <c r="BJ6005" s="17" t="s">
        <v>79</v>
      </c>
      <c r="BK6005" s="144">
        <f>ROUND(I6005*H6005,2)</f>
        <v>0</v>
      </c>
      <c r="BL6005" s="17" t="s">
        <v>286</v>
      </c>
      <c r="BM6005" s="143" t="s">
        <v>5229</v>
      </c>
    </row>
    <row r="6006" spans="2:65" s="12" customFormat="1">
      <c r="B6006" s="149"/>
      <c r="D6006" s="150" t="s">
        <v>193</v>
      </c>
      <c r="E6006" s="151" t="s">
        <v>3</v>
      </c>
      <c r="F6006" s="152" t="s">
        <v>5230</v>
      </c>
      <c r="H6006" s="153">
        <v>282</v>
      </c>
      <c r="I6006" s="154"/>
      <c r="L6006" s="149"/>
      <c r="M6006" s="155"/>
      <c r="T6006" s="156"/>
      <c r="AT6006" s="151" t="s">
        <v>193</v>
      </c>
      <c r="AU6006" s="151" t="s">
        <v>81</v>
      </c>
      <c r="AV6006" s="12" t="s">
        <v>81</v>
      </c>
      <c r="AW6006" s="12" t="s">
        <v>34</v>
      </c>
      <c r="AX6006" s="12" t="s">
        <v>79</v>
      </c>
      <c r="AY6006" s="151" t="s">
        <v>182</v>
      </c>
    </row>
    <row r="6007" spans="2:65" s="1" customFormat="1" ht="21.75" customHeight="1">
      <c r="B6007" s="131"/>
      <c r="C6007" s="132" t="s">
        <v>5231</v>
      </c>
      <c r="D6007" s="132" t="s">
        <v>184</v>
      </c>
      <c r="E6007" s="133" t="s">
        <v>5232</v>
      </c>
      <c r="F6007" s="134" t="s">
        <v>5233</v>
      </c>
      <c r="G6007" s="135" t="s">
        <v>543</v>
      </c>
      <c r="H6007" s="136">
        <v>70</v>
      </c>
      <c r="I6007" s="137"/>
      <c r="J6007" s="138">
        <f>ROUND(I6007*H6007,2)</f>
        <v>0</v>
      </c>
      <c r="K6007" s="134" t="s">
        <v>3</v>
      </c>
      <c r="L6007" s="32"/>
      <c r="M6007" s="139" t="s">
        <v>3</v>
      </c>
      <c r="N6007" s="140" t="s">
        <v>43</v>
      </c>
      <c r="P6007" s="141">
        <f>O6007*H6007</f>
        <v>0</v>
      </c>
      <c r="Q6007" s="141">
        <v>0</v>
      </c>
      <c r="R6007" s="141">
        <f>Q6007*H6007</f>
        <v>0</v>
      </c>
      <c r="S6007" s="141">
        <v>0</v>
      </c>
      <c r="T6007" s="142">
        <f>S6007*H6007</f>
        <v>0</v>
      </c>
      <c r="AR6007" s="143" t="s">
        <v>286</v>
      </c>
      <c r="AT6007" s="143" t="s">
        <v>184</v>
      </c>
      <c r="AU6007" s="143" t="s">
        <v>81</v>
      </c>
      <c r="AY6007" s="17" t="s">
        <v>182</v>
      </c>
      <c r="BE6007" s="144">
        <f>IF(N6007="základní",J6007,0)</f>
        <v>0</v>
      </c>
      <c r="BF6007" s="144">
        <f>IF(N6007="snížená",J6007,0)</f>
        <v>0</v>
      </c>
      <c r="BG6007" s="144">
        <f>IF(N6007="zákl. přenesená",J6007,0)</f>
        <v>0</v>
      </c>
      <c r="BH6007" s="144">
        <f>IF(N6007="sníž. přenesená",J6007,0)</f>
        <v>0</v>
      </c>
      <c r="BI6007" s="144">
        <f>IF(N6007="nulová",J6007,0)</f>
        <v>0</v>
      </c>
      <c r="BJ6007" s="17" t="s">
        <v>79</v>
      </c>
      <c r="BK6007" s="144">
        <f>ROUND(I6007*H6007,2)</f>
        <v>0</v>
      </c>
      <c r="BL6007" s="17" t="s">
        <v>286</v>
      </c>
      <c r="BM6007" s="143" t="s">
        <v>5234</v>
      </c>
    </row>
    <row r="6008" spans="2:65" s="12" customFormat="1">
      <c r="B6008" s="149"/>
      <c r="D6008" s="150" t="s">
        <v>193</v>
      </c>
      <c r="E6008" s="151" t="s">
        <v>3</v>
      </c>
      <c r="F6008" s="152" t="s">
        <v>5235</v>
      </c>
      <c r="H6008" s="153">
        <v>70</v>
      </c>
      <c r="I6008" s="154"/>
      <c r="L6008" s="149"/>
      <c r="M6008" s="155"/>
      <c r="T6008" s="156"/>
      <c r="AT6008" s="151" t="s">
        <v>193</v>
      </c>
      <c r="AU6008" s="151" t="s">
        <v>81</v>
      </c>
      <c r="AV6008" s="12" t="s">
        <v>81</v>
      </c>
      <c r="AW6008" s="12" t="s">
        <v>34</v>
      </c>
      <c r="AX6008" s="12" t="s">
        <v>79</v>
      </c>
      <c r="AY6008" s="151" t="s">
        <v>182</v>
      </c>
    </row>
    <row r="6009" spans="2:65" s="1" customFormat="1" ht="24.2" customHeight="1">
      <c r="B6009" s="131"/>
      <c r="C6009" s="132" t="s">
        <v>5236</v>
      </c>
      <c r="D6009" s="132" t="s">
        <v>184</v>
      </c>
      <c r="E6009" s="133" t="s">
        <v>5237</v>
      </c>
      <c r="F6009" s="134" t="s">
        <v>5238</v>
      </c>
      <c r="G6009" s="135" t="s">
        <v>543</v>
      </c>
      <c r="H6009" s="136">
        <v>4</v>
      </c>
      <c r="I6009" s="137"/>
      <c r="J6009" s="138">
        <f>ROUND(I6009*H6009,2)</f>
        <v>0</v>
      </c>
      <c r="K6009" s="134" t="s">
        <v>3</v>
      </c>
      <c r="L6009" s="32"/>
      <c r="M6009" s="139" t="s">
        <v>3</v>
      </c>
      <c r="N6009" s="140" t="s">
        <v>43</v>
      </c>
      <c r="P6009" s="141">
        <f>O6009*H6009</f>
        <v>0</v>
      </c>
      <c r="Q6009" s="141">
        <v>0</v>
      </c>
      <c r="R6009" s="141">
        <f>Q6009*H6009</f>
        <v>0</v>
      </c>
      <c r="S6009" s="141">
        <v>0</v>
      </c>
      <c r="T6009" s="142">
        <f>S6009*H6009</f>
        <v>0</v>
      </c>
      <c r="AR6009" s="143" t="s">
        <v>286</v>
      </c>
      <c r="AT6009" s="143" t="s">
        <v>184</v>
      </c>
      <c r="AU6009" s="143" t="s">
        <v>81</v>
      </c>
      <c r="AY6009" s="17" t="s">
        <v>182</v>
      </c>
      <c r="BE6009" s="144">
        <f>IF(N6009="základní",J6009,0)</f>
        <v>0</v>
      </c>
      <c r="BF6009" s="144">
        <f>IF(N6009="snížená",J6009,0)</f>
        <v>0</v>
      </c>
      <c r="BG6009" s="144">
        <f>IF(N6009="zákl. přenesená",J6009,0)</f>
        <v>0</v>
      </c>
      <c r="BH6009" s="144">
        <f>IF(N6009="sníž. přenesená",J6009,0)</f>
        <v>0</v>
      </c>
      <c r="BI6009" s="144">
        <f>IF(N6009="nulová",J6009,0)</f>
        <v>0</v>
      </c>
      <c r="BJ6009" s="17" t="s">
        <v>79</v>
      </c>
      <c r="BK6009" s="144">
        <f>ROUND(I6009*H6009,2)</f>
        <v>0</v>
      </c>
      <c r="BL6009" s="17" t="s">
        <v>286</v>
      </c>
      <c r="BM6009" s="143" t="s">
        <v>5239</v>
      </c>
    </row>
    <row r="6010" spans="2:65" s="12" customFormat="1">
      <c r="B6010" s="149"/>
      <c r="D6010" s="150" t="s">
        <v>193</v>
      </c>
      <c r="E6010" s="151" t="s">
        <v>3</v>
      </c>
      <c r="F6010" s="152" t="s">
        <v>5240</v>
      </c>
      <c r="H6010" s="153">
        <v>4</v>
      </c>
      <c r="I6010" s="154"/>
      <c r="L6010" s="149"/>
      <c r="M6010" s="155"/>
      <c r="T6010" s="156"/>
      <c r="AT6010" s="151" t="s">
        <v>193</v>
      </c>
      <c r="AU6010" s="151" t="s">
        <v>81</v>
      </c>
      <c r="AV6010" s="12" t="s">
        <v>81</v>
      </c>
      <c r="AW6010" s="12" t="s">
        <v>34</v>
      </c>
      <c r="AX6010" s="12" t="s">
        <v>79</v>
      </c>
      <c r="AY6010" s="151" t="s">
        <v>182</v>
      </c>
    </row>
    <row r="6011" spans="2:65" s="1" customFormat="1" ht="24.2" customHeight="1">
      <c r="B6011" s="131"/>
      <c r="C6011" s="132" t="s">
        <v>5241</v>
      </c>
      <c r="D6011" s="132" t="s">
        <v>184</v>
      </c>
      <c r="E6011" s="133" t="s">
        <v>5242</v>
      </c>
      <c r="F6011" s="134" t="s">
        <v>5243</v>
      </c>
      <c r="G6011" s="135" t="s">
        <v>543</v>
      </c>
      <c r="H6011" s="136">
        <v>122</v>
      </c>
      <c r="I6011" s="137"/>
      <c r="J6011" s="138">
        <f>ROUND(I6011*H6011,2)</f>
        <v>0</v>
      </c>
      <c r="K6011" s="134" t="s">
        <v>3</v>
      </c>
      <c r="L6011" s="32"/>
      <c r="M6011" s="139" t="s">
        <v>3</v>
      </c>
      <c r="N6011" s="140" t="s">
        <v>43</v>
      </c>
      <c r="P6011" s="141">
        <f>O6011*H6011</f>
        <v>0</v>
      </c>
      <c r="Q6011" s="141">
        <v>0</v>
      </c>
      <c r="R6011" s="141">
        <f>Q6011*H6011</f>
        <v>0</v>
      </c>
      <c r="S6011" s="141">
        <v>0</v>
      </c>
      <c r="T6011" s="142">
        <f>S6011*H6011</f>
        <v>0</v>
      </c>
      <c r="AR6011" s="143" t="s">
        <v>286</v>
      </c>
      <c r="AT6011" s="143" t="s">
        <v>184</v>
      </c>
      <c r="AU6011" s="143" t="s">
        <v>81</v>
      </c>
      <c r="AY6011" s="17" t="s">
        <v>182</v>
      </c>
      <c r="BE6011" s="144">
        <f>IF(N6011="základní",J6011,0)</f>
        <v>0</v>
      </c>
      <c r="BF6011" s="144">
        <f>IF(N6011="snížená",J6011,0)</f>
        <v>0</v>
      </c>
      <c r="BG6011" s="144">
        <f>IF(N6011="zákl. přenesená",J6011,0)</f>
        <v>0</v>
      </c>
      <c r="BH6011" s="144">
        <f>IF(N6011="sníž. přenesená",J6011,0)</f>
        <v>0</v>
      </c>
      <c r="BI6011" s="144">
        <f>IF(N6011="nulová",J6011,0)</f>
        <v>0</v>
      </c>
      <c r="BJ6011" s="17" t="s">
        <v>79</v>
      </c>
      <c r="BK6011" s="144">
        <f>ROUND(I6011*H6011,2)</f>
        <v>0</v>
      </c>
      <c r="BL6011" s="17" t="s">
        <v>286</v>
      </c>
      <c r="BM6011" s="143" t="s">
        <v>5244</v>
      </c>
    </row>
    <row r="6012" spans="2:65" s="12" customFormat="1" ht="22.5">
      <c r="B6012" s="149"/>
      <c r="D6012" s="150" t="s">
        <v>193</v>
      </c>
      <c r="E6012" s="151" t="s">
        <v>3</v>
      </c>
      <c r="F6012" s="152" t="s">
        <v>5245</v>
      </c>
      <c r="H6012" s="153">
        <v>122</v>
      </c>
      <c r="I6012" s="154"/>
      <c r="L6012" s="149"/>
      <c r="M6012" s="155"/>
      <c r="T6012" s="156"/>
      <c r="AT6012" s="151" t="s">
        <v>193</v>
      </c>
      <c r="AU6012" s="151" t="s">
        <v>81</v>
      </c>
      <c r="AV6012" s="12" t="s">
        <v>81</v>
      </c>
      <c r="AW6012" s="12" t="s">
        <v>34</v>
      </c>
      <c r="AX6012" s="12" t="s">
        <v>79</v>
      </c>
      <c r="AY6012" s="151" t="s">
        <v>182</v>
      </c>
    </row>
    <row r="6013" spans="2:65" s="1" customFormat="1" ht="24.2" customHeight="1">
      <c r="B6013" s="131"/>
      <c r="C6013" s="132" t="s">
        <v>5246</v>
      </c>
      <c r="D6013" s="132" t="s">
        <v>184</v>
      </c>
      <c r="E6013" s="133" t="s">
        <v>5247</v>
      </c>
      <c r="F6013" s="134" t="s">
        <v>5248</v>
      </c>
      <c r="G6013" s="135" t="s">
        <v>543</v>
      </c>
      <c r="H6013" s="136">
        <v>122</v>
      </c>
      <c r="I6013" s="137"/>
      <c r="J6013" s="138">
        <f>ROUND(I6013*H6013,2)</f>
        <v>0</v>
      </c>
      <c r="K6013" s="134" t="s">
        <v>3</v>
      </c>
      <c r="L6013" s="32"/>
      <c r="M6013" s="139" t="s">
        <v>3</v>
      </c>
      <c r="N6013" s="140" t="s">
        <v>43</v>
      </c>
      <c r="P6013" s="141">
        <f>O6013*H6013</f>
        <v>0</v>
      </c>
      <c r="Q6013" s="141">
        <v>0</v>
      </c>
      <c r="R6013" s="141">
        <f>Q6013*H6013</f>
        <v>0</v>
      </c>
      <c r="S6013" s="141">
        <v>0</v>
      </c>
      <c r="T6013" s="142">
        <f>S6013*H6013</f>
        <v>0</v>
      </c>
      <c r="AR6013" s="143" t="s">
        <v>286</v>
      </c>
      <c r="AT6013" s="143" t="s">
        <v>184</v>
      </c>
      <c r="AU6013" s="143" t="s">
        <v>81</v>
      </c>
      <c r="AY6013" s="17" t="s">
        <v>182</v>
      </c>
      <c r="BE6013" s="144">
        <f>IF(N6013="základní",J6013,0)</f>
        <v>0</v>
      </c>
      <c r="BF6013" s="144">
        <f>IF(N6013="snížená",J6013,0)</f>
        <v>0</v>
      </c>
      <c r="BG6013" s="144">
        <f>IF(N6013="zákl. přenesená",J6013,0)</f>
        <v>0</v>
      </c>
      <c r="BH6013" s="144">
        <f>IF(N6013="sníž. přenesená",J6013,0)</f>
        <v>0</v>
      </c>
      <c r="BI6013" s="144">
        <f>IF(N6013="nulová",J6013,0)</f>
        <v>0</v>
      </c>
      <c r="BJ6013" s="17" t="s">
        <v>79</v>
      </c>
      <c r="BK6013" s="144">
        <f>ROUND(I6013*H6013,2)</f>
        <v>0</v>
      </c>
      <c r="BL6013" s="17" t="s">
        <v>286</v>
      </c>
      <c r="BM6013" s="143" t="s">
        <v>5249</v>
      </c>
    </row>
    <row r="6014" spans="2:65" s="12" customFormat="1">
      <c r="B6014" s="149"/>
      <c r="D6014" s="150" t="s">
        <v>193</v>
      </c>
      <c r="E6014" s="151" t="s">
        <v>3</v>
      </c>
      <c r="F6014" s="152" t="s">
        <v>5250</v>
      </c>
      <c r="H6014" s="153">
        <v>122</v>
      </c>
      <c r="I6014" s="154"/>
      <c r="L6014" s="149"/>
      <c r="M6014" s="155"/>
      <c r="T6014" s="156"/>
      <c r="AT6014" s="151" t="s">
        <v>193</v>
      </c>
      <c r="AU6014" s="151" t="s">
        <v>81</v>
      </c>
      <c r="AV6014" s="12" t="s">
        <v>81</v>
      </c>
      <c r="AW6014" s="12" t="s">
        <v>34</v>
      </c>
      <c r="AX6014" s="12" t="s">
        <v>79</v>
      </c>
      <c r="AY6014" s="151" t="s">
        <v>182</v>
      </c>
    </row>
    <row r="6015" spans="2:65" s="11" customFormat="1" ht="25.9" customHeight="1">
      <c r="B6015" s="119"/>
      <c r="D6015" s="120" t="s">
        <v>71</v>
      </c>
      <c r="E6015" s="121" t="s">
        <v>5251</v>
      </c>
      <c r="F6015" s="121" t="s">
        <v>5252</v>
      </c>
      <c r="I6015" s="122"/>
      <c r="J6015" s="123">
        <f>BK6015</f>
        <v>0</v>
      </c>
      <c r="L6015" s="119"/>
      <c r="M6015" s="124"/>
      <c r="P6015" s="125">
        <f>SUM(P6016:P6030)</f>
        <v>0</v>
      </c>
      <c r="R6015" s="125">
        <f>SUM(R6016:R6030)</f>
        <v>0</v>
      </c>
      <c r="T6015" s="126">
        <f>SUM(T6016:T6030)</f>
        <v>0</v>
      </c>
      <c r="AR6015" s="120" t="s">
        <v>189</v>
      </c>
      <c r="AT6015" s="127" t="s">
        <v>71</v>
      </c>
      <c r="AU6015" s="127" t="s">
        <v>72</v>
      </c>
      <c r="AY6015" s="120" t="s">
        <v>182</v>
      </c>
      <c r="BK6015" s="128">
        <f>SUM(BK6016:BK6030)</f>
        <v>0</v>
      </c>
    </row>
    <row r="6016" spans="2:65" s="1" customFormat="1" ht="24.2" customHeight="1">
      <c r="B6016" s="131"/>
      <c r="C6016" s="132" t="s">
        <v>5253</v>
      </c>
      <c r="D6016" s="132" t="s">
        <v>184</v>
      </c>
      <c r="E6016" s="133" t="s">
        <v>5254</v>
      </c>
      <c r="F6016" s="134" t="s">
        <v>5255</v>
      </c>
      <c r="G6016" s="135" t="s">
        <v>5256</v>
      </c>
      <c r="H6016" s="136">
        <v>1200</v>
      </c>
      <c r="I6016" s="137"/>
      <c r="J6016" s="138">
        <f>ROUND(I6016*H6016,2)</f>
        <v>0</v>
      </c>
      <c r="K6016" s="134" t="s">
        <v>188</v>
      </c>
      <c r="L6016" s="32"/>
      <c r="M6016" s="139" t="s">
        <v>3</v>
      </c>
      <c r="N6016" s="140" t="s">
        <v>43</v>
      </c>
      <c r="P6016" s="141">
        <f>O6016*H6016</f>
        <v>0</v>
      </c>
      <c r="Q6016" s="141">
        <v>0</v>
      </c>
      <c r="R6016" s="141">
        <f>Q6016*H6016</f>
        <v>0</v>
      </c>
      <c r="S6016" s="141">
        <v>0</v>
      </c>
      <c r="T6016" s="142">
        <f>S6016*H6016</f>
        <v>0</v>
      </c>
      <c r="AR6016" s="143" t="s">
        <v>4254</v>
      </c>
      <c r="AT6016" s="143" t="s">
        <v>184</v>
      </c>
      <c r="AU6016" s="143" t="s">
        <v>79</v>
      </c>
      <c r="AY6016" s="17" t="s">
        <v>182</v>
      </c>
      <c r="BE6016" s="144">
        <f>IF(N6016="základní",J6016,0)</f>
        <v>0</v>
      </c>
      <c r="BF6016" s="144">
        <f>IF(N6016="snížená",J6016,0)</f>
        <v>0</v>
      </c>
      <c r="BG6016" s="144">
        <f>IF(N6016="zákl. přenesená",J6016,0)</f>
        <v>0</v>
      </c>
      <c r="BH6016" s="144">
        <f>IF(N6016="sníž. přenesená",J6016,0)</f>
        <v>0</v>
      </c>
      <c r="BI6016" s="144">
        <f>IF(N6016="nulová",J6016,0)</f>
        <v>0</v>
      </c>
      <c r="BJ6016" s="17" t="s">
        <v>79</v>
      </c>
      <c r="BK6016" s="144">
        <f>ROUND(I6016*H6016,2)</f>
        <v>0</v>
      </c>
      <c r="BL6016" s="17" t="s">
        <v>4254</v>
      </c>
      <c r="BM6016" s="143" t="s">
        <v>5257</v>
      </c>
    </row>
    <row r="6017" spans="2:65" s="1" customFormat="1">
      <c r="B6017" s="32"/>
      <c r="D6017" s="145" t="s">
        <v>191</v>
      </c>
      <c r="F6017" s="146" t="s">
        <v>5258</v>
      </c>
      <c r="I6017" s="147"/>
      <c r="L6017" s="32"/>
      <c r="M6017" s="148"/>
      <c r="T6017" s="52"/>
      <c r="AT6017" s="17" t="s">
        <v>191</v>
      </c>
      <c r="AU6017" s="17" t="s">
        <v>79</v>
      </c>
    </row>
    <row r="6018" spans="2:65" s="12" customFormat="1">
      <c r="B6018" s="149"/>
      <c r="D6018" s="150" t="s">
        <v>193</v>
      </c>
      <c r="E6018" s="151" t="s">
        <v>3</v>
      </c>
      <c r="F6018" s="152" t="s">
        <v>5259</v>
      </c>
      <c r="H6018" s="153">
        <v>240</v>
      </c>
      <c r="I6018" s="154"/>
      <c r="L6018" s="149"/>
      <c r="M6018" s="155"/>
      <c r="T6018" s="156"/>
      <c r="AT6018" s="151" t="s">
        <v>193</v>
      </c>
      <c r="AU6018" s="151" t="s">
        <v>79</v>
      </c>
      <c r="AV6018" s="12" t="s">
        <v>81</v>
      </c>
      <c r="AW6018" s="12" t="s">
        <v>34</v>
      </c>
      <c r="AX6018" s="12" t="s">
        <v>72</v>
      </c>
      <c r="AY6018" s="151" t="s">
        <v>182</v>
      </c>
    </row>
    <row r="6019" spans="2:65" s="12" customFormat="1">
      <c r="B6019" s="149"/>
      <c r="D6019" s="150" t="s">
        <v>193</v>
      </c>
      <c r="E6019" s="151" t="s">
        <v>3</v>
      </c>
      <c r="F6019" s="152" t="s">
        <v>5260</v>
      </c>
      <c r="H6019" s="153">
        <v>320</v>
      </c>
      <c r="I6019" s="154"/>
      <c r="L6019" s="149"/>
      <c r="M6019" s="155"/>
      <c r="T6019" s="156"/>
      <c r="AT6019" s="151" t="s">
        <v>193</v>
      </c>
      <c r="AU6019" s="151" t="s">
        <v>79</v>
      </c>
      <c r="AV6019" s="12" t="s">
        <v>81</v>
      </c>
      <c r="AW6019" s="12" t="s">
        <v>34</v>
      </c>
      <c r="AX6019" s="12" t="s">
        <v>72</v>
      </c>
      <c r="AY6019" s="151" t="s">
        <v>182</v>
      </c>
    </row>
    <row r="6020" spans="2:65" s="12" customFormat="1">
      <c r="B6020" s="149"/>
      <c r="D6020" s="150" t="s">
        <v>193</v>
      </c>
      <c r="E6020" s="151" t="s">
        <v>3</v>
      </c>
      <c r="F6020" s="152" t="s">
        <v>5261</v>
      </c>
      <c r="H6020" s="153">
        <v>640</v>
      </c>
      <c r="I6020" s="154"/>
      <c r="L6020" s="149"/>
      <c r="M6020" s="155"/>
      <c r="T6020" s="156"/>
      <c r="AT6020" s="151" t="s">
        <v>193</v>
      </c>
      <c r="AU6020" s="151" t="s">
        <v>79</v>
      </c>
      <c r="AV6020" s="12" t="s">
        <v>81</v>
      </c>
      <c r="AW6020" s="12" t="s">
        <v>34</v>
      </c>
      <c r="AX6020" s="12" t="s">
        <v>72</v>
      </c>
      <c r="AY6020" s="151" t="s">
        <v>182</v>
      </c>
    </row>
    <row r="6021" spans="2:65" s="13" customFormat="1">
      <c r="B6021" s="157"/>
      <c r="D6021" s="150" t="s">
        <v>193</v>
      </c>
      <c r="E6021" s="158" t="s">
        <v>3</v>
      </c>
      <c r="F6021" s="159" t="s">
        <v>201</v>
      </c>
      <c r="H6021" s="160">
        <v>1200</v>
      </c>
      <c r="I6021" s="161"/>
      <c r="L6021" s="157"/>
      <c r="M6021" s="162"/>
      <c r="T6021" s="163"/>
      <c r="AT6021" s="158" t="s">
        <v>193</v>
      </c>
      <c r="AU6021" s="158" t="s">
        <v>79</v>
      </c>
      <c r="AV6021" s="13" t="s">
        <v>189</v>
      </c>
      <c r="AW6021" s="13" t="s">
        <v>34</v>
      </c>
      <c r="AX6021" s="13" t="s">
        <v>79</v>
      </c>
      <c r="AY6021" s="158" t="s">
        <v>182</v>
      </c>
    </row>
    <row r="6022" spans="2:65" s="1" customFormat="1" ht="24.2" customHeight="1">
      <c r="B6022" s="131"/>
      <c r="C6022" s="132" t="s">
        <v>5262</v>
      </c>
      <c r="D6022" s="132" t="s">
        <v>184</v>
      </c>
      <c r="E6022" s="133" t="s">
        <v>5263</v>
      </c>
      <c r="F6022" s="134" t="s">
        <v>5264</v>
      </c>
      <c r="G6022" s="135" t="s">
        <v>5256</v>
      </c>
      <c r="H6022" s="136">
        <v>640</v>
      </c>
      <c r="I6022" s="137"/>
      <c r="J6022" s="138">
        <f>ROUND(I6022*H6022,2)</f>
        <v>0</v>
      </c>
      <c r="K6022" s="134" t="s">
        <v>188</v>
      </c>
      <c r="L6022" s="32"/>
      <c r="M6022" s="139" t="s">
        <v>3</v>
      </c>
      <c r="N6022" s="140" t="s">
        <v>43</v>
      </c>
      <c r="P6022" s="141">
        <f>O6022*H6022</f>
        <v>0</v>
      </c>
      <c r="Q6022" s="141">
        <v>0</v>
      </c>
      <c r="R6022" s="141">
        <f>Q6022*H6022</f>
        <v>0</v>
      </c>
      <c r="S6022" s="141">
        <v>0</v>
      </c>
      <c r="T6022" s="142">
        <f>S6022*H6022</f>
        <v>0</v>
      </c>
      <c r="AR6022" s="143" t="s">
        <v>4254</v>
      </c>
      <c r="AT6022" s="143" t="s">
        <v>184</v>
      </c>
      <c r="AU6022" s="143" t="s">
        <v>79</v>
      </c>
      <c r="AY6022" s="17" t="s">
        <v>182</v>
      </c>
      <c r="BE6022" s="144">
        <f>IF(N6022="základní",J6022,0)</f>
        <v>0</v>
      </c>
      <c r="BF6022" s="144">
        <f>IF(N6022="snížená",J6022,0)</f>
        <v>0</v>
      </c>
      <c r="BG6022" s="144">
        <f>IF(N6022="zákl. přenesená",J6022,0)</f>
        <v>0</v>
      </c>
      <c r="BH6022" s="144">
        <f>IF(N6022="sníž. přenesená",J6022,0)</f>
        <v>0</v>
      </c>
      <c r="BI6022" s="144">
        <f>IF(N6022="nulová",J6022,0)</f>
        <v>0</v>
      </c>
      <c r="BJ6022" s="17" t="s">
        <v>79</v>
      </c>
      <c r="BK6022" s="144">
        <f>ROUND(I6022*H6022,2)</f>
        <v>0</v>
      </c>
      <c r="BL6022" s="17" t="s">
        <v>4254</v>
      </c>
      <c r="BM6022" s="143" t="s">
        <v>5265</v>
      </c>
    </row>
    <row r="6023" spans="2:65" s="1" customFormat="1">
      <c r="B6023" s="32"/>
      <c r="D6023" s="145" t="s">
        <v>191</v>
      </c>
      <c r="F6023" s="146" t="s">
        <v>5266</v>
      </c>
      <c r="I6023" s="147"/>
      <c r="L6023" s="32"/>
      <c r="M6023" s="148"/>
      <c r="T6023" s="52"/>
      <c r="AT6023" s="17" t="s">
        <v>191</v>
      </c>
      <c r="AU6023" s="17" t="s">
        <v>79</v>
      </c>
    </row>
    <row r="6024" spans="2:65" s="12" customFormat="1" ht="22.5">
      <c r="B6024" s="149"/>
      <c r="D6024" s="150" t="s">
        <v>193</v>
      </c>
      <c r="E6024" s="151" t="s">
        <v>3</v>
      </c>
      <c r="F6024" s="152" t="s">
        <v>5267</v>
      </c>
      <c r="H6024" s="153">
        <v>640</v>
      </c>
      <c r="I6024" s="154"/>
      <c r="L6024" s="149"/>
      <c r="M6024" s="155"/>
      <c r="T6024" s="156"/>
      <c r="AT6024" s="151" t="s">
        <v>193</v>
      </c>
      <c r="AU6024" s="151" t="s">
        <v>79</v>
      </c>
      <c r="AV6024" s="12" t="s">
        <v>81</v>
      </c>
      <c r="AW6024" s="12" t="s">
        <v>34</v>
      </c>
      <c r="AX6024" s="12" t="s">
        <v>79</v>
      </c>
      <c r="AY6024" s="151" t="s">
        <v>182</v>
      </c>
    </row>
    <row r="6025" spans="2:65" s="1" customFormat="1" ht="24.2" customHeight="1">
      <c r="B6025" s="131"/>
      <c r="C6025" s="132" t="s">
        <v>5268</v>
      </c>
      <c r="D6025" s="132" t="s">
        <v>184</v>
      </c>
      <c r="E6025" s="133" t="s">
        <v>5269</v>
      </c>
      <c r="F6025" s="134" t="s">
        <v>5270</v>
      </c>
      <c r="G6025" s="135" t="s">
        <v>5256</v>
      </c>
      <c r="H6025" s="136">
        <v>40</v>
      </c>
      <c r="I6025" s="137"/>
      <c r="J6025" s="138">
        <f>ROUND(I6025*H6025,2)</f>
        <v>0</v>
      </c>
      <c r="K6025" s="134" t="s">
        <v>188</v>
      </c>
      <c r="L6025" s="32"/>
      <c r="M6025" s="139" t="s">
        <v>3</v>
      </c>
      <c r="N6025" s="140" t="s">
        <v>43</v>
      </c>
      <c r="P6025" s="141">
        <f>O6025*H6025</f>
        <v>0</v>
      </c>
      <c r="Q6025" s="141">
        <v>0</v>
      </c>
      <c r="R6025" s="141">
        <f>Q6025*H6025</f>
        <v>0</v>
      </c>
      <c r="S6025" s="141">
        <v>0</v>
      </c>
      <c r="T6025" s="142">
        <f>S6025*H6025</f>
        <v>0</v>
      </c>
      <c r="AR6025" s="143" t="s">
        <v>189</v>
      </c>
      <c r="AT6025" s="143" t="s">
        <v>184</v>
      </c>
      <c r="AU6025" s="143" t="s">
        <v>79</v>
      </c>
      <c r="AY6025" s="17" t="s">
        <v>182</v>
      </c>
      <c r="BE6025" s="144">
        <f>IF(N6025="základní",J6025,0)</f>
        <v>0</v>
      </c>
      <c r="BF6025" s="144">
        <f>IF(N6025="snížená",J6025,0)</f>
        <v>0</v>
      </c>
      <c r="BG6025" s="144">
        <f>IF(N6025="zákl. přenesená",J6025,0)</f>
        <v>0</v>
      </c>
      <c r="BH6025" s="144">
        <f>IF(N6025="sníž. přenesená",J6025,0)</f>
        <v>0</v>
      </c>
      <c r="BI6025" s="144">
        <f>IF(N6025="nulová",J6025,0)</f>
        <v>0</v>
      </c>
      <c r="BJ6025" s="17" t="s">
        <v>79</v>
      </c>
      <c r="BK6025" s="144">
        <f>ROUND(I6025*H6025,2)</f>
        <v>0</v>
      </c>
      <c r="BL6025" s="17" t="s">
        <v>189</v>
      </c>
      <c r="BM6025" s="143" t="s">
        <v>5271</v>
      </c>
    </row>
    <row r="6026" spans="2:65" s="1" customFormat="1">
      <c r="B6026" s="32"/>
      <c r="D6026" s="145" t="s">
        <v>191</v>
      </c>
      <c r="F6026" s="146" t="s">
        <v>5272</v>
      </c>
      <c r="I6026" s="147"/>
      <c r="L6026" s="32"/>
      <c r="M6026" s="148"/>
      <c r="T6026" s="52"/>
      <c r="AT6026" s="17" t="s">
        <v>191</v>
      </c>
      <c r="AU6026" s="17" t="s">
        <v>79</v>
      </c>
    </row>
    <row r="6027" spans="2:65" s="12" customFormat="1">
      <c r="B6027" s="149"/>
      <c r="D6027" s="150" t="s">
        <v>193</v>
      </c>
      <c r="E6027" s="151" t="s">
        <v>3</v>
      </c>
      <c r="F6027" s="152" t="s">
        <v>5273</v>
      </c>
      <c r="H6027" s="153">
        <v>40</v>
      </c>
      <c r="I6027" s="154"/>
      <c r="L6027" s="149"/>
      <c r="M6027" s="155"/>
      <c r="T6027" s="156"/>
      <c r="AT6027" s="151" t="s">
        <v>193</v>
      </c>
      <c r="AU6027" s="151" t="s">
        <v>79</v>
      </c>
      <c r="AV6027" s="12" t="s">
        <v>81</v>
      </c>
      <c r="AW6027" s="12" t="s">
        <v>34</v>
      </c>
      <c r="AX6027" s="12" t="s">
        <v>79</v>
      </c>
      <c r="AY6027" s="151" t="s">
        <v>182</v>
      </c>
    </row>
    <row r="6028" spans="2:65" s="1" customFormat="1" ht="37.9" customHeight="1">
      <c r="B6028" s="131"/>
      <c r="C6028" s="132" t="s">
        <v>5274</v>
      </c>
      <c r="D6028" s="132" t="s">
        <v>184</v>
      </c>
      <c r="E6028" s="133" t="s">
        <v>5275</v>
      </c>
      <c r="F6028" s="134" t="s">
        <v>5276</v>
      </c>
      <c r="G6028" s="135" t="s">
        <v>5256</v>
      </c>
      <c r="H6028" s="136">
        <v>1280</v>
      </c>
      <c r="I6028" s="137"/>
      <c r="J6028" s="138">
        <f>ROUND(I6028*H6028,2)</f>
        <v>0</v>
      </c>
      <c r="K6028" s="134" t="s">
        <v>188</v>
      </c>
      <c r="L6028" s="32"/>
      <c r="M6028" s="139" t="s">
        <v>3</v>
      </c>
      <c r="N6028" s="140" t="s">
        <v>43</v>
      </c>
      <c r="P6028" s="141">
        <f>O6028*H6028</f>
        <v>0</v>
      </c>
      <c r="Q6028" s="141">
        <v>0</v>
      </c>
      <c r="R6028" s="141">
        <f>Q6028*H6028</f>
        <v>0</v>
      </c>
      <c r="S6028" s="141">
        <v>0</v>
      </c>
      <c r="T6028" s="142">
        <f>S6028*H6028</f>
        <v>0</v>
      </c>
      <c r="AR6028" s="143" t="s">
        <v>4254</v>
      </c>
      <c r="AT6028" s="143" t="s">
        <v>184</v>
      </c>
      <c r="AU6028" s="143" t="s">
        <v>79</v>
      </c>
      <c r="AY6028" s="17" t="s">
        <v>182</v>
      </c>
      <c r="BE6028" s="144">
        <f>IF(N6028="základní",J6028,0)</f>
        <v>0</v>
      </c>
      <c r="BF6028" s="144">
        <f>IF(N6028="snížená",J6028,0)</f>
        <v>0</v>
      </c>
      <c r="BG6028" s="144">
        <f>IF(N6028="zákl. přenesená",J6028,0)</f>
        <v>0</v>
      </c>
      <c r="BH6028" s="144">
        <f>IF(N6028="sníž. přenesená",J6028,0)</f>
        <v>0</v>
      </c>
      <c r="BI6028" s="144">
        <f>IF(N6028="nulová",J6028,0)</f>
        <v>0</v>
      </c>
      <c r="BJ6028" s="17" t="s">
        <v>79</v>
      </c>
      <c r="BK6028" s="144">
        <f>ROUND(I6028*H6028,2)</f>
        <v>0</v>
      </c>
      <c r="BL6028" s="17" t="s">
        <v>4254</v>
      </c>
      <c r="BM6028" s="143" t="s">
        <v>5277</v>
      </c>
    </row>
    <row r="6029" spans="2:65" s="1" customFormat="1">
      <c r="B6029" s="32"/>
      <c r="D6029" s="145" t="s">
        <v>191</v>
      </c>
      <c r="F6029" s="146" t="s">
        <v>5278</v>
      </c>
      <c r="I6029" s="147"/>
      <c r="L6029" s="32"/>
      <c r="M6029" s="148"/>
      <c r="T6029" s="52"/>
      <c r="AT6029" s="17" t="s">
        <v>191</v>
      </c>
      <c r="AU6029" s="17" t="s">
        <v>79</v>
      </c>
    </row>
    <row r="6030" spans="2:65" s="12" customFormat="1">
      <c r="B6030" s="149"/>
      <c r="D6030" s="150" t="s">
        <v>193</v>
      </c>
      <c r="E6030" s="151" t="s">
        <v>3</v>
      </c>
      <c r="F6030" s="152" t="s">
        <v>5279</v>
      </c>
      <c r="H6030" s="153">
        <v>1280</v>
      </c>
      <c r="I6030" s="154"/>
      <c r="L6030" s="149"/>
      <c r="M6030" s="155"/>
      <c r="T6030" s="156"/>
      <c r="AT6030" s="151" t="s">
        <v>193</v>
      </c>
      <c r="AU6030" s="151" t="s">
        <v>79</v>
      </c>
      <c r="AV6030" s="12" t="s">
        <v>81</v>
      </c>
      <c r="AW6030" s="12" t="s">
        <v>34</v>
      </c>
      <c r="AX6030" s="12" t="s">
        <v>79</v>
      </c>
      <c r="AY6030" s="151" t="s">
        <v>182</v>
      </c>
    </row>
    <row r="6031" spans="2:65" s="11" customFormat="1" ht="25.9" customHeight="1">
      <c r="B6031" s="119"/>
      <c r="D6031" s="120" t="s">
        <v>71</v>
      </c>
      <c r="E6031" s="121" t="s">
        <v>5280</v>
      </c>
      <c r="F6031" s="121" t="s">
        <v>5281</v>
      </c>
      <c r="I6031" s="122"/>
      <c r="J6031" s="123">
        <f>BK6031</f>
        <v>0</v>
      </c>
      <c r="L6031" s="119"/>
      <c r="M6031" s="124"/>
      <c r="P6031" s="125">
        <f>SUM(P6032:P6035)</f>
        <v>0</v>
      </c>
      <c r="R6031" s="125">
        <f>SUM(R6032:R6035)</f>
        <v>0</v>
      </c>
      <c r="T6031" s="126">
        <f>SUM(T6032:T6035)</f>
        <v>0</v>
      </c>
      <c r="AR6031" s="120" t="s">
        <v>189</v>
      </c>
      <c r="AT6031" s="127" t="s">
        <v>71</v>
      </c>
      <c r="AU6031" s="127" t="s">
        <v>72</v>
      </c>
      <c r="AY6031" s="120" t="s">
        <v>182</v>
      </c>
      <c r="BK6031" s="128">
        <f>SUM(BK6032:BK6035)</f>
        <v>0</v>
      </c>
    </row>
    <row r="6032" spans="2:65" s="1" customFormat="1" ht="16.5" customHeight="1">
      <c r="B6032" s="131"/>
      <c r="C6032" s="132" t="s">
        <v>5282</v>
      </c>
      <c r="D6032" s="132" t="s">
        <v>184</v>
      </c>
      <c r="E6032" s="133" t="s">
        <v>5283</v>
      </c>
      <c r="F6032" s="134" t="s">
        <v>5284</v>
      </c>
      <c r="G6032" s="135" t="s">
        <v>543</v>
      </c>
      <c r="H6032" s="136">
        <v>2</v>
      </c>
      <c r="I6032" s="137"/>
      <c r="J6032" s="138">
        <f>ROUND(I6032*H6032,2)</f>
        <v>0</v>
      </c>
      <c r="K6032" s="134" t="s">
        <v>3</v>
      </c>
      <c r="L6032" s="32"/>
      <c r="M6032" s="139" t="s">
        <v>3</v>
      </c>
      <c r="N6032" s="140" t="s">
        <v>43</v>
      </c>
      <c r="P6032" s="141">
        <f>O6032*H6032</f>
        <v>0</v>
      </c>
      <c r="Q6032" s="141">
        <v>0</v>
      </c>
      <c r="R6032" s="141">
        <f>Q6032*H6032</f>
        <v>0</v>
      </c>
      <c r="S6032" s="141">
        <v>0</v>
      </c>
      <c r="T6032" s="142">
        <f>S6032*H6032</f>
        <v>0</v>
      </c>
      <c r="AR6032" s="143" t="s">
        <v>5285</v>
      </c>
      <c r="AT6032" s="143" t="s">
        <v>184</v>
      </c>
      <c r="AU6032" s="143" t="s">
        <v>79</v>
      </c>
      <c r="AY6032" s="17" t="s">
        <v>182</v>
      </c>
      <c r="BE6032" s="144">
        <f>IF(N6032="základní",J6032,0)</f>
        <v>0</v>
      </c>
      <c r="BF6032" s="144">
        <f>IF(N6032="snížená",J6032,0)</f>
        <v>0</v>
      </c>
      <c r="BG6032" s="144">
        <f>IF(N6032="zákl. přenesená",J6032,0)</f>
        <v>0</v>
      </c>
      <c r="BH6032" s="144">
        <f>IF(N6032="sníž. přenesená",J6032,0)</f>
        <v>0</v>
      </c>
      <c r="BI6032" s="144">
        <f>IF(N6032="nulová",J6032,0)</f>
        <v>0</v>
      </c>
      <c r="BJ6032" s="17" t="s">
        <v>79</v>
      </c>
      <c r="BK6032" s="144">
        <f>ROUND(I6032*H6032,2)</f>
        <v>0</v>
      </c>
      <c r="BL6032" s="17" t="s">
        <v>5285</v>
      </c>
      <c r="BM6032" s="143" t="s">
        <v>5286</v>
      </c>
    </row>
    <row r="6033" spans="2:65" s="12" customFormat="1">
      <c r="B6033" s="149"/>
      <c r="D6033" s="150" t="s">
        <v>193</v>
      </c>
      <c r="E6033" s="151" t="s">
        <v>3</v>
      </c>
      <c r="F6033" s="152" t="s">
        <v>3473</v>
      </c>
      <c r="H6033" s="153">
        <v>2</v>
      </c>
      <c r="I6033" s="154"/>
      <c r="L6033" s="149"/>
      <c r="M6033" s="155"/>
      <c r="T6033" s="156"/>
      <c r="AT6033" s="151" t="s">
        <v>193</v>
      </c>
      <c r="AU6033" s="151" t="s">
        <v>79</v>
      </c>
      <c r="AV6033" s="12" t="s">
        <v>81</v>
      </c>
      <c r="AW6033" s="12" t="s">
        <v>34</v>
      </c>
      <c r="AX6033" s="12" t="s">
        <v>79</v>
      </c>
      <c r="AY6033" s="151" t="s">
        <v>182</v>
      </c>
    </row>
    <row r="6034" spans="2:65" s="1" customFormat="1" ht="16.5" customHeight="1">
      <c r="B6034" s="131"/>
      <c r="C6034" s="132" t="s">
        <v>5287</v>
      </c>
      <c r="D6034" s="132" t="s">
        <v>184</v>
      </c>
      <c r="E6034" s="133" t="s">
        <v>5288</v>
      </c>
      <c r="F6034" s="134" t="s">
        <v>5289</v>
      </c>
      <c r="G6034" s="135" t="s">
        <v>543</v>
      </c>
      <c r="H6034" s="136">
        <v>2</v>
      </c>
      <c r="I6034" s="137"/>
      <c r="J6034" s="138">
        <f>ROUND(I6034*H6034,2)</f>
        <v>0</v>
      </c>
      <c r="K6034" s="134" t="s">
        <v>3</v>
      </c>
      <c r="L6034" s="32"/>
      <c r="M6034" s="139" t="s">
        <v>3</v>
      </c>
      <c r="N6034" s="140" t="s">
        <v>43</v>
      </c>
      <c r="P6034" s="141">
        <f>O6034*H6034</f>
        <v>0</v>
      </c>
      <c r="Q6034" s="141">
        <v>0</v>
      </c>
      <c r="R6034" s="141">
        <f>Q6034*H6034</f>
        <v>0</v>
      </c>
      <c r="S6034" s="141">
        <v>0</v>
      </c>
      <c r="T6034" s="142">
        <f>S6034*H6034</f>
        <v>0</v>
      </c>
      <c r="AR6034" s="143" t="s">
        <v>5285</v>
      </c>
      <c r="AT6034" s="143" t="s">
        <v>184</v>
      </c>
      <c r="AU6034" s="143" t="s">
        <v>79</v>
      </c>
      <c r="AY6034" s="17" t="s">
        <v>182</v>
      </c>
      <c r="BE6034" s="144">
        <f>IF(N6034="základní",J6034,0)</f>
        <v>0</v>
      </c>
      <c r="BF6034" s="144">
        <f>IF(N6034="snížená",J6034,0)</f>
        <v>0</v>
      </c>
      <c r="BG6034" s="144">
        <f>IF(N6034="zákl. přenesená",J6034,0)</f>
        <v>0</v>
      </c>
      <c r="BH6034" s="144">
        <f>IF(N6034="sníž. přenesená",J6034,0)</f>
        <v>0</v>
      </c>
      <c r="BI6034" s="144">
        <f>IF(N6034="nulová",J6034,0)</f>
        <v>0</v>
      </c>
      <c r="BJ6034" s="17" t="s">
        <v>79</v>
      </c>
      <c r="BK6034" s="144">
        <f>ROUND(I6034*H6034,2)</f>
        <v>0</v>
      </c>
      <c r="BL6034" s="17" t="s">
        <v>5285</v>
      </c>
      <c r="BM6034" s="143" t="s">
        <v>5290</v>
      </c>
    </row>
    <row r="6035" spans="2:65" s="12" customFormat="1">
      <c r="B6035" s="149"/>
      <c r="D6035" s="150" t="s">
        <v>193</v>
      </c>
      <c r="E6035" s="151" t="s">
        <v>3</v>
      </c>
      <c r="F6035" s="152" t="s">
        <v>3473</v>
      </c>
      <c r="H6035" s="153">
        <v>2</v>
      </c>
      <c r="I6035" s="154"/>
      <c r="L6035" s="149"/>
      <c r="M6035" s="182"/>
      <c r="N6035" s="183"/>
      <c r="O6035" s="183"/>
      <c r="P6035" s="183"/>
      <c r="Q6035" s="183"/>
      <c r="R6035" s="183"/>
      <c r="S6035" s="183"/>
      <c r="T6035" s="184"/>
      <c r="AT6035" s="151" t="s">
        <v>193</v>
      </c>
      <c r="AU6035" s="151" t="s">
        <v>79</v>
      </c>
      <c r="AV6035" s="12" t="s">
        <v>81</v>
      </c>
      <c r="AW6035" s="12" t="s">
        <v>34</v>
      </c>
      <c r="AX6035" s="12" t="s">
        <v>79</v>
      </c>
      <c r="AY6035" s="151" t="s">
        <v>182</v>
      </c>
    </row>
    <row r="6036" spans="2:65" s="1" customFormat="1" ht="6.95" customHeight="1">
      <c r="B6036" s="41"/>
      <c r="C6036" s="42"/>
      <c r="D6036" s="42"/>
      <c r="E6036" s="42"/>
      <c r="F6036" s="42"/>
      <c r="G6036" s="42"/>
      <c r="H6036" s="42"/>
      <c r="I6036" s="42"/>
      <c r="J6036" s="42"/>
      <c r="K6036" s="42"/>
      <c r="L6036" s="32"/>
    </row>
  </sheetData>
  <autoFilter ref="C117:K6035"/>
  <mergeCells count="12">
    <mergeCell ref="E110:H110"/>
    <mergeCell ref="L2:V2"/>
    <mergeCell ref="E50:H50"/>
    <mergeCell ref="E52:H52"/>
    <mergeCell ref="E54:H54"/>
    <mergeCell ref="E106:H106"/>
    <mergeCell ref="E108:H108"/>
    <mergeCell ref="E7:H7"/>
    <mergeCell ref="E9:H9"/>
    <mergeCell ref="E11:H11"/>
    <mergeCell ref="E20:H20"/>
    <mergeCell ref="E29:H29"/>
  </mergeCells>
  <hyperlinks>
    <hyperlink ref="F122" r:id="rId1"/>
    <hyperlink ref="F125" r:id="rId2"/>
    <hyperlink ref="F130" r:id="rId3"/>
    <hyperlink ref="F138" r:id="rId4"/>
    <hyperlink ref="F141" r:id="rId5"/>
    <hyperlink ref="F144" r:id="rId6"/>
    <hyperlink ref="F147" r:id="rId7"/>
    <hyperlink ref="F150" r:id="rId8"/>
    <hyperlink ref="F155" r:id="rId9"/>
    <hyperlink ref="F158" r:id="rId10"/>
    <hyperlink ref="F162" r:id="rId11"/>
    <hyperlink ref="F166" r:id="rId12"/>
    <hyperlink ref="F169" r:id="rId13"/>
    <hyperlink ref="F172" r:id="rId14"/>
    <hyperlink ref="F186" r:id="rId15"/>
    <hyperlink ref="F189" r:id="rId16"/>
    <hyperlink ref="F195" r:id="rId17"/>
    <hyperlink ref="F200" r:id="rId18"/>
    <hyperlink ref="F203" r:id="rId19"/>
    <hyperlink ref="F210" r:id="rId20"/>
    <hyperlink ref="F218" r:id="rId21"/>
    <hyperlink ref="F231" r:id="rId22"/>
    <hyperlink ref="F234" r:id="rId23"/>
    <hyperlink ref="F237" r:id="rId24"/>
    <hyperlink ref="F246" r:id="rId25"/>
    <hyperlink ref="F252" r:id="rId26"/>
    <hyperlink ref="F258" r:id="rId27"/>
    <hyperlink ref="F264" r:id="rId28"/>
    <hyperlink ref="F272" r:id="rId29"/>
    <hyperlink ref="F285" r:id="rId30"/>
    <hyperlink ref="F291" r:id="rId31"/>
    <hyperlink ref="F305" r:id="rId32"/>
    <hyperlink ref="F319" r:id="rId33"/>
    <hyperlink ref="F327" r:id="rId34"/>
    <hyperlink ref="F335" r:id="rId35"/>
    <hyperlink ref="F348" r:id="rId36"/>
    <hyperlink ref="F361" r:id="rId37"/>
    <hyperlink ref="F374" r:id="rId38"/>
    <hyperlink ref="F380" r:id="rId39"/>
    <hyperlink ref="F383" r:id="rId40"/>
    <hyperlink ref="F387" r:id="rId41"/>
    <hyperlink ref="F391" r:id="rId42"/>
    <hyperlink ref="F395" r:id="rId43"/>
    <hyperlink ref="F404" r:id="rId44"/>
    <hyperlink ref="F410" r:id="rId45"/>
    <hyperlink ref="F415" r:id="rId46"/>
    <hyperlink ref="F420" r:id="rId47"/>
    <hyperlink ref="F427" r:id="rId48"/>
    <hyperlink ref="F430" r:id="rId49"/>
    <hyperlink ref="F462" r:id="rId50"/>
    <hyperlink ref="F496" r:id="rId51"/>
    <hyperlink ref="F503" r:id="rId52"/>
    <hyperlink ref="F506" r:id="rId53"/>
    <hyperlink ref="F514" r:id="rId54"/>
    <hyperlink ref="F521" r:id="rId55"/>
    <hyperlink ref="F524" r:id="rId56"/>
    <hyperlink ref="F528" r:id="rId57"/>
    <hyperlink ref="F534" r:id="rId58"/>
    <hyperlink ref="F537" r:id="rId59"/>
    <hyperlink ref="F543" r:id="rId60"/>
    <hyperlink ref="F548" r:id="rId61"/>
    <hyperlink ref="F561" r:id="rId62"/>
    <hyperlink ref="F567" r:id="rId63"/>
    <hyperlink ref="F575" r:id="rId64"/>
    <hyperlink ref="F593" r:id="rId65"/>
    <hyperlink ref="F599" r:id="rId66"/>
    <hyperlink ref="F625" r:id="rId67"/>
    <hyperlink ref="F648" r:id="rId68"/>
    <hyperlink ref="F671" r:id="rId69"/>
    <hyperlink ref="F676" r:id="rId70"/>
    <hyperlink ref="F681" r:id="rId71"/>
    <hyperlink ref="F684" r:id="rId72"/>
    <hyperlink ref="F687" r:id="rId73"/>
    <hyperlink ref="F713" r:id="rId74"/>
    <hyperlink ref="F718" r:id="rId75"/>
    <hyperlink ref="F721" r:id="rId76"/>
    <hyperlink ref="F729" r:id="rId77"/>
    <hyperlink ref="F748" r:id="rId78"/>
    <hyperlink ref="F822" r:id="rId79"/>
    <hyperlink ref="F835" r:id="rId80"/>
    <hyperlink ref="F838" r:id="rId81"/>
    <hyperlink ref="F900" r:id="rId82"/>
    <hyperlink ref="F918" r:id="rId83"/>
    <hyperlink ref="F935" r:id="rId84"/>
    <hyperlink ref="F948" r:id="rId85"/>
    <hyperlink ref="F961" r:id="rId86"/>
    <hyperlink ref="F968" r:id="rId87"/>
    <hyperlink ref="F975" r:id="rId88"/>
    <hyperlink ref="F988" r:id="rId89"/>
    <hyperlink ref="F1001" r:id="rId90"/>
    <hyperlink ref="F1008" r:id="rId91"/>
    <hyperlink ref="F1015" r:id="rId92"/>
    <hyperlink ref="F1031" r:id="rId93"/>
    <hyperlink ref="F1038" r:id="rId94"/>
    <hyperlink ref="F1044" r:id="rId95"/>
    <hyperlink ref="F1101" r:id="rId96"/>
    <hyperlink ref="F1158" r:id="rId97"/>
    <hyperlink ref="F1215" r:id="rId98"/>
    <hyperlink ref="F1272" r:id="rId99"/>
    <hyperlink ref="F1329" r:id="rId100"/>
    <hyperlink ref="F1386" r:id="rId101"/>
    <hyperlink ref="F1395" r:id="rId102"/>
    <hyperlink ref="F1419" r:id="rId103"/>
    <hyperlink ref="F1424" r:id="rId104"/>
    <hyperlink ref="F1429" r:id="rId105"/>
    <hyperlink ref="F1432" r:id="rId106"/>
    <hyperlink ref="F1438" r:id="rId107"/>
    <hyperlink ref="F1441" r:id="rId108"/>
    <hyperlink ref="F1458" r:id="rId109"/>
    <hyperlink ref="F1461" r:id="rId110"/>
    <hyperlink ref="F1478" r:id="rId111"/>
    <hyperlink ref="F1481" r:id="rId112"/>
    <hyperlink ref="F1498" r:id="rId113"/>
    <hyperlink ref="F1501" r:id="rId114"/>
    <hyperlink ref="F1504" r:id="rId115"/>
    <hyperlink ref="F1507" r:id="rId116"/>
    <hyperlink ref="F1510" r:id="rId117"/>
    <hyperlink ref="F1976" r:id="rId118"/>
    <hyperlink ref="F1979" r:id="rId119"/>
    <hyperlink ref="F1984" r:id="rId120"/>
    <hyperlink ref="F2045" r:id="rId121"/>
    <hyperlink ref="F2515" r:id="rId122"/>
    <hyperlink ref="F2981" r:id="rId123"/>
    <hyperlink ref="F3117" r:id="rId124"/>
    <hyperlink ref="F3125" r:id="rId125"/>
    <hyperlink ref="F3128" r:id="rId126"/>
    <hyperlink ref="F3131" r:id="rId127"/>
    <hyperlink ref="F3134" r:id="rId128"/>
    <hyperlink ref="F3167" r:id="rId129"/>
    <hyperlink ref="F3173" r:id="rId130"/>
    <hyperlink ref="F3178" r:id="rId131"/>
    <hyperlink ref="F3190" r:id="rId132"/>
    <hyperlink ref="F3196" r:id="rId133"/>
    <hyperlink ref="F3199" r:id="rId134"/>
    <hyperlink ref="F3202" r:id="rId135"/>
    <hyperlink ref="F3325" r:id="rId136"/>
    <hyperlink ref="F3332" r:id="rId137"/>
    <hyperlink ref="F3341" r:id="rId138"/>
    <hyperlink ref="F3359" r:id="rId139"/>
    <hyperlink ref="F3364" r:id="rId140"/>
    <hyperlink ref="F3373" r:id="rId141"/>
    <hyperlink ref="F3378" r:id="rId142"/>
    <hyperlink ref="F3397" r:id="rId143"/>
    <hyperlink ref="F3404" r:id="rId144"/>
    <hyperlink ref="F3414" r:id="rId145"/>
    <hyperlink ref="F3430" r:id="rId146"/>
    <hyperlink ref="F3456" r:id="rId147"/>
    <hyperlink ref="F3465" r:id="rId148"/>
    <hyperlink ref="F3483" r:id="rId149"/>
    <hyperlink ref="F3502" r:id="rId150"/>
    <hyperlink ref="F3518" r:id="rId151"/>
    <hyperlink ref="F3534" r:id="rId152"/>
    <hyperlink ref="F3550" r:id="rId153"/>
    <hyperlink ref="F3566" r:id="rId154"/>
    <hyperlink ref="F3571" r:id="rId155"/>
    <hyperlink ref="F3577" r:id="rId156"/>
    <hyperlink ref="F3584" r:id="rId157"/>
    <hyperlink ref="F3590" r:id="rId158"/>
    <hyperlink ref="F3749" r:id="rId159"/>
    <hyperlink ref="F3754" r:id="rId160"/>
    <hyperlink ref="F3760" r:id="rId161"/>
    <hyperlink ref="F3763" r:id="rId162"/>
    <hyperlink ref="F3766" r:id="rId163"/>
    <hyperlink ref="F3769" r:id="rId164"/>
    <hyperlink ref="F3772" r:id="rId165"/>
    <hyperlink ref="F3775" r:id="rId166"/>
    <hyperlink ref="F3778" r:id="rId167"/>
    <hyperlink ref="F3781" r:id="rId168"/>
    <hyperlink ref="F3784" r:id="rId169"/>
    <hyperlink ref="F3787" r:id="rId170"/>
    <hyperlink ref="F3789" r:id="rId171"/>
    <hyperlink ref="F3792" r:id="rId172"/>
    <hyperlink ref="F3795" r:id="rId173"/>
    <hyperlink ref="F3798" r:id="rId174"/>
    <hyperlink ref="F3816" r:id="rId175"/>
    <hyperlink ref="F3819" r:id="rId176"/>
    <hyperlink ref="F3822" r:id="rId177"/>
    <hyperlink ref="F3825" r:id="rId178"/>
    <hyperlink ref="F3828" r:id="rId179"/>
    <hyperlink ref="F3831" r:id="rId180"/>
    <hyperlink ref="F3834" r:id="rId181"/>
    <hyperlink ref="F3839" r:id="rId182"/>
    <hyperlink ref="F3842" r:id="rId183"/>
    <hyperlink ref="F3847" r:id="rId184"/>
    <hyperlink ref="F3864" r:id="rId185"/>
    <hyperlink ref="F3869" r:id="rId186"/>
    <hyperlink ref="F3875" r:id="rId187"/>
    <hyperlink ref="F3878" r:id="rId188"/>
    <hyperlink ref="F3889" r:id="rId189"/>
    <hyperlink ref="F3894" r:id="rId190"/>
    <hyperlink ref="F3899" r:id="rId191"/>
    <hyperlink ref="F3902" r:id="rId192"/>
    <hyperlink ref="F3908" r:id="rId193"/>
    <hyperlink ref="F3914" r:id="rId194"/>
    <hyperlink ref="F3917" r:id="rId195"/>
    <hyperlink ref="F3924" r:id="rId196"/>
    <hyperlink ref="F3932" r:id="rId197"/>
    <hyperlink ref="F3941" r:id="rId198"/>
    <hyperlink ref="F3947" r:id="rId199"/>
    <hyperlink ref="F3954" r:id="rId200"/>
    <hyperlink ref="F3966" r:id="rId201"/>
    <hyperlink ref="F3971" r:id="rId202"/>
    <hyperlink ref="F3978" r:id="rId203"/>
    <hyperlink ref="F3981" r:id="rId204"/>
    <hyperlink ref="F3984" r:id="rId205"/>
    <hyperlink ref="F3987" r:id="rId206"/>
    <hyperlink ref="F3994" r:id="rId207"/>
    <hyperlink ref="F3999" r:id="rId208"/>
    <hyperlink ref="F4002" r:id="rId209"/>
    <hyperlink ref="F4010" r:id="rId210"/>
    <hyperlink ref="F4015" r:id="rId211"/>
    <hyperlink ref="F4020" r:id="rId212"/>
    <hyperlink ref="F4025" r:id="rId213"/>
    <hyperlink ref="F4031" r:id="rId214"/>
    <hyperlink ref="F4038" r:id="rId215"/>
    <hyperlink ref="F4041" r:id="rId216"/>
    <hyperlink ref="F4053" r:id="rId217"/>
    <hyperlink ref="F4061" r:id="rId218"/>
    <hyperlink ref="F4068" r:id="rId219"/>
    <hyperlink ref="F4075" r:id="rId220"/>
    <hyperlink ref="F4078" r:id="rId221"/>
    <hyperlink ref="F4081" r:id="rId222"/>
    <hyperlink ref="F4084" r:id="rId223"/>
    <hyperlink ref="F4089" r:id="rId224"/>
    <hyperlink ref="F4092" r:id="rId225"/>
    <hyperlink ref="F4095" r:id="rId226"/>
    <hyperlink ref="F4104" r:id="rId227"/>
    <hyperlink ref="F4114" r:id="rId228"/>
    <hyperlink ref="F4116" r:id="rId229"/>
    <hyperlink ref="F4118" r:id="rId230"/>
    <hyperlink ref="F4120" r:id="rId231"/>
    <hyperlink ref="F4123" r:id="rId232"/>
    <hyperlink ref="F4126" r:id="rId233"/>
    <hyperlink ref="F4129" r:id="rId234"/>
    <hyperlink ref="F4138" r:id="rId235"/>
    <hyperlink ref="F4177" r:id="rId236"/>
    <hyperlink ref="F4181" r:id="rId237"/>
    <hyperlink ref="F4184" r:id="rId238"/>
    <hyperlink ref="F4191" r:id="rId239"/>
    <hyperlink ref="F4193" r:id="rId240"/>
    <hyperlink ref="F4196" r:id="rId241"/>
    <hyperlink ref="F4198" r:id="rId242"/>
    <hyperlink ref="F4201" r:id="rId243"/>
    <hyperlink ref="F4206" r:id="rId244"/>
    <hyperlink ref="F4209" r:id="rId245"/>
    <hyperlink ref="F4212" r:id="rId246"/>
    <hyperlink ref="F4215" r:id="rId247"/>
    <hyperlink ref="F4217" r:id="rId248"/>
    <hyperlink ref="F4219" r:id="rId249"/>
    <hyperlink ref="F4223" r:id="rId250"/>
    <hyperlink ref="F4227" r:id="rId251"/>
    <hyperlink ref="F4233" r:id="rId252"/>
    <hyperlink ref="F4236" r:id="rId253"/>
    <hyperlink ref="F4241" r:id="rId254"/>
    <hyperlink ref="F4256" r:id="rId255"/>
    <hyperlink ref="F4264" r:id="rId256"/>
    <hyperlink ref="F4278" r:id="rId257"/>
    <hyperlink ref="F4286" r:id="rId258"/>
    <hyperlink ref="F4294" r:id="rId259"/>
    <hyperlink ref="F4308" r:id="rId260"/>
    <hyperlink ref="F4322" r:id="rId261"/>
    <hyperlink ref="F4325" r:id="rId262"/>
    <hyperlink ref="F4328" r:id="rId263"/>
    <hyperlink ref="F4341" r:id="rId264"/>
    <hyperlink ref="F4344" r:id="rId265"/>
    <hyperlink ref="F4359" r:id="rId266"/>
    <hyperlink ref="F4363" r:id="rId267"/>
    <hyperlink ref="F4370" r:id="rId268"/>
    <hyperlink ref="F4375" r:id="rId269"/>
    <hyperlink ref="F4381" r:id="rId270"/>
    <hyperlink ref="F4384" r:id="rId271"/>
    <hyperlink ref="F4387" r:id="rId272"/>
    <hyperlink ref="F4400" r:id="rId273"/>
    <hyperlink ref="F4403" r:id="rId274"/>
    <hyperlink ref="F4416" r:id="rId275"/>
    <hyperlink ref="F4419" r:id="rId276"/>
    <hyperlink ref="F4424" r:id="rId277"/>
    <hyperlink ref="F4431" r:id="rId278"/>
    <hyperlink ref="F4437" r:id="rId279"/>
    <hyperlink ref="F4446" r:id="rId280"/>
    <hyperlink ref="F4456" r:id="rId281"/>
    <hyperlink ref="F4463" r:id="rId282"/>
    <hyperlink ref="F4470" r:id="rId283"/>
    <hyperlink ref="F4473" r:id="rId284"/>
    <hyperlink ref="F4482" r:id="rId285"/>
    <hyperlink ref="F4489" r:id="rId286"/>
    <hyperlink ref="F4502" r:id="rId287"/>
    <hyperlink ref="F4509" r:id="rId288"/>
    <hyperlink ref="F4529" r:id="rId289"/>
    <hyperlink ref="F4534" r:id="rId290"/>
    <hyperlink ref="F4542" r:id="rId291"/>
    <hyperlink ref="F4545" r:id="rId292"/>
    <hyperlink ref="F4548" r:id="rId293"/>
    <hyperlink ref="F4551" r:id="rId294"/>
    <hyperlink ref="F4554" r:id="rId295"/>
    <hyperlink ref="F4557" r:id="rId296"/>
    <hyperlink ref="F4566" r:id="rId297"/>
    <hyperlink ref="F4569" r:id="rId298"/>
    <hyperlink ref="F4590" r:id="rId299"/>
    <hyperlink ref="F4593" r:id="rId300"/>
    <hyperlink ref="F4596" r:id="rId301"/>
    <hyperlink ref="F4599" r:id="rId302"/>
    <hyperlink ref="F4604" r:id="rId303"/>
    <hyperlink ref="F4607" r:id="rId304"/>
    <hyperlink ref="F4612" r:id="rId305"/>
    <hyperlink ref="F4615" r:id="rId306"/>
    <hyperlink ref="F4623" r:id="rId307"/>
    <hyperlink ref="F4628" r:id="rId308"/>
    <hyperlink ref="F4631" r:id="rId309"/>
    <hyperlink ref="F4634" r:id="rId310"/>
    <hyperlink ref="F4637" r:id="rId311"/>
    <hyperlink ref="F4642" r:id="rId312"/>
    <hyperlink ref="F4648" r:id="rId313"/>
    <hyperlink ref="F4654" r:id="rId314"/>
    <hyperlink ref="F4659" r:id="rId315"/>
    <hyperlink ref="F4664" r:id="rId316"/>
    <hyperlink ref="F4670" r:id="rId317"/>
    <hyperlink ref="F4673" r:id="rId318"/>
    <hyperlink ref="F4679" r:id="rId319"/>
    <hyperlink ref="F4690" r:id="rId320"/>
    <hyperlink ref="F4700" r:id="rId321"/>
    <hyperlink ref="F4711" r:id="rId322"/>
    <hyperlink ref="F4717" r:id="rId323"/>
    <hyperlink ref="F4723" r:id="rId324"/>
    <hyperlink ref="F4727" r:id="rId325"/>
    <hyperlink ref="F4731" r:id="rId326"/>
    <hyperlink ref="F4735" r:id="rId327"/>
    <hyperlink ref="F4739" r:id="rId328"/>
    <hyperlink ref="F4744" r:id="rId329"/>
    <hyperlink ref="F4790" r:id="rId330"/>
    <hyperlink ref="F4793" r:id="rId331"/>
    <hyperlink ref="F4796" r:id="rId332"/>
    <hyperlink ref="F4799" r:id="rId333"/>
    <hyperlink ref="F4802" r:id="rId334"/>
    <hyperlink ref="F4805" r:id="rId335"/>
    <hyperlink ref="F4808" r:id="rId336"/>
    <hyperlink ref="F4811" r:id="rId337"/>
    <hyperlink ref="F4814" r:id="rId338"/>
    <hyperlink ref="F4817" r:id="rId339"/>
    <hyperlink ref="F4820" r:id="rId340"/>
    <hyperlink ref="F4823" r:id="rId341"/>
    <hyperlink ref="F4826" r:id="rId342"/>
    <hyperlink ref="F4831" r:id="rId343"/>
    <hyperlink ref="F4836" r:id="rId344"/>
    <hyperlink ref="F4839" r:id="rId345"/>
    <hyperlink ref="F4842" r:id="rId346"/>
    <hyperlink ref="F4845" r:id="rId347"/>
    <hyperlink ref="F4848" r:id="rId348"/>
    <hyperlink ref="F4851" r:id="rId349"/>
    <hyperlink ref="F4854" r:id="rId350"/>
    <hyperlink ref="F4861" r:id="rId351"/>
    <hyperlink ref="F4864" r:id="rId352"/>
    <hyperlink ref="F5008" r:id="rId353"/>
    <hyperlink ref="F5011" r:id="rId354"/>
    <hyperlink ref="F5016" r:id="rId355"/>
    <hyperlink ref="F5024" r:id="rId356"/>
    <hyperlink ref="F5032" r:id="rId357"/>
    <hyperlink ref="F5036" r:id="rId358"/>
    <hyperlink ref="F5043" r:id="rId359"/>
    <hyperlink ref="F5046" r:id="rId360"/>
    <hyperlink ref="F5050" r:id="rId361"/>
    <hyperlink ref="F5054" r:id="rId362"/>
    <hyperlink ref="F5113" r:id="rId363"/>
    <hyperlink ref="F5118" r:id="rId364"/>
    <hyperlink ref="F5123" r:id="rId365"/>
    <hyperlink ref="F5128" r:id="rId366"/>
    <hyperlink ref="F5136" r:id="rId367"/>
    <hyperlink ref="F5138" r:id="rId368"/>
    <hyperlink ref="F5145" r:id="rId369"/>
    <hyperlink ref="F5161" r:id="rId370"/>
    <hyperlink ref="F5167" r:id="rId371"/>
    <hyperlink ref="F5170" r:id="rId372"/>
    <hyperlink ref="F5185" r:id="rId373"/>
    <hyperlink ref="F5200" r:id="rId374"/>
    <hyperlink ref="F5208" r:id="rId375"/>
    <hyperlink ref="F5242" r:id="rId376"/>
    <hyperlink ref="F5250" r:id="rId377"/>
    <hyperlink ref="F5267" r:id="rId378"/>
    <hyperlink ref="F5280" r:id="rId379"/>
    <hyperlink ref="F5288" r:id="rId380"/>
    <hyperlink ref="F5317" r:id="rId381"/>
    <hyperlink ref="F5345" r:id="rId382"/>
    <hyperlink ref="F5348" r:id="rId383"/>
    <hyperlink ref="F5351" r:id="rId384"/>
    <hyperlink ref="F5354" r:id="rId385"/>
    <hyperlink ref="F5357" r:id="rId386"/>
    <hyperlink ref="F5360" r:id="rId387"/>
    <hyperlink ref="F5362" r:id="rId388"/>
    <hyperlink ref="F5364" r:id="rId389"/>
    <hyperlink ref="F5366" r:id="rId390"/>
    <hyperlink ref="F5368" r:id="rId391"/>
    <hyperlink ref="F5371" r:id="rId392"/>
    <hyperlink ref="F5439" r:id="rId393"/>
    <hyperlink ref="F5466" r:id="rId394"/>
    <hyperlink ref="F5474" r:id="rId395"/>
    <hyperlink ref="F5542" r:id="rId396"/>
    <hyperlink ref="F5545" r:id="rId397"/>
    <hyperlink ref="F5615" r:id="rId398"/>
    <hyperlink ref="F5683" r:id="rId399"/>
    <hyperlink ref="F5688" r:id="rId400"/>
    <hyperlink ref="F5753" r:id="rId401"/>
    <hyperlink ref="F5824" r:id="rId402"/>
    <hyperlink ref="F5827" r:id="rId403"/>
    <hyperlink ref="F5837" r:id="rId404"/>
    <hyperlink ref="F5847" r:id="rId405"/>
    <hyperlink ref="F5853" r:id="rId406"/>
    <hyperlink ref="F5860" r:id="rId407"/>
    <hyperlink ref="F5866" r:id="rId408"/>
    <hyperlink ref="F5873" r:id="rId409"/>
    <hyperlink ref="F5876" r:id="rId410"/>
    <hyperlink ref="F5881" r:id="rId411"/>
    <hyperlink ref="F5887" r:id="rId412"/>
    <hyperlink ref="F5990" r:id="rId413"/>
    <hyperlink ref="F6001" r:id="rId414"/>
    <hyperlink ref="F6017" r:id="rId415"/>
    <hyperlink ref="F6023" r:id="rId416"/>
    <hyperlink ref="F6026" r:id="rId417"/>
    <hyperlink ref="F6029" r:id="rId41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19"/>
</worksheet>
</file>

<file path=xl/worksheets/sheet3.xml><?xml version="1.0" encoding="utf-8"?>
<worksheet xmlns="http://schemas.openxmlformats.org/spreadsheetml/2006/main" xmlns:r="http://schemas.openxmlformats.org/officeDocument/2006/relationships">
  <sheetPr>
    <pageSetUpPr fitToPage="1"/>
  </sheetPr>
  <dimension ref="B2:BM4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t="s">
        <v>6</v>
      </c>
      <c r="M2" s="309"/>
      <c r="N2" s="309"/>
      <c r="O2" s="309"/>
      <c r="P2" s="309"/>
      <c r="Q2" s="309"/>
      <c r="R2" s="309"/>
      <c r="S2" s="309"/>
      <c r="T2" s="309"/>
      <c r="U2" s="309"/>
      <c r="V2" s="309"/>
      <c r="AT2" s="17" t="s">
        <v>89</v>
      </c>
    </row>
    <row r="3" spans="2:46" ht="6.95" customHeight="1">
      <c r="B3" s="18"/>
      <c r="C3" s="19"/>
      <c r="D3" s="19"/>
      <c r="E3" s="19"/>
      <c r="F3" s="19"/>
      <c r="G3" s="19"/>
      <c r="H3" s="19"/>
      <c r="I3" s="19"/>
      <c r="J3" s="19"/>
      <c r="K3" s="19"/>
      <c r="L3" s="20"/>
      <c r="AT3" s="17" t="s">
        <v>81</v>
      </c>
    </row>
    <row r="4" spans="2:46" ht="24.95" customHeight="1">
      <c r="B4" s="20"/>
      <c r="D4" s="21" t="s">
        <v>125</v>
      </c>
      <c r="L4" s="20"/>
      <c r="M4" s="89" t="s">
        <v>11</v>
      </c>
      <c r="AT4" s="17" t="s">
        <v>4</v>
      </c>
    </row>
    <row r="5" spans="2:46" ht="6.95" customHeight="1">
      <c r="B5" s="20"/>
      <c r="L5" s="20"/>
    </row>
    <row r="6" spans="2:46" ht="12" customHeight="1">
      <c r="B6" s="20"/>
      <c r="D6" s="27" t="s">
        <v>17</v>
      </c>
      <c r="L6" s="20"/>
    </row>
    <row r="7" spans="2:46" ht="26.25" customHeight="1">
      <c r="B7" s="20"/>
      <c r="E7" s="341" t="str">
        <f>'Rekapitulace stavby'!K6</f>
        <v>Stavební úpravy části objektu A (budovy T13) na dětskou psychiatrii Nemocnice České Budějovice</v>
      </c>
      <c r="F7" s="342"/>
      <c r="G7" s="342"/>
      <c r="H7" s="342"/>
      <c r="L7" s="20"/>
    </row>
    <row r="8" spans="2:46" ht="12" customHeight="1">
      <c r="B8" s="20"/>
      <c r="D8" s="27" t="s">
        <v>126</v>
      </c>
      <c r="L8" s="20"/>
    </row>
    <row r="9" spans="2:46" s="1" customFormat="1" ht="16.5" customHeight="1">
      <c r="B9" s="32"/>
      <c r="E9" s="341" t="s">
        <v>127</v>
      </c>
      <c r="F9" s="340"/>
      <c r="G9" s="340"/>
      <c r="H9" s="340"/>
      <c r="L9" s="32"/>
    </row>
    <row r="10" spans="2:46" s="1" customFormat="1" ht="12" customHeight="1">
      <c r="B10" s="32"/>
      <c r="D10" s="27" t="s">
        <v>128</v>
      </c>
      <c r="L10" s="32"/>
    </row>
    <row r="11" spans="2:46" s="1" customFormat="1" ht="16.5" customHeight="1">
      <c r="B11" s="32"/>
      <c r="E11" s="335" t="s">
        <v>5291</v>
      </c>
      <c r="F11" s="340"/>
      <c r="G11" s="340"/>
      <c r="H11" s="340"/>
      <c r="L11" s="32"/>
    </row>
    <row r="12" spans="2:46" s="1" customFormat="1">
      <c r="B12" s="32"/>
      <c r="L12" s="32"/>
    </row>
    <row r="13" spans="2:46" s="1" customFormat="1" ht="12" customHeight="1">
      <c r="B13" s="32"/>
      <c r="D13" s="27" t="s">
        <v>19</v>
      </c>
      <c r="F13" s="25" t="s">
        <v>3</v>
      </c>
      <c r="I13" s="27" t="s">
        <v>21</v>
      </c>
      <c r="J13" s="25" t="s">
        <v>3</v>
      </c>
      <c r="L13" s="32"/>
    </row>
    <row r="14" spans="2:46" s="1" customFormat="1" ht="12" customHeight="1">
      <c r="B14" s="32"/>
      <c r="D14" s="27" t="s">
        <v>22</v>
      </c>
      <c r="F14" s="25" t="s">
        <v>23</v>
      </c>
      <c r="I14" s="27" t="s">
        <v>24</v>
      </c>
      <c r="J14" s="49" t="str">
        <f>'Rekapitulace stavby'!AN8</f>
        <v>11. 5. 2023</v>
      </c>
      <c r="L14" s="32"/>
    </row>
    <row r="15" spans="2:46" s="1" customFormat="1" ht="10.9" customHeight="1">
      <c r="B15" s="32"/>
      <c r="L15" s="32"/>
    </row>
    <row r="16" spans="2:46" s="1" customFormat="1" ht="12" customHeight="1">
      <c r="B16" s="32"/>
      <c r="D16" s="27" t="s">
        <v>26</v>
      </c>
      <c r="I16" s="27" t="s">
        <v>27</v>
      </c>
      <c r="J16" s="25" t="str">
        <f>IF('Rekapitulace stavby'!AN10="","",'Rekapitulace stavby'!AN10)</f>
        <v/>
      </c>
      <c r="L16" s="32"/>
    </row>
    <row r="17" spans="2:12" s="1" customFormat="1" ht="18" customHeight="1">
      <c r="B17" s="32"/>
      <c r="E17" s="25" t="str">
        <f>IF('Rekapitulace stavby'!E11="","",'Rekapitulace stavby'!E11)</f>
        <v xml:space="preserve"> </v>
      </c>
      <c r="I17" s="27" t="s">
        <v>29</v>
      </c>
      <c r="J17" s="25" t="str">
        <f>IF('Rekapitulace stavby'!AN11="","",'Rekapitulace stavby'!AN11)</f>
        <v/>
      </c>
      <c r="L17" s="32"/>
    </row>
    <row r="18" spans="2:12" s="1" customFormat="1" ht="6.95" customHeight="1">
      <c r="B18" s="32"/>
      <c r="L18" s="32"/>
    </row>
    <row r="19" spans="2:12" s="1" customFormat="1" ht="12" customHeight="1">
      <c r="B19" s="32"/>
      <c r="D19" s="27" t="s">
        <v>30</v>
      </c>
      <c r="I19" s="27" t="s">
        <v>27</v>
      </c>
      <c r="J19" s="28" t="str">
        <f>'Rekapitulace stavby'!AN13</f>
        <v>Vyplň údaj</v>
      </c>
      <c r="L19" s="32"/>
    </row>
    <row r="20" spans="2:12" s="1" customFormat="1" ht="18" customHeight="1">
      <c r="B20" s="32"/>
      <c r="E20" s="343" t="str">
        <f>'Rekapitulace stavby'!E14</f>
        <v>Vyplň údaj</v>
      </c>
      <c r="F20" s="325"/>
      <c r="G20" s="325"/>
      <c r="H20" s="325"/>
      <c r="I20" s="27" t="s">
        <v>29</v>
      </c>
      <c r="J20" s="28" t="str">
        <f>'Rekapitulace stavby'!AN14</f>
        <v>Vyplň údaj</v>
      </c>
      <c r="L20" s="32"/>
    </row>
    <row r="21" spans="2:12" s="1" customFormat="1" ht="6.95" customHeight="1">
      <c r="B21" s="32"/>
      <c r="L21" s="32"/>
    </row>
    <row r="22" spans="2:12" s="1" customFormat="1" ht="12" customHeight="1">
      <c r="B22" s="32"/>
      <c r="D22" s="27" t="s">
        <v>32</v>
      </c>
      <c r="I22" s="27" t="s">
        <v>27</v>
      </c>
      <c r="J22" s="25" t="s">
        <v>3</v>
      </c>
      <c r="L22" s="32"/>
    </row>
    <row r="23" spans="2:12" s="1" customFormat="1" ht="18" customHeight="1">
      <c r="B23" s="32"/>
      <c r="E23" s="25" t="s">
        <v>33</v>
      </c>
      <c r="I23" s="27" t="s">
        <v>29</v>
      </c>
      <c r="J23" s="25" t="s">
        <v>3</v>
      </c>
      <c r="L23" s="32"/>
    </row>
    <row r="24" spans="2:12" s="1" customFormat="1" ht="6.95" customHeight="1">
      <c r="B24" s="32"/>
      <c r="L24" s="32"/>
    </row>
    <row r="25" spans="2:12" s="1" customFormat="1" ht="12" customHeight="1">
      <c r="B25" s="32"/>
      <c r="D25" s="27" t="s">
        <v>35</v>
      </c>
      <c r="I25" s="27" t="s">
        <v>27</v>
      </c>
      <c r="J25" s="25" t="str">
        <f>IF('Rekapitulace stavby'!AN19="","",'Rekapitulace stavby'!AN19)</f>
        <v/>
      </c>
      <c r="L25" s="32"/>
    </row>
    <row r="26" spans="2:12" s="1" customFormat="1" ht="18" customHeight="1">
      <c r="B26" s="32"/>
      <c r="E26" s="25" t="str">
        <f>IF('Rekapitulace stavby'!E20="","",'Rekapitulace stavby'!E20)</f>
        <v xml:space="preserve"> </v>
      </c>
      <c r="I26" s="27" t="s">
        <v>29</v>
      </c>
      <c r="J26" s="25" t="str">
        <f>IF('Rekapitulace stavby'!AN20="","",'Rekapitulace stavby'!AN20)</f>
        <v/>
      </c>
      <c r="L26" s="32"/>
    </row>
    <row r="27" spans="2:12" s="1" customFormat="1" ht="6.95" customHeight="1">
      <c r="B27" s="32"/>
      <c r="L27" s="32"/>
    </row>
    <row r="28" spans="2:12" s="1" customFormat="1" ht="12" customHeight="1">
      <c r="B28" s="32"/>
      <c r="D28" s="27" t="s">
        <v>36</v>
      </c>
      <c r="L28" s="32"/>
    </row>
    <row r="29" spans="2:12" s="7" customFormat="1" ht="71.25" customHeight="1">
      <c r="B29" s="90"/>
      <c r="E29" s="329" t="s">
        <v>37</v>
      </c>
      <c r="F29" s="329"/>
      <c r="G29" s="329"/>
      <c r="H29" s="329"/>
      <c r="L29" s="90"/>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1" t="s">
        <v>38</v>
      </c>
      <c r="J32" s="62">
        <f>ROUND(J101,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92" t="s">
        <v>42</v>
      </c>
      <c r="E35" s="27" t="s">
        <v>43</v>
      </c>
      <c r="F35" s="82">
        <f>ROUND((SUM(BE101:BE408)),  2)</f>
        <v>0</v>
      </c>
      <c r="I35" s="93">
        <v>0.21</v>
      </c>
      <c r="J35" s="82">
        <f>ROUND(((SUM(BE101:BE408))*I35),  2)</f>
        <v>0</v>
      </c>
      <c r="L35" s="32"/>
    </row>
    <row r="36" spans="2:12" s="1" customFormat="1" ht="14.45" customHeight="1">
      <c r="B36" s="32"/>
      <c r="E36" s="27" t="s">
        <v>44</v>
      </c>
      <c r="F36" s="82">
        <f>ROUND((SUM(BF101:BF408)),  2)</f>
        <v>0</v>
      </c>
      <c r="I36" s="93">
        <v>0.15</v>
      </c>
      <c r="J36" s="82">
        <f>ROUND(((SUM(BF101:BF408))*I36),  2)</f>
        <v>0</v>
      </c>
      <c r="L36" s="32"/>
    </row>
    <row r="37" spans="2:12" s="1" customFormat="1" ht="14.45" hidden="1" customHeight="1">
      <c r="B37" s="32"/>
      <c r="E37" s="27" t="s">
        <v>45</v>
      </c>
      <c r="F37" s="82">
        <f>ROUND((SUM(BG101:BG408)),  2)</f>
        <v>0</v>
      </c>
      <c r="I37" s="93">
        <v>0.21</v>
      </c>
      <c r="J37" s="82">
        <f>0</f>
        <v>0</v>
      </c>
      <c r="L37" s="32"/>
    </row>
    <row r="38" spans="2:12" s="1" customFormat="1" ht="14.45" hidden="1" customHeight="1">
      <c r="B38" s="32"/>
      <c r="E38" s="27" t="s">
        <v>46</v>
      </c>
      <c r="F38" s="82">
        <f>ROUND((SUM(BH101:BH408)),  2)</f>
        <v>0</v>
      </c>
      <c r="I38" s="93">
        <v>0.15</v>
      </c>
      <c r="J38" s="82">
        <f>0</f>
        <v>0</v>
      </c>
      <c r="L38" s="32"/>
    </row>
    <row r="39" spans="2:12" s="1" customFormat="1" ht="14.45" hidden="1" customHeight="1">
      <c r="B39" s="32"/>
      <c r="E39" s="27" t="s">
        <v>47</v>
      </c>
      <c r="F39" s="82">
        <f>ROUND((SUM(BI101:BI408)),  2)</f>
        <v>0</v>
      </c>
      <c r="I39" s="93">
        <v>0</v>
      </c>
      <c r="J39" s="82">
        <f>0</f>
        <v>0</v>
      </c>
      <c r="L39" s="32"/>
    </row>
    <row r="40" spans="2:12" s="1" customFormat="1" ht="6.95" customHeight="1">
      <c r="B40" s="32"/>
      <c r="L40" s="32"/>
    </row>
    <row r="41" spans="2:12" s="1" customFormat="1" ht="25.35" customHeight="1">
      <c r="B41" s="32"/>
      <c r="C41" s="94"/>
      <c r="D41" s="95" t="s">
        <v>48</v>
      </c>
      <c r="E41" s="53"/>
      <c r="F41" s="53"/>
      <c r="G41" s="96" t="s">
        <v>49</v>
      </c>
      <c r="H41" s="97" t="s">
        <v>50</v>
      </c>
      <c r="I41" s="53"/>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130</v>
      </c>
      <c r="L47" s="32"/>
    </row>
    <row r="48" spans="2:12" s="1" customFormat="1" ht="6.95" customHeight="1">
      <c r="B48" s="32"/>
      <c r="L48" s="32"/>
    </row>
    <row r="49" spans="2:47" s="1" customFormat="1" ht="12" customHeight="1">
      <c r="B49" s="32"/>
      <c r="C49" s="27" t="s">
        <v>17</v>
      </c>
      <c r="L49" s="32"/>
    </row>
    <row r="50" spans="2:47" s="1" customFormat="1" ht="26.25" customHeight="1">
      <c r="B50" s="32"/>
      <c r="E50" s="341" t="str">
        <f>E7</f>
        <v>Stavební úpravy části objektu A (budovy T13) na dětskou psychiatrii Nemocnice České Budějovice</v>
      </c>
      <c r="F50" s="342"/>
      <c r="G50" s="342"/>
      <c r="H50" s="342"/>
      <c r="L50" s="32"/>
    </row>
    <row r="51" spans="2:47" ht="12" customHeight="1">
      <c r="B51" s="20"/>
      <c r="C51" s="27" t="s">
        <v>126</v>
      </c>
      <c r="L51" s="20"/>
    </row>
    <row r="52" spans="2:47" s="1" customFormat="1" ht="16.5" customHeight="1">
      <c r="B52" s="32"/>
      <c r="E52" s="341" t="s">
        <v>127</v>
      </c>
      <c r="F52" s="340"/>
      <c r="G52" s="340"/>
      <c r="H52" s="340"/>
      <c r="L52" s="32"/>
    </row>
    <row r="53" spans="2:47" s="1" customFormat="1" ht="12" customHeight="1">
      <c r="B53" s="32"/>
      <c r="C53" s="27" t="s">
        <v>128</v>
      </c>
      <c r="L53" s="32"/>
    </row>
    <row r="54" spans="2:47" s="1" customFormat="1" ht="16.5" customHeight="1">
      <c r="B54" s="32"/>
      <c r="E54" s="335" t="str">
        <f>E11</f>
        <v>02 - zdravotechnické instalace</v>
      </c>
      <c r="F54" s="340"/>
      <c r="G54" s="340"/>
      <c r="H54" s="340"/>
      <c r="L54" s="32"/>
    </row>
    <row r="55" spans="2:47" s="1" customFormat="1" ht="6.95" customHeight="1">
      <c r="B55" s="32"/>
      <c r="L55" s="32"/>
    </row>
    <row r="56" spans="2:47" s="1" customFormat="1" ht="12" customHeight="1">
      <c r="B56" s="32"/>
      <c r="C56" s="27" t="s">
        <v>22</v>
      </c>
      <c r="F56" s="25" t="str">
        <f>F14</f>
        <v>České Budějovice</v>
      </c>
      <c r="I56" s="27" t="s">
        <v>24</v>
      </c>
      <c r="J56" s="49" t="str">
        <f>IF(J14="","",J14)</f>
        <v>11. 5. 2023</v>
      </c>
      <c r="L56" s="32"/>
    </row>
    <row r="57" spans="2:47" s="1" customFormat="1" ht="6.95" customHeight="1">
      <c r="B57" s="32"/>
      <c r="L57" s="32"/>
    </row>
    <row r="58" spans="2:47" s="1" customFormat="1" ht="25.7" customHeight="1">
      <c r="B58" s="32"/>
      <c r="C58" s="27" t="s">
        <v>26</v>
      </c>
      <c r="F58" s="25" t="str">
        <f>E17</f>
        <v xml:space="preserve"> </v>
      </c>
      <c r="I58" s="27" t="s">
        <v>32</v>
      </c>
      <c r="J58" s="30" t="str">
        <f>E23</f>
        <v>Atelier G+G s.r.o., Jindřichův Hradec</v>
      </c>
      <c r="L58" s="32"/>
    </row>
    <row r="59" spans="2:47" s="1" customFormat="1" ht="15.2" customHeight="1">
      <c r="B59" s="32"/>
      <c r="C59" s="27" t="s">
        <v>30</v>
      </c>
      <c r="F59" s="25" t="str">
        <f>IF(E20="","",E20)</f>
        <v>Vyplň údaj</v>
      </c>
      <c r="I59" s="27" t="s">
        <v>35</v>
      </c>
      <c r="J59" s="30" t="str">
        <f>E26</f>
        <v xml:space="preserve"> </v>
      </c>
      <c r="L59" s="32"/>
    </row>
    <row r="60" spans="2:47" s="1" customFormat="1" ht="10.35" customHeight="1">
      <c r="B60" s="32"/>
      <c r="L60" s="32"/>
    </row>
    <row r="61" spans="2:47" s="1" customFormat="1" ht="29.25" customHeight="1">
      <c r="B61" s="32"/>
      <c r="C61" s="100" t="s">
        <v>131</v>
      </c>
      <c r="D61" s="94"/>
      <c r="E61" s="94"/>
      <c r="F61" s="94"/>
      <c r="G61" s="94"/>
      <c r="H61" s="94"/>
      <c r="I61" s="94"/>
      <c r="J61" s="101" t="s">
        <v>132</v>
      </c>
      <c r="K61" s="94"/>
      <c r="L61" s="32"/>
    </row>
    <row r="62" spans="2:47" s="1" customFormat="1" ht="10.35" customHeight="1">
      <c r="B62" s="32"/>
      <c r="L62" s="32"/>
    </row>
    <row r="63" spans="2:47" s="1" customFormat="1" ht="22.9" customHeight="1">
      <c r="B63" s="32"/>
      <c r="C63" s="102" t="s">
        <v>70</v>
      </c>
      <c r="J63" s="62">
        <f>J101</f>
        <v>0</v>
      </c>
      <c r="L63" s="32"/>
      <c r="AU63" s="17" t="s">
        <v>133</v>
      </c>
    </row>
    <row r="64" spans="2:47" s="8" customFormat="1" ht="24.95" customHeight="1">
      <c r="B64" s="103"/>
      <c r="D64" s="104" t="s">
        <v>5292</v>
      </c>
      <c r="E64" s="105"/>
      <c r="F64" s="105"/>
      <c r="G64" s="105"/>
      <c r="H64" s="105"/>
      <c r="I64" s="105"/>
      <c r="J64" s="106">
        <f>J102</f>
        <v>0</v>
      </c>
      <c r="L64" s="103"/>
    </row>
    <row r="65" spans="2:12" s="8" customFormat="1" ht="24.95" customHeight="1">
      <c r="B65" s="103"/>
      <c r="D65" s="104" t="s">
        <v>5293</v>
      </c>
      <c r="E65" s="105"/>
      <c r="F65" s="105"/>
      <c r="G65" s="105"/>
      <c r="H65" s="105"/>
      <c r="I65" s="105"/>
      <c r="J65" s="106">
        <f>J152</f>
        <v>0</v>
      </c>
      <c r="L65" s="103"/>
    </row>
    <row r="66" spans="2:12" s="8" customFormat="1" ht="24.95" customHeight="1">
      <c r="B66" s="103"/>
      <c r="D66" s="104" t="s">
        <v>5294</v>
      </c>
      <c r="E66" s="105"/>
      <c r="F66" s="105"/>
      <c r="G66" s="105"/>
      <c r="H66" s="105"/>
      <c r="I66" s="105"/>
      <c r="J66" s="106">
        <f>J155</f>
        <v>0</v>
      </c>
      <c r="L66" s="103"/>
    </row>
    <row r="67" spans="2:12" s="8" customFormat="1" ht="24.95" customHeight="1">
      <c r="B67" s="103"/>
      <c r="D67" s="104" t="s">
        <v>5295</v>
      </c>
      <c r="E67" s="105"/>
      <c r="F67" s="105"/>
      <c r="G67" s="105"/>
      <c r="H67" s="105"/>
      <c r="I67" s="105"/>
      <c r="J67" s="106">
        <f>J159</f>
        <v>0</v>
      </c>
      <c r="L67" s="103"/>
    </row>
    <row r="68" spans="2:12" s="8" customFormat="1" ht="24.95" customHeight="1">
      <c r="B68" s="103"/>
      <c r="D68" s="104" t="s">
        <v>5296</v>
      </c>
      <c r="E68" s="105"/>
      <c r="F68" s="105"/>
      <c r="G68" s="105"/>
      <c r="H68" s="105"/>
      <c r="I68" s="105"/>
      <c r="J68" s="106">
        <f>J165</f>
        <v>0</v>
      </c>
      <c r="L68" s="103"/>
    </row>
    <row r="69" spans="2:12" s="8" customFormat="1" ht="24.95" customHeight="1">
      <c r="B69" s="103"/>
      <c r="D69" s="104" t="s">
        <v>5297</v>
      </c>
      <c r="E69" s="105"/>
      <c r="F69" s="105"/>
      <c r="G69" s="105"/>
      <c r="H69" s="105"/>
      <c r="I69" s="105"/>
      <c r="J69" s="106">
        <f>J171</f>
        <v>0</v>
      </c>
      <c r="L69" s="103"/>
    </row>
    <row r="70" spans="2:12" s="8" customFormat="1" ht="24.95" customHeight="1">
      <c r="B70" s="103"/>
      <c r="D70" s="104" t="s">
        <v>5298</v>
      </c>
      <c r="E70" s="105"/>
      <c r="F70" s="105"/>
      <c r="G70" s="105"/>
      <c r="H70" s="105"/>
      <c r="I70" s="105"/>
      <c r="J70" s="106">
        <f>J180</f>
        <v>0</v>
      </c>
      <c r="L70" s="103"/>
    </row>
    <row r="71" spans="2:12" s="8" customFormat="1" ht="24.95" customHeight="1">
      <c r="B71" s="103"/>
      <c r="D71" s="104" t="s">
        <v>5299</v>
      </c>
      <c r="E71" s="105"/>
      <c r="F71" s="105"/>
      <c r="G71" s="105"/>
      <c r="H71" s="105"/>
      <c r="I71" s="105"/>
      <c r="J71" s="106">
        <f>J182</f>
        <v>0</v>
      </c>
      <c r="L71" s="103"/>
    </row>
    <row r="72" spans="2:12" s="8" customFormat="1" ht="24.95" customHeight="1">
      <c r="B72" s="103"/>
      <c r="D72" s="104" t="s">
        <v>5300</v>
      </c>
      <c r="E72" s="105"/>
      <c r="F72" s="105"/>
      <c r="G72" s="105"/>
      <c r="H72" s="105"/>
      <c r="I72" s="105"/>
      <c r="J72" s="106">
        <f>J194</f>
        <v>0</v>
      </c>
      <c r="L72" s="103"/>
    </row>
    <row r="73" spans="2:12" s="8" customFormat="1" ht="24.95" customHeight="1">
      <c r="B73" s="103"/>
      <c r="D73" s="104" t="s">
        <v>5301</v>
      </c>
      <c r="E73" s="105"/>
      <c r="F73" s="105"/>
      <c r="G73" s="105"/>
      <c r="H73" s="105"/>
      <c r="I73" s="105"/>
      <c r="J73" s="106">
        <f>J244</f>
        <v>0</v>
      </c>
      <c r="L73" s="103"/>
    </row>
    <row r="74" spans="2:12" s="8" customFormat="1" ht="24.95" customHeight="1">
      <c r="B74" s="103"/>
      <c r="D74" s="104" t="s">
        <v>5302</v>
      </c>
      <c r="E74" s="105"/>
      <c r="F74" s="105"/>
      <c r="G74" s="105"/>
      <c r="H74" s="105"/>
      <c r="I74" s="105"/>
      <c r="J74" s="106">
        <f>J337</f>
        <v>0</v>
      </c>
      <c r="L74" s="103"/>
    </row>
    <row r="75" spans="2:12" s="8" customFormat="1" ht="24.95" customHeight="1">
      <c r="B75" s="103"/>
      <c r="D75" s="104" t="s">
        <v>5303</v>
      </c>
      <c r="E75" s="105"/>
      <c r="F75" s="105"/>
      <c r="G75" s="105"/>
      <c r="H75" s="105"/>
      <c r="I75" s="105"/>
      <c r="J75" s="106">
        <f>J339</f>
        <v>0</v>
      </c>
      <c r="L75" s="103"/>
    </row>
    <row r="76" spans="2:12" s="8" customFormat="1" ht="24.95" customHeight="1">
      <c r="B76" s="103"/>
      <c r="D76" s="104" t="s">
        <v>5304</v>
      </c>
      <c r="E76" s="105"/>
      <c r="F76" s="105"/>
      <c r="G76" s="105"/>
      <c r="H76" s="105"/>
      <c r="I76" s="105"/>
      <c r="J76" s="106">
        <f>J385</f>
        <v>0</v>
      </c>
      <c r="L76" s="103"/>
    </row>
    <row r="77" spans="2:12" s="8" customFormat="1" ht="24.95" customHeight="1">
      <c r="B77" s="103"/>
      <c r="D77" s="104" t="s">
        <v>5305</v>
      </c>
      <c r="E77" s="105"/>
      <c r="F77" s="105"/>
      <c r="G77" s="105"/>
      <c r="H77" s="105"/>
      <c r="I77" s="105"/>
      <c r="J77" s="106">
        <f>J391</f>
        <v>0</v>
      </c>
      <c r="L77" s="103"/>
    </row>
    <row r="78" spans="2:12" s="8" customFormat="1" ht="24.95" customHeight="1">
      <c r="B78" s="103"/>
      <c r="D78" s="104" t="s">
        <v>5306</v>
      </c>
      <c r="E78" s="105"/>
      <c r="F78" s="105"/>
      <c r="G78" s="105"/>
      <c r="H78" s="105"/>
      <c r="I78" s="105"/>
      <c r="J78" s="106">
        <f>J403</f>
        <v>0</v>
      </c>
      <c r="L78" s="103"/>
    </row>
    <row r="79" spans="2:12" s="8" customFormat="1" ht="24.95" customHeight="1">
      <c r="B79" s="103"/>
      <c r="D79" s="104" t="s">
        <v>5307</v>
      </c>
      <c r="E79" s="105"/>
      <c r="F79" s="105"/>
      <c r="G79" s="105"/>
      <c r="H79" s="105"/>
      <c r="I79" s="105"/>
      <c r="J79" s="106">
        <f>J406</f>
        <v>0</v>
      </c>
      <c r="L79" s="103"/>
    </row>
    <row r="80" spans="2:12" s="1" customFormat="1" ht="21.75" customHeight="1">
      <c r="B80" s="32"/>
      <c r="L80" s="32"/>
    </row>
    <row r="81" spans="2:12" s="1" customFormat="1" ht="6.95" customHeight="1">
      <c r="B81" s="41"/>
      <c r="C81" s="42"/>
      <c r="D81" s="42"/>
      <c r="E81" s="42"/>
      <c r="F81" s="42"/>
      <c r="G81" s="42"/>
      <c r="H81" s="42"/>
      <c r="I81" s="42"/>
      <c r="J81" s="42"/>
      <c r="K81" s="42"/>
      <c r="L81" s="32"/>
    </row>
    <row r="85" spans="2:12" s="1" customFormat="1" ht="6.95" customHeight="1">
      <c r="B85" s="43"/>
      <c r="C85" s="44"/>
      <c r="D85" s="44"/>
      <c r="E85" s="44"/>
      <c r="F85" s="44"/>
      <c r="G85" s="44"/>
      <c r="H85" s="44"/>
      <c r="I85" s="44"/>
      <c r="J85" s="44"/>
      <c r="K85" s="44"/>
      <c r="L85" s="32"/>
    </row>
    <row r="86" spans="2:12" s="1" customFormat="1" ht="24.95" customHeight="1">
      <c r="B86" s="32"/>
      <c r="C86" s="21" t="s">
        <v>167</v>
      </c>
      <c r="L86" s="32"/>
    </row>
    <row r="87" spans="2:12" s="1" customFormat="1" ht="6.95" customHeight="1">
      <c r="B87" s="32"/>
      <c r="L87" s="32"/>
    </row>
    <row r="88" spans="2:12" s="1" customFormat="1" ht="12" customHeight="1">
      <c r="B88" s="32"/>
      <c r="C88" s="27" t="s">
        <v>17</v>
      </c>
      <c r="L88" s="32"/>
    </row>
    <row r="89" spans="2:12" s="1" customFormat="1" ht="26.25" customHeight="1">
      <c r="B89" s="32"/>
      <c r="E89" s="341" t="str">
        <f>E7</f>
        <v>Stavební úpravy části objektu A (budovy T13) na dětskou psychiatrii Nemocnice České Budějovice</v>
      </c>
      <c r="F89" s="342"/>
      <c r="G89" s="342"/>
      <c r="H89" s="342"/>
      <c r="L89" s="32"/>
    </row>
    <row r="90" spans="2:12" ht="12" customHeight="1">
      <c r="B90" s="20"/>
      <c r="C90" s="27" t="s">
        <v>126</v>
      </c>
      <c r="L90" s="20"/>
    </row>
    <row r="91" spans="2:12" s="1" customFormat="1" ht="16.5" customHeight="1">
      <c r="B91" s="32"/>
      <c r="E91" s="341" t="s">
        <v>127</v>
      </c>
      <c r="F91" s="340"/>
      <c r="G91" s="340"/>
      <c r="H91" s="340"/>
      <c r="L91" s="32"/>
    </row>
    <row r="92" spans="2:12" s="1" customFormat="1" ht="12" customHeight="1">
      <c r="B92" s="32"/>
      <c r="C92" s="27" t="s">
        <v>128</v>
      </c>
      <c r="L92" s="32"/>
    </row>
    <row r="93" spans="2:12" s="1" customFormat="1" ht="16.5" customHeight="1">
      <c r="B93" s="32"/>
      <c r="E93" s="335" t="str">
        <f>E11</f>
        <v>02 - zdravotechnické instalace</v>
      </c>
      <c r="F93" s="340"/>
      <c r="G93" s="340"/>
      <c r="H93" s="340"/>
      <c r="L93" s="32"/>
    </row>
    <row r="94" spans="2:12" s="1" customFormat="1" ht="6.95" customHeight="1">
      <c r="B94" s="32"/>
      <c r="L94" s="32"/>
    </row>
    <row r="95" spans="2:12" s="1" customFormat="1" ht="12" customHeight="1">
      <c r="B95" s="32"/>
      <c r="C95" s="27" t="s">
        <v>22</v>
      </c>
      <c r="F95" s="25" t="str">
        <f>F14</f>
        <v>České Budějovice</v>
      </c>
      <c r="I95" s="27" t="s">
        <v>24</v>
      </c>
      <c r="J95" s="49" t="str">
        <f>IF(J14="","",J14)</f>
        <v>11. 5. 2023</v>
      </c>
      <c r="L95" s="32"/>
    </row>
    <row r="96" spans="2:12" s="1" customFormat="1" ht="6.95" customHeight="1">
      <c r="B96" s="32"/>
      <c r="L96" s="32"/>
    </row>
    <row r="97" spans="2:65" s="1" customFormat="1" ht="25.7" customHeight="1">
      <c r="B97" s="32"/>
      <c r="C97" s="27" t="s">
        <v>26</v>
      </c>
      <c r="F97" s="25" t="str">
        <f>E17</f>
        <v xml:space="preserve"> </v>
      </c>
      <c r="I97" s="27" t="s">
        <v>32</v>
      </c>
      <c r="J97" s="30" t="str">
        <f>E23</f>
        <v>Atelier G+G s.r.o., Jindřichův Hradec</v>
      </c>
      <c r="L97" s="32"/>
    </row>
    <row r="98" spans="2:65" s="1" customFormat="1" ht="15.2" customHeight="1">
      <c r="B98" s="32"/>
      <c r="C98" s="27" t="s">
        <v>30</v>
      </c>
      <c r="F98" s="25" t="str">
        <f>IF(E20="","",E20)</f>
        <v>Vyplň údaj</v>
      </c>
      <c r="I98" s="27" t="s">
        <v>35</v>
      </c>
      <c r="J98" s="30" t="str">
        <f>E26</f>
        <v xml:space="preserve"> </v>
      </c>
      <c r="L98" s="32"/>
    </row>
    <row r="99" spans="2:65" s="1" customFormat="1" ht="10.35" customHeight="1">
      <c r="B99" s="32"/>
      <c r="L99" s="32"/>
    </row>
    <row r="100" spans="2:65" s="10" customFormat="1" ht="29.25" customHeight="1">
      <c r="B100" s="111"/>
      <c r="C100" s="112" t="s">
        <v>168</v>
      </c>
      <c r="D100" s="113" t="s">
        <v>57</v>
      </c>
      <c r="E100" s="113" t="s">
        <v>53</v>
      </c>
      <c r="F100" s="113" t="s">
        <v>54</v>
      </c>
      <c r="G100" s="113" t="s">
        <v>169</v>
      </c>
      <c r="H100" s="113" t="s">
        <v>170</v>
      </c>
      <c r="I100" s="113" t="s">
        <v>171</v>
      </c>
      <c r="J100" s="113" t="s">
        <v>132</v>
      </c>
      <c r="K100" s="114" t="s">
        <v>172</v>
      </c>
      <c r="L100" s="111"/>
      <c r="M100" s="55" t="s">
        <v>3</v>
      </c>
      <c r="N100" s="56" t="s">
        <v>42</v>
      </c>
      <c r="O100" s="56" t="s">
        <v>173</v>
      </c>
      <c r="P100" s="56" t="s">
        <v>174</v>
      </c>
      <c r="Q100" s="56" t="s">
        <v>175</v>
      </c>
      <c r="R100" s="56" t="s">
        <v>176</v>
      </c>
      <c r="S100" s="56" t="s">
        <v>177</v>
      </c>
      <c r="T100" s="57" t="s">
        <v>178</v>
      </c>
    </row>
    <row r="101" spans="2:65" s="1" customFormat="1" ht="22.9" customHeight="1">
      <c r="B101" s="32"/>
      <c r="C101" s="60" t="s">
        <v>179</v>
      </c>
      <c r="J101" s="115">
        <f>BK101</f>
        <v>0</v>
      </c>
      <c r="L101" s="32"/>
      <c r="M101" s="58"/>
      <c r="N101" s="50"/>
      <c r="O101" s="50"/>
      <c r="P101" s="116">
        <f>P102+P152+P155+P159+P165+P171+P180+P182+P194+P244+P337+P339+P385+P391+P403+P406</f>
        <v>0</v>
      </c>
      <c r="Q101" s="50"/>
      <c r="R101" s="116">
        <f>R102+R152+R155+R159+R165+R171+R180+R182+R194+R244+R337+R339+R385+R391+R403+R406</f>
        <v>0.47477999999999998</v>
      </c>
      <c r="S101" s="50"/>
      <c r="T101" s="117">
        <f>T102+T152+T155+T159+T165+T171+T180+T182+T194+T244+T337+T339+T385+T391+T403+T406</f>
        <v>0</v>
      </c>
      <c r="AT101" s="17" t="s">
        <v>71</v>
      </c>
      <c r="AU101" s="17" t="s">
        <v>133</v>
      </c>
      <c r="BK101" s="118">
        <f>BK102+BK152+BK155+BK159+BK165+BK171+BK180+BK182+BK194+BK244+BK337+BK339+BK385+BK391+BK403+BK406</f>
        <v>0</v>
      </c>
    </row>
    <row r="102" spans="2:65" s="11" customFormat="1" ht="25.9" customHeight="1">
      <c r="B102" s="119"/>
      <c r="D102" s="120" t="s">
        <v>71</v>
      </c>
      <c r="E102" s="121" t="s">
        <v>79</v>
      </c>
      <c r="F102" s="121" t="s">
        <v>183</v>
      </c>
      <c r="I102" s="122"/>
      <c r="J102" s="123">
        <f>BK102</f>
        <v>0</v>
      </c>
      <c r="L102" s="119"/>
      <c r="M102" s="124"/>
      <c r="P102" s="125">
        <f>SUM(P103:P151)</f>
        <v>0</v>
      </c>
      <c r="R102" s="125">
        <f>SUM(R103:R151)</f>
        <v>0</v>
      </c>
      <c r="T102" s="126">
        <f>SUM(T103:T151)</f>
        <v>0</v>
      </c>
      <c r="AR102" s="120" t="s">
        <v>79</v>
      </c>
      <c r="AT102" s="127" t="s">
        <v>71</v>
      </c>
      <c r="AU102" s="127" t="s">
        <v>72</v>
      </c>
      <c r="AY102" s="120" t="s">
        <v>182</v>
      </c>
      <c r="BK102" s="128">
        <f>SUM(BK103:BK151)</f>
        <v>0</v>
      </c>
    </row>
    <row r="103" spans="2:65" s="1" customFormat="1" ht="33" customHeight="1">
      <c r="B103" s="131"/>
      <c r="C103" s="132" t="s">
        <v>79</v>
      </c>
      <c r="D103" s="132" t="s">
        <v>184</v>
      </c>
      <c r="E103" s="133" t="s">
        <v>5308</v>
      </c>
      <c r="F103" s="134" t="s">
        <v>5309</v>
      </c>
      <c r="G103" s="135" t="s">
        <v>292</v>
      </c>
      <c r="H103" s="136">
        <v>16.8</v>
      </c>
      <c r="I103" s="137"/>
      <c r="J103" s="138">
        <f>ROUND(I103*H103,2)</f>
        <v>0</v>
      </c>
      <c r="K103" s="134" t="s">
        <v>3</v>
      </c>
      <c r="L103" s="32"/>
      <c r="M103" s="139" t="s">
        <v>3</v>
      </c>
      <c r="N103" s="140" t="s">
        <v>43</v>
      </c>
      <c r="P103" s="141">
        <f>O103*H103</f>
        <v>0</v>
      </c>
      <c r="Q103" s="141">
        <v>0</v>
      </c>
      <c r="R103" s="141">
        <f>Q103*H103</f>
        <v>0</v>
      </c>
      <c r="S103" s="141">
        <v>0</v>
      </c>
      <c r="T103" s="142">
        <f>S103*H103</f>
        <v>0</v>
      </c>
      <c r="AR103" s="143" t="s">
        <v>189</v>
      </c>
      <c r="AT103" s="143" t="s">
        <v>184</v>
      </c>
      <c r="AU103" s="143" t="s">
        <v>79</v>
      </c>
      <c r="AY103" s="17" t="s">
        <v>182</v>
      </c>
      <c r="BE103" s="144">
        <f>IF(N103="základní",J103,0)</f>
        <v>0</v>
      </c>
      <c r="BF103" s="144">
        <f>IF(N103="snížená",J103,0)</f>
        <v>0</v>
      </c>
      <c r="BG103" s="144">
        <f>IF(N103="zákl. přenesená",J103,0)</f>
        <v>0</v>
      </c>
      <c r="BH103" s="144">
        <f>IF(N103="sníž. přenesená",J103,0)</f>
        <v>0</v>
      </c>
      <c r="BI103" s="144">
        <f>IF(N103="nulová",J103,0)</f>
        <v>0</v>
      </c>
      <c r="BJ103" s="17" t="s">
        <v>79</v>
      </c>
      <c r="BK103" s="144">
        <f>ROUND(I103*H103,2)</f>
        <v>0</v>
      </c>
      <c r="BL103" s="17" t="s">
        <v>189</v>
      </c>
      <c r="BM103" s="143" t="s">
        <v>81</v>
      </c>
    </row>
    <row r="104" spans="2:65" s="12" customFormat="1">
      <c r="B104" s="149"/>
      <c r="D104" s="150" t="s">
        <v>193</v>
      </c>
      <c r="E104" s="151" t="s">
        <v>3</v>
      </c>
      <c r="F104" s="152" t="s">
        <v>5310</v>
      </c>
      <c r="H104" s="153">
        <v>16.8</v>
      </c>
      <c r="I104" s="154"/>
      <c r="L104" s="149"/>
      <c r="M104" s="155"/>
      <c r="T104" s="156"/>
      <c r="AT104" s="151" t="s">
        <v>193</v>
      </c>
      <c r="AU104" s="151" t="s">
        <v>79</v>
      </c>
      <c r="AV104" s="12" t="s">
        <v>81</v>
      </c>
      <c r="AW104" s="12" t="s">
        <v>34</v>
      </c>
      <c r="AX104" s="12" t="s">
        <v>72</v>
      </c>
      <c r="AY104" s="151" t="s">
        <v>182</v>
      </c>
    </row>
    <row r="105" spans="2:65" s="13" customFormat="1">
      <c r="B105" s="157"/>
      <c r="D105" s="150" t="s">
        <v>193</v>
      </c>
      <c r="E105" s="158" t="s">
        <v>3</v>
      </c>
      <c r="F105" s="159" t="s">
        <v>201</v>
      </c>
      <c r="H105" s="160">
        <v>16.8</v>
      </c>
      <c r="I105" s="161"/>
      <c r="L105" s="157"/>
      <c r="M105" s="162"/>
      <c r="T105" s="163"/>
      <c r="AT105" s="158" t="s">
        <v>193</v>
      </c>
      <c r="AU105" s="158" t="s">
        <v>79</v>
      </c>
      <c r="AV105" s="13" t="s">
        <v>189</v>
      </c>
      <c r="AW105" s="13" t="s">
        <v>34</v>
      </c>
      <c r="AX105" s="13" t="s">
        <v>79</v>
      </c>
      <c r="AY105" s="158" t="s">
        <v>182</v>
      </c>
    </row>
    <row r="106" spans="2:65" s="1" customFormat="1" ht="21.75" customHeight="1">
      <c r="B106" s="131"/>
      <c r="C106" s="132" t="s">
        <v>81</v>
      </c>
      <c r="D106" s="132" t="s">
        <v>184</v>
      </c>
      <c r="E106" s="133" t="s">
        <v>5311</v>
      </c>
      <c r="F106" s="134" t="s">
        <v>5312</v>
      </c>
      <c r="G106" s="135" t="s">
        <v>187</v>
      </c>
      <c r="H106" s="136">
        <v>3</v>
      </c>
      <c r="I106" s="137"/>
      <c r="J106" s="138">
        <f>ROUND(I106*H106,2)</f>
        <v>0</v>
      </c>
      <c r="K106" s="134" t="s">
        <v>3</v>
      </c>
      <c r="L106" s="32"/>
      <c r="M106" s="139" t="s">
        <v>3</v>
      </c>
      <c r="N106" s="140" t="s">
        <v>43</v>
      </c>
      <c r="P106" s="141">
        <f>O106*H106</f>
        <v>0</v>
      </c>
      <c r="Q106" s="141">
        <v>0</v>
      </c>
      <c r="R106" s="141">
        <f>Q106*H106</f>
        <v>0</v>
      </c>
      <c r="S106" s="141">
        <v>0</v>
      </c>
      <c r="T106" s="142">
        <f>S106*H106</f>
        <v>0</v>
      </c>
      <c r="AR106" s="143" t="s">
        <v>189</v>
      </c>
      <c r="AT106" s="143" t="s">
        <v>184</v>
      </c>
      <c r="AU106" s="143" t="s">
        <v>79</v>
      </c>
      <c r="AY106" s="17" t="s">
        <v>182</v>
      </c>
      <c r="BE106" s="144">
        <f>IF(N106="základní",J106,0)</f>
        <v>0</v>
      </c>
      <c r="BF106" s="144">
        <f>IF(N106="snížená",J106,0)</f>
        <v>0</v>
      </c>
      <c r="BG106" s="144">
        <f>IF(N106="zákl. přenesená",J106,0)</f>
        <v>0</v>
      </c>
      <c r="BH106" s="144">
        <f>IF(N106="sníž. přenesená",J106,0)</f>
        <v>0</v>
      </c>
      <c r="BI106" s="144">
        <f>IF(N106="nulová",J106,0)</f>
        <v>0</v>
      </c>
      <c r="BJ106" s="17" t="s">
        <v>79</v>
      </c>
      <c r="BK106" s="144">
        <f>ROUND(I106*H106,2)</f>
        <v>0</v>
      </c>
      <c r="BL106" s="17" t="s">
        <v>189</v>
      </c>
      <c r="BM106" s="143" t="s">
        <v>189</v>
      </c>
    </row>
    <row r="107" spans="2:65" s="1" customFormat="1" ht="29.25">
      <c r="B107" s="32"/>
      <c r="D107" s="150" t="s">
        <v>739</v>
      </c>
      <c r="F107" s="181" t="s">
        <v>5313</v>
      </c>
      <c r="I107" s="147"/>
      <c r="L107" s="32"/>
      <c r="M107" s="148"/>
      <c r="T107" s="52"/>
      <c r="AT107" s="17" t="s">
        <v>739</v>
      </c>
      <c r="AU107" s="17" t="s">
        <v>79</v>
      </c>
    </row>
    <row r="108" spans="2:65" s="1" customFormat="1" ht="24.2" customHeight="1">
      <c r="B108" s="131"/>
      <c r="C108" s="132" t="s">
        <v>202</v>
      </c>
      <c r="D108" s="132" t="s">
        <v>184</v>
      </c>
      <c r="E108" s="133" t="s">
        <v>5314</v>
      </c>
      <c r="F108" s="134" t="s">
        <v>5315</v>
      </c>
      <c r="G108" s="135" t="s">
        <v>187</v>
      </c>
      <c r="H108" s="136">
        <v>81</v>
      </c>
      <c r="I108" s="137"/>
      <c r="J108" s="138">
        <f>ROUND(I108*H108,2)</f>
        <v>0</v>
      </c>
      <c r="K108" s="134" t="s">
        <v>3</v>
      </c>
      <c r="L108" s="32"/>
      <c r="M108" s="139" t="s">
        <v>3</v>
      </c>
      <c r="N108" s="140" t="s">
        <v>43</v>
      </c>
      <c r="P108" s="141">
        <f>O108*H108</f>
        <v>0</v>
      </c>
      <c r="Q108" s="141">
        <v>0</v>
      </c>
      <c r="R108" s="141">
        <f>Q108*H108</f>
        <v>0</v>
      </c>
      <c r="S108" s="141">
        <v>0</v>
      </c>
      <c r="T108" s="142">
        <f>S108*H108</f>
        <v>0</v>
      </c>
      <c r="AR108" s="143" t="s">
        <v>189</v>
      </c>
      <c r="AT108" s="143" t="s">
        <v>184</v>
      </c>
      <c r="AU108" s="143" t="s">
        <v>79</v>
      </c>
      <c r="AY108" s="17" t="s">
        <v>182</v>
      </c>
      <c r="BE108" s="144">
        <f>IF(N108="základní",J108,0)</f>
        <v>0</v>
      </c>
      <c r="BF108" s="144">
        <f>IF(N108="snížená",J108,0)</f>
        <v>0</v>
      </c>
      <c r="BG108" s="144">
        <f>IF(N108="zákl. přenesená",J108,0)</f>
        <v>0</v>
      </c>
      <c r="BH108" s="144">
        <f>IF(N108="sníž. přenesená",J108,0)</f>
        <v>0</v>
      </c>
      <c r="BI108" s="144">
        <f>IF(N108="nulová",J108,0)</f>
        <v>0</v>
      </c>
      <c r="BJ108" s="17" t="s">
        <v>79</v>
      </c>
      <c r="BK108" s="144">
        <f>ROUND(I108*H108,2)</f>
        <v>0</v>
      </c>
      <c r="BL108" s="17" t="s">
        <v>189</v>
      </c>
      <c r="BM108" s="143" t="s">
        <v>224</v>
      </c>
    </row>
    <row r="109" spans="2:65" s="1" customFormat="1" ht="58.5">
      <c r="B109" s="32"/>
      <c r="D109" s="150" t="s">
        <v>739</v>
      </c>
      <c r="F109" s="181" t="s">
        <v>5316</v>
      </c>
      <c r="I109" s="147"/>
      <c r="L109" s="32"/>
      <c r="M109" s="148"/>
      <c r="T109" s="52"/>
      <c r="AT109" s="17" t="s">
        <v>739</v>
      </c>
      <c r="AU109" s="17" t="s">
        <v>79</v>
      </c>
    </row>
    <row r="110" spans="2:65" s="1" customFormat="1" ht="24.2" customHeight="1">
      <c r="B110" s="131"/>
      <c r="C110" s="132" t="s">
        <v>189</v>
      </c>
      <c r="D110" s="132" t="s">
        <v>184</v>
      </c>
      <c r="E110" s="133" t="s">
        <v>5317</v>
      </c>
      <c r="F110" s="134" t="s">
        <v>5318</v>
      </c>
      <c r="G110" s="135" t="s">
        <v>187</v>
      </c>
      <c r="H110" s="136">
        <v>35.200000000000003</v>
      </c>
      <c r="I110" s="137"/>
      <c r="J110" s="138">
        <f>ROUND(I110*H110,2)</f>
        <v>0</v>
      </c>
      <c r="K110" s="134" t="s">
        <v>3</v>
      </c>
      <c r="L110" s="32"/>
      <c r="M110" s="139" t="s">
        <v>3</v>
      </c>
      <c r="N110" s="140" t="s">
        <v>43</v>
      </c>
      <c r="P110" s="141">
        <f>O110*H110</f>
        <v>0</v>
      </c>
      <c r="Q110" s="141">
        <v>0</v>
      </c>
      <c r="R110" s="141">
        <f>Q110*H110</f>
        <v>0</v>
      </c>
      <c r="S110" s="141">
        <v>0</v>
      </c>
      <c r="T110" s="142">
        <f>S110*H110</f>
        <v>0</v>
      </c>
      <c r="AR110" s="143" t="s">
        <v>189</v>
      </c>
      <c r="AT110" s="143" t="s">
        <v>184</v>
      </c>
      <c r="AU110" s="143" t="s">
        <v>79</v>
      </c>
      <c r="AY110" s="17" t="s">
        <v>182</v>
      </c>
      <c r="BE110" s="144">
        <f>IF(N110="základní",J110,0)</f>
        <v>0</v>
      </c>
      <c r="BF110" s="144">
        <f>IF(N110="snížená",J110,0)</f>
        <v>0</v>
      </c>
      <c r="BG110" s="144">
        <f>IF(N110="zákl. přenesená",J110,0)</f>
        <v>0</v>
      </c>
      <c r="BH110" s="144">
        <f>IF(N110="sníž. přenesená",J110,0)</f>
        <v>0</v>
      </c>
      <c r="BI110" s="144">
        <f>IF(N110="nulová",J110,0)</f>
        <v>0</v>
      </c>
      <c r="BJ110" s="17" t="s">
        <v>79</v>
      </c>
      <c r="BK110" s="144">
        <f>ROUND(I110*H110,2)</f>
        <v>0</v>
      </c>
      <c r="BL110" s="17" t="s">
        <v>189</v>
      </c>
      <c r="BM110" s="143" t="s">
        <v>236</v>
      </c>
    </row>
    <row r="111" spans="2:65" s="1" customFormat="1" ht="58.5">
      <c r="B111" s="32"/>
      <c r="D111" s="150" t="s">
        <v>739</v>
      </c>
      <c r="F111" s="181" t="s">
        <v>5319</v>
      </c>
      <c r="I111" s="147"/>
      <c r="L111" s="32"/>
      <c r="M111" s="148"/>
      <c r="T111" s="52"/>
      <c r="AT111" s="17" t="s">
        <v>739</v>
      </c>
      <c r="AU111" s="17" t="s">
        <v>79</v>
      </c>
    </row>
    <row r="112" spans="2:65" s="12" customFormat="1">
      <c r="B112" s="149"/>
      <c r="D112" s="150" t="s">
        <v>193</v>
      </c>
      <c r="E112" s="151" t="s">
        <v>3</v>
      </c>
      <c r="F112" s="152" t="s">
        <v>5320</v>
      </c>
      <c r="H112" s="153">
        <v>35.200000000000003</v>
      </c>
      <c r="I112" s="154"/>
      <c r="L112" s="149"/>
      <c r="M112" s="155"/>
      <c r="T112" s="156"/>
      <c r="AT112" s="151" t="s">
        <v>193</v>
      </c>
      <c r="AU112" s="151" t="s">
        <v>79</v>
      </c>
      <c r="AV112" s="12" t="s">
        <v>81</v>
      </c>
      <c r="AW112" s="12" t="s">
        <v>34</v>
      </c>
      <c r="AX112" s="12" t="s">
        <v>72</v>
      </c>
      <c r="AY112" s="151" t="s">
        <v>182</v>
      </c>
    </row>
    <row r="113" spans="2:65" s="13" customFormat="1">
      <c r="B113" s="157"/>
      <c r="D113" s="150" t="s">
        <v>193</v>
      </c>
      <c r="E113" s="158" t="s">
        <v>3</v>
      </c>
      <c r="F113" s="159" t="s">
        <v>201</v>
      </c>
      <c r="H113" s="160">
        <v>35.200000000000003</v>
      </c>
      <c r="I113" s="161"/>
      <c r="L113" s="157"/>
      <c r="M113" s="162"/>
      <c r="T113" s="163"/>
      <c r="AT113" s="158" t="s">
        <v>193</v>
      </c>
      <c r="AU113" s="158" t="s">
        <v>79</v>
      </c>
      <c r="AV113" s="13" t="s">
        <v>189</v>
      </c>
      <c r="AW113" s="13" t="s">
        <v>34</v>
      </c>
      <c r="AX113" s="13" t="s">
        <v>79</v>
      </c>
      <c r="AY113" s="158" t="s">
        <v>182</v>
      </c>
    </row>
    <row r="114" spans="2:65" s="1" customFormat="1" ht="16.5" customHeight="1">
      <c r="B114" s="131"/>
      <c r="C114" s="132" t="s">
        <v>218</v>
      </c>
      <c r="D114" s="132" t="s">
        <v>184</v>
      </c>
      <c r="E114" s="133" t="s">
        <v>5321</v>
      </c>
      <c r="F114" s="134" t="s">
        <v>5322</v>
      </c>
      <c r="G114" s="135" t="s">
        <v>187</v>
      </c>
      <c r="H114" s="136">
        <v>26.4</v>
      </c>
      <c r="I114" s="137"/>
      <c r="J114" s="138">
        <f>ROUND(I114*H114,2)</f>
        <v>0</v>
      </c>
      <c r="K114" s="134" t="s">
        <v>3</v>
      </c>
      <c r="L114" s="32"/>
      <c r="M114" s="139" t="s">
        <v>3</v>
      </c>
      <c r="N114" s="140" t="s">
        <v>43</v>
      </c>
      <c r="P114" s="141">
        <f>O114*H114</f>
        <v>0</v>
      </c>
      <c r="Q114" s="141">
        <v>0</v>
      </c>
      <c r="R114" s="141">
        <f>Q114*H114</f>
        <v>0</v>
      </c>
      <c r="S114" s="141">
        <v>0</v>
      </c>
      <c r="T114" s="142">
        <f>S114*H114</f>
        <v>0</v>
      </c>
      <c r="AR114" s="143" t="s">
        <v>189</v>
      </c>
      <c r="AT114" s="143" t="s">
        <v>184</v>
      </c>
      <c r="AU114" s="143" t="s">
        <v>79</v>
      </c>
      <c r="AY114" s="17" t="s">
        <v>182</v>
      </c>
      <c r="BE114" s="144">
        <f>IF(N114="základní",J114,0)</f>
        <v>0</v>
      </c>
      <c r="BF114" s="144">
        <f>IF(N114="snížená",J114,0)</f>
        <v>0</v>
      </c>
      <c r="BG114" s="144">
        <f>IF(N114="zákl. přenesená",J114,0)</f>
        <v>0</v>
      </c>
      <c r="BH114" s="144">
        <f>IF(N114="sníž. přenesená",J114,0)</f>
        <v>0</v>
      </c>
      <c r="BI114" s="144">
        <f>IF(N114="nulová",J114,0)</f>
        <v>0</v>
      </c>
      <c r="BJ114" s="17" t="s">
        <v>79</v>
      </c>
      <c r="BK114" s="144">
        <f>ROUND(I114*H114,2)</f>
        <v>0</v>
      </c>
      <c r="BL114" s="17" t="s">
        <v>189</v>
      </c>
      <c r="BM114" s="143" t="s">
        <v>111</v>
      </c>
    </row>
    <row r="115" spans="2:65" s="1" customFormat="1" ht="29.25">
      <c r="B115" s="32"/>
      <c r="D115" s="150" t="s">
        <v>739</v>
      </c>
      <c r="F115" s="181" t="s">
        <v>5323</v>
      </c>
      <c r="I115" s="147"/>
      <c r="L115" s="32"/>
      <c r="M115" s="148"/>
      <c r="T115" s="52"/>
      <c r="AT115" s="17" t="s">
        <v>739</v>
      </c>
      <c r="AU115" s="17" t="s">
        <v>79</v>
      </c>
    </row>
    <row r="116" spans="2:65" s="12" customFormat="1">
      <c r="B116" s="149"/>
      <c r="D116" s="150" t="s">
        <v>193</v>
      </c>
      <c r="E116" s="151" t="s">
        <v>3</v>
      </c>
      <c r="F116" s="152" t="s">
        <v>5324</v>
      </c>
      <c r="H116" s="153">
        <v>26.4</v>
      </c>
      <c r="I116" s="154"/>
      <c r="L116" s="149"/>
      <c r="M116" s="155"/>
      <c r="T116" s="156"/>
      <c r="AT116" s="151" t="s">
        <v>193</v>
      </c>
      <c r="AU116" s="151" t="s">
        <v>79</v>
      </c>
      <c r="AV116" s="12" t="s">
        <v>81</v>
      </c>
      <c r="AW116" s="12" t="s">
        <v>34</v>
      </c>
      <c r="AX116" s="12" t="s">
        <v>72</v>
      </c>
      <c r="AY116" s="151" t="s">
        <v>182</v>
      </c>
    </row>
    <row r="117" spans="2:65" s="13" customFormat="1">
      <c r="B117" s="157"/>
      <c r="D117" s="150" t="s">
        <v>193</v>
      </c>
      <c r="E117" s="158" t="s">
        <v>3</v>
      </c>
      <c r="F117" s="159" t="s">
        <v>201</v>
      </c>
      <c r="H117" s="160">
        <v>26.4</v>
      </c>
      <c r="I117" s="161"/>
      <c r="L117" s="157"/>
      <c r="M117" s="162"/>
      <c r="T117" s="163"/>
      <c r="AT117" s="158" t="s">
        <v>193</v>
      </c>
      <c r="AU117" s="158" t="s">
        <v>79</v>
      </c>
      <c r="AV117" s="13" t="s">
        <v>189</v>
      </c>
      <c r="AW117" s="13" t="s">
        <v>34</v>
      </c>
      <c r="AX117" s="13" t="s">
        <v>79</v>
      </c>
      <c r="AY117" s="158" t="s">
        <v>182</v>
      </c>
    </row>
    <row r="118" spans="2:65" s="1" customFormat="1" ht="16.5" customHeight="1">
      <c r="B118" s="131"/>
      <c r="C118" s="132" t="s">
        <v>224</v>
      </c>
      <c r="D118" s="132" t="s">
        <v>184</v>
      </c>
      <c r="E118" s="133" t="s">
        <v>5325</v>
      </c>
      <c r="F118" s="134" t="s">
        <v>5326</v>
      </c>
      <c r="G118" s="135" t="s">
        <v>187</v>
      </c>
      <c r="H118" s="136">
        <v>60.06</v>
      </c>
      <c r="I118" s="137"/>
      <c r="J118" s="138">
        <f>ROUND(I118*H118,2)</f>
        <v>0</v>
      </c>
      <c r="K118" s="134" t="s">
        <v>3</v>
      </c>
      <c r="L118" s="32"/>
      <c r="M118" s="139" t="s">
        <v>3</v>
      </c>
      <c r="N118" s="140" t="s">
        <v>43</v>
      </c>
      <c r="P118" s="141">
        <f>O118*H118</f>
        <v>0</v>
      </c>
      <c r="Q118" s="141">
        <v>0</v>
      </c>
      <c r="R118" s="141">
        <f>Q118*H118</f>
        <v>0</v>
      </c>
      <c r="S118" s="141">
        <v>0</v>
      </c>
      <c r="T118" s="142">
        <f>S118*H118</f>
        <v>0</v>
      </c>
      <c r="AR118" s="143" t="s">
        <v>189</v>
      </c>
      <c r="AT118" s="143" t="s">
        <v>184</v>
      </c>
      <c r="AU118" s="143" t="s">
        <v>79</v>
      </c>
      <c r="AY118" s="17" t="s">
        <v>182</v>
      </c>
      <c r="BE118" s="144">
        <f>IF(N118="základní",J118,0)</f>
        <v>0</v>
      </c>
      <c r="BF118" s="144">
        <f>IF(N118="snížená",J118,0)</f>
        <v>0</v>
      </c>
      <c r="BG118" s="144">
        <f>IF(N118="zákl. přenesená",J118,0)</f>
        <v>0</v>
      </c>
      <c r="BH118" s="144">
        <f>IF(N118="sníž. přenesená",J118,0)</f>
        <v>0</v>
      </c>
      <c r="BI118" s="144">
        <f>IF(N118="nulová",J118,0)</f>
        <v>0</v>
      </c>
      <c r="BJ118" s="17" t="s">
        <v>79</v>
      </c>
      <c r="BK118" s="144">
        <f>ROUND(I118*H118,2)</f>
        <v>0</v>
      </c>
      <c r="BL118" s="17" t="s">
        <v>189</v>
      </c>
      <c r="BM118" s="143" t="s">
        <v>260</v>
      </c>
    </row>
    <row r="119" spans="2:65" s="1" customFormat="1" ht="19.5">
      <c r="B119" s="32"/>
      <c r="D119" s="150" t="s">
        <v>739</v>
      </c>
      <c r="F119" s="181" t="s">
        <v>5327</v>
      </c>
      <c r="I119" s="147"/>
      <c r="L119" s="32"/>
      <c r="M119" s="148"/>
      <c r="T119" s="52"/>
      <c r="AT119" s="17" t="s">
        <v>739</v>
      </c>
      <c r="AU119" s="17" t="s">
        <v>79</v>
      </c>
    </row>
    <row r="120" spans="2:65" s="12" customFormat="1">
      <c r="B120" s="149"/>
      <c r="D120" s="150" t="s">
        <v>193</v>
      </c>
      <c r="E120" s="151" t="s">
        <v>3</v>
      </c>
      <c r="F120" s="152" t="s">
        <v>5328</v>
      </c>
      <c r="H120" s="153">
        <v>60.06</v>
      </c>
      <c r="I120" s="154"/>
      <c r="L120" s="149"/>
      <c r="M120" s="155"/>
      <c r="T120" s="156"/>
      <c r="AT120" s="151" t="s">
        <v>193</v>
      </c>
      <c r="AU120" s="151" t="s">
        <v>79</v>
      </c>
      <c r="AV120" s="12" t="s">
        <v>81</v>
      </c>
      <c r="AW120" s="12" t="s">
        <v>34</v>
      </c>
      <c r="AX120" s="12" t="s">
        <v>72</v>
      </c>
      <c r="AY120" s="151" t="s">
        <v>182</v>
      </c>
    </row>
    <row r="121" spans="2:65" s="13" customFormat="1">
      <c r="B121" s="157"/>
      <c r="D121" s="150" t="s">
        <v>193</v>
      </c>
      <c r="E121" s="158" t="s">
        <v>3</v>
      </c>
      <c r="F121" s="159" t="s">
        <v>201</v>
      </c>
      <c r="H121" s="160">
        <v>60.06</v>
      </c>
      <c r="I121" s="161"/>
      <c r="L121" s="157"/>
      <c r="M121" s="162"/>
      <c r="T121" s="163"/>
      <c r="AT121" s="158" t="s">
        <v>193</v>
      </c>
      <c r="AU121" s="158" t="s">
        <v>79</v>
      </c>
      <c r="AV121" s="13" t="s">
        <v>189</v>
      </c>
      <c r="AW121" s="13" t="s">
        <v>34</v>
      </c>
      <c r="AX121" s="13" t="s">
        <v>79</v>
      </c>
      <c r="AY121" s="158" t="s">
        <v>182</v>
      </c>
    </row>
    <row r="122" spans="2:65" s="1" customFormat="1" ht="24.2" customHeight="1">
      <c r="B122" s="131"/>
      <c r="C122" s="132" t="s">
        <v>230</v>
      </c>
      <c r="D122" s="132" t="s">
        <v>184</v>
      </c>
      <c r="E122" s="133" t="s">
        <v>5329</v>
      </c>
      <c r="F122" s="134" t="s">
        <v>5330</v>
      </c>
      <c r="G122" s="135" t="s">
        <v>292</v>
      </c>
      <c r="H122" s="136">
        <v>108</v>
      </c>
      <c r="I122" s="137"/>
      <c r="J122" s="138">
        <f>ROUND(I122*H122,2)</f>
        <v>0</v>
      </c>
      <c r="K122" s="134" t="s">
        <v>3</v>
      </c>
      <c r="L122" s="32"/>
      <c r="M122" s="139" t="s">
        <v>3</v>
      </c>
      <c r="N122" s="140" t="s">
        <v>43</v>
      </c>
      <c r="P122" s="141">
        <f>O122*H122</f>
        <v>0</v>
      </c>
      <c r="Q122" s="141">
        <v>0</v>
      </c>
      <c r="R122" s="141">
        <f>Q122*H122</f>
        <v>0</v>
      </c>
      <c r="S122" s="141">
        <v>0</v>
      </c>
      <c r="T122" s="142">
        <f>S122*H122</f>
        <v>0</v>
      </c>
      <c r="AR122" s="143" t="s">
        <v>189</v>
      </c>
      <c r="AT122" s="143" t="s">
        <v>184</v>
      </c>
      <c r="AU122" s="143" t="s">
        <v>79</v>
      </c>
      <c r="AY122" s="17" t="s">
        <v>182</v>
      </c>
      <c r="BE122" s="144">
        <f>IF(N122="základní",J122,0)</f>
        <v>0</v>
      </c>
      <c r="BF122" s="144">
        <f>IF(N122="snížená",J122,0)</f>
        <v>0</v>
      </c>
      <c r="BG122" s="144">
        <f>IF(N122="zákl. přenesená",J122,0)</f>
        <v>0</v>
      </c>
      <c r="BH122" s="144">
        <f>IF(N122="sníž. přenesená",J122,0)</f>
        <v>0</v>
      </c>
      <c r="BI122" s="144">
        <f>IF(N122="nulová",J122,0)</f>
        <v>0</v>
      </c>
      <c r="BJ122" s="17" t="s">
        <v>79</v>
      </c>
      <c r="BK122" s="144">
        <f>ROUND(I122*H122,2)</f>
        <v>0</v>
      </c>
      <c r="BL122" s="17" t="s">
        <v>189</v>
      </c>
      <c r="BM122" s="143" t="s">
        <v>271</v>
      </c>
    </row>
    <row r="123" spans="2:65" s="1" customFormat="1" ht="19.5">
      <c r="B123" s="32"/>
      <c r="D123" s="150" t="s">
        <v>739</v>
      </c>
      <c r="F123" s="181" t="s">
        <v>5331</v>
      </c>
      <c r="I123" s="147"/>
      <c r="L123" s="32"/>
      <c r="M123" s="148"/>
      <c r="T123" s="52"/>
      <c r="AT123" s="17" t="s">
        <v>739</v>
      </c>
      <c r="AU123" s="17" t="s">
        <v>79</v>
      </c>
    </row>
    <row r="124" spans="2:65" s="12" customFormat="1">
      <c r="B124" s="149"/>
      <c r="D124" s="150" t="s">
        <v>193</v>
      </c>
      <c r="E124" s="151" t="s">
        <v>3</v>
      </c>
      <c r="F124" s="152" t="s">
        <v>5332</v>
      </c>
      <c r="H124" s="153">
        <v>108</v>
      </c>
      <c r="I124" s="154"/>
      <c r="L124" s="149"/>
      <c r="M124" s="155"/>
      <c r="T124" s="156"/>
      <c r="AT124" s="151" t="s">
        <v>193</v>
      </c>
      <c r="AU124" s="151" t="s">
        <v>79</v>
      </c>
      <c r="AV124" s="12" t="s">
        <v>81</v>
      </c>
      <c r="AW124" s="12" t="s">
        <v>34</v>
      </c>
      <c r="AX124" s="12" t="s">
        <v>72</v>
      </c>
      <c r="AY124" s="151" t="s">
        <v>182</v>
      </c>
    </row>
    <row r="125" spans="2:65" s="13" customFormat="1">
      <c r="B125" s="157"/>
      <c r="D125" s="150" t="s">
        <v>193</v>
      </c>
      <c r="E125" s="158" t="s">
        <v>3</v>
      </c>
      <c r="F125" s="159" t="s">
        <v>201</v>
      </c>
      <c r="H125" s="160">
        <v>108</v>
      </c>
      <c r="I125" s="161"/>
      <c r="L125" s="157"/>
      <c r="M125" s="162"/>
      <c r="T125" s="163"/>
      <c r="AT125" s="158" t="s">
        <v>193</v>
      </c>
      <c r="AU125" s="158" t="s">
        <v>79</v>
      </c>
      <c r="AV125" s="13" t="s">
        <v>189</v>
      </c>
      <c r="AW125" s="13" t="s">
        <v>34</v>
      </c>
      <c r="AX125" s="13" t="s">
        <v>79</v>
      </c>
      <c r="AY125" s="158" t="s">
        <v>182</v>
      </c>
    </row>
    <row r="126" spans="2:65" s="1" customFormat="1" ht="24.2" customHeight="1">
      <c r="B126" s="131"/>
      <c r="C126" s="132" t="s">
        <v>236</v>
      </c>
      <c r="D126" s="132" t="s">
        <v>184</v>
      </c>
      <c r="E126" s="133" t="s">
        <v>5333</v>
      </c>
      <c r="F126" s="134" t="s">
        <v>5334</v>
      </c>
      <c r="G126" s="135" t="s">
        <v>292</v>
      </c>
      <c r="H126" s="136">
        <v>108</v>
      </c>
      <c r="I126" s="137"/>
      <c r="J126" s="138">
        <f>ROUND(I126*H126,2)</f>
        <v>0</v>
      </c>
      <c r="K126" s="134" t="s">
        <v>3</v>
      </c>
      <c r="L126" s="32"/>
      <c r="M126" s="139" t="s">
        <v>3</v>
      </c>
      <c r="N126" s="140" t="s">
        <v>43</v>
      </c>
      <c r="P126" s="141">
        <f>O126*H126</f>
        <v>0</v>
      </c>
      <c r="Q126" s="141">
        <v>0</v>
      </c>
      <c r="R126" s="141">
        <f>Q126*H126</f>
        <v>0</v>
      </c>
      <c r="S126" s="141">
        <v>0</v>
      </c>
      <c r="T126" s="142">
        <f>S126*H126</f>
        <v>0</v>
      </c>
      <c r="AR126" s="143" t="s">
        <v>189</v>
      </c>
      <c r="AT126" s="143" t="s">
        <v>184</v>
      </c>
      <c r="AU126" s="143" t="s">
        <v>79</v>
      </c>
      <c r="AY126" s="17" t="s">
        <v>182</v>
      </c>
      <c r="BE126" s="144">
        <f>IF(N126="základní",J126,0)</f>
        <v>0</v>
      </c>
      <c r="BF126" s="144">
        <f>IF(N126="snížená",J126,0)</f>
        <v>0</v>
      </c>
      <c r="BG126" s="144">
        <f>IF(N126="zákl. přenesená",J126,0)</f>
        <v>0</v>
      </c>
      <c r="BH126" s="144">
        <f>IF(N126="sníž. přenesená",J126,0)</f>
        <v>0</v>
      </c>
      <c r="BI126" s="144">
        <f>IF(N126="nulová",J126,0)</f>
        <v>0</v>
      </c>
      <c r="BJ126" s="17" t="s">
        <v>79</v>
      </c>
      <c r="BK126" s="144">
        <f>ROUND(I126*H126,2)</f>
        <v>0</v>
      </c>
      <c r="BL126" s="17" t="s">
        <v>189</v>
      </c>
      <c r="BM126" s="143" t="s">
        <v>286</v>
      </c>
    </row>
    <row r="127" spans="2:65" s="12" customFormat="1">
      <c r="B127" s="149"/>
      <c r="D127" s="150" t="s">
        <v>193</v>
      </c>
      <c r="E127" s="151" t="s">
        <v>3</v>
      </c>
      <c r="F127" s="152" t="s">
        <v>5335</v>
      </c>
      <c r="H127" s="153">
        <v>108</v>
      </c>
      <c r="I127" s="154"/>
      <c r="L127" s="149"/>
      <c r="M127" s="155"/>
      <c r="T127" s="156"/>
      <c r="AT127" s="151" t="s">
        <v>193</v>
      </c>
      <c r="AU127" s="151" t="s">
        <v>79</v>
      </c>
      <c r="AV127" s="12" t="s">
        <v>81</v>
      </c>
      <c r="AW127" s="12" t="s">
        <v>34</v>
      </c>
      <c r="AX127" s="12" t="s">
        <v>72</v>
      </c>
      <c r="AY127" s="151" t="s">
        <v>182</v>
      </c>
    </row>
    <row r="128" spans="2:65" s="13" customFormat="1">
      <c r="B128" s="157"/>
      <c r="D128" s="150" t="s">
        <v>193</v>
      </c>
      <c r="E128" s="158" t="s">
        <v>3</v>
      </c>
      <c r="F128" s="159" t="s">
        <v>201</v>
      </c>
      <c r="H128" s="160">
        <v>108</v>
      </c>
      <c r="I128" s="161"/>
      <c r="L128" s="157"/>
      <c r="M128" s="162"/>
      <c r="T128" s="163"/>
      <c r="AT128" s="158" t="s">
        <v>193</v>
      </c>
      <c r="AU128" s="158" t="s">
        <v>79</v>
      </c>
      <c r="AV128" s="13" t="s">
        <v>189</v>
      </c>
      <c r="AW128" s="13" t="s">
        <v>34</v>
      </c>
      <c r="AX128" s="13" t="s">
        <v>79</v>
      </c>
      <c r="AY128" s="158" t="s">
        <v>182</v>
      </c>
    </row>
    <row r="129" spans="2:65" s="1" customFormat="1" ht="24.2" customHeight="1">
      <c r="B129" s="131"/>
      <c r="C129" s="132" t="s">
        <v>243</v>
      </c>
      <c r="D129" s="132" t="s">
        <v>184</v>
      </c>
      <c r="E129" s="133" t="s">
        <v>5336</v>
      </c>
      <c r="F129" s="134" t="s">
        <v>5337</v>
      </c>
      <c r="G129" s="135" t="s">
        <v>292</v>
      </c>
      <c r="H129" s="136">
        <v>72</v>
      </c>
      <c r="I129" s="137"/>
      <c r="J129" s="138">
        <f>ROUND(I129*H129,2)</f>
        <v>0</v>
      </c>
      <c r="K129" s="134" t="s">
        <v>3</v>
      </c>
      <c r="L129" s="32"/>
      <c r="M129" s="139" t="s">
        <v>3</v>
      </c>
      <c r="N129" s="140" t="s">
        <v>43</v>
      </c>
      <c r="P129" s="141">
        <f>O129*H129</f>
        <v>0</v>
      </c>
      <c r="Q129" s="141">
        <v>0</v>
      </c>
      <c r="R129" s="141">
        <f>Q129*H129</f>
        <v>0</v>
      </c>
      <c r="S129" s="141">
        <v>0</v>
      </c>
      <c r="T129" s="142">
        <f>S129*H129</f>
        <v>0</v>
      </c>
      <c r="AR129" s="143" t="s">
        <v>189</v>
      </c>
      <c r="AT129" s="143" t="s">
        <v>184</v>
      </c>
      <c r="AU129" s="143" t="s">
        <v>79</v>
      </c>
      <c r="AY129" s="17" t="s">
        <v>182</v>
      </c>
      <c r="BE129" s="144">
        <f>IF(N129="základní",J129,0)</f>
        <v>0</v>
      </c>
      <c r="BF129" s="144">
        <f>IF(N129="snížená",J129,0)</f>
        <v>0</v>
      </c>
      <c r="BG129" s="144">
        <f>IF(N129="zákl. přenesená",J129,0)</f>
        <v>0</v>
      </c>
      <c r="BH129" s="144">
        <f>IF(N129="sníž. přenesená",J129,0)</f>
        <v>0</v>
      </c>
      <c r="BI129" s="144">
        <f>IF(N129="nulová",J129,0)</f>
        <v>0</v>
      </c>
      <c r="BJ129" s="17" t="s">
        <v>79</v>
      </c>
      <c r="BK129" s="144">
        <f>ROUND(I129*H129,2)</f>
        <v>0</v>
      </c>
      <c r="BL129" s="17" t="s">
        <v>189</v>
      </c>
      <c r="BM129" s="143" t="s">
        <v>297</v>
      </c>
    </row>
    <row r="130" spans="2:65" s="1" customFormat="1" ht="19.5">
      <c r="B130" s="32"/>
      <c r="D130" s="150" t="s">
        <v>739</v>
      </c>
      <c r="F130" s="181" t="s">
        <v>5338</v>
      </c>
      <c r="I130" s="147"/>
      <c r="L130" s="32"/>
      <c r="M130" s="148"/>
      <c r="T130" s="52"/>
      <c r="AT130" s="17" t="s">
        <v>739</v>
      </c>
      <c r="AU130" s="17" t="s">
        <v>79</v>
      </c>
    </row>
    <row r="131" spans="2:65" s="1" customFormat="1" ht="24.2" customHeight="1">
      <c r="B131" s="131"/>
      <c r="C131" s="132" t="s">
        <v>111</v>
      </c>
      <c r="D131" s="132" t="s">
        <v>184</v>
      </c>
      <c r="E131" s="133" t="s">
        <v>5336</v>
      </c>
      <c r="F131" s="134" t="s">
        <v>5337</v>
      </c>
      <c r="G131" s="135" t="s">
        <v>292</v>
      </c>
      <c r="H131" s="136">
        <v>175</v>
      </c>
      <c r="I131" s="137"/>
      <c r="J131" s="138">
        <f>ROUND(I131*H131,2)</f>
        <v>0</v>
      </c>
      <c r="K131" s="134" t="s">
        <v>3</v>
      </c>
      <c r="L131" s="32"/>
      <c r="M131" s="139" t="s">
        <v>3</v>
      </c>
      <c r="N131" s="140" t="s">
        <v>43</v>
      </c>
      <c r="P131" s="141">
        <f>O131*H131</f>
        <v>0</v>
      </c>
      <c r="Q131" s="141">
        <v>0</v>
      </c>
      <c r="R131" s="141">
        <f>Q131*H131</f>
        <v>0</v>
      </c>
      <c r="S131" s="141">
        <v>0</v>
      </c>
      <c r="T131" s="142">
        <f>S131*H131</f>
        <v>0</v>
      </c>
      <c r="AR131" s="143" t="s">
        <v>189</v>
      </c>
      <c r="AT131" s="143" t="s">
        <v>184</v>
      </c>
      <c r="AU131" s="143" t="s">
        <v>79</v>
      </c>
      <c r="AY131" s="17" t="s">
        <v>182</v>
      </c>
      <c r="BE131" s="144">
        <f>IF(N131="základní",J131,0)</f>
        <v>0</v>
      </c>
      <c r="BF131" s="144">
        <f>IF(N131="snížená",J131,0)</f>
        <v>0</v>
      </c>
      <c r="BG131" s="144">
        <f>IF(N131="zákl. přenesená",J131,0)</f>
        <v>0</v>
      </c>
      <c r="BH131" s="144">
        <f>IF(N131="sníž. přenesená",J131,0)</f>
        <v>0</v>
      </c>
      <c r="BI131" s="144">
        <f>IF(N131="nulová",J131,0)</f>
        <v>0</v>
      </c>
      <c r="BJ131" s="17" t="s">
        <v>79</v>
      </c>
      <c r="BK131" s="144">
        <f>ROUND(I131*H131,2)</f>
        <v>0</v>
      </c>
      <c r="BL131" s="17" t="s">
        <v>189</v>
      </c>
      <c r="BM131" s="143" t="s">
        <v>309</v>
      </c>
    </row>
    <row r="132" spans="2:65" s="1" customFormat="1" ht="19.5">
      <c r="B132" s="32"/>
      <c r="D132" s="150" t="s">
        <v>739</v>
      </c>
      <c r="F132" s="181" t="s">
        <v>5338</v>
      </c>
      <c r="I132" s="147"/>
      <c r="L132" s="32"/>
      <c r="M132" s="148"/>
      <c r="T132" s="52"/>
      <c r="AT132" s="17" t="s">
        <v>739</v>
      </c>
      <c r="AU132" s="17" t="s">
        <v>79</v>
      </c>
    </row>
    <row r="133" spans="2:65" s="1" customFormat="1" ht="24.2" customHeight="1">
      <c r="B133" s="131"/>
      <c r="C133" s="132" t="s">
        <v>114</v>
      </c>
      <c r="D133" s="132" t="s">
        <v>184</v>
      </c>
      <c r="E133" s="133" t="s">
        <v>5339</v>
      </c>
      <c r="F133" s="134" t="s">
        <v>5340</v>
      </c>
      <c r="G133" s="135" t="s">
        <v>187</v>
      </c>
      <c r="H133" s="136">
        <v>95.26</v>
      </c>
      <c r="I133" s="137"/>
      <c r="J133" s="138">
        <f>ROUND(I133*H133,2)</f>
        <v>0</v>
      </c>
      <c r="K133" s="134" t="s">
        <v>3</v>
      </c>
      <c r="L133" s="32"/>
      <c r="M133" s="139" t="s">
        <v>3</v>
      </c>
      <c r="N133" s="140" t="s">
        <v>43</v>
      </c>
      <c r="P133" s="141">
        <f>O133*H133</f>
        <v>0</v>
      </c>
      <c r="Q133" s="141">
        <v>0</v>
      </c>
      <c r="R133" s="141">
        <f>Q133*H133</f>
        <v>0</v>
      </c>
      <c r="S133" s="141">
        <v>0</v>
      </c>
      <c r="T133" s="142">
        <f>S133*H133</f>
        <v>0</v>
      </c>
      <c r="AR133" s="143" t="s">
        <v>189</v>
      </c>
      <c r="AT133" s="143" t="s">
        <v>184</v>
      </c>
      <c r="AU133" s="143" t="s">
        <v>79</v>
      </c>
      <c r="AY133" s="17" t="s">
        <v>182</v>
      </c>
      <c r="BE133" s="144">
        <f>IF(N133="základní",J133,0)</f>
        <v>0</v>
      </c>
      <c r="BF133" s="144">
        <f>IF(N133="snížená",J133,0)</f>
        <v>0</v>
      </c>
      <c r="BG133" s="144">
        <f>IF(N133="zákl. přenesená",J133,0)</f>
        <v>0</v>
      </c>
      <c r="BH133" s="144">
        <f>IF(N133="sníž. přenesená",J133,0)</f>
        <v>0</v>
      </c>
      <c r="BI133" s="144">
        <f>IF(N133="nulová",J133,0)</f>
        <v>0</v>
      </c>
      <c r="BJ133" s="17" t="s">
        <v>79</v>
      </c>
      <c r="BK133" s="144">
        <f>ROUND(I133*H133,2)</f>
        <v>0</v>
      </c>
      <c r="BL133" s="17" t="s">
        <v>189</v>
      </c>
      <c r="BM133" s="143" t="s">
        <v>319</v>
      </c>
    </row>
    <row r="134" spans="2:65" s="1" customFormat="1" ht="29.25">
      <c r="B134" s="32"/>
      <c r="D134" s="150" t="s">
        <v>739</v>
      </c>
      <c r="F134" s="181" t="s">
        <v>5341</v>
      </c>
      <c r="I134" s="147"/>
      <c r="L134" s="32"/>
      <c r="M134" s="148"/>
      <c r="T134" s="52"/>
      <c r="AT134" s="17" t="s">
        <v>739</v>
      </c>
      <c r="AU134" s="17" t="s">
        <v>79</v>
      </c>
    </row>
    <row r="135" spans="2:65" s="12" customFormat="1">
      <c r="B135" s="149"/>
      <c r="D135" s="150" t="s">
        <v>193</v>
      </c>
      <c r="E135" s="151" t="s">
        <v>3</v>
      </c>
      <c r="F135" s="152" t="s">
        <v>5342</v>
      </c>
      <c r="H135" s="153">
        <v>95.26</v>
      </c>
      <c r="I135" s="154"/>
      <c r="L135" s="149"/>
      <c r="M135" s="155"/>
      <c r="T135" s="156"/>
      <c r="AT135" s="151" t="s">
        <v>193</v>
      </c>
      <c r="AU135" s="151" t="s">
        <v>79</v>
      </c>
      <c r="AV135" s="12" t="s">
        <v>81</v>
      </c>
      <c r="AW135" s="12" t="s">
        <v>34</v>
      </c>
      <c r="AX135" s="12" t="s">
        <v>72</v>
      </c>
      <c r="AY135" s="151" t="s">
        <v>182</v>
      </c>
    </row>
    <row r="136" spans="2:65" s="13" customFormat="1">
      <c r="B136" s="157"/>
      <c r="D136" s="150" t="s">
        <v>193</v>
      </c>
      <c r="E136" s="158" t="s">
        <v>3</v>
      </c>
      <c r="F136" s="159" t="s">
        <v>201</v>
      </c>
      <c r="H136" s="160">
        <v>95.26</v>
      </c>
      <c r="I136" s="161"/>
      <c r="L136" s="157"/>
      <c r="M136" s="162"/>
      <c r="T136" s="163"/>
      <c r="AT136" s="158" t="s">
        <v>193</v>
      </c>
      <c r="AU136" s="158" t="s">
        <v>79</v>
      </c>
      <c r="AV136" s="13" t="s">
        <v>189</v>
      </c>
      <c r="AW136" s="13" t="s">
        <v>34</v>
      </c>
      <c r="AX136" s="13" t="s">
        <v>79</v>
      </c>
      <c r="AY136" s="158" t="s">
        <v>182</v>
      </c>
    </row>
    <row r="137" spans="2:65" s="1" customFormat="1" ht="24.2" customHeight="1">
      <c r="B137" s="131"/>
      <c r="C137" s="132" t="s">
        <v>260</v>
      </c>
      <c r="D137" s="132" t="s">
        <v>184</v>
      </c>
      <c r="E137" s="133" t="s">
        <v>5343</v>
      </c>
      <c r="F137" s="134" t="s">
        <v>5344</v>
      </c>
      <c r="G137" s="135" t="s">
        <v>187</v>
      </c>
      <c r="H137" s="136">
        <v>107.4</v>
      </c>
      <c r="I137" s="137"/>
      <c r="J137" s="138">
        <f>ROUND(I137*H137,2)</f>
        <v>0</v>
      </c>
      <c r="K137" s="134" t="s">
        <v>3</v>
      </c>
      <c r="L137" s="32"/>
      <c r="M137" s="139" t="s">
        <v>3</v>
      </c>
      <c r="N137" s="140" t="s">
        <v>43</v>
      </c>
      <c r="P137" s="141">
        <f>O137*H137</f>
        <v>0</v>
      </c>
      <c r="Q137" s="141">
        <v>0</v>
      </c>
      <c r="R137" s="141">
        <f>Q137*H137</f>
        <v>0</v>
      </c>
      <c r="S137" s="141">
        <v>0</v>
      </c>
      <c r="T137" s="142">
        <f>S137*H137</f>
        <v>0</v>
      </c>
      <c r="AR137" s="143" t="s">
        <v>189</v>
      </c>
      <c r="AT137" s="143" t="s">
        <v>184</v>
      </c>
      <c r="AU137" s="143" t="s">
        <v>79</v>
      </c>
      <c r="AY137" s="17" t="s">
        <v>182</v>
      </c>
      <c r="BE137" s="144">
        <f>IF(N137="základní",J137,0)</f>
        <v>0</v>
      </c>
      <c r="BF137" s="144">
        <f>IF(N137="snížená",J137,0)</f>
        <v>0</v>
      </c>
      <c r="BG137" s="144">
        <f>IF(N137="zákl. přenesená",J137,0)</f>
        <v>0</v>
      </c>
      <c r="BH137" s="144">
        <f>IF(N137="sníž. přenesená",J137,0)</f>
        <v>0</v>
      </c>
      <c r="BI137" s="144">
        <f>IF(N137="nulová",J137,0)</f>
        <v>0</v>
      </c>
      <c r="BJ137" s="17" t="s">
        <v>79</v>
      </c>
      <c r="BK137" s="144">
        <f>ROUND(I137*H137,2)</f>
        <v>0</v>
      </c>
      <c r="BL137" s="17" t="s">
        <v>189</v>
      </c>
      <c r="BM137" s="143" t="s">
        <v>338</v>
      </c>
    </row>
    <row r="138" spans="2:65" s="1" customFormat="1" ht="29.25">
      <c r="B138" s="32"/>
      <c r="D138" s="150" t="s">
        <v>739</v>
      </c>
      <c r="F138" s="181" t="s">
        <v>5341</v>
      </c>
      <c r="I138" s="147"/>
      <c r="L138" s="32"/>
      <c r="M138" s="148"/>
      <c r="T138" s="52"/>
      <c r="AT138" s="17" t="s">
        <v>739</v>
      </c>
      <c r="AU138" s="17" t="s">
        <v>79</v>
      </c>
    </row>
    <row r="139" spans="2:65" s="1" customFormat="1" ht="24.2" customHeight="1">
      <c r="B139" s="131"/>
      <c r="C139" s="132" t="s">
        <v>265</v>
      </c>
      <c r="D139" s="132" t="s">
        <v>184</v>
      </c>
      <c r="E139" s="133" t="s">
        <v>5345</v>
      </c>
      <c r="F139" s="134" t="s">
        <v>5346</v>
      </c>
      <c r="G139" s="135" t="s">
        <v>187</v>
      </c>
      <c r="H139" s="136">
        <v>202.66</v>
      </c>
      <c r="I139" s="137"/>
      <c r="J139" s="138">
        <f>ROUND(I139*H139,2)</f>
        <v>0</v>
      </c>
      <c r="K139" s="134" t="s">
        <v>3</v>
      </c>
      <c r="L139" s="32"/>
      <c r="M139" s="139" t="s">
        <v>3</v>
      </c>
      <c r="N139" s="140" t="s">
        <v>43</v>
      </c>
      <c r="P139" s="141">
        <f>O139*H139</f>
        <v>0</v>
      </c>
      <c r="Q139" s="141">
        <v>0</v>
      </c>
      <c r="R139" s="141">
        <f>Q139*H139</f>
        <v>0</v>
      </c>
      <c r="S139" s="141">
        <v>0</v>
      </c>
      <c r="T139" s="142">
        <f>S139*H139</f>
        <v>0</v>
      </c>
      <c r="AR139" s="143" t="s">
        <v>189</v>
      </c>
      <c r="AT139" s="143" t="s">
        <v>184</v>
      </c>
      <c r="AU139" s="143" t="s">
        <v>79</v>
      </c>
      <c r="AY139" s="17" t="s">
        <v>182</v>
      </c>
      <c r="BE139" s="144">
        <f>IF(N139="základní",J139,0)</f>
        <v>0</v>
      </c>
      <c r="BF139" s="144">
        <f>IF(N139="snížená",J139,0)</f>
        <v>0</v>
      </c>
      <c r="BG139" s="144">
        <f>IF(N139="zákl. přenesená",J139,0)</f>
        <v>0</v>
      </c>
      <c r="BH139" s="144">
        <f>IF(N139="sníž. přenesená",J139,0)</f>
        <v>0</v>
      </c>
      <c r="BI139" s="144">
        <f>IF(N139="nulová",J139,0)</f>
        <v>0</v>
      </c>
      <c r="BJ139" s="17" t="s">
        <v>79</v>
      </c>
      <c r="BK139" s="144">
        <f>ROUND(I139*H139,2)</f>
        <v>0</v>
      </c>
      <c r="BL139" s="17" t="s">
        <v>189</v>
      </c>
      <c r="BM139" s="143" t="s">
        <v>357</v>
      </c>
    </row>
    <row r="140" spans="2:65" s="1" customFormat="1" ht="29.25">
      <c r="B140" s="32"/>
      <c r="D140" s="150" t="s">
        <v>739</v>
      </c>
      <c r="F140" s="181" t="s">
        <v>5347</v>
      </c>
      <c r="I140" s="147"/>
      <c r="L140" s="32"/>
      <c r="M140" s="148"/>
      <c r="T140" s="52"/>
      <c r="AT140" s="17" t="s">
        <v>739</v>
      </c>
      <c r="AU140" s="17" t="s">
        <v>79</v>
      </c>
    </row>
    <row r="141" spans="2:65" s="12" customFormat="1">
      <c r="B141" s="149"/>
      <c r="D141" s="150" t="s">
        <v>193</v>
      </c>
      <c r="E141" s="151" t="s">
        <v>3</v>
      </c>
      <c r="F141" s="152" t="s">
        <v>5348</v>
      </c>
      <c r="H141" s="153">
        <v>202.66</v>
      </c>
      <c r="I141" s="154"/>
      <c r="L141" s="149"/>
      <c r="M141" s="155"/>
      <c r="T141" s="156"/>
      <c r="AT141" s="151" t="s">
        <v>193</v>
      </c>
      <c r="AU141" s="151" t="s">
        <v>79</v>
      </c>
      <c r="AV141" s="12" t="s">
        <v>81</v>
      </c>
      <c r="AW141" s="12" t="s">
        <v>34</v>
      </c>
      <c r="AX141" s="12" t="s">
        <v>72</v>
      </c>
      <c r="AY141" s="151" t="s">
        <v>182</v>
      </c>
    </row>
    <row r="142" spans="2:65" s="13" customFormat="1">
      <c r="B142" s="157"/>
      <c r="D142" s="150" t="s">
        <v>193</v>
      </c>
      <c r="E142" s="158" t="s">
        <v>3</v>
      </c>
      <c r="F142" s="159" t="s">
        <v>201</v>
      </c>
      <c r="H142" s="160">
        <v>202.66</v>
      </c>
      <c r="I142" s="161"/>
      <c r="L142" s="157"/>
      <c r="M142" s="162"/>
      <c r="T142" s="163"/>
      <c r="AT142" s="158" t="s">
        <v>193</v>
      </c>
      <c r="AU142" s="158" t="s">
        <v>79</v>
      </c>
      <c r="AV142" s="13" t="s">
        <v>189</v>
      </c>
      <c r="AW142" s="13" t="s">
        <v>34</v>
      </c>
      <c r="AX142" s="13" t="s">
        <v>79</v>
      </c>
      <c r="AY142" s="158" t="s">
        <v>182</v>
      </c>
    </row>
    <row r="143" spans="2:65" s="1" customFormat="1" ht="24.2" customHeight="1">
      <c r="B143" s="131"/>
      <c r="C143" s="132" t="s">
        <v>271</v>
      </c>
      <c r="D143" s="132" t="s">
        <v>184</v>
      </c>
      <c r="E143" s="133" t="s">
        <v>5349</v>
      </c>
      <c r="F143" s="134" t="s">
        <v>5350</v>
      </c>
      <c r="G143" s="135" t="s">
        <v>187</v>
      </c>
      <c r="H143" s="136">
        <v>45.52</v>
      </c>
      <c r="I143" s="137"/>
      <c r="J143" s="138">
        <f>ROUND(I143*H143,2)</f>
        <v>0</v>
      </c>
      <c r="K143" s="134" t="s">
        <v>3</v>
      </c>
      <c r="L143" s="32"/>
      <c r="M143" s="139" t="s">
        <v>3</v>
      </c>
      <c r="N143" s="140" t="s">
        <v>43</v>
      </c>
      <c r="P143" s="141">
        <f>O143*H143</f>
        <v>0</v>
      </c>
      <c r="Q143" s="141">
        <v>0</v>
      </c>
      <c r="R143" s="141">
        <f>Q143*H143</f>
        <v>0</v>
      </c>
      <c r="S143" s="141">
        <v>0</v>
      </c>
      <c r="T143" s="142">
        <f>S143*H143</f>
        <v>0</v>
      </c>
      <c r="AR143" s="143" t="s">
        <v>189</v>
      </c>
      <c r="AT143" s="143" t="s">
        <v>184</v>
      </c>
      <c r="AU143" s="143" t="s">
        <v>79</v>
      </c>
      <c r="AY143" s="17" t="s">
        <v>182</v>
      </c>
      <c r="BE143" s="144">
        <f>IF(N143="základní",J143,0)</f>
        <v>0</v>
      </c>
      <c r="BF143" s="144">
        <f>IF(N143="snížená",J143,0)</f>
        <v>0</v>
      </c>
      <c r="BG143" s="144">
        <f>IF(N143="zákl. přenesená",J143,0)</f>
        <v>0</v>
      </c>
      <c r="BH143" s="144">
        <f>IF(N143="sníž. přenesená",J143,0)</f>
        <v>0</v>
      </c>
      <c r="BI143" s="144">
        <f>IF(N143="nulová",J143,0)</f>
        <v>0</v>
      </c>
      <c r="BJ143" s="17" t="s">
        <v>79</v>
      </c>
      <c r="BK143" s="144">
        <f>ROUND(I143*H143,2)</f>
        <v>0</v>
      </c>
      <c r="BL143" s="17" t="s">
        <v>189</v>
      </c>
      <c r="BM143" s="143" t="s">
        <v>374</v>
      </c>
    </row>
    <row r="144" spans="2:65" s="1" customFormat="1" ht="39">
      <c r="B144" s="32"/>
      <c r="D144" s="150" t="s">
        <v>739</v>
      </c>
      <c r="F144" s="181" t="s">
        <v>5351</v>
      </c>
      <c r="I144" s="147"/>
      <c r="L144" s="32"/>
      <c r="M144" s="148"/>
      <c r="T144" s="52"/>
      <c r="AT144" s="17" t="s">
        <v>739</v>
      </c>
      <c r="AU144" s="17" t="s">
        <v>79</v>
      </c>
    </row>
    <row r="145" spans="2:65" s="1" customFormat="1" ht="24.2" customHeight="1">
      <c r="B145" s="131"/>
      <c r="C145" s="132" t="s">
        <v>9</v>
      </c>
      <c r="D145" s="132" t="s">
        <v>184</v>
      </c>
      <c r="E145" s="133" t="s">
        <v>5352</v>
      </c>
      <c r="F145" s="134" t="s">
        <v>5353</v>
      </c>
      <c r="G145" s="135" t="s">
        <v>292</v>
      </c>
      <c r="H145" s="136">
        <v>3</v>
      </c>
      <c r="I145" s="137"/>
      <c r="J145" s="138">
        <f>ROUND(I145*H145,2)</f>
        <v>0</v>
      </c>
      <c r="K145" s="134" t="s">
        <v>3</v>
      </c>
      <c r="L145" s="32"/>
      <c r="M145" s="139" t="s">
        <v>3</v>
      </c>
      <c r="N145" s="140" t="s">
        <v>43</v>
      </c>
      <c r="P145" s="141">
        <f>O145*H145</f>
        <v>0</v>
      </c>
      <c r="Q145" s="141">
        <v>0</v>
      </c>
      <c r="R145" s="141">
        <f>Q145*H145</f>
        <v>0</v>
      </c>
      <c r="S145" s="141">
        <v>0</v>
      </c>
      <c r="T145" s="142">
        <f>S145*H145</f>
        <v>0</v>
      </c>
      <c r="AR145" s="143" t="s">
        <v>189</v>
      </c>
      <c r="AT145" s="143" t="s">
        <v>184</v>
      </c>
      <c r="AU145" s="143" t="s">
        <v>79</v>
      </c>
      <c r="AY145" s="17" t="s">
        <v>182</v>
      </c>
      <c r="BE145" s="144">
        <f>IF(N145="základní",J145,0)</f>
        <v>0</v>
      </c>
      <c r="BF145" s="144">
        <f>IF(N145="snížená",J145,0)</f>
        <v>0</v>
      </c>
      <c r="BG145" s="144">
        <f>IF(N145="zákl. přenesená",J145,0)</f>
        <v>0</v>
      </c>
      <c r="BH145" s="144">
        <f>IF(N145="sníž. přenesená",J145,0)</f>
        <v>0</v>
      </c>
      <c r="BI145" s="144">
        <f>IF(N145="nulová",J145,0)</f>
        <v>0</v>
      </c>
      <c r="BJ145" s="17" t="s">
        <v>79</v>
      </c>
      <c r="BK145" s="144">
        <f>ROUND(I145*H145,2)</f>
        <v>0</v>
      </c>
      <c r="BL145" s="17" t="s">
        <v>189</v>
      </c>
      <c r="BM145" s="143" t="s">
        <v>390</v>
      </c>
    </row>
    <row r="146" spans="2:65" s="1" customFormat="1" ht="29.25">
      <c r="B146" s="32"/>
      <c r="D146" s="150" t="s">
        <v>739</v>
      </c>
      <c r="F146" s="181" t="s">
        <v>5354</v>
      </c>
      <c r="I146" s="147"/>
      <c r="L146" s="32"/>
      <c r="M146" s="148"/>
      <c r="T146" s="52"/>
      <c r="AT146" s="17" t="s">
        <v>739</v>
      </c>
      <c r="AU146" s="17" t="s">
        <v>79</v>
      </c>
    </row>
    <row r="147" spans="2:65" s="1" customFormat="1" ht="33" customHeight="1">
      <c r="B147" s="131"/>
      <c r="C147" s="132" t="s">
        <v>286</v>
      </c>
      <c r="D147" s="132" t="s">
        <v>184</v>
      </c>
      <c r="E147" s="133" t="s">
        <v>5355</v>
      </c>
      <c r="F147" s="134" t="s">
        <v>5356</v>
      </c>
      <c r="G147" s="135" t="s">
        <v>292</v>
      </c>
      <c r="H147" s="136">
        <v>3</v>
      </c>
      <c r="I147" s="137"/>
      <c r="J147" s="138">
        <f>ROUND(I147*H147,2)</f>
        <v>0</v>
      </c>
      <c r="K147" s="134" t="s">
        <v>3</v>
      </c>
      <c r="L147" s="32"/>
      <c r="M147" s="139" t="s">
        <v>3</v>
      </c>
      <c r="N147" s="140" t="s">
        <v>43</v>
      </c>
      <c r="P147" s="141">
        <f>O147*H147</f>
        <v>0</v>
      </c>
      <c r="Q147" s="141">
        <v>0</v>
      </c>
      <c r="R147" s="141">
        <f>Q147*H147</f>
        <v>0</v>
      </c>
      <c r="S147" s="141">
        <v>0</v>
      </c>
      <c r="T147" s="142">
        <f>S147*H147</f>
        <v>0</v>
      </c>
      <c r="AR147" s="143" t="s">
        <v>189</v>
      </c>
      <c r="AT147" s="143" t="s">
        <v>184</v>
      </c>
      <c r="AU147" s="143" t="s">
        <v>79</v>
      </c>
      <c r="AY147" s="17" t="s">
        <v>182</v>
      </c>
      <c r="BE147" s="144">
        <f>IF(N147="základní",J147,0)</f>
        <v>0</v>
      </c>
      <c r="BF147" s="144">
        <f>IF(N147="snížená",J147,0)</f>
        <v>0</v>
      </c>
      <c r="BG147" s="144">
        <f>IF(N147="zákl. přenesená",J147,0)</f>
        <v>0</v>
      </c>
      <c r="BH147" s="144">
        <f>IF(N147="sníž. přenesená",J147,0)</f>
        <v>0</v>
      </c>
      <c r="BI147" s="144">
        <f>IF(N147="nulová",J147,0)</f>
        <v>0</v>
      </c>
      <c r="BJ147" s="17" t="s">
        <v>79</v>
      </c>
      <c r="BK147" s="144">
        <f>ROUND(I147*H147,2)</f>
        <v>0</v>
      </c>
      <c r="BL147" s="17" t="s">
        <v>189</v>
      </c>
      <c r="BM147" s="143" t="s">
        <v>405</v>
      </c>
    </row>
    <row r="148" spans="2:65" s="1" customFormat="1" ht="39">
      <c r="B148" s="32"/>
      <c r="D148" s="150" t="s">
        <v>739</v>
      </c>
      <c r="F148" s="181" t="s">
        <v>5357</v>
      </c>
      <c r="I148" s="147"/>
      <c r="L148" s="32"/>
      <c r="M148" s="148"/>
      <c r="T148" s="52"/>
      <c r="AT148" s="17" t="s">
        <v>739</v>
      </c>
      <c r="AU148" s="17" t="s">
        <v>79</v>
      </c>
    </row>
    <row r="149" spans="2:65" s="1" customFormat="1" ht="33" customHeight="1">
      <c r="B149" s="131"/>
      <c r="C149" s="132" t="s">
        <v>289</v>
      </c>
      <c r="D149" s="132" t="s">
        <v>184</v>
      </c>
      <c r="E149" s="133" t="s">
        <v>5355</v>
      </c>
      <c r="F149" s="134" t="s">
        <v>5356</v>
      </c>
      <c r="G149" s="135" t="s">
        <v>292</v>
      </c>
      <c r="H149" s="136">
        <v>3</v>
      </c>
      <c r="I149" s="137"/>
      <c r="J149" s="138">
        <f>ROUND(I149*H149,2)</f>
        <v>0</v>
      </c>
      <c r="K149" s="134" t="s">
        <v>3</v>
      </c>
      <c r="L149" s="32"/>
      <c r="M149" s="139" t="s">
        <v>3</v>
      </c>
      <c r="N149" s="140" t="s">
        <v>43</v>
      </c>
      <c r="P149" s="141">
        <f>O149*H149</f>
        <v>0</v>
      </c>
      <c r="Q149" s="141">
        <v>0</v>
      </c>
      <c r="R149" s="141">
        <f>Q149*H149</f>
        <v>0</v>
      </c>
      <c r="S149" s="141">
        <v>0</v>
      </c>
      <c r="T149" s="142">
        <f>S149*H149</f>
        <v>0</v>
      </c>
      <c r="AR149" s="143" t="s">
        <v>189</v>
      </c>
      <c r="AT149" s="143" t="s">
        <v>184</v>
      </c>
      <c r="AU149" s="143" t="s">
        <v>79</v>
      </c>
      <c r="AY149" s="17" t="s">
        <v>182</v>
      </c>
      <c r="BE149" s="144">
        <f>IF(N149="základní",J149,0)</f>
        <v>0</v>
      </c>
      <c r="BF149" s="144">
        <f>IF(N149="snížená",J149,0)</f>
        <v>0</v>
      </c>
      <c r="BG149" s="144">
        <f>IF(N149="zákl. přenesená",J149,0)</f>
        <v>0</v>
      </c>
      <c r="BH149" s="144">
        <f>IF(N149="sníž. přenesená",J149,0)</f>
        <v>0</v>
      </c>
      <c r="BI149" s="144">
        <f>IF(N149="nulová",J149,0)</f>
        <v>0</v>
      </c>
      <c r="BJ149" s="17" t="s">
        <v>79</v>
      </c>
      <c r="BK149" s="144">
        <f>ROUND(I149*H149,2)</f>
        <v>0</v>
      </c>
      <c r="BL149" s="17" t="s">
        <v>189</v>
      </c>
      <c r="BM149" s="143" t="s">
        <v>425</v>
      </c>
    </row>
    <row r="150" spans="2:65" s="1" customFormat="1" ht="39">
      <c r="B150" s="32"/>
      <c r="D150" s="150" t="s">
        <v>739</v>
      </c>
      <c r="F150" s="181" t="s">
        <v>5357</v>
      </c>
      <c r="I150" s="147"/>
      <c r="L150" s="32"/>
      <c r="M150" s="148"/>
      <c r="T150" s="52"/>
      <c r="AT150" s="17" t="s">
        <v>739</v>
      </c>
      <c r="AU150" s="17" t="s">
        <v>79</v>
      </c>
    </row>
    <row r="151" spans="2:65" s="1" customFormat="1" ht="16.5" customHeight="1">
      <c r="B151" s="131"/>
      <c r="C151" s="132" t="s">
        <v>297</v>
      </c>
      <c r="D151" s="132" t="s">
        <v>184</v>
      </c>
      <c r="E151" s="133" t="s">
        <v>5358</v>
      </c>
      <c r="F151" s="134" t="s">
        <v>5359</v>
      </c>
      <c r="G151" s="135" t="s">
        <v>4434</v>
      </c>
      <c r="H151" s="136">
        <v>10</v>
      </c>
      <c r="I151" s="137"/>
      <c r="J151" s="138">
        <f>ROUND(I151*H151,2)</f>
        <v>0</v>
      </c>
      <c r="K151" s="134" t="s">
        <v>3</v>
      </c>
      <c r="L151" s="32"/>
      <c r="M151" s="139" t="s">
        <v>3</v>
      </c>
      <c r="N151" s="140" t="s">
        <v>43</v>
      </c>
      <c r="P151" s="141">
        <f>O151*H151</f>
        <v>0</v>
      </c>
      <c r="Q151" s="141">
        <v>0</v>
      </c>
      <c r="R151" s="141">
        <f>Q151*H151</f>
        <v>0</v>
      </c>
      <c r="S151" s="141">
        <v>0</v>
      </c>
      <c r="T151" s="142">
        <f>S151*H151</f>
        <v>0</v>
      </c>
      <c r="AR151" s="143" t="s">
        <v>189</v>
      </c>
      <c r="AT151" s="143" t="s">
        <v>184</v>
      </c>
      <c r="AU151" s="143" t="s">
        <v>79</v>
      </c>
      <c r="AY151" s="17" t="s">
        <v>182</v>
      </c>
      <c r="BE151" s="144">
        <f>IF(N151="základní",J151,0)</f>
        <v>0</v>
      </c>
      <c r="BF151" s="144">
        <f>IF(N151="snížená",J151,0)</f>
        <v>0</v>
      </c>
      <c r="BG151" s="144">
        <f>IF(N151="zákl. přenesená",J151,0)</f>
        <v>0</v>
      </c>
      <c r="BH151" s="144">
        <f>IF(N151="sníž. přenesená",J151,0)</f>
        <v>0</v>
      </c>
      <c r="BI151" s="144">
        <f>IF(N151="nulová",J151,0)</f>
        <v>0</v>
      </c>
      <c r="BJ151" s="17" t="s">
        <v>79</v>
      </c>
      <c r="BK151" s="144">
        <f>ROUND(I151*H151,2)</f>
        <v>0</v>
      </c>
      <c r="BL151" s="17" t="s">
        <v>189</v>
      </c>
      <c r="BM151" s="143" t="s">
        <v>444</v>
      </c>
    </row>
    <row r="152" spans="2:65" s="11" customFormat="1" ht="25.9" customHeight="1">
      <c r="B152" s="119"/>
      <c r="D152" s="120" t="s">
        <v>71</v>
      </c>
      <c r="E152" s="121" t="s">
        <v>289</v>
      </c>
      <c r="F152" s="121" t="s">
        <v>5360</v>
      </c>
      <c r="I152" s="122"/>
      <c r="J152" s="123">
        <f>BK152</f>
        <v>0</v>
      </c>
      <c r="L152" s="119"/>
      <c r="M152" s="124"/>
      <c r="P152" s="125">
        <f>SUM(P153:P154)</f>
        <v>0</v>
      </c>
      <c r="R152" s="125">
        <f>SUM(R153:R154)</f>
        <v>0</v>
      </c>
      <c r="T152" s="126">
        <f>SUM(T153:T154)</f>
        <v>0</v>
      </c>
      <c r="AR152" s="120" t="s">
        <v>79</v>
      </c>
      <c r="AT152" s="127" t="s">
        <v>71</v>
      </c>
      <c r="AU152" s="127" t="s">
        <v>72</v>
      </c>
      <c r="AY152" s="120" t="s">
        <v>182</v>
      </c>
      <c r="BK152" s="128">
        <f>SUM(BK153:BK154)</f>
        <v>0</v>
      </c>
    </row>
    <row r="153" spans="2:65" s="1" customFormat="1" ht="24.2" customHeight="1">
      <c r="B153" s="131"/>
      <c r="C153" s="132" t="s">
        <v>303</v>
      </c>
      <c r="D153" s="132" t="s">
        <v>184</v>
      </c>
      <c r="E153" s="133" t="s">
        <v>5361</v>
      </c>
      <c r="F153" s="134" t="s">
        <v>5362</v>
      </c>
      <c r="G153" s="135" t="s">
        <v>187</v>
      </c>
      <c r="H153" s="136">
        <v>59.52</v>
      </c>
      <c r="I153" s="137"/>
      <c r="J153" s="138">
        <f>ROUND(I153*H153,2)</f>
        <v>0</v>
      </c>
      <c r="K153" s="134" t="s">
        <v>3</v>
      </c>
      <c r="L153" s="32"/>
      <c r="M153" s="139" t="s">
        <v>3</v>
      </c>
      <c r="N153" s="140" t="s">
        <v>43</v>
      </c>
      <c r="P153" s="141">
        <f>O153*H153</f>
        <v>0</v>
      </c>
      <c r="Q153" s="141">
        <v>0</v>
      </c>
      <c r="R153" s="141">
        <f>Q153*H153</f>
        <v>0</v>
      </c>
      <c r="S153" s="141">
        <v>0</v>
      </c>
      <c r="T153" s="142">
        <f>S153*H153</f>
        <v>0</v>
      </c>
      <c r="AR153" s="143" t="s">
        <v>189</v>
      </c>
      <c r="AT153" s="143" t="s">
        <v>184</v>
      </c>
      <c r="AU153" s="143" t="s">
        <v>79</v>
      </c>
      <c r="AY153" s="17" t="s">
        <v>182</v>
      </c>
      <c r="BE153" s="144">
        <f>IF(N153="základní",J153,0)</f>
        <v>0</v>
      </c>
      <c r="BF153" s="144">
        <f>IF(N153="snížená",J153,0)</f>
        <v>0</v>
      </c>
      <c r="BG153" s="144">
        <f>IF(N153="zákl. přenesená",J153,0)</f>
        <v>0</v>
      </c>
      <c r="BH153" s="144">
        <f>IF(N153="sníž. přenesená",J153,0)</f>
        <v>0</v>
      </c>
      <c r="BI153" s="144">
        <f>IF(N153="nulová",J153,0)</f>
        <v>0</v>
      </c>
      <c r="BJ153" s="17" t="s">
        <v>79</v>
      </c>
      <c r="BK153" s="144">
        <f>ROUND(I153*H153,2)</f>
        <v>0</v>
      </c>
      <c r="BL153" s="17" t="s">
        <v>189</v>
      </c>
      <c r="BM153" s="143" t="s">
        <v>464</v>
      </c>
    </row>
    <row r="154" spans="2:65" s="1" customFormat="1" ht="19.5">
      <c r="B154" s="32"/>
      <c r="D154" s="150" t="s">
        <v>739</v>
      </c>
      <c r="F154" s="181" t="s">
        <v>5363</v>
      </c>
      <c r="I154" s="147"/>
      <c r="L154" s="32"/>
      <c r="M154" s="148"/>
      <c r="T154" s="52"/>
      <c r="AT154" s="17" t="s">
        <v>739</v>
      </c>
      <c r="AU154" s="17" t="s">
        <v>79</v>
      </c>
    </row>
    <row r="155" spans="2:65" s="11" customFormat="1" ht="25.9" customHeight="1">
      <c r="B155" s="119"/>
      <c r="D155" s="120" t="s">
        <v>71</v>
      </c>
      <c r="E155" s="121" t="s">
        <v>218</v>
      </c>
      <c r="F155" s="121" t="s">
        <v>5364</v>
      </c>
      <c r="I155" s="122"/>
      <c r="J155" s="123">
        <f>BK155</f>
        <v>0</v>
      </c>
      <c r="L155" s="119"/>
      <c r="M155" s="124"/>
      <c r="P155" s="125">
        <f>SUM(P156:P158)</f>
        <v>0</v>
      </c>
      <c r="R155" s="125">
        <f>SUM(R156:R158)</f>
        <v>0</v>
      </c>
      <c r="T155" s="126">
        <f>SUM(T156:T158)</f>
        <v>0</v>
      </c>
      <c r="AR155" s="120" t="s">
        <v>79</v>
      </c>
      <c r="AT155" s="127" t="s">
        <v>71</v>
      </c>
      <c r="AU155" s="127" t="s">
        <v>72</v>
      </c>
      <c r="AY155" s="120" t="s">
        <v>182</v>
      </c>
      <c r="BK155" s="128">
        <f>SUM(BK156:BK158)</f>
        <v>0</v>
      </c>
    </row>
    <row r="156" spans="2:65" s="1" customFormat="1" ht="16.5" customHeight="1">
      <c r="B156" s="131"/>
      <c r="C156" s="132" t="s">
        <v>309</v>
      </c>
      <c r="D156" s="132" t="s">
        <v>184</v>
      </c>
      <c r="E156" s="133" t="s">
        <v>5365</v>
      </c>
      <c r="F156" s="134" t="s">
        <v>5366</v>
      </c>
      <c r="G156" s="135" t="s">
        <v>292</v>
      </c>
      <c r="H156" s="136">
        <v>5.6</v>
      </c>
      <c r="I156" s="137"/>
      <c r="J156" s="138">
        <f>ROUND(I156*H156,2)</f>
        <v>0</v>
      </c>
      <c r="K156" s="134" t="s">
        <v>3</v>
      </c>
      <c r="L156" s="32"/>
      <c r="M156" s="139" t="s">
        <v>3</v>
      </c>
      <c r="N156" s="140" t="s">
        <v>43</v>
      </c>
      <c r="P156" s="141">
        <f>O156*H156</f>
        <v>0</v>
      </c>
      <c r="Q156" s="141">
        <v>0</v>
      </c>
      <c r="R156" s="141">
        <f>Q156*H156</f>
        <v>0</v>
      </c>
      <c r="S156" s="141">
        <v>0</v>
      </c>
      <c r="T156" s="142">
        <f>S156*H156</f>
        <v>0</v>
      </c>
      <c r="AR156" s="143" t="s">
        <v>189</v>
      </c>
      <c r="AT156" s="143" t="s">
        <v>184</v>
      </c>
      <c r="AU156" s="143" t="s">
        <v>79</v>
      </c>
      <c r="AY156" s="17" t="s">
        <v>182</v>
      </c>
      <c r="BE156" s="144">
        <f>IF(N156="základní",J156,0)</f>
        <v>0</v>
      </c>
      <c r="BF156" s="144">
        <f>IF(N156="snížená",J156,0)</f>
        <v>0</v>
      </c>
      <c r="BG156" s="144">
        <f>IF(N156="zákl. přenesená",J156,0)</f>
        <v>0</v>
      </c>
      <c r="BH156" s="144">
        <f>IF(N156="sníž. přenesená",J156,0)</f>
        <v>0</v>
      </c>
      <c r="BI156" s="144">
        <f>IF(N156="nulová",J156,0)</f>
        <v>0</v>
      </c>
      <c r="BJ156" s="17" t="s">
        <v>79</v>
      </c>
      <c r="BK156" s="144">
        <f>ROUND(I156*H156,2)</f>
        <v>0</v>
      </c>
      <c r="BL156" s="17" t="s">
        <v>189</v>
      </c>
      <c r="BM156" s="143" t="s">
        <v>484</v>
      </c>
    </row>
    <row r="157" spans="2:65" s="12" customFormat="1">
      <c r="B157" s="149"/>
      <c r="D157" s="150" t="s">
        <v>193</v>
      </c>
      <c r="E157" s="151" t="s">
        <v>3</v>
      </c>
      <c r="F157" s="152" t="s">
        <v>5367</v>
      </c>
      <c r="H157" s="153">
        <v>5.6</v>
      </c>
      <c r="I157" s="154"/>
      <c r="L157" s="149"/>
      <c r="M157" s="155"/>
      <c r="T157" s="156"/>
      <c r="AT157" s="151" t="s">
        <v>193</v>
      </c>
      <c r="AU157" s="151" t="s">
        <v>79</v>
      </c>
      <c r="AV157" s="12" t="s">
        <v>81</v>
      </c>
      <c r="AW157" s="12" t="s">
        <v>34</v>
      </c>
      <c r="AX157" s="12" t="s">
        <v>72</v>
      </c>
      <c r="AY157" s="151" t="s">
        <v>182</v>
      </c>
    </row>
    <row r="158" spans="2:65" s="13" customFormat="1">
      <c r="B158" s="157"/>
      <c r="D158" s="150" t="s">
        <v>193</v>
      </c>
      <c r="E158" s="158" t="s">
        <v>3</v>
      </c>
      <c r="F158" s="159" t="s">
        <v>201</v>
      </c>
      <c r="H158" s="160">
        <v>5.6</v>
      </c>
      <c r="I158" s="161"/>
      <c r="L158" s="157"/>
      <c r="M158" s="162"/>
      <c r="T158" s="163"/>
      <c r="AT158" s="158" t="s">
        <v>193</v>
      </c>
      <c r="AU158" s="158" t="s">
        <v>79</v>
      </c>
      <c r="AV158" s="13" t="s">
        <v>189</v>
      </c>
      <c r="AW158" s="13" t="s">
        <v>34</v>
      </c>
      <c r="AX158" s="13" t="s">
        <v>79</v>
      </c>
      <c r="AY158" s="158" t="s">
        <v>182</v>
      </c>
    </row>
    <row r="159" spans="2:65" s="11" customFormat="1" ht="25.9" customHeight="1">
      <c r="B159" s="119"/>
      <c r="D159" s="120" t="s">
        <v>71</v>
      </c>
      <c r="E159" s="121" t="s">
        <v>701</v>
      </c>
      <c r="F159" s="121" t="s">
        <v>5368</v>
      </c>
      <c r="I159" s="122"/>
      <c r="J159" s="123">
        <f>BK159</f>
        <v>0</v>
      </c>
      <c r="L159" s="119"/>
      <c r="M159" s="124"/>
      <c r="P159" s="125">
        <f>SUM(P160:P164)</f>
        <v>0</v>
      </c>
      <c r="R159" s="125">
        <f>SUM(R160:R164)</f>
        <v>0</v>
      </c>
      <c r="T159" s="126">
        <f>SUM(T160:T164)</f>
        <v>0</v>
      </c>
      <c r="AR159" s="120" t="s">
        <v>79</v>
      </c>
      <c r="AT159" s="127" t="s">
        <v>71</v>
      </c>
      <c r="AU159" s="127" t="s">
        <v>72</v>
      </c>
      <c r="AY159" s="120" t="s">
        <v>182</v>
      </c>
      <c r="BK159" s="128">
        <f>SUM(BK160:BK164)</f>
        <v>0</v>
      </c>
    </row>
    <row r="160" spans="2:65" s="1" customFormat="1" ht="24.2" customHeight="1">
      <c r="B160" s="131"/>
      <c r="C160" s="132" t="s">
        <v>8</v>
      </c>
      <c r="D160" s="132" t="s">
        <v>184</v>
      </c>
      <c r="E160" s="133" t="s">
        <v>5369</v>
      </c>
      <c r="F160" s="134" t="s">
        <v>5370</v>
      </c>
      <c r="G160" s="135" t="s">
        <v>187</v>
      </c>
      <c r="H160" s="136">
        <v>8.58</v>
      </c>
      <c r="I160" s="137"/>
      <c r="J160" s="138">
        <f>ROUND(I160*H160,2)</f>
        <v>0</v>
      </c>
      <c r="K160" s="134" t="s">
        <v>3</v>
      </c>
      <c r="L160" s="32"/>
      <c r="M160" s="139" t="s">
        <v>3</v>
      </c>
      <c r="N160" s="140" t="s">
        <v>43</v>
      </c>
      <c r="P160" s="141">
        <f>O160*H160</f>
        <v>0</v>
      </c>
      <c r="Q160" s="141">
        <v>0</v>
      </c>
      <c r="R160" s="141">
        <f>Q160*H160</f>
        <v>0</v>
      </c>
      <c r="S160" s="141">
        <v>0</v>
      </c>
      <c r="T160" s="142">
        <f>S160*H160</f>
        <v>0</v>
      </c>
      <c r="AR160" s="143" t="s">
        <v>189</v>
      </c>
      <c r="AT160" s="143" t="s">
        <v>184</v>
      </c>
      <c r="AU160" s="143" t="s">
        <v>79</v>
      </c>
      <c r="AY160" s="17" t="s">
        <v>182</v>
      </c>
      <c r="BE160" s="144">
        <f>IF(N160="základní",J160,0)</f>
        <v>0</v>
      </c>
      <c r="BF160" s="144">
        <f>IF(N160="snížená",J160,0)</f>
        <v>0</v>
      </c>
      <c r="BG160" s="144">
        <f>IF(N160="zákl. přenesená",J160,0)</f>
        <v>0</v>
      </c>
      <c r="BH160" s="144">
        <f>IF(N160="sníž. přenesená",J160,0)</f>
        <v>0</v>
      </c>
      <c r="BI160" s="144">
        <f>IF(N160="nulová",J160,0)</f>
        <v>0</v>
      </c>
      <c r="BJ160" s="17" t="s">
        <v>79</v>
      </c>
      <c r="BK160" s="144">
        <f>ROUND(I160*H160,2)</f>
        <v>0</v>
      </c>
      <c r="BL160" s="17" t="s">
        <v>189</v>
      </c>
      <c r="BM160" s="143" t="s">
        <v>507</v>
      </c>
    </row>
    <row r="161" spans="2:65" s="1" customFormat="1" ht="19.5">
      <c r="B161" s="32"/>
      <c r="D161" s="150" t="s">
        <v>739</v>
      </c>
      <c r="F161" s="181" t="s">
        <v>5371</v>
      </c>
      <c r="I161" s="147"/>
      <c r="L161" s="32"/>
      <c r="M161" s="148"/>
      <c r="T161" s="52"/>
      <c r="AT161" s="17" t="s">
        <v>739</v>
      </c>
      <c r="AU161" s="17" t="s">
        <v>79</v>
      </c>
    </row>
    <row r="162" spans="2:65" s="12" customFormat="1">
      <c r="B162" s="149"/>
      <c r="D162" s="150" t="s">
        <v>193</v>
      </c>
      <c r="E162" s="151" t="s">
        <v>3</v>
      </c>
      <c r="F162" s="152" t="s">
        <v>5372</v>
      </c>
      <c r="H162" s="153">
        <v>8.58</v>
      </c>
      <c r="I162" s="154"/>
      <c r="L162" s="149"/>
      <c r="M162" s="155"/>
      <c r="T162" s="156"/>
      <c r="AT162" s="151" t="s">
        <v>193</v>
      </c>
      <c r="AU162" s="151" t="s">
        <v>79</v>
      </c>
      <c r="AV162" s="12" t="s">
        <v>81</v>
      </c>
      <c r="AW162" s="12" t="s">
        <v>34</v>
      </c>
      <c r="AX162" s="12" t="s">
        <v>72</v>
      </c>
      <c r="AY162" s="151" t="s">
        <v>182</v>
      </c>
    </row>
    <row r="163" spans="2:65" s="13" customFormat="1">
      <c r="B163" s="157"/>
      <c r="D163" s="150" t="s">
        <v>193</v>
      </c>
      <c r="E163" s="158" t="s">
        <v>3</v>
      </c>
      <c r="F163" s="159" t="s">
        <v>201</v>
      </c>
      <c r="H163" s="160">
        <v>8.58</v>
      </c>
      <c r="I163" s="161"/>
      <c r="L163" s="157"/>
      <c r="M163" s="162"/>
      <c r="T163" s="163"/>
      <c r="AT163" s="158" t="s">
        <v>193</v>
      </c>
      <c r="AU163" s="158" t="s">
        <v>79</v>
      </c>
      <c r="AV163" s="13" t="s">
        <v>189</v>
      </c>
      <c r="AW163" s="13" t="s">
        <v>34</v>
      </c>
      <c r="AX163" s="13" t="s">
        <v>79</v>
      </c>
      <c r="AY163" s="158" t="s">
        <v>182</v>
      </c>
    </row>
    <row r="164" spans="2:65" s="1" customFormat="1" ht="24.2" customHeight="1">
      <c r="B164" s="131"/>
      <c r="C164" s="132" t="s">
        <v>319</v>
      </c>
      <c r="D164" s="132" t="s">
        <v>184</v>
      </c>
      <c r="E164" s="133" t="s">
        <v>5373</v>
      </c>
      <c r="F164" s="134" t="s">
        <v>5374</v>
      </c>
      <c r="G164" s="135" t="s">
        <v>256</v>
      </c>
      <c r="H164" s="136">
        <v>14.28</v>
      </c>
      <c r="I164" s="137"/>
      <c r="J164" s="138">
        <f>ROUND(I164*H164,2)</f>
        <v>0</v>
      </c>
      <c r="K164" s="134" t="s">
        <v>3</v>
      </c>
      <c r="L164" s="32"/>
      <c r="M164" s="139" t="s">
        <v>3</v>
      </c>
      <c r="N164" s="140" t="s">
        <v>43</v>
      </c>
      <c r="P164" s="141">
        <f>O164*H164</f>
        <v>0</v>
      </c>
      <c r="Q164" s="141">
        <v>0</v>
      </c>
      <c r="R164" s="141">
        <f>Q164*H164</f>
        <v>0</v>
      </c>
      <c r="S164" s="141">
        <v>0</v>
      </c>
      <c r="T164" s="142">
        <f>S164*H164</f>
        <v>0</v>
      </c>
      <c r="AR164" s="143" t="s">
        <v>189</v>
      </c>
      <c r="AT164" s="143" t="s">
        <v>184</v>
      </c>
      <c r="AU164" s="143" t="s">
        <v>79</v>
      </c>
      <c r="AY164" s="17" t="s">
        <v>182</v>
      </c>
      <c r="BE164" s="144">
        <f>IF(N164="základní",J164,0)</f>
        <v>0</v>
      </c>
      <c r="BF164" s="144">
        <f>IF(N164="snížená",J164,0)</f>
        <v>0</v>
      </c>
      <c r="BG164" s="144">
        <f>IF(N164="zákl. přenesená",J164,0)</f>
        <v>0</v>
      </c>
      <c r="BH164" s="144">
        <f>IF(N164="sníž. přenesená",J164,0)</f>
        <v>0</v>
      </c>
      <c r="BI164" s="144">
        <f>IF(N164="nulová",J164,0)</f>
        <v>0</v>
      </c>
      <c r="BJ164" s="17" t="s">
        <v>79</v>
      </c>
      <c r="BK164" s="144">
        <f>ROUND(I164*H164,2)</f>
        <v>0</v>
      </c>
      <c r="BL164" s="17" t="s">
        <v>189</v>
      </c>
      <c r="BM164" s="143" t="s">
        <v>520</v>
      </c>
    </row>
    <row r="165" spans="2:65" s="11" customFormat="1" ht="25.9" customHeight="1">
      <c r="B165" s="119"/>
      <c r="D165" s="120" t="s">
        <v>71</v>
      </c>
      <c r="E165" s="121" t="s">
        <v>236</v>
      </c>
      <c r="F165" s="121" t="s">
        <v>2397</v>
      </c>
      <c r="I165" s="122"/>
      <c r="J165" s="123">
        <f>BK165</f>
        <v>0</v>
      </c>
      <c r="L165" s="119"/>
      <c r="M165" s="124"/>
      <c r="P165" s="125">
        <f>SUM(P166:P170)</f>
        <v>0</v>
      </c>
      <c r="R165" s="125">
        <f>SUM(R166:R170)</f>
        <v>0</v>
      </c>
      <c r="T165" s="126">
        <f>SUM(T166:T170)</f>
        <v>0</v>
      </c>
      <c r="AR165" s="120" t="s">
        <v>79</v>
      </c>
      <c r="AT165" s="127" t="s">
        <v>71</v>
      </c>
      <c r="AU165" s="127" t="s">
        <v>72</v>
      </c>
      <c r="AY165" s="120" t="s">
        <v>182</v>
      </c>
      <c r="BK165" s="128">
        <f>SUM(BK166:BK170)</f>
        <v>0</v>
      </c>
    </row>
    <row r="166" spans="2:65" s="1" customFormat="1" ht="33" customHeight="1">
      <c r="B166" s="131"/>
      <c r="C166" s="132" t="s">
        <v>328</v>
      </c>
      <c r="D166" s="132" t="s">
        <v>184</v>
      </c>
      <c r="E166" s="133" t="s">
        <v>5375</v>
      </c>
      <c r="F166" s="134" t="s">
        <v>5376</v>
      </c>
      <c r="G166" s="135" t="s">
        <v>543</v>
      </c>
      <c r="H166" s="136">
        <v>1</v>
      </c>
      <c r="I166" s="137"/>
      <c r="J166" s="138">
        <f>ROUND(I166*H166,2)</f>
        <v>0</v>
      </c>
      <c r="K166" s="134" t="s">
        <v>3</v>
      </c>
      <c r="L166" s="32"/>
      <c r="M166" s="139" t="s">
        <v>3</v>
      </c>
      <c r="N166" s="140" t="s">
        <v>43</v>
      </c>
      <c r="P166" s="141">
        <f>O166*H166</f>
        <v>0</v>
      </c>
      <c r="Q166" s="141">
        <v>0</v>
      </c>
      <c r="R166" s="141">
        <f>Q166*H166</f>
        <v>0</v>
      </c>
      <c r="S166" s="141">
        <v>0</v>
      </c>
      <c r="T166" s="142">
        <f>S166*H166</f>
        <v>0</v>
      </c>
      <c r="AR166" s="143" t="s">
        <v>189</v>
      </c>
      <c r="AT166" s="143" t="s">
        <v>184</v>
      </c>
      <c r="AU166" s="143" t="s">
        <v>79</v>
      </c>
      <c r="AY166" s="17" t="s">
        <v>182</v>
      </c>
      <c r="BE166" s="144">
        <f>IF(N166="základní",J166,0)</f>
        <v>0</v>
      </c>
      <c r="BF166" s="144">
        <f>IF(N166="snížená",J166,0)</f>
        <v>0</v>
      </c>
      <c r="BG166" s="144">
        <f>IF(N166="zákl. přenesená",J166,0)</f>
        <v>0</v>
      </c>
      <c r="BH166" s="144">
        <f>IF(N166="sníž. přenesená",J166,0)</f>
        <v>0</v>
      </c>
      <c r="BI166" s="144">
        <f>IF(N166="nulová",J166,0)</f>
        <v>0</v>
      </c>
      <c r="BJ166" s="17" t="s">
        <v>79</v>
      </c>
      <c r="BK166" s="144">
        <f>ROUND(I166*H166,2)</f>
        <v>0</v>
      </c>
      <c r="BL166" s="17" t="s">
        <v>189</v>
      </c>
      <c r="BM166" s="143" t="s">
        <v>531</v>
      </c>
    </row>
    <row r="167" spans="2:65" s="1" customFormat="1" ht="33" customHeight="1">
      <c r="B167" s="131"/>
      <c r="C167" s="132" t="s">
        <v>338</v>
      </c>
      <c r="D167" s="132" t="s">
        <v>184</v>
      </c>
      <c r="E167" s="133" t="s">
        <v>5377</v>
      </c>
      <c r="F167" s="134" t="s">
        <v>5378</v>
      </c>
      <c r="G167" s="135" t="s">
        <v>543</v>
      </c>
      <c r="H167" s="136">
        <v>2</v>
      </c>
      <c r="I167" s="137"/>
      <c r="J167" s="138">
        <f>ROUND(I167*H167,2)</f>
        <v>0</v>
      </c>
      <c r="K167" s="134" t="s">
        <v>3</v>
      </c>
      <c r="L167" s="32"/>
      <c r="M167" s="139" t="s">
        <v>3</v>
      </c>
      <c r="N167" s="140" t="s">
        <v>43</v>
      </c>
      <c r="P167" s="141">
        <f>O167*H167</f>
        <v>0</v>
      </c>
      <c r="Q167" s="141">
        <v>0</v>
      </c>
      <c r="R167" s="141">
        <f>Q167*H167</f>
        <v>0</v>
      </c>
      <c r="S167" s="141">
        <v>0</v>
      </c>
      <c r="T167" s="142">
        <f>S167*H167</f>
        <v>0</v>
      </c>
      <c r="AR167" s="143" t="s">
        <v>189</v>
      </c>
      <c r="AT167" s="143" t="s">
        <v>184</v>
      </c>
      <c r="AU167" s="143" t="s">
        <v>79</v>
      </c>
      <c r="AY167" s="17" t="s">
        <v>182</v>
      </c>
      <c r="BE167" s="144">
        <f>IF(N167="základní",J167,0)</f>
        <v>0</v>
      </c>
      <c r="BF167" s="144">
        <f>IF(N167="snížená",J167,0)</f>
        <v>0</v>
      </c>
      <c r="BG167" s="144">
        <f>IF(N167="zákl. přenesená",J167,0)</f>
        <v>0</v>
      </c>
      <c r="BH167" s="144">
        <f>IF(N167="sníž. přenesená",J167,0)</f>
        <v>0</v>
      </c>
      <c r="BI167" s="144">
        <f>IF(N167="nulová",J167,0)</f>
        <v>0</v>
      </c>
      <c r="BJ167" s="17" t="s">
        <v>79</v>
      </c>
      <c r="BK167" s="144">
        <f>ROUND(I167*H167,2)</f>
        <v>0</v>
      </c>
      <c r="BL167" s="17" t="s">
        <v>189</v>
      </c>
      <c r="BM167" s="143" t="s">
        <v>546</v>
      </c>
    </row>
    <row r="168" spans="2:65" s="1" customFormat="1" ht="24.2" customHeight="1">
      <c r="B168" s="131"/>
      <c r="C168" s="132" t="s">
        <v>351</v>
      </c>
      <c r="D168" s="132" t="s">
        <v>184</v>
      </c>
      <c r="E168" s="133" t="s">
        <v>5379</v>
      </c>
      <c r="F168" s="134" t="s">
        <v>5380</v>
      </c>
      <c r="G168" s="135" t="s">
        <v>5381</v>
      </c>
      <c r="H168" s="136">
        <v>1</v>
      </c>
      <c r="I168" s="137"/>
      <c r="J168" s="138">
        <f>ROUND(I168*H168,2)</f>
        <v>0</v>
      </c>
      <c r="K168" s="134" t="s">
        <v>3</v>
      </c>
      <c r="L168" s="32"/>
      <c r="M168" s="139" t="s">
        <v>3</v>
      </c>
      <c r="N168" s="140" t="s">
        <v>43</v>
      </c>
      <c r="P168" s="141">
        <f>O168*H168</f>
        <v>0</v>
      </c>
      <c r="Q168" s="141">
        <v>0</v>
      </c>
      <c r="R168" s="141">
        <f>Q168*H168</f>
        <v>0</v>
      </c>
      <c r="S168" s="141">
        <v>0</v>
      </c>
      <c r="T168" s="142">
        <f>S168*H168</f>
        <v>0</v>
      </c>
      <c r="AR168" s="143" t="s">
        <v>189</v>
      </c>
      <c r="AT168" s="143" t="s">
        <v>184</v>
      </c>
      <c r="AU168" s="143" t="s">
        <v>79</v>
      </c>
      <c r="AY168" s="17" t="s">
        <v>182</v>
      </c>
      <c r="BE168" s="144">
        <f>IF(N168="základní",J168,0)</f>
        <v>0</v>
      </c>
      <c r="BF168" s="144">
        <f>IF(N168="snížená",J168,0)</f>
        <v>0</v>
      </c>
      <c r="BG168" s="144">
        <f>IF(N168="zákl. přenesená",J168,0)</f>
        <v>0</v>
      </c>
      <c r="BH168" s="144">
        <f>IF(N168="sníž. přenesená",J168,0)</f>
        <v>0</v>
      </c>
      <c r="BI168" s="144">
        <f>IF(N168="nulová",J168,0)</f>
        <v>0</v>
      </c>
      <c r="BJ168" s="17" t="s">
        <v>79</v>
      </c>
      <c r="BK168" s="144">
        <f>ROUND(I168*H168,2)</f>
        <v>0</v>
      </c>
      <c r="BL168" s="17" t="s">
        <v>189</v>
      </c>
      <c r="BM168" s="143" t="s">
        <v>561</v>
      </c>
    </row>
    <row r="169" spans="2:65" s="1" customFormat="1" ht="16.5" customHeight="1">
      <c r="B169" s="131"/>
      <c r="C169" s="132" t="s">
        <v>357</v>
      </c>
      <c r="D169" s="132" t="s">
        <v>184</v>
      </c>
      <c r="E169" s="133" t="s">
        <v>5382</v>
      </c>
      <c r="F169" s="134" t="s">
        <v>5383</v>
      </c>
      <c r="G169" s="135" t="s">
        <v>5256</v>
      </c>
      <c r="H169" s="136">
        <v>1</v>
      </c>
      <c r="I169" s="137"/>
      <c r="J169" s="138">
        <f>ROUND(I169*H169,2)</f>
        <v>0</v>
      </c>
      <c r="K169" s="134" t="s">
        <v>3</v>
      </c>
      <c r="L169" s="32"/>
      <c r="M169" s="139" t="s">
        <v>3</v>
      </c>
      <c r="N169" s="140" t="s">
        <v>43</v>
      </c>
      <c r="P169" s="141">
        <f>O169*H169</f>
        <v>0</v>
      </c>
      <c r="Q169" s="141">
        <v>0</v>
      </c>
      <c r="R169" s="141">
        <f>Q169*H169</f>
        <v>0</v>
      </c>
      <c r="S169" s="141">
        <v>0</v>
      </c>
      <c r="T169" s="142">
        <f>S169*H169</f>
        <v>0</v>
      </c>
      <c r="AR169" s="143" t="s">
        <v>189</v>
      </c>
      <c r="AT169" s="143" t="s">
        <v>184</v>
      </c>
      <c r="AU169" s="143" t="s">
        <v>79</v>
      </c>
      <c r="AY169" s="17" t="s">
        <v>182</v>
      </c>
      <c r="BE169" s="144">
        <f>IF(N169="základní",J169,0)</f>
        <v>0</v>
      </c>
      <c r="BF169" s="144">
        <f>IF(N169="snížená",J169,0)</f>
        <v>0</v>
      </c>
      <c r="BG169" s="144">
        <f>IF(N169="zákl. přenesená",J169,0)</f>
        <v>0</v>
      </c>
      <c r="BH169" s="144">
        <f>IF(N169="sníž. přenesená",J169,0)</f>
        <v>0</v>
      </c>
      <c r="BI169" s="144">
        <f>IF(N169="nulová",J169,0)</f>
        <v>0</v>
      </c>
      <c r="BJ169" s="17" t="s">
        <v>79</v>
      </c>
      <c r="BK169" s="144">
        <f>ROUND(I169*H169,2)</f>
        <v>0</v>
      </c>
      <c r="BL169" s="17" t="s">
        <v>189</v>
      </c>
      <c r="BM169" s="143" t="s">
        <v>577</v>
      </c>
    </row>
    <row r="170" spans="2:65" s="1" customFormat="1" ht="16.5" customHeight="1">
      <c r="B170" s="131"/>
      <c r="C170" s="132" t="s">
        <v>363</v>
      </c>
      <c r="D170" s="132" t="s">
        <v>184</v>
      </c>
      <c r="E170" s="133" t="s">
        <v>5384</v>
      </c>
      <c r="F170" s="134" t="s">
        <v>5385</v>
      </c>
      <c r="G170" s="135" t="s">
        <v>5386</v>
      </c>
      <c r="H170" s="136">
        <v>45</v>
      </c>
      <c r="I170" s="137"/>
      <c r="J170" s="138">
        <f>ROUND(I170*H170,2)</f>
        <v>0</v>
      </c>
      <c r="K170" s="134" t="s">
        <v>3</v>
      </c>
      <c r="L170" s="32"/>
      <c r="M170" s="139" t="s">
        <v>3</v>
      </c>
      <c r="N170" s="140" t="s">
        <v>43</v>
      </c>
      <c r="P170" s="141">
        <f>O170*H170</f>
        <v>0</v>
      </c>
      <c r="Q170" s="141">
        <v>0</v>
      </c>
      <c r="R170" s="141">
        <f>Q170*H170</f>
        <v>0</v>
      </c>
      <c r="S170" s="141">
        <v>0</v>
      </c>
      <c r="T170" s="142">
        <f>S170*H170</f>
        <v>0</v>
      </c>
      <c r="AR170" s="143" t="s">
        <v>189</v>
      </c>
      <c r="AT170" s="143" t="s">
        <v>184</v>
      </c>
      <c r="AU170" s="143" t="s">
        <v>79</v>
      </c>
      <c r="AY170" s="17" t="s">
        <v>182</v>
      </c>
      <c r="BE170" s="144">
        <f>IF(N170="základní",J170,0)</f>
        <v>0</v>
      </c>
      <c r="BF170" s="144">
        <f>IF(N170="snížená",J170,0)</f>
        <v>0</v>
      </c>
      <c r="BG170" s="144">
        <f>IF(N170="zákl. přenesená",J170,0)</f>
        <v>0</v>
      </c>
      <c r="BH170" s="144">
        <f>IF(N170="sníž. přenesená",J170,0)</f>
        <v>0</v>
      </c>
      <c r="BI170" s="144">
        <f>IF(N170="nulová",J170,0)</f>
        <v>0</v>
      </c>
      <c r="BJ170" s="17" t="s">
        <v>79</v>
      </c>
      <c r="BK170" s="144">
        <f>ROUND(I170*H170,2)</f>
        <v>0</v>
      </c>
      <c r="BL170" s="17" t="s">
        <v>189</v>
      </c>
      <c r="BM170" s="143" t="s">
        <v>613</v>
      </c>
    </row>
    <row r="171" spans="2:65" s="11" customFormat="1" ht="25.9" customHeight="1">
      <c r="B171" s="119"/>
      <c r="D171" s="120" t="s">
        <v>71</v>
      </c>
      <c r="E171" s="121" t="s">
        <v>1045</v>
      </c>
      <c r="F171" s="121" t="s">
        <v>5387</v>
      </c>
      <c r="I171" s="122"/>
      <c r="J171" s="123">
        <f>BK171</f>
        <v>0</v>
      </c>
      <c r="L171" s="119"/>
      <c r="M171" s="124"/>
      <c r="P171" s="125">
        <f>SUM(P172:P179)</f>
        <v>0</v>
      </c>
      <c r="R171" s="125">
        <f>SUM(R172:R179)</f>
        <v>0</v>
      </c>
      <c r="T171" s="126">
        <f>SUM(T172:T179)</f>
        <v>0</v>
      </c>
      <c r="AR171" s="120" t="s">
        <v>79</v>
      </c>
      <c r="AT171" s="127" t="s">
        <v>71</v>
      </c>
      <c r="AU171" s="127" t="s">
        <v>72</v>
      </c>
      <c r="AY171" s="120" t="s">
        <v>182</v>
      </c>
      <c r="BK171" s="128">
        <f>SUM(BK172:BK179)</f>
        <v>0</v>
      </c>
    </row>
    <row r="172" spans="2:65" s="1" customFormat="1" ht="24.2" customHeight="1">
      <c r="B172" s="131"/>
      <c r="C172" s="132" t="s">
        <v>374</v>
      </c>
      <c r="D172" s="132" t="s">
        <v>184</v>
      </c>
      <c r="E172" s="133" t="s">
        <v>5388</v>
      </c>
      <c r="F172" s="134" t="s">
        <v>5389</v>
      </c>
      <c r="G172" s="135" t="s">
        <v>300</v>
      </c>
      <c r="H172" s="136">
        <v>43.6</v>
      </c>
      <c r="I172" s="137"/>
      <c r="J172" s="138">
        <f>ROUND(I172*H172,2)</f>
        <v>0</v>
      </c>
      <c r="K172" s="134" t="s">
        <v>3</v>
      </c>
      <c r="L172" s="32"/>
      <c r="M172" s="139" t="s">
        <v>3</v>
      </c>
      <c r="N172" s="140" t="s">
        <v>43</v>
      </c>
      <c r="P172" s="141">
        <f>O172*H172</f>
        <v>0</v>
      </c>
      <c r="Q172" s="141">
        <v>0</v>
      </c>
      <c r="R172" s="141">
        <f>Q172*H172</f>
        <v>0</v>
      </c>
      <c r="S172" s="141">
        <v>0</v>
      </c>
      <c r="T172" s="142">
        <f>S172*H172</f>
        <v>0</v>
      </c>
      <c r="AR172" s="143" t="s">
        <v>189</v>
      </c>
      <c r="AT172" s="143" t="s">
        <v>184</v>
      </c>
      <c r="AU172" s="143" t="s">
        <v>79</v>
      </c>
      <c r="AY172" s="17" t="s">
        <v>182</v>
      </c>
      <c r="BE172" s="144">
        <f>IF(N172="základní",J172,0)</f>
        <v>0</v>
      </c>
      <c r="BF172" s="144">
        <f>IF(N172="snížená",J172,0)</f>
        <v>0</v>
      </c>
      <c r="BG172" s="144">
        <f>IF(N172="zákl. přenesená",J172,0)</f>
        <v>0</v>
      </c>
      <c r="BH172" s="144">
        <f>IF(N172="sníž. přenesená",J172,0)</f>
        <v>0</v>
      </c>
      <c r="BI172" s="144">
        <f>IF(N172="nulová",J172,0)</f>
        <v>0</v>
      </c>
      <c r="BJ172" s="17" t="s">
        <v>79</v>
      </c>
      <c r="BK172" s="144">
        <f>ROUND(I172*H172,2)</f>
        <v>0</v>
      </c>
      <c r="BL172" s="17" t="s">
        <v>189</v>
      </c>
      <c r="BM172" s="143" t="s">
        <v>653</v>
      </c>
    </row>
    <row r="173" spans="2:65" s="1" customFormat="1" ht="19.5">
      <c r="B173" s="32"/>
      <c r="D173" s="150" t="s">
        <v>739</v>
      </c>
      <c r="F173" s="181" t="s">
        <v>5390</v>
      </c>
      <c r="I173" s="147"/>
      <c r="L173" s="32"/>
      <c r="M173" s="148"/>
      <c r="T173" s="52"/>
      <c r="AT173" s="17" t="s">
        <v>739</v>
      </c>
      <c r="AU173" s="17" t="s">
        <v>79</v>
      </c>
    </row>
    <row r="174" spans="2:65" s="12" customFormat="1">
      <c r="B174" s="149"/>
      <c r="D174" s="150" t="s">
        <v>193</v>
      </c>
      <c r="E174" s="151" t="s">
        <v>3</v>
      </c>
      <c r="F174" s="152" t="s">
        <v>5391</v>
      </c>
      <c r="H174" s="153">
        <v>43.6</v>
      </c>
      <c r="I174" s="154"/>
      <c r="L174" s="149"/>
      <c r="M174" s="155"/>
      <c r="T174" s="156"/>
      <c r="AT174" s="151" t="s">
        <v>193</v>
      </c>
      <c r="AU174" s="151" t="s">
        <v>79</v>
      </c>
      <c r="AV174" s="12" t="s">
        <v>81</v>
      </c>
      <c r="AW174" s="12" t="s">
        <v>34</v>
      </c>
      <c r="AX174" s="12" t="s">
        <v>72</v>
      </c>
      <c r="AY174" s="151" t="s">
        <v>182</v>
      </c>
    </row>
    <row r="175" spans="2:65" s="13" customFormat="1">
      <c r="B175" s="157"/>
      <c r="D175" s="150" t="s">
        <v>193</v>
      </c>
      <c r="E175" s="158" t="s">
        <v>3</v>
      </c>
      <c r="F175" s="159" t="s">
        <v>201</v>
      </c>
      <c r="H175" s="160">
        <v>43.6</v>
      </c>
      <c r="I175" s="161"/>
      <c r="L175" s="157"/>
      <c r="M175" s="162"/>
      <c r="T175" s="163"/>
      <c r="AT175" s="158" t="s">
        <v>193</v>
      </c>
      <c r="AU175" s="158" t="s">
        <v>79</v>
      </c>
      <c r="AV175" s="13" t="s">
        <v>189</v>
      </c>
      <c r="AW175" s="13" t="s">
        <v>34</v>
      </c>
      <c r="AX175" s="13" t="s">
        <v>79</v>
      </c>
      <c r="AY175" s="158" t="s">
        <v>182</v>
      </c>
    </row>
    <row r="176" spans="2:65" s="1" customFormat="1" ht="24.2" customHeight="1">
      <c r="B176" s="131"/>
      <c r="C176" s="132" t="s">
        <v>382</v>
      </c>
      <c r="D176" s="132" t="s">
        <v>184</v>
      </c>
      <c r="E176" s="133" t="s">
        <v>5392</v>
      </c>
      <c r="F176" s="134" t="s">
        <v>5393</v>
      </c>
      <c r="G176" s="135" t="s">
        <v>300</v>
      </c>
      <c r="H176" s="136">
        <v>287.2</v>
      </c>
      <c r="I176" s="137"/>
      <c r="J176" s="138">
        <f>ROUND(I176*H176,2)</f>
        <v>0</v>
      </c>
      <c r="K176" s="134" t="s">
        <v>3</v>
      </c>
      <c r="L176" s="32"/>
      <c r="M176" s="139" t="s">
        <v>3</v>
      </c>
      <c r="N176" s="140" t="s">
        <v>43</v>
      </c>
      <c r="P176" s="141">
        <f>O176*H176</f>
        <v>0</v>
      </c>
      <c r="Q176" s="141">
        <v>0</v>
      </c>
      <c r="R176" s="141">
        <f>Q176*H176</f>
        <v>0</v>
      </c>
      <c r="S176" s="141">
        <v>0</v>
      </c>
      <c r="T176" s="142">
        <f>S176*H176</f>
        <v>0</v>
      </c>
      <c r="AR176" s="143" t="s">
        <v>189</v>
      </c>
      <c r="AT176" s="143" t="s">
        <v>184</v>
      </c>
      <c r="AU176" s="143" t="s">
        <v>79</v>
      </c>
      <c r="AY176" s="17" t="s">
        <v>182</v>
      </c>
      <c r="BE176" s="144">
        <f>IF(N176="základní",J176,0)</f>
        <v>0</v>
      </c>
      <c r="BF176" s="144">
        <f>IF(N176="snížená",J176,0)</f>
        <v>0</v>
      </c>
      <c r="BG176" s="144">
        <f>IF(N176="zákl. přenesená",J176,0)</f>
        <v>0</v>
      </c>
      <c r="BH176" s="144">
        <f>IF(N176="sníž. přenesená",J176,0)</f>
        <v>0</v>
      </c>
      <c r="BI176" s="144">
        <f>IF(N176="nulová",J176,0)</f>
        <v>0</v>
      </c>
      <c r="BJ176" s="17" t="s">
        <v>79</v>
      </c>
      <c r="BK176" s="144">
        <f>ROUND(I176*H176,2)</f>
        <v>0</v>
      </c>
      <c r="BL176" s="17" t="s">
        <v>189</v>
      </c>
      <c r="BM176" s="143" t="s">
        <v>668</v>
      </c>
    </row>
    <row r="177" spans="2:65" s="1" customFormat="1" ht="19.5">
      <c r="B177" s="32"/>
      <c r="D177" s="150" t="s">
        <v>739</v>
      </c>
      <c r="F177" s="181" t="s">
        <v>5390</v>
      </c>
      <c r="I177" s="147"/>
      <c r="L177" s="32"/>
      <c r="M177" s="148"/>
      <c r="T177" s="52"/>
      <c r="AT177" s="17" t="s">
        <v>739</v>
      </c>
      <c r="AU177" s="17" t="s">
        <v>79</v>
      </c>
    </row>
    <row r="178" spans="2:65" s="12" customFormat="1">
      <c r="B178" s="149"/>
      <c r="D178" s="150" t="s">
        <v>193</v>
      </c>
      <c r="E178" s="151" t="s">
        <v>3</v>
      </c>
      <c r="F178" s="152" t="s">
        <v>5394</v>
      </c>
      <c r="H178" s="153">
        <v>287.2</v>
      </c>
      <c r="I178" s="154"/>
      <c r="L178" s="149"/>
      <c r="M178" s="155"/>
      <c r="T178" s="156"/>
      <c r="AT178" s="151" t="s">
        <v>193</v>
      </c>
      <c r="AU178" s="151" t="s">
        <v>79</v>
      </c>
      <c r="AV178" s="12" t="s">
        <v>81</v>
      </c>
      <c r="AW178" s="12" t="s">
        <v>34</v>
      </c>
      <c r="AX178" s="12" t="s">
        <v>72</v>
      </c>
      <c r="AY178" s="151" t="s">
        <v>182</v>
      </c>
    </row>
    <row r="179" spans="2:65" s="13" customFormat="1">
      <c r="B179" s="157"/>
      <c r="D179" s="150" t="s">
        <v>193</v>
      </c>
      <c r="E179" s="158" t="s">
        <v>3</v>
      </c>
      <c r="F179" s="159" t="s">
        <v>201</v>
      </c>
      <c r="H179" s="160">
        <v>287.2</v>
      </c>
      <c r="I179" s="161"/>
      <c r="L179" s="157"/>
      <c r="M179" s="162"/>
      <c r="T179" s="163"/>
      <c r="AT179" s="158" t="s">
        <v>193</v>
      </c>
      <c r="AU179" s="158" t="s">
        <v>79</v>
      </c>
      <c r="AV179" s="13" t="s">
        <v>189</v>
      </c>
      <c r="AW179" s="13" t="s">
        <v>34</v>
      </c>
      <c r="AX179" s="13" t="s">
        <v>79</v>
      </c>
      <c r="AY179" s="158" t="s">
        <v>182</v>
      </c>
    </row>
    <row r="180" spans="2:65" s="11" customFormat="1" ht="25.9" customHeight="1">
      <c r="B180" s="119"/>
      <c r="D180" s="120" t="s">
        <v>71</v>
      </c>
      <c r="E180" s="121" t="s">
        <v>1100</v>
      </c>
      <c r="F180" s="121" t="s">
        <v>5395</v>
      </c>
      <c r="I180" s="122"/>
      <c r="J180" s="123">
        <f>BK180</f>
        <v>0</v>
      </c>
      <c r="L180" s="119"/>
      <c r="M180" s="124"/>
      <c r="P180" s="125">
        <f>P181</f>
        <v>0</v>
      </c>
      <c r="R180" s="125">
        <f>R181</f>
        <v>0</v>
      </c>
      <c r="T180" s="126">
        <f>T181</f>
        <v>0</v>
      </c>
      <c r="AR180" s="120" t="s">
        <v>79</v>
      </c>
      <c r="AT180" s="127" t="s">
        <v>71</v>
      </c>
      <c r="AU180" s="127" t="s">
        <v>72</v>
      </c>
      <c r="AY180" s="120" t="s">
        <v>182</v>
      </c>
      <c r="BK180" s="128">
        <f>BK181</f>
        <v>0</v>
      </c>
    </row>
    <row r="181" spans="2:65" s="1" customFormat="1" ht="44.25" customHeight="1">
      <c r="B181" s="131"/>
      <c r="C181" s="132" t="s">
        <v>390</v>
      </c>
      <c r="D181" s="132" t="s">
        <v>184</v>
      </c>
      <c r="E181" s="133" t="s">
        <v>5396</v>
      </c>
      <c r="F181" s="134" t="s">
        <v>5397</v>
      </c>
      <c r="G181" s="135" t="s">
        <v>187</v>
      </c>
      <c r="H181" s="136">
        <v>8.58</v>
      </c>
      <c r="I181" s="137"/>
      <c r="J181" s="138">
        <f>ROUND(I181*H181,2)</f>
        <v>0</v>
      </c>
      <c r="K181" s="134" t="s">
        <v>3</v>
      </c>
      <c r="L181" s="32"/>
      <c r="M181" s="139" t="s">
        <v>3</v>
      </c>
      <c r="N181" s="140" t="s">
        <v>43</v>
      </c>
      <c r="P181" s="141">
        <f>O181*H181</f>
        <v>0</v>
      </c>
      <c r="Q181" s="141">
        <v>0</v>
      </c>
      <c r="R181" s="141">
        <f>Q181*H181</f>
        <v>0</v>
      </c>
      <c r="S181" s="141">
        <v>0</v>
      </c>
      <c r="T181" s="142">
        <f>S181*H181</f>
        <v>0</v>
      </c>
      <c r="AR181" s="143" t="s">
        <v>189</v>
      </c>
      <c r="AT181" s="143" t="s">
        <v>184</v>
      </c>
      <c r="AU181" s="143" t="s">
        <v>79</v>
      </c>
      <c r="AY181" s="17" t="s">
        <v>182</v>
      </c>
      <c r="BE181" s="144">
        <f>IF(N181="základní",J181,0)</f>
        <v>0</v>
      </c>
      <c r="BF181" s="144">
        <f>IF(N181="snížená",J181,0)</f>
        <v>0</v>
      </c>
      <c r="BG181" s="144">
        <f>IF(N181="zákl. přenesená",J181,0)</f>
        <v>0</v>
      </c>
      <c r="BH181" s="144">
        <f>IF(N181="sníž. přenesená",J181,0)</f>
        <v>0</v>
      </c>
      <c r="BI181" s="144">
        <f>IF(N181="nulová",J181,0)</f>
        <v>0</v>
      </c>
      <c r="BJ181" s="17" t="s">
        <v>79</v>
      </c>
      <c r="BK181" s="144">
        <f>ROUND(I181*H181,2)</f>
        <v>0</v>
      </c>
      <c r="BL181" s="17" t="s">
        <v>189</v>
      </c>
      <c r="BM181" s="143" t="s">
        <v>682</v>
      </c>
    </row>
    <row r="182" spans="2:65" s="11" customFormat="1" ht="25.9" customHeight="1">
      <c r="B182" s="119"/>
      <c r="D182" s="120" t="s">
        <v>71</v>
      </c>
      <c r="E182" s="121" t="s">
        <v>3305</v>
      </c>
      <c r="F182" s="121" t="s">
        <v>3306</v>
      </c>
      <c r="I182" s="122"/>
      <c r="J182" s="123">
        <f>BK182</f>
        <v>0</v>
      </c>
      <c r="L182" s="119"/>
      <c r="M182" s="124"/>
      <c r="P182" s="125">
        <f>SUM(P183:P193)</f>
        <v>0</v>
      </c>
      <c r="R182" s="125">
        <f>SUM(R183:R193)</f>
        <v>0</v>
      </c>
      <c r="T182" s="126">
        <f>SUM(T183:T193)</f>
        <v>0</v>
      </c>
      <c r="AR182" s="120" t="s">
        <v>81</v>
      </c>
      <c r="AT182" s="127" t="s">
        <v>71</v>
      </c>
      <c r="AU182" s="127" t="s">
        <v>72</v>
      </c>
      <c r="AY182" s="120" t="s">
        <v>182</v>
      </c>
      <c r="BK182" s="128">
        <f>SUM(BK183:BK193)</f>
        <v>0</v>
      </c>
    </row>
    <row r="183" spans="2:65" s="1" customFormat="1" ht="16.5" customHeight="1">
      <c r="B183" s="131"/>
      <c r="C183" s="132" t="s">
        <v>395</v>
      </c>
      <c r="D183" s="132" t="s">
        <v>184</v>
      </c>
      <c r="E183" s="133" t="s">
        <v>5398</v>
      </c>
      <c r="F183" s="134" t="s">
        <v>5399</v>
      </c>
      <c r="G183" s="135" t="s">
        <v>300</v>
      </c>
      <c r="H183" s="136">
        <v>82</v>
      </c>
      <c r="I183" s="137"/>
      <c r="J183" s="138">
        <f t="shared" ref="J183:J192" si="0">ROUND(I183*H183,2)</f>
        <v>0</v>
      </c>
      <c r="K183" s="134" t="s">
        <v>3</v>
      </c>
      <c r="L183" s="32"/>
      <c r="M183" s="139" t="s">
        <v>3</v>
      </c>
      <c r="N183" s="140" t="s">
        <v>43</v>
      </c>
      <c r="P183" s="141">
        <f t="shared" ref="P183:P192" si="1">O183*H183</f>
        <v>0</v>
      </c>
      <c r="Q183" s="141">
        <v>0</v>
      </c>
      <c r="R183" s="141">
        <f t="shared" ref="R183:R192" si="2">Q183*H183</f>
        <v>0</v>
      </c>
      <c r="S183" s="141">
        <v>0</v>
      </c>
      <c r="T183" s="142">
        <f t="shared" ref="T183:T192" si="3">S183*H183</f>
        <v>0</v>
      </c>
      <c r="AR183" s="143" t="s">
        <v>286</v>
      </c>
      <c r="AT183" s="143" t="s">
        <v>184</v>
      </c>
      <c r="AU183" s="143" t="s">
        <v>79</v>
      </c>
      <c r="AY183" s="17" t="s">
        <v>182</v>
      </c>
      <c r="BE183" s="144">
        <f t="shared" ref="BE183:BE192" si="4">IF(N183="základní",J183,0)</f>
        <v>0</v>
      </c>
      <c r="BF183" s="144">
        <f t="shared" ref="BF183:BF192" si="5">IF(N183="snížená",J183,0)</f>
        <v>0</v>
      </c>
      <c r="BG183" s="144">
        <f t="shared" ref="BG183:BG192" si="6">IF(N183="zákl. přenesená",J183,0)</f>
        <v>0</v>
      </c>
      <c r="BH183" s="144">
        <f t="shared" ref="BH183:BH192" si="7">IF(N183="sníž. přenesená",J183,0)</f>
        <v>0</v>
      </c>
      <c r="BI183" s="144">
        <f t="shared" ref="BI183:BI192" si="8">IF(N183="nulová",J183,0)</f>
        <v>0</v>
      </c>
      <c r="BJ183" s="17" t="s">
        <v>79</v>
      </c>
      <c r="BK183" s="144">
        <f t="shared" ref="BK183:BK192" si="9">ROUND(I183*H183,2)</f>
        <v>0</v>
      </c>
      <c r="BL183" s="17" t="s">
        <v>286</v>
      </c>
      <c r="BM183" s="143" t="s">
        <v>695</v>
      </c>
    </row>
    <row r="184" spans="2:65" s="1" customFormat="1" ht="66.75" customHeight="1">
      <c r="B184" s="131"/>
      <c r="C184" s="132" t="s">
        <v>405</v>
      </c>
      <c r="D184" s="132" t="s">
        <v>184</v>
      </c>
      <c r="E184" s="133" t="s">
        <v>5400</v>
      </c>
      <c r="F184" s="134" t="s">
        <v>5401</v>
      </c>
      <c r="G184" s="135" t="s">
        <v>300</v>
      </c>
      <c r="H184" s="136">
        <v>12</v>
      </c>
      <c r="I184" s="137"/>
      <c r="J184" s="138">
        <f t="shared" si="0"/>
        <v>0</v>
      </c>
      <c r="K184" s="134" t="s">
        <v>3</v>
      </c>
      <c r="L184" s="32"/>
      <c r="M184" s="139" t="s">
        <v>3</v>
      </c>
      <c r="N184" s="140" t="s">
        <v>43</v>
      </c>
      <c r="P184" s="141">
        <f t="shared" si="1"/>
        <v>0</v>
      </c>
      <c r="Q184" s="141">
        <v>0</v>
      </c>
      <c r="R184" s="141">
        <f t="shared" si="2"/>
        <v>0</v>
      </c>
      <c r="S184" s="141">
        <v>0</v>
      </c>
      <c r="T184" s="142">
        <f t="shared" si="3"/>
        <v>0</v>
      </c>
      <c r="AR184" s="143" t="s">
        <v>286</v>
      </c>
      <c r="AT184" s="143" t="s">
        <v>184</v>
      </c>
      <c r="AU184" s="143" t="s">
        <v>79</v>
      </c>
      <c r="AY184" s="17" t="s">
        <v>182</v>
      </c>
      <c r="BE184" s="144">
        <f t="shared" si="4"/>
        <v>0</v>
      </c>
      <c r="BF184" s="144">
        <f t="shared" si="5"/>
        <v>0</v>
      </c>
      <c r="BG184" s="144">
        <f t="shared" si="6"/>
        <v>0</v>
      </c>
      <c r="BH184" s="144">
        <f t="shared" si="7"/>
        <v>0</v>
      </c>
      <c r="BI184" s="144">
        <f t="shared" si="8"/>
        <v>0</v>
      </c>
      <c r="BJ184" s="17" t="s">
        <v>79</v>
      </c>
      <c r="BK184" s="144">
        <f t="shared" si="9"/>
        <v>0</v>
      </c>
      <c r="BL184" s="17" t="s">
        <v>286</v>
      </c>
      <c r="BM184" s="143" t="s">
        <v>709</v>
      </c>
    </row>
    <row r="185" spans="2:65" s="1" customFormat="1" ht="66.75" customHeight="1">
      <c r="B185" s="131"/>
      <c r="C185" s="132" t="s">
        <v>418</v>
      </c>
      <c r="D185" s="132" t="s">
        <v>184</v>
      </c>
      <c r="E185" s="133" t="s">
        <v>5402</v>
      </c>
      <c r="F185" s="134" t="s">
        <v>5403</v>
      </c>
      <c r="G185" s="135" t="s">
        <v>300</v>
      </c>
      <c r="H185" s="136">
        <v>32</v>
      </c>
      <c r="I185" s="137"/>
      <c r="J185" s="138">
        <f t="shared" si="0"/>
        <v>0</v>
      </c>
      <c r="K185" s="134" t="s">
        <v>3</v>
      </c>
      <c r="L185" s="32"/>
      <c r="M185" s="139" t="s">
        <v>3</v>
      </c>
      <c r="N185" s="140" t="s">
        <v>43</v>
      </c>
      <c r="P185" s="141">
        <f t="shared" si="1"/>
        <v>0</v>
      </c>
      <c r="Q185" s="141">
        <v>0</v>
      </c>
      <c r="R185" s="141">
        <f t="shared" si="2"/>
        <v>0</v>
      </c>
      <c r="S185" s="141">
        <v>0</v>
      </c>
      <c r="T185" s="142">
        <f t="shared" si="3"/>
        <v>0</v>
      </c>
      <c r="AR185" s="143" t="s">
        <v>286</v>
      </c>
      <c r="AT185" s="143" t="s">
        <v>184</v>
      </c>
      <c r="AU185" s="143" t="s">
        <v>79</v>
      </c>
      <c r="AY185" s="17" t="s">
        <v>182</v>
      </c>
      <c r="BE185" s="144">
        <f t="shared" si="4"/>
        <v>0</v>
      </c>
      <c r="BF185" s="144">
        <f t="shared" si="5"/>
        <v>0</v>
      </c>
      <c r="BG185" s="144">
        <f t="shared" si="6"/>
        <v>0</v>
      </c>
      <c r="BH185" s="144">
        <f t="shared" si="7"/>
        <v>0</v>
      </c>
      <c r="BI185" s="144">
        <f t="shared" si="8"/>
        <v>0</v>
      </c>
      <c r="BJ185" s="17" t="s">
        <v>79</v>
      </c>
      <c r="BK185" s="144">
        <f t="shared" si="9"/>
        <v>0</v>
      </c>
      <c r="BL185" s="17" t="s">
        <v>286</v>
      </c>
      <c r="BM185" s="143" t="s">
        <v>729</v>
      </c>
    </row>
    <row r="186" spans="2:65" s="1" customFormat="1" ht="66.75" customHeight="1">
      <c r="B186" s="131"/>
      <c r="C186" s="132" t="s">
        <v>425</v>
      </c>
      <c r="D186" s="132" t="s">
        <v>184</v>
      </c>
      <c r="E186" s="133" t="s">
        <v>5404</v>
      </c>
      <c r="F186" s="134" t="s">
        <v>5405</v>
      </c>
      <c r="G186" s="135" t="s">
        <v>300</v>
      </c>
      <c r="H186" s="136">
        <v>6</v>
      </c>
      <c r="I186" s="137"/>
      <c r="J186" s="138">
        <f t="shared" si="0"/>
        <v>0</v>
      </c>
      <c r="K186" s="134" t="s">
        <v>3</v>
      </c>
      <c r="L186" s="32"/>
      <c r="M186" s="139" t="s">
        <v>3</v>
      </c>
      <c r="N186" s="140" t="s">
        <v>43</v>
      </c>
      <c r="P186" s="141">
        <f t="shared" si="1"/>
        <v>0</v>
      </c>
      <c r="Q186" s="141">
        <v>0</v>
      </c>
      <c r="R186" s="141">
        <f t="shared" si="2"/>
        <v>0</v>
      </c>
      <c r="S186" s="141">
        <v>0</v>
      </c>
      <c r="T186" s="142">
        <f t="shared" si="3"/>
        <v>0</v>
      </c>
      <c r="AR186" s="143" t="s">
        <v>286</v>
      </c>
      <c r="AT186" s="143" t="s">
        <v>184</v>
      </c>
      <c r="AU186" s="143" t="s">
        <v>79</v>
      </c>
      <c r="AY186" s="17" t="s">
        <v>182</v>
      </c>
      <c r="BE186" s="144">
        <f t="shared" si="4"/>
        <v>0</v>
      </c>
      <c r="BF186" s="144">
        <f t="shared" si="5"/>
        <v>0</v>
      </c>
      <c r="BG186" s="144">
        <f t="shared" si="6"/>
        <v>0</v>
      </c>
      <c r="BH186" s="144">
        <f t="shared" si="7"/>
        <v>0</v>
      </c>
      <c r="BI186" s="144">
        <f t="shared" si="8"/>
        <v>0</v>
      </c>
      <c r="BJ186" s="17" t="s">
        <v>79</v>
      </c>
      <c r="BK186" s="144">
        <f t="shared" si="9"/>
        <v>0</v>
      </c>
      <c r="BL186" s="17" t="s">
        <v>286</v>
      </c>
      <c r="BM186" s="143" t="s">
        <v>742</v>
      </c>
    </row>
    <row r="187" spans="2:65" s="1" customFormat="1" ht="66.75" customHeight="1">
      <c r="B187" s="131"/>
      <c r="C187" s="132" t="s">
        <v>439</v>
      </c>
      <c r="D187" s="132" t="s">
        <v>184</v>
      </c>
      <c r="E187" s="133" t="s">
        <v>5406</v>
      </c>
      <c r="F187" s="134" t="s">
        <v>5407</v>
      </c>
      <c r="G187" s="135" t="s">
        <v>300</v>
      </c>
      <c r="H187" s="136">
        <v>12</v>
      </c>
      <c r="I187" s="137"/>
      <c r="J187" s="138">
        <f t="shared" si="0"/>
        <v>0</v>
      </c>
      <c r="K187" s="134" t="s">
        <v>3</v>
      </c>
      <c r="L187" s="32"/>
      <c r="M187" s="139" t="s">
        <v>3</v>
      </c>
      <c r="N187" s="140" t="s">
        <v>43</v>
      </c>
      <c r="P187" s="141">
        <f t="shared" si="1"/>
        <v>0</v>
      </c>
      <c r="Q187" s="141">
        <v>0</v>
      </c>
      <c r="R187" s="141">
        <f t="shared" si="2"/>
        <v>0</v>
      </c>
      <c r="S187" s="141">
        <v>0</v>
      </c>
      <c r="T187" s="142">
        <f t="shared" si="3"/>
        <v>0</v>
      </c>
      <c r="AR187" s="143" t="s">
        <v>286</v>
      </c>
      <c r="AT187" s="143" t="s">
        <v>184</v>
      </c>
      <c r="AU187" s="143" t="s">
        <v>79</v>
      </c>
      <c r="AY187" s="17" t="s">
        <v>182</v>
      </c>
      <c r="BE187" s="144">
        <f t="shared" si="4"/>
        <v>0</v>
      </c>
      <c r="BF187" s="144">
        <f t="shared" si="5"/>
        <v>0</v>
      </c>
      <c r="BG187" s="144">
        <f t="shared" si="6"/>
        <v>0</v>
      </c>
      <c r="BH187" s="144">
        <f t="shared" si="7"/>
        <v>0</v>
      </c>
      <c r="BI187" s="144">
        <f t="shared" si="8"/>
        <v>0</v>
      </c>
      <c r="BJ187" s="17" t="s">
        <v>79</v>
      </c>
      <c r="BK187" s="144">
        <f t="shared" si="9"/>
        <v>0</v>
      </c>
      <c r="BL187" s="17" t="s">
        <v>286</v>
      </c>
      <c r="BM187" s="143" t="s">
        <v>772</v>
      </c>
    </row>
    <row r="188" spans="2:65" s="1" customFormat="1" ht="66.75" customHeight="1">
      <c r="B188" s="131"/>
      <c r="C188" s="132" t="s">
        <v>444</v>
      </c>
      <c r="D188" s="132" t="s">
        <v>184</v>
      </c>
      <c r="E188" s="133" t="s">
        <v>5408</v>
      </c>
      <c r="F188" s="134" t="s">
        <v>5409</v>
      </c>
      <c r="G188" s="135" t="s">
        <v>300</v>
      </c>
      <c r="H188" s="136">
        <v>6</v>
      </c>
      <c r="I188" s="137"/>
      <c r="J188" s="138">
        <f t="shared" si="0"/>
        <v>0</v>
      </c>
      <c r="K188" s="134" t="s">
        <v>3</v>
      </c>
      <c r="L188" s="32"/>
      <c r="M188" s="139" t="s">
        <v>3</v>
      </c>
      <c r="N188" s="140" t="s">
        <v>43</v>
      </c>
      <c r="P188" s="141">
        <f t="shared" si="1"/>
        <v>0</v>
      </c>
      <c r="Q188" s="141">
        <v>0</v>
      </c>
      <c r="R188" s="141">
        <f t="shared" si="2"/>
        <v>0</v>
      </c>
      <c r="S188" s="141">
        <v>0</v>
      </c>
      <c r="T188" s="142">
        <f t="shared" si="3"/>
        <v>0</v>
      </c>
      <c r="AR188" s="143" t="s">
        <v>286</v>
      </c>
      <c r="AT188" s="143" t="s">
        <v>184</v>
      </c>
      <c r="AU188" s="143" t="s">
        <v>79</v>
      </c>
      <c r="AY188" s="17" t="s">
        <v>182</v>
      </c>
      <c r="BE188" s="144">
        <f t="shared" si="4"/>
        <v>0</v>
      </c>
      <c r="BF188" s="144">
        <f t="shared" si="5"/>
        <v>0</v>
      </c>
      <c r="BG188" s="144">
        <f t="shared" si="6"/>
        <v>0</v>
      </c>
      <c r="BH188" s="144">
        <f t="shared" si="7"/>
        <v>0</v>
      </c>
      <c r="BI188" s="144">
        <f t="shared" si="8"/>
        <v>0</v>
      </c>
      <c r="BJ188" s="17" t="s">
        <v>79</v>
      </c>
      <c r="BK188" s="144">
        <f t="shared" si="9"/>
        <v>0</v>
      </c>
      <c r="BL188" s="17" t="s">
        <v>286</v>
      </c>
      <c r="BM188" s="143" t="s">
        <v>808</v>
      </c>
    </row>
    <row r="189" spans="2:65" s="1" customFormat="1" ht="66.75" customHeight="1">
      <c r="B189" s="131"/>
      <c r="C189" s="132" t="s">
        <v>454</v>
      </c>
      <c r="D189" s="132" t="s">
        <v>184</v>
      </c>
      <c r="E189" s="133" t="s">
        <v>5410</v>
      </c>
      <c r="F189" s="134" t="s">
        <v>5411</v>
      </c>
      <c r="G189" s="135" t="s">
        <v>300</v>
      </c>
      <c r="H189" s="136">
        <v>22</v>
      </c>
      <c r="I189" s="137"/>
      <c r="J189" s="138">
        <f t="shared" si="0"/>
        <v>0</v>
      </c>
      <c r="K189" s="134" t="s">
        <v>3</v>
      </c>
      <c r="L189" s="32"/>
      <c r="M189" s="139" t="s">
        <v>3</v>
      </c>
      <c r="N189" s="140" t="s">
        <v>43</v>
      </c>
      <c r="P189" s="141">
        <f t="shared" si="1"/>
        <v>0</v>
      </c>
      <c r="Q189" s="141">
        <v>0</v>
      </c>
      <c r="R189" s="141">
        <f t="shared" si="2"/>
        <v>0</v>
      </c>
      <c r="S189" s="141">
        <v>0</v>
      </c>
      <c r="T189" s="142">
        <f t="shared" si="3"/>
        <v>0</v>
      </c>
      <c r="AR189" s="143" t="s">
        <v>286</v>
      </c>
      <c r="AT189" s="143" t="s">
        <v>184</v>
      </c>
      <c r="AU189" s="143" t="s">
        <v>79</v>
      </c>
      <c r="AY189" s="17" t="s">
        <v>182</v>
      </c>
      <c r="BE189" s="144">
        <f t="shared" si="4"/>
        <v>0</v>
      </c>
      <c r="BF189" s="144">
        <f t="shared" si="5"/>
        <v>0</v>
      </c>
      <c r="BG189" s="144">
        <f t="shared" si="6"/>
        <v>0</v>
      </c>
      <c r="BH189" s="144">
        <f t="shared" si="7"/>
        <v>0</v>
      </c>
      <c r="BI189" s="144">
        <f t="shared" si="8"/>
        <v>0</v>
      </c>
      <c r="BJ189" s="17" t="s">
        <v>79</v>
      </c>
      <c r="BK189" s="144">
        <f t="shared" si="9"/>
        <v>0</v>
      </c>
      <c r="BL189" s="17" t="s">
        <v>286</v>
      </c>
      <c r="BM189" s="143" t="s">
        <v>838</v>
      </c>
    </row>
    <row r="190" spans="2:65" s="1" customFormat="1" ht="66.75" customHeight="1">
      <c r="B190" s="131"/>
      <c r="C190" s="132" t="s">
        <v>464</v>
      </c>
      <c r="D190" s="132" t="s">
        <v>184</v>
      </c>
      <c r="E190" s="133" t="s">
        <v>5412</v>
      </c>
      <c r="F190" s="134" t="s">
        <v>5413</v>
      </c>
      <c r="G190" s="135" t="s">
        <v>300</v>
      </c>
      <c r="H190" s="136">
        <v>6</v>
      </c>
      <c r="I190" s="137"/>
      <c r="J190" s="138">
        <f t="shared" si="0"/>
        <v>0</v>
      </c>
      <c r="K190" s="134" t="s">
        <v>3</v>
      </c>
      <c r="L190" s="32"/>
      <c r="M190" s="139" t="s">
        <v>3</v>
      </c>
      <c r="N190" s="140" t="s">
        <v>43</v>
      </c>
      <c r="P190" s="141">
        <f t="shared" si="1"/>
        <v>0</v>
      </c>
      <c r="Q190" s="141">
        <v>0</v>
      </c>
      <c r="R190" s="141">
        <f t="shared" si="2"/>
        <v>0</v>
      </c>
      <c r="S190" s="141">
        <v>0</v>
      </c>
      <c r="T190" s="142">
        <f t="shared" si="3"/>
        <v>0</v>
      </c>
      <c r="AR190" s="143" t="s">
        <v>286</v>
      </c>
      <c r="AT190" s="143" t="s">
        <v>184</v>
      </c>
      <c r="AU190" s="143" t="s">
        <v>79</v>
      </c>
      <c r="AY190" s="17" t="s">
        <v>182</v>
      </c>
      <c r="BE190" s="144">
        <f t="shared" si="4"/>
        <v>0</v>
      </c>
      <c r="BF190" s="144">
        <f t="shared" si="5"/>
        <v>0</v>
      </c>
      <c r="BG190" s="144">
        <f t="shared" si="6"/>
        <v>0</v>
      </c>
      <c r="BH190" s="144">
        <f t="shared" si="7"/>
        <v>0</v>
      </c>
      <c r="BI190" s="144">
        <f t="shared" si="8"/>
        <v>0</v>
      </c>
      <c r="BJ190" s="17" t="s">
        <v>79</v>
      </c>
      <c r="BK190" s="144">
        <f t="shared" si="9"/>
        <v>0</v>
      </c>
      <c r="BL190" s="17" t="s">
        <v>286</v>
      </c>
      <c r="BM190" s="143" t="s">
        <v>850</v>
      </c>
    </row>
    <row r="191" spans="2:65" s="1" customFormat="1" ht="66.75" customHeight="1">
      <c r="B191" s="131"/>
      <c r="C191" s="132" t="s">
        <v>479</v>
      </c>
      <c r="D191" s="132" t="s">
        <v>184</v>
      </c>
      <c r="E191" s="133" t="s">
        <v>5414</v>
      </c>
      <c r="F191" s="134" t="s">
        <v>5415</v>
      </c>
      <c r="G191" s="135" t="s">
        <v>300</v>
      </c>
      <c r="H191" s="136">
        <v>10</v>
      </c>
      <c r="I191" s="137"/>
      <c r="J191" s="138">
        <f t="shared" si="0"/>
        <v>0</v>
      </c>
      <c r="K191" s="134" t="s">
        <v>3</v>
      </c>
      <c r="L191" s="32"/>
      <c r="M191" s="139" t="s">
        <v>3</v>
      </c>
      <c r="N191" s="140" t="s">
        <v>43</v>
      </c>
      <c r="P191" s="141">
        <f t="shared" si="1"/>
        <v>0</v>
      </c>
      <c r="Q191" s="141">
        <v>0</v>
      </c>
      <c r="R191" s="141">
        <f t="shared" si="2"/>
        <v>0</v>
      </c>
      <c r="S191" s="141">
        <v>0</v>
      </c>
      <c r="T191" s="142">
        <f t="shared" si="3"/>
        <v>0</v>
      </c>
      <c r="AR191" s="143" t="s">
        <v>286</v>
      </c>
      <c r="AT191" s="143" t="s">
        <v>184</v>
      </c>
      <c r="AU191" s="143" t="s">
        <v>79</v>
      </c>
      <c r="AY191" s="17" t="s">
        <v>182</v>
      </c>
      <c r="BE191" s="144">
        <f t="shared" si="4"/>
        <v>0</v>
      </c>
      <c r="BF191" s="144">
        <f t="shared" si="5"/>
        <v>0</v>
      </c>
      <c r="BG191" s="144">
        <f t="shared" si="6"/>
        <v>0</v>
      </c>
      <c r="BH191" s="144">
        <f t="shared" si="7"/>
        <v>0</v>
      </c>
      <c r="BI191" s="144">
        <f t="shared" si="8"/>
        <v>0</v>
      </c>
      <c r="BJ191" s="17" t="s">
        <v>79</v>
      </c>
      <c r="BK191" s="144">
        <f t="shared" si="9"/>
        <v>0</v>
      </c>
      <c r="BL191" s="17" t="s">
        <v>286</v>
      </c>
      <c r="BM191" s="143" t="s">
        <v>861</v>
      </c>
    </row>
    <row r="192" spans="2:65" s="1" customFormat="1" ht="24.2" customHeight="1">
      <c r="B192" s="131"/>
      <c r="C192" s="132" t="s">
        <v>484</v>
      </c>
      <c r="D192" s="132" t="s">
        <v>184</v>
      </c>
      <c r="E192" s="133" t="s">
        <v>5416</v>
      </c>
      <c r="F192" s="134" t="s">
        <v>5417</v>
      </c>
      <c r="G192" s="135" t="s">
        <v>5418</v>
      </c>
      <c r="H192" s="185"/>
      <c r="I192" s="137"/>
      <c r="J192" s="138">
        <f t="shared" si="0"/>
        <v>0</v>
      </c>
      <c r="K192" s="134" t="s">
        <v>3</v>
      </c>
      <c r="L192" s="32"/>
      <c r="M192" s="139" t="s">
        <v>3</v>
      </c>
      <c r="N192" s="140" t="s">
        <v>43</v>
      </c>
      <c r="P192" s="141">
        <f t="shared" si="1"/>
        <v>0</v>
      </c>
      <c r="Q192" s="141">
        <v>0</v>
      </c>
      <c r="R192" s="141">
        <f t="shared" si="2"/>
        <v>0</v>
      </c>
      <c r="S192" s="141">
        <v>0</v>
      </c>
      <c r="T192" s="142">
        <f t="shared" si="3"/>
        <v>0</v>
      </c>
      <c r="AR192" s="143" t="s">
        <v>286</v>
      </c>
      <c r="AT192" s="143" t="s">
        <v>184</v>
      </c>
      <c r="AU192" s="143" t="s">
        <v>79</v>
      </c>
      <c r="AY192" s="17" t="s">
        <v>182</v>
      </c>
      <c r="BE192" s="144">
        <f t="shared" si="4"/>
        <v>0</v>
      </c>
      <c r="BF192" s="144">
        <f t="shared" si="5"/>
        <v>0</v>
      </c>
      <c r="BG192" s="144">
        <f t="shared" si="6"/>
        <v>0</v>
      </c>
      <c r="BH192" s="144">
        <f t="shared" si="7"/>
        <v>0</v>
      </c>
      <c r="BI192" s="144">
        <f t="shared" si="8"/>
        <v>0</v>
      </c>
      <c r="BJ192" s="17" t="s">
        <v>79</v>
      </c>
      <c r="BK192" s="144">
        <f t="shared" si="9"/>
        <v>0</v>
      </c>
      <c r="BL192" s="17" t="s">
        <v>286</v>
      </c>
      <c r="BM192" s="143" t="s">
        <v>896</v>
      </c>
    </row>
    <row r="193" spans="2:65" s="1" customFormat="1" ht="19.5">
      <c r="B193" s="32"/>
      <c r="D193" s="150" t="s">
        <v>739</v>
      </c>
      <c r="F193" s="181" t="s">
        <v>5419</v>
      </c>
      <c r="I193" s="147"/>
      <c r="L193" s="32"/>
      <c r="M193" s="148"/>
      <c r="T193" s="52"/>
      <c r="AT193" s="17" t="s">
        <v>739</v>
      </c>
      <c r="AU193" s="17" t="s">
        <v>79</v>
      </c>
    </row>
    <row r="194" spans="2:65" s="11" customFormat="1" ht="25.9" customHeight="1">
      <c r="B194" s="119"/>
      <c r="D194" s="120" t="s">
        <v>71</v>
      </c>
      <c r="E194" s="121" t="s">
        <v>5420</v>
      </c>
      <c r="F194" s="121" t="s">
        <v>5421</v>
      </c>
      <c r="I194" s="122"/>
      <c r="J194" s="123">
        <f>BK194</f>
        <v>0</v>
      </c>
      <c r="L194" s="119"/>
      <c r="M194" s="124"/>
      <c r="P194" s="125">
        <f>SUM(P195:P243)</f>
        <v>0</v>
      </c>
      <c r="R194" s="125">
        <f>SUM(R195:R243)</f>
        <v>0</v>
      </c>
      <c r="T194" s="126">
        <f>SUM(T195:T243)</f>
        <v>0</v>
      </c>
      <c r="AR194" s="120" t="s">
        <v>81</v>
      </c>
      <c r="AT194" s="127" t="s">
        <v>71</v>
      </c>
      <c r="AU194" s="127" t="s">
        <v>72</v>
      </c>
      <c r="AY194" s="120" t="s">
        <v>182</v>
      </c>
      <c r="BK194" s="128">
        <f>SUM(BK195:BK243)</f>
        <v>0</v>
      </c>
    </row>
    <row r="195" spans="2:65" s="1" customFormat="1" ht="62.65" customHeight="1">
      <c r="B195" s="131"/>
      <c r="C195" s="132" t="s">
        <v>499</v>
      </c>
      <c r="D195" s="132" t="s">
        <v>184</v>
      </c>
      <c r="E195" s="133" t="s">
        <v>5422</v>
      </c>
      <c r="F195" s="134" t="s">
        <v>5423</v>
      </c>
      <c r="G195" s="135" t="s">
        <v>300</v>
      </c>
      <c r="H195" s="136">
        <v>60</v>
      </c>
      <c r="I195" s="137"/>
      <c r="J195" s="138">
        <f>ROUND(I195*H195,2)</f>
        <v>0</v>
      </c>
      <c r="K195" s="134" t="s">
        <v>3</v>
      </c>
      <c r="L195" s="32"/>
      <c r="M195" s="139" t="s">
        <v>3</v>
      </c>
      <c r="N195" s="140" t="s">
        <v>43</v>
      </c>
      <c r="P195" s="141">
        <f>O195*H195</f>
        <v>0</v>
      </c>
      <c r="Q195" s="141">
        <v>0</v>
      </c>
      <c r="R195" s="141">
        <f>Q195*H195</f>
        <v>0</v>
      </c>
      <c r="S195" s="141">
        <v>0</v>
      </c>
      <c r="T195" s="142">
        <f>S195*H195</f>
        <v>0</v>
      </c>
      <c r="AR195" s="143" t="s">
        <v>286</v>
      </c>
      <c r="AT195" s="143" t="s">
        <v>184</v>
      </c>
      <c r="AU195" s="143" t="s">
        <v>79</v>
      </c>
      <c r="AY195" s="17" t="s">
        <v>182</v>
      </c>
      <c r="BE195" s="144">
        <f>IF(N195="základní",J195,0)</f>
        <v>0</v>
      </c>
      <c r="BF195" s="144">
        <f>IF(N195="snížená",J195,0)</f>
        <v>0</v>
      </c>
      <c r="BG195" s="144">
        <f>IF(N195="zákl. přenesená",J195,0)</f>
        <v>0</v>
      </c>
      <c r="BH195" s="144">
        <f>IF(N195="sníž. přenesená",J195,0)</f>
        <v>0</v>
      </c>
      <c r="BI195" s="144">
        <f>IF(N195="nulová",J195,0)</f>
        <v>0</v>
      </c>
      <c r="BJ195" s="17" t="s">
        <v>79</v>
      </c>
      <c r="BK195" s="144">
        <f>ROUND(I195*H195,2)</f>
        <v>0</v>
      </c>
      <c r="BL195" s="17" t="s">
        <v>286</v>
      </c>
      <c r="BM195" s="143" t="s">
        <v>911</v>
      </c>
    </row>
    <row r="196" spans="2:65" s="1" customFormat="1" ht="29.25">
      <c r="B196" s="32"/>
      <c r="D196" s="150" t="s">
        <v>739</v>
      </c>
      <c r="F196" s="181" t="s">
        <v>5424</v>
      </c>
      <c r="I196" s="147"/>
      <c r="L196" s="32"/>
      <c r="M196" s="148"/>
      <c r="T196" s="52"/>
      <c r="AT196" s="17" t="s">
        <v>739</v>
      </c>
      <c r="AU196" s="17" t="s">
        <v>79</v>
      </c>
    </row>
    <row r="197" spans="2:65" s="1" customFormat="1" ht="62.65" customHeight="1">
      <c r="B197" s="131"/>
      <c r="C197" s="132" t="s">
        <v>507</v>
      </c>
      <c r="D197" s="132" t="s">
        <v>184</v>
      </c>
      <c r="E197" s="133" t="s">
        <v>5425</v>
      </c>
      <c r="F197" s="134" t="s">
        <v>5426</v>
      </c>
      <c r="G197" s="135" t="s">
        <v>300</v>
      </c>
      <c r="H197" s="136">
        <v>55</v>
      </c>
      <c r="I197" s="137"/>
      <c r="J197" s="138">
        <f>ROUND(I197*H197,2)</f>
        <v>0</v>
      </c>
      <c r="K197" s="134" t="s">
        <v>3</v>
      </c>
      <c r="L197" s="32"/>
      <c r="M197" s="139" t="s">
        <v>3</v>
      </c>
      <c r="N197" s="140" t="s">
        <v>43</v>
      </c>
      <c r="P197" s="141">
        <f>O197*H197</f>
        <v>0</v>
      </c>
      <c r="Q197" s="141">
        <v>0</v>
      </c>
      <c r="R197" s="141">
        <f>Q197*H197</f>
        <v>0</v>
      </c>
      <c r="S197" s="141">
        <v>0</v>
      </c>
      <c r="T197" s="142">
        <f>S197*H197</f>
        <v>0</v>
      </c>
      <c r="AR197" s="143" t="s">
        <v>286</v>
      </c>
      <c r="AT197" s="143" t="s">
        <v>184</v>
      </c>
      <c r="AU197" s="143" t="s">
        <v>79</v>
      </c>
      <c r="AY197" s="17" t="s">
        <v>182</v>
      </c>
      <c r="BE197" s="144">
        <f>IF(N197="základní",J197,0)</f>
        <v>0</v>
      </c>
      <c r="BF197" s="144">
        <f>IF(N197="snížená",J197,0)</f>
        <v>0</v>
      </c>
      <c r="BG197" s="144">
        <f>IF(N197="zákl. přenesená",J197,0)</f>
        <v>0</v>
      </c>
      <c r="BH197" s="144">
        <f>IF(N197="sníž. přenesená",J197,0)</f>
        <v>0</v>
      </c>
      <c r="BI197" s="144">
        <f>IF(N197="nulová",J197,0)</f>
        <v>0</v>
      </c>
      <c r="BJ197" s="17" t="s">
        <v>79</v>
      </c>
      <c r="BK197" s="144">
        <f>ROUND(I197*H197,2)</f>
        <v>0</v>
      </c>
      <c r="BL197" s="17" t="s">
        <v>286</v>
      </c>
      <c r="BM197" s="143" t="s">
        <v>967</v>
      </c>
    </row>
    <row r="198" spans="2:65" s="1" customFormat="1" ht="29.25">
      <c r="B198" s="32"/>
      <c r="D198" s="150" t="s">
        <v>739</v>
      </c>
      <c r="F198" s="181" t="s">
        <v>5424</v>
      </c>
      <c r="I198" s="147"/>
      <c r="L198" s="32"/>
      <c r="M198" s="148"/>
      <c r="T198" s="52"/>
      <c r="AT198" s="17" t="s">
        <v>739</v>
      </c>
      <c r="AU198" s="17" t="s">
        <v>79</v>
      </c>
    </row>
    <row r="199" spans="2:65" s="1" customFormat="1" ht="24.2" customHeight="1">
      <c r="B199" s="131"/>
      <c r="C199" s="132" t="s">
        <v>513</v>
      </c>
      <c r="D199" s="132" t="s">
        <v>184</v>
      </c>
      <c r="E199" s="133" t="s">
        <v>5427</v>
      </c>
      <c r="F199" s="134" t="s">
        <v>5428</v>
      </c>
      <c r="G199" s="135" t="s">
        <v>300</v>
      </c>
      <c r="H199" s="136">
        <v>90</v>
      </c>
      <c r="I199" s="137"/>
      <c r="J199" s="138">
        <f>ROUND(I199*H199,2)</f>
        <v>0</v>
      </c>
      <c r="K199" s="134" t="s">
        <v>3</v>
      </c>
      <c r="L199" s="32"/>
      <c r="M199" s="139" t="s">
        <v>3</v>
      </c>
      <c r="N199" s="140" t="s">
        <v>43</v>
      </c>
      <c r="P199" s="141">
        <f>O199*H199</f>
        <v>0</v>
      </c>
      <c r="Q199" s="141">
        <v>0</v>
      </c>
      <c r="R199" s="141">
        <f>Q199*H199</f>
        <v>0</v>
      </c>
      <c r="S199" s="141">
        <v>0</v>
      </c>
      <c r="T199" s="142">
        <f>S199*H199</f>
        <v>0</v>
      </c>
      <c r="AR199" s="143" t="s">
        <v>286</v>
      </c>
      <c r="AT199" s="143" t="s">
        <v>184</v>
      </c>
      <c r="AU199" s="143" t="s">
        <v>79</v>
      </c>
      <c r="AY199" s="17" t="s">
        <v>182</v>
      </c>
      <c r="BE199" s="144">
        <f>IF(N199="základní",J199,0)</f>
        <v>0</v>
      </c>
      <c r="BF199" s="144">
        <f>IF(N199="snížená",J199,0)</f>
        <v>0</v>
      </c>
      <c r="BG199" s="144">
        <f>IF(N199="zákl. přenesená",J199,0)</f>
        <v>0</v>
      </c>
      <c r="BH199" s="144">
        <f>IF(N199="sníž. přenesená",J199,0)</f>
        <v>0</v>
      </c>
      <c r="BI199" s="144">
        <f>IF(N199="nulová",J199,0)</f>
        <v>0</v>
      </c>
      <c r="BJ199" s="17" t="s">
        <v>79</v>
      </c>
      <c r="BK199" s="144">
        <f>ROUND(I199*H199,2)</f>
        <v>0</v>
      </c>
      <c r="BL199" s="17" t="s">
        <v>286</v>
      </c>
      <c r="BM199" s="143" t="s">
        <v>988</v>
      </c>
    </row>
    <row r="200" spans="2:65" s="1" customFormat="1" ht="19.5">
      <c r="B200" s="32"/>
      <c r="D200" s="150" t="s">
        <v>739</v>
      </c>
      <c r="F200" s="181" t="s">
        <v>5429</v>
      </c>
      <c r="I200" s="147"/>
      <c r="L200" s="32"/>
      <c r="M200" s="148"/>
      <c r="T200" s="52"/>
      <c r="AT200" s="17" t="s">
        <v>739</v>
      </c>
      <c r="AU200" s="17" t="s">
        <v>79</v>
      </c>
    </row>
    <row r="201" spans="2:65" s="1" customFormat="1" ht="24.2" customHeight="1">
      <c r="B201" s="131"/>
      <c r="C201" s="132" t="s">
        <v>520</v>
      </c>
      <c r="D201" s="132" t="s">
        <v>184</v>
      </c>
      <c r="E201" s="133" t="s">
        <v>5430</v>
      </c>
      <c r="F201" s="134" t="s">
        <v>5431</v>
      </c>
      <c r="G201" s="135" t="s">
        <v>300</v>
      </c>
      <c r="H201" s="136">
        <v>86</v>
      </c>
      <c r="I201" s="137"/>
      <c r="J201" s="138">
        <f>ROUND(I201*H201,2)</f>
        <v>0</v>
      </c>
      <c r="K201" s="134" t="s">
        <v>3</v>
      </c>
      <c r="L201" s="32"/>
      <c r="M201" s="139" t="s">
        <v>3</v>
      </c>
      <c r="N201" s="140" t="s">
        <v>43</v>
      </c>
      <c r="P201" s="141">
        <f>O201*H201</f>
        <v>0</v>
      </c>
      <c r="Q201" s="141">
        <v>0</v>
      </c>
      <c r="R201" s="141">
        <f>Q201*H201</f>
        <v>0</v>
      </c>
      <c r="S201" s="141">
        <v>0</v>
      </c>
      <c r="T201" s="142">
        <f>S201*H201</f>
        <v>0</v>
      </c>
      <c r="AR201" s="143" t="s">
        <v>286</v>
      </c>
      <c r="AT201" s="143" t="s">
        <v>184</v>
      </c>
      <c r="AU201" s="143" t="s">
        <v>79</v>
      </c>
      <c r="AY201" s="17" t="s">
        <v>182</v>
      </c>
      <c r="BE201" s="144">
        <f>IF(N201="základní",J201,0)</f>
        <v>0</v>
      </c>
      <c r="BF201" s="144">
        <f>IF(N201="snížená",J201,0)</f>
        <v>0</v>
      </c>
      <c r="BG201" s="144">
        <f>IF(N201="zákl. přenesená",J201,0)</f>
        <v>0</v>
      </c>
      <c r="BH201" s="144">
        <f>IF(N201="sníž. přenesená",J201,0)</f>
        <v>0</v>
      </c>
      <c r="BI201" s="144">
        <f>IF(N201="nulová",J201,0)</f>
        <v>0</v>
      </c>
      <c r="BJ201" s="17" t="s">
        <v>79</v>
      </c>
      <c r="BK201" s="144">
        <f>ROUND(I201*H201,2)</f>
        <v>0</v>
      </c>
      <c r="BL201" s="17" t="s">
        <v>286</v>
      </c>
      <c r="BM201" s="143" t="s">
        <v>1003</v>
      </c>
    </row>
    <row r="202" spans="2:65" s="1" customFormat="1" ht="19.5">
      <c r="B202" s="32"/>
      <c r="D202" s="150" t="s">
        <v>739</v>
      </c>
      <c r="F202" s="181" t="s">
        <v>5429</v>
      </c>
      <c r="I202" s="147"/>
      <c r="L202" s="32"/>
      <c r="M202" s="148"/>
      <c r="T202" s="52"/>
      <c r="AT202" s="17" t="s">
        <v>739</v>
      </c>
      <c r="AU202" s="17" t="s">
        <v>79</v>
      </c>
    </row>
    <row r="203" spans="2:65" s="1" customFormat="1" ht="24.2" customHeight="1">
      <c r="B203" s="131"/>
      <c r="C203" s="132" t="s">
        <v>526</v>
      </c>
      <c r="D203" s="132" t="s">
        <v>184</v>
      </c>
      <c r="E203" s="133" t="s">
        <v>5432</v>
      </c>
      <c r="F203" s="134" t="s">
        <v>5433</v>
      </c>
      <c r="G203" s="135" t="s">
        <v>300</v>
      </c>
      <c r="H203" s="136">
        <v>23</v>
      </c>
      <c r="I203" s="137"/>
      <c r="J203" s="138">
        <f>ROUND(I203*H203,2)</f>
        <v>0</v>
      </c>
      <c r="K203" s="134" t="s">
        <v>3</v>
      </c>
      <c r="L203" s="32"/>
      <c r="M203" s="139" t="s">
        <v>3</v>
      </c>
      <c r="N203" s="140" t="s">
        <v>43</v>
      </c>
      <c r="P203" s="141">
        <f>O203*H203</f>
        <v>0</v>
      </c>
      <c r="Q203" s="141">
        <v>0</v>
      </c>
      <c r="R203" s="141">
        <f>Q203*H203</f>
        <v>0</v>
      </c>
      <c r="S203" s="141">
        <v>0</v>
      </c>
      <c r="T203" s="142">
        <f>S203*H203</f>
        <v>0</v>
      </c>
      <c r="AR203" s="143" t="s">
        <v>286</v>
      </c>
      <c r="AT203" s="143" t="s">
        <v>184</v>
      </c>
      <c r="AU203" s="143" t="s">
        <v>79</v>
      </c>
      <c r="AY203" s="17" t="s">
        <v>182</v>
      </c>
      <c r="BE203" s="144">
        <f>IF(N203="základní",J203,0)</f>
        <v>0</v>
      </c>
      <c r="BF203" s="144">
        <f>IF(N203="snížená",J203,0)</f>
        <v>0</v>
      </c>
      <c r="BG203" s="144">
        <f>IF(N203="zákl. přenesená",J203,0)</f>
        <v>0</v>
      </c>
      <c r="BH203" s="144">
        <f>IF(N203="sníž. přenesená",J203,0)</f>
        <v>0</v>
      </c>
      <c r="BI203" s="144">
        <f>IF(N203="nulová",J203,0)</f>
        <v>0</v>
      </c>
      <c r="BJ203" s="17" t="s">
        <v>79</v>
      </c>
      <c r="BK203" s="144">
        <f>ROUND(I203*H203,2)</f>
        <v>0</v>
      </c>
      <c r="BL203" s="17" t="s">
        <v>286</v>
      </c>
      <c r="BM203" s="143" t="s">
        <v>1039</v>
      </c>
    </row>
    <row r="204" spans="2:65" s="1" customFormat="1" ht="19.5">
      <c r="B204" s="32"/>
      <c r="D204" s="150" t="s">
        <v>739</v>
      </c>
      <c r="F204" s="181" t="s">
        <v>5429</v>
      </c>
      <c r="I204" s="147"/>
      <c r="L204" s="32"/>
      <c r="M204" s="148"/>
      <c r="T204" s="52"/>
      <c r="AT204" s="17" t="s">
        <v>739</v>
      </c>
      <c r="AU204" s="17" t="s">
        <v>79</v>
      </c>
    </row>
    <row r="205" spans="2:65" s="1" customFormat="1" ht="24.2" customHeight="1">
      <c r="B205" s="131"/>
      <c r="C205" s="132" t="s">
        <v>531</v>
      </c>
      <c r="D205" s="132" t="s">
        <v>184</v>
      </c>
      <c r="E205" s="133" t="s">
        <v>5434</v>
      </c>
      <c r="F205" s="134" t="s">
        <v>5435</v>
      </c>
      <c r="G205" s="135" t="s">
        <v>300</v>
      </c>
      <c r="H205" s="136">
        <v>190</v>
      </c>
      <c r="I205" s="137"/>
      <c r="J205" s="138">
        <f>ROUND(I205*H205,2)</f>
        <v>0</v>
      </c>
      <c r="K205" s="134" t="s">
        <v>3</v>
      </c>
      <c r="L205" s="32"/>
      <c r="M205" s="139" t="s">
        <v>3</v>
      </c>
      <c r="N205" s="140" t="s">
        <v>43</v>
      </c>
      <c r="P205" s="141">
        <f>O205*H205</f>
        <v>0</v>
      </c>
      <c r="Q205" s="141">
        <v>0</v>
      </c>
      <c r="R205" s="141">
        <f>Q205*H205</f>
        <v>0</v>
      </c>
      <c r="S205" s="141">
        <v>0</v>
      </c>
      <c r="T205" s="142">
        <f>S205*H205</f>
        <v>0</v>
      </c>
      <c r="AR205" s="143" t="s">
        <v>286</v>
      </c>
      <c r="AT205" s="143" t="s">
        <v>184</v>
      </c>
      <c r="AU205" s="143" t="s">
        <v>79</v>
      </c>
      <c r="AY205" s="17" t="s">
        <v>182</v>
      </c>
      <c r="BE205" s="144">
        <f>IF(N205="základní",J205,0)</f>
        <v>0</v>
      </c>
      <c r="BF205" s="144">
        <f>IF(N205="snížená",J205,0)</f>
        <v>0</v>
      </c>
      <c r="BG205" s="144">
        <f>IF(N205="zákl. přenesená",J205,0)</f>
        <v>0</v>
      </c>
      <c r="BH205" s="144">
        <f>IF(N205="sníž. přenesená",J205,0)</f>
        <v>0</v>
      </c>
      <c r="BI205" s="144">
        <f>IF(N205="nulová",J205,0)</f>
        <v>0</v>
      </c>
      <c r="BJ205" s="17" t="s">
        <v>79</v>
      </c>
      <c r="BK205" s="144">
        <f>ROUND(I205*H205,2)</f>
        <v>0</v>
      </c>
      <c r="BL205" s="17" t="s">
        <v>286</v>
      </c>
      <c r="BM205" s="143" t="s">
        <v>1053</v>
      </c>
    </row>
    <row r="206" spans="2:65" s="1" customFormat="1" ht="19.5">
      <c r="B206" s="32"/>
      <c r="D206" s="150" t="s">
        <v>739</v>
      </c>
      <c r="F206" s="181" t="s">
        <v>5429</v>
      </c>
      <c r="I206" s="147"/>
      <c r="L206" s="32"/>
      <c r="M206" s="148"/>
      <c r="T206" s="52"/>
      <c r="AT206" s="17" t="s">
        <v>739</v>
      </c>
      <c r="AU206" s="17" t="s">
        <v>79</v>
      </c>
    </row>
    <row r="207" spans="2:65" s="1" customFormat="1" ht="33" customHeight="1">
      <c r="B207" s="131"/>
      <c r="C207" s="132" t="s">
        <v>540</v>
      </c>
      <c r="D207" s="132" t="s">
        <v>184</v>
      </c>
      <c r="E207" s="133" t="s">
        <v>5436</v>
      </c>
      <c r="F207" s="134" t="s">
        <v>5437</v>
      </c>
      <c r="G207" s="135" t="s">
        <v>300</v>
      </c>
      <c r="H207" s="136">
        <v>99</v>
      </c>
      <c r="I207" s="137"/>
      <c r="J207" s="138">
        <f>ROUND(I207*H207,2)</f>
        <v>0</v>
      </c>
      <c r="K207" s="134" t="s">
        <v>3</v>
      </c>
      <c r="L207" s="32"/>
      <c r="M207" s="139" t="s">
        <v>3</v>
      </c>
      <c r="N207" s="140" t="s">
        <v>43</v>
      </c>
      <c r="P207" s="141">
        <f>O207*H207</f>
        <v>0</v>
      </c>
      <c r="Q207" s="141">
        <v>0</v>
      </c>
      <c r="R207" s="141">
        <f>Q207*H207</f>
        <v>0</v>
      </c>
      <c r="S207" s="141">
        <v>0</v>
      </c>
      <c r="T207" s="142">
        <f>S207*H207</f>
        <v>0</v>
      </c>
      <c r="AR207" s="143" t="s">
        <v>286</v>
      </c>
      <c r="AT207" s="143" t="s">
        <v>184</v>
      </c>
      <c r="AU207" s="143" t="s">
        <v>79</v>
      </c>
      <c r="AY207" s="17" t="s">
        <v>182</v>
      </c>
      <c r="BE207" s="144">
        <f>IF(N207="základní",J207,0)</f>
        <v>0</v>
      </c>
      <c r="BF207" s="144">
        <f>IF(N207="snížená",J207,0)</f>
        <v>0</v>
      </c>
      <c r="BG207" s="144">
        <f>IF(N207="zákl. přenesená",J207,0)</f>
        <v>0</v>
      </c>
      <c r="BH207" s="144">
        <f>IF(N207="sníž. přenesená",J207,0)</f>
        <v>0</v>
      </c>
      <c r="BI207" s="144">
        <f>IF(N207="nulová",J207,0)</f>
        <v>0</v>
      </c>
      <c r="BJ207" s="17" t="s">
        <v>79</v>
      </c>
      <c r="BK207" s="144">
        <f>ROUND(I207*H207,2)</f>
        <v>0</v>
      </c>
      <c r="BL207" s="17" t="s">
        <v>286</v>
      </c>
      <c r="BM207" s="143" t="s">
        <v>1080</v>
      </c>
    </row>
    <row r="208" spans="2:65" s="1" customFormat="1" ht="19.5">
      <c r="B208" s="32"/>
      <c r="D208" s="150" t="s">
        <v>739</v>
      </c>
      <c r="F208" s="181" t="s">
        <v>5429</v>
      </c>
      <c r="I208" s="147"/>
      <c r="L208" s="32"/>
      <c r="M208" s="148"/>
      <c r="T208" s="52"/>
      <c r="AT208" s="17" t="s">
        <v>739</v>
      </c>
      <c r="AU208" s="17" t="s">
        <v>79</v>
      </c>
    </row>
    <row r="209" spans="2:65" s="1" customFormat="1" ht="33" customHeight="1">
      <c r="B209" s="131"/>
      <c r="C209" s="132" t="s">
        <v>546</v>
      </c>
      <c r="D209" s="132" t="s">
        <v>184</v>
      </c>
      <c r="E209" s="133" t="s">
        <v>5438</v>
      </c>
      <c r="F209" s="134" t="s">
        <v>5439</v>
      </c>
      <c r="G209" s="135" t="s">
        <v>300</v>
      </c>
      <c r="H209" s="136">
        <v>23</v>
      </c>
      <c r="I209" s="137"/>
      <c r="J209" s="138">
        <f>ROUND(I209*H209,2)</f>
        <v>0</v>
      </c>
      <c r="K209" s="134" t="s">
        <v>3</v>
      </c>
      <c r="L209" s="32"/>
      <c r="M209" s="139" t="s">
        <v>3</v>
      </c>
      <c r="N209" s="140" t="s">
        <v>43</v>
      </c>
      <c r="P209" s="141">
        <f>O209*H209</f>
        <v>0</v>
      </c>
      <c r="Q209" s="141">
        <v>0</v>
      </c>
      <c r="R209" s="141">
        <f>Q209*H209</f>
        <v>0</v>
      </c>
      <c r="S209" s="141">
        <v>0</v>
      </c>
      <c r="T209" s="142">
        <f>S209*H209</f>
        <v>0</v>
      </c>
      <c r="AR209" s="143" t="s">
        <v>286</v>
      </c>
      <c r="AT209" s="143" t="s">
        <v>184</v>
      </c>
      <c r="AU209" s="143" t="s">
        <v>79</v>
      </c>
      <c r="AY209" s="17" t="s">
        <v>182</v>
      </c>
      <c r="BE209" s="144">
        <f>IF(N209="základní",J209,0)</f>
        <v>0</v>
      </c>
      <c r="BF209" s="144">
        <f>IF(N209="snížená",J209,0)</f>
        <v>0</v>
      </c>
      <c r="BG209" s="144">
        <f>IF(N209="zákl. přenesená",J209,0)</f>
        <v>0</v>
      </c>
      <c r="BH209" s="144">
        <f>IF(N209="sníž. přenesená",J209,0)</f>
        <v>0</v>
      </c>
      <c r="BI209" s="144">
        <f>IF(N209="nulová",J209,0)</f>
        <v>0</v>
      </c>
      <c r="BJ209" s="17" t="s">
        <v>79</v>
      </c>
      <c r="BK209" s="144">
        <f>ROUND(I209*H209,2)</f>
        <v>0</v>
      </c>
      <c r="BL209" s="17" t="s">
        <v>286</v>
      </c>
      <c r="BM209" s="143" t="s">
        <v>1100</v>
      </c>
    </row>
    <row r="210" spans="2:65" s="1" customFormat="1" ht="19.5">
      <c r="B210" s="32"/>
      <c r="D210" s="150" t="s">
        <v>739</v>
      </c>
      <c r="F210" s="181" t="s">
        <v>5429</v>
      </c>
      <c r="I210" s="147"/>
      <c r="L210" s="32"/>
      <c r="M210" s="148"/>
      <c r="T210" s="52"/>
      <c r="AT210" s="17" t="s">
        <v>739</v>
      </c>
      <c r="AU210" s="17" t="s">
        <v>79</v>
      </c>
    </row>
    <row r="211" spans="2:65" s="1" customFormat="1" ht="33" customHeight="1">
      <c r="B211" s="131"/>
      <c r="C211" s="132" t="s">
        <v>554</v>
      </c>
      <c r="D211" s="132" t="s">
        <v>184</v>
      </c>
      <c r="E211" s="133" t="s">
        <v>5440</v>
      </c>
      <c r="F211" s="134" t="s">
        <v>5441</v>
      </c>
      <c r="G211" s="135" t="s">
        <v>300</v>
      </c>
      <c r="H211" s="136">
        <v>42</v>
      </c>
      <c r="I211" s="137"/>
      <c r="J211" s="138">
        <f>ROUND(I211*H211,2)</f>
        <v>0</v>
      </c>
      <c r="K211" s="134" t="s">
        <v>3</v>
      </c>
      <c r="L211" s="32"/>
      <c r="M211" s="139" t="s">
        <v>3</v>
      </c>
      <c r="N211" s="140" t="s">
        <v>43</v>
      </c>
      <c r="P211" s="141">
        <f>O211*H211</f>
        <v>0</v>
      </c>
      <c r="Q211" s="141">
        <v>0</v>
      </c>
      <c r="R211" s="141">
        <f>Q211*H211</f>
        <v>0</v>
      </c>
      <c r="S211" s="141">
        <v>0</v>
      </c>
      <c r="T211" s="142">
        <f>S211*H211</f>
        <v>0</v>
      </c>
      <c r="AR211" s="143" t="s">
        <v>286</v>
      </c>
      <c r="AT211" s="143" t="s">
        <v>184</v>
      </c>
      <c r="AU211" s="143" t="s">
        <v>79</v>
      </c>
      <c r="AY211" s="17" t="s">
        <v>182</v>
      </c>
      <c r="BE211" s="144">
        <f>IF(N211="základní",J211,0)</f>
        <v>0</v>
      </c>
      <c r="BF211" s="144">
        <f>IF(N211="snížená",J211,0)</f>
        <v>0</v>
      </c>
      <c r="BG211" s="144">
        <f>IF(N211="zákl. přenesená",J211,0)</f>
        <v>0</v>
      </c>
      <c r="BH211" s="144">
        <f>IF(N211="sníž. přenesená",J211,0)</f>
        <v>0</v>
      </c>
      <c r="BI211" s="144">
        <f>IF(N211="nulová",J211,0)</f>
        <v>0</v>
      </c>
      <c r="BJ211" s="17" t="s">
        <v>79</v>
      </c>
      <c r="BK211" s="144">
        <f>ROUND(I211*H211,2)</f>
        <v>0</v>
      </c>
      <c r="BL211" s="17" t="s">
        <v>286</v>
      </c>
      <c r="BM211" s="143" t="s">
        <v>1114</v>
      </c>
    </row>
    <row r="212" spans="2:65" s="1" customFormat="1" ht="19.5">
      <c r="B212" s="32"/>
      <c r="D212" s="150" t="s">
        <v>739</v>
      </c>
      <c r="F212" s="181" t="s">
        <v>5429</v>
      </c>
      <c r="I212" s="147"/>
      <c r="L212" s="32"/>
      <c r="M212" s="148"/>
      <c r="T212" s="52"/>
      <c r="AT212" s="17" t="s">
        <v>739</v>
      </c>
      <c r="AU212" s="17" t="s">
        <v>79</v>
      </c>
    </row>
    <row r="213" spans="2:65" s="1" customFormat="1" ht="33" customHeight="1">
      <c r="B213" s="131"/>
      <c r="C213" s="132" t="s">
        <v>561</v>
      </c>
      <c r="D213" s="132" t="s">
        <v>184</v>
      </c>
      <c r="E213" s="133" t="s">
        <v>5442</v>
      </c>
      <c r="F213" s="134" t="s">
        <v>5443</v>
      </c>
      <c r="G213" s="135" t="s">
        <v>300</v>
      </c>
      <c r="H213" s="136">
        <v>14</v>
      </c>
      <c r="I213" s="137"/>
      <c r="J213" s="138">
        <f>ROUND(I213*H213,2)</f>
        <v>0</v>
      </c>
      <c r="K213" s="134" t="s">
        <v>3</v>
      </c>
      <c r="L213" s="32"/>
      <c r="M213" s="139" t="s">
        <v>3</v>
      </c>
      <c r="N213" s="140" t="s">
        <v>43</v>
      </c>
      <c r="P213" s="141">
        <f>O213*H213</f>
        <v>0</v>
      </c>
      <c r="Q213" s="141">
        <v>0</v>
      </c>
      <c r="R213" s="141">
        <f>Q213*H213</f>
        <v>0</v>
      </c>
      <c r="S213" s="141">
        <v>0</v>
      </c>
      <c r="T213" s="142">
        <f>S213*H213</f>
        <v>0</v>
      </c>
      <c r="AR213" s="143" t="s">
        <v>286</v>
      </c>
      <c r="AT213" s="143" t="s">
        <v>184</v>
      </c>
      <c r="AU213" s="143" t="s">
        <v>79</v>
      </c>
      <c r="AY213" s="17" t="s">
        <v>182</v>
      </c>
      <c r="BE213" s="144">
        <f>IF(N213="základní",J213,0)</f>
        <v>0</v>
      </c>
      <c r="BF213" s="144">
        <f>IF(N213="snížená",J213,0)</f>
        <v>0</v>
      </c>
      <c r="BG213" s="144">
        <f>IF(N213="zákl. přenesená",J213,0)</f>
        <v>0</v>
      </c>
      <c r="BH213" s="144">
        <f>IF(N213="sníž. přenesená",J213,0)</f>
        <v>0</v>
      </c>
      <c r="BI213" s="144">
        <f>IF(N213="nulová",J213,0)</f>
        <v>0</v>
      </c>
      <c r="BJ213" s="17" t="s">
        <v>79</v>
      </c>
      <c r="BK213" s="144">
        <f>ROUND(I213*H213,2)</f>
        <v>0</v>
      </c>
      <c r="BL213" s="17" t="s">
        <v>286</v>
      </c>
      <c r="BM213" s="143" t="s">
        <v>1124</v>
      </c>
    </row>
    <row r="214" spans="2:65" s="1" customFormat="1" ht="19.5">
      <c r="B214" s="32"/>
      <c r="D214" s="150" t="s">
        <v>739</v>
      </c>
      <c r="F214" s="181" t="s">
        <v>5429</v>
      </c>
      <c r="I214" s="147"/>
      <c r="L214" s="32"/>
      <c r="M214" s="148"/>
      <c r="T214" s="52"/>
      <c r="AT214" s="17" t="s">
        <v>739</v>
      </c>
      <c r="AU214" s="17" t="s">
        <v>79</v>
      </c>
    </row>
    <row r="215" spans="2:65" s="1" customFormat="1" ht="55.5" customHeight="1">
      <c r="B215" s="131"/>
      <c r="C215" s="132" t="s">
        <v>568</v>
      </c>
      <c r="D215" s="132" t="s">
        <v>184</v>
      </c>
      <c r="E215" s="133" t="s">
        <v>5444</v>
      </c>
      <c r="F215" s="134" t="s">
        <v>5445</v>
      </c>
      <c r="G215" s="135" t="s">
        <v>543</v>
      </c>
      <c r="H215" s="136">
        <v>6</v>
      </c>
      <c r="I215" s="137"/>
      <c r="J215" s="138">
        <f t="shared" ref="J215:J240" si="10">ROUND(I215*H215,2)</f>
        <v>0</v>
      </c>
      <c r="K215" s="134" t="s">
        <v>3</v>
      </c>
      <c r="L215" s="32"/>
      <c r="M215" s="139" t="s">
        <v>3</v>
      </c>
      <c r="N215" s="140" t="s">
        <v>43</v>
      </c>
      <c r="P215" s="141">
        <f t="shared" ref="P215:P240" si="11">O215*H215</f>
        <v>0</v>
      </c>
      <c r="Q215" s="141">
        <v>0</v>
      </c>
      <c r="R215" s="141">
        <f t="shared" ref="R215:R240" si="12">Q215*H215</f>
        <v>0</v>
      </c>
      <c r="S215" s="141">
        <v>0</v>
      </c>
      <c r="T215" s="142">
        <f t="shared" ref="T215:T240" si="13">S215*H215</f>
        <v>0</v>
      </c>
      <c r="AR215" s="143" t="s">
        <v>286</v>
      </c>
      <c r="AT215" s="143" t="s">
        <v>184</v>
      </c>
      <c r="AU215" s="143" t="s">
        <v>79</v>
      </c>
      <c r="AY215" s="17" t="s">
        <v>182</v>
      </c>
      <c r="BE215" s="144">
        <f t="shared" ref="BE215:BE240" si="14">IF(N215="základní",J215,0)</f>
        <v>0</v>
      </c>
      <c r="BF215" s="144">
        <f t="shared" ref="BF215:BF240" si="15">IF(N215="snížená",J215,0)</f>
        <v>0</v>
      </c>
      <c r="BG215" s="144">
        <f t="shared" ref="BG215:BG240" si="16">IF(N215="zákl. přenesená",J215,0)</f>
        <v>0</v>
      </c>
      <c r="BH215" s="144">
        <f t="shared" ref="BH215:BH240" si="17">IF(N215="sníž. přenesená",J215,0)</f>
        <v>0</v>
      </c>
      <c r="BI215" s="144">
        <f t="shared" ref="BI215:BI240" si="18">IF(N215="nulová",J215,0)</f>
        <v>0</v>
      </c>
      <c r="BJ215" s="17" t="s">
        <v>79</v>
      </c>
      <c r="BK215" s="144">
        <f t="shared" ref="BK215:BK240" si="19">ROUND(I215*H215,2)</f>
        <v>0</v>
      </c>
      <c r="BL215" s="17" t="s">
        <v>286</v>
      </c>
      <c r="BM215" s="143" t="s">
        <v>1135</v>
      </c>
    </row>
    <row r="216" spans="2:65" s="1" customFormat="1" ht="49.15" customHeight="1">
      <c r="B216" s="131"/>
      <c r="C216" s="132" t="s">
        <v>577</v>
      </c>
      <c r="D216" s="132" t="s">
        <v>184</v>
      </c>
      <c r="E216" s="133" t="s">
        <v>5446</v>
      </c>
      <c r="F216" s="134" t="s">
        <v>5447</v>
      </c>
      <c r="G216" s="135" t="s">
        <v>543</v>
      </c>
      <c r="H216" s="136">
        <v>2</v>
      </c>
      <c r="I216" s="137"/>
      <c r="J216" s="138">
        <f t="shared" si="10"/>
        <v>0</v>
      </c>
      <c r="K216" s="134" t="s">
        <v>3</v>
      </c>
      <c r="L216" s="32"/>
      <c r="M216" s="139" t="s">
        <v>3</v>
      </c>
      <c r="N216" s="140" t="s">
        <v>43</v>
      </c>
      <c r="P216" s="141">
        <f t="shared" si="11"/>
        <v>0</v>
      </c>
      <c r="Q216" s="141">
        <v>0</v>
      </c>
      <c r="R216" s="141">
        <f t="shared" si="12"/>
        <v>0</v>
      </c>
      <c r="S216" s="141">
        <v>0</v>
      </c>
      <c r="T216" s="142">
        <f t="shared" si="13"/>
        <v>0</v>
      </c>
      <c r="AR216" s="143" t="s">
        <v>286</v>
      </c>
      <c r="AT216" s="143" t="s">
        <v>184</v>
      </c>
      <c r="AU216" s="143" t="s">
        <v>79</v>
      </c>
      <c r="AY216" s="17" t="s">
        <v>182</v>
      </c>
      <c r="BE216" s="144">
        <f t="shared" si="14"/>
        <v>0</v>
      </c>
      <c r="BF216" s="144">
        <f t="shared" si="15"/>
        <v>0</v>
      </c>
      <c r="BG216" s="144">
        <f t="shared" si="16"/>
        <v>0</v>
      </c>
      <c r="BH216" s="144">
        <f t="shared" si="17"/>
        <v>0</v>
      </c>
      <c r="BI216" s="144">
        <f t="shared" si="18"/>
        <v>0</v>
      </c>
      <c r="BJ216" s="17" t="s">
        <v>79</v>
      </c>
      <c r="BK216" s="144">
        <f t="shared" si="19"/>
        <v>0</v>
      </c>
      <c r="BL216" s="17" t="s">
        <v>286</v>
      </c>
      <c r="BM216" s="143" t="s">
        <v>1162</v>
      </c>
    </row>
    <row r="217" spans="2:65" s="1" customFormat="1" ht="62.65" customHeight="1">
      <c r="B217" s="131"/>
      <c r="C217" s="132" t="s">
        <v>583</v>
      </c>
      <c r="D217" s="132" t="s">
        <v>184</v>
      </c>
      <c r="E217" s="133" t="s">
        <v>5448</v>
      </c>
      <c r="F217" s="134" t="s">
        <v>5449</v>
      </c>
      <c r="G217" s="135" t="s">
        <v>543</v>
      </c>
      <c r="H217" s="136">
        <v>2</v>
      </c>
      <c r="I217" s="137"/>
      <c r="J217" s="138">
        <f t="shared" si="10"/>
        <v>0</v>
      </c>
      <c r="K217" s="134" t="s">
        <v>3</v>
      </c>
      <c r="L217" s="32"/>
      <c r="M217" s="139" t="s">
        <v>3</v>
      </c>
      <c r="N217" s="140" t="s">
        <v>43</v>
      </c>
      <c r="P217" s="141">
        <f t="shared" si="11"/>
        <v>0</v>
      </c>
      <c r="Q217" s="141">
        <v>0</v>
      </c>
      <c r="R217" s="141">
        <f t="shared" si="12"/>
        <v>0</v>
      </c>
      <c r="S217" s="141">
        <v>0</v>
      </c>
      <c r="T217" s="142">
        <f t="shared" si="13"/>
        <v>0</v>
      </c>
      <c r="AR217" s="143" t="s">
        <v>286</v>
      </c>
      <c r="AT217" s="143" t="s">
        <v>184</v>
      </c>
      <c r="AU217" s="143" t="s">
        <v>79</v>
      </c>
      <c r="AY217" s="17" t="s">
        <v>182</v>
      </c>
      <c r="BE217" s="144">
        <f t="shared" si="14"/>
        <v>0</v>
      </c>
      <c r="BF217" s="144">
        <f t="shared" si="15"/>
        <v>0</v>
      </c>
      <c r="BG217" s="144">
        <f t="shared" si="16"/>
        <v>0</v>
      </c>
      <c r="BH217" s="144">
        <f t="shared" si="17"/>
        <v>0</v>
      </c>
      <c r="BI217" s="144">
        <f t="shared" si="18"/>
        <v>0</v>
      </c>
      <c r="BJ217" s="17" t="s">
        <v>79</v>
      </c>
      <c r="BK217" s="144">
        <f t="shared" si="19"/>
        <v>0</v>
      </c>
      <c r="BL217" s="17" t="s">
        <v>286</v>
      </c>
      <c r="BM217" s="143" t="s">
        <v>1229</v>
      </c>
    </row>
    <row r="218" spans="2:65" s="1" customFormat="1" ht="16.5" customHeight="1">
      <c r="B218" s="131"/>
      <c r="C218" s="132" t="s">
        <v>613</v>
      </c>
      <c r="D218" s="132" t="s">
        <v>184</v>
      </c>
      <c r="E218" s="133" t="s">
        <v>5450</v>
      </c>
      <c r="F218" s="134" t="s">
        <v>5451</v>
      </c>
      <c r="G218" s="135" t="s">
        <v>543</v>
      </c>
      <c r="H218" s="136">
        <v>11</v>
      </c>
      <c r="I218" s="137"/>
      <c r="J218" s="138">
        <f t="shared" si="10"/>
        <v>0</v>
      </c>
      <c r="K218" s="134" t="s">
        <v>3</v>
      </c>
      <c r="L218" s="32"/>
      <c r="M218" s="139" t="s">
        <v>3</v>
      </c>
      <c r="N218" s="140" t="s">
        <v>43</v>
      </c>
      <c r="P218" s="141">
        <f t="shared" si="11"/>
        <v>0</v>
      </c>
      <c r="Q218" s="141">
        <v>0</v>
      </c>
      <c r="R218" s="141">
        <f t="shared" si="12"/>
        <v>0</v>
      </c>
      <c r="S218" s="141">
        <v>0</v>
      </c>
      <c r="T218" s="142">
        <f t="shared" si="13"/>
        <v>0</v>
      </c>
      <c r="AR218" s="143" t="s">
        <v>286</v>
      </c>
      <c r="AT218" s="143" t="s">
        <v>184</v>
      </c>
      <c r="AU218" s="143" t="s">
        <v>79</v>
      </c>
      <c r="AY218" s="17" t="s">
        <v>182</v>
      </c>
      <c r="BE218" s="144">
        <f t="shared" si="14"/>
        <v>0</v>
      </c>
      <c r="BF218" s="144">
        <f t="shared" si="15"/>
        <v>0</v>
      </c>
      <c r="BG218" s="144">
        <f t="shared" si="16"/>
        <v>0</v>
      </c>
      <c r="BH218" s="144">
        <f t="shared" si="17"/>
        <v>0</v>
      </c>
      <c r="BI218" s="144">
        <f t="shared" si="18"/>
        <v>0</v>
      </c>
      <c r="BJ218" s="17" t="s">
        <v>79</v>
      </c>
      <c r="BK218" s="144">
        <f t="shared" si="19"/>
        <v>0</v>
      </c>
      <c r="BL218" s="17" t="s">
        <v>286</v>
      </c>
      <c r="BM218" s="143" t="s">
        <v>1293</v>
      </c>
    </row>
    <row r="219" spans="2:65" s="1" customFormat="1" ht="24.2" customHeight="1">
      <c r="B219" s="131"/>
      <c r="C219" s="132" t="s">
        <v>644</v>
      </c>
      <c r="D219" s="132" t="s">
        <v>184</v>
      </c>
      <c r="E219" s="133" t="s">
        <v>5452</v>
      </c>
      <c r="F219" s="134" t="s">
        <v>5453</v>
      </c>
      <c r="G219" s="135" t="s">
        <v>300</v>
      </c>
      <c r="H219" s="136">
        <v>601</v>
      </c>
      <c r="I219" s="137"/>
      <c r="J219" s="138">
        <f t="shared" si="10"/>
        <v>0</v>
      </c>
      <c r="K219" s="134" t="s">
        <v>3</v>
      </c>
      <c r="L219" s="32"/>
      <c r="M219" s="139" t="s">
        <v>3</v>
      </c>
      <c r="N219" s="140" t="s">
        <v>43</v>
      </c>
      <c r="P219" s="141">
        <f t="shared" si="11"/>
        <v>0</v>
      </c>
      <c r="Q219" s="141">
        <v>0</v>
      </c>
      <c r="R219" s="141">
        <f t="shared" si="12"/>
        <v>0</v>
      </c>
      <c r="S219" s="141">
        <v>0</v>
      </c>
      <c r="T219" s="142">
        <f t="shared" si="13"/>
        <v>0</v>
      </c>
      <c r="AR219" s="143" t="s">
        <v>286</v>
      </c>
      <c r="AT219" s="143" t="s">
        <v>184</v>
      </c>
      <c r="AU219" s="143" t="s">
        <v>79</v>
      </c>
      <c r="AY219" s="17" t="s">
        <v>182</v>
      </c>
      <c r="BE219" s="144">
        <f t="shared" si="14"/>
        <v>0</v>
      </c>
      <c r="BF219" s="144">
        <f t="shared" si="15"/>
        <v>0</v>
      </c>
      <c r="BG219" s="144">
        <f t="shared" si="16"/>
        <v>0</v>
      </c>
      <c r="BH219" s="144">
        <f t="shared" si="17"/>
        <v>0</v>
      </c>
      <c r="BI219" s="144">
        <f t="shared" si="18"/>
        <v>0</v>
      </c>
      <c r="BJ219" s="17" t="s">
        <v>79</v>
      </c>
      <c r="BK219" s="144">
        <f t="shared" si="19"/>
        <v>0</v>
      </c>
      <c r="BL219" s="17" t="s">
        <v>286</v>
      </c>
      <c r="BM219" s="143" t="s">
        <v>1303</v>
      </c>
    </row>
    <row r="220" spans="2:65" s="1" customFormat="1" ht="24.2" customHeight="1">
      <c r="B220" s="131"/>
      <c r="C220" s="132" t="s">
        <v>653</v>
      </c>
      <c r="D220" s="132" t="s">
        <v>184</v>
      </c>
      <c r="E220" s="133" t="s">
        <v>5454</v>
      </c>
      <c r="F220" s="134" t="s">
        <v>5455</v>
      </c>
      <c r="G220" s="135" t="s">
        <v>300</v>
      </c>
      <c r="H220" s="136">
        <v>56</v>
      </c>
      <c r="I220" s="137"/>
      <c r="J220" s="138">
        <f t="shared" si="10"/>
        <v>0</v>
      </c>
      <c r="K220" s="134" t="s">
        <v>3</v>
      </c>
      <c r="L220" s="32"/>
      <c r="M220" s="139" t="s">
        <v>3</v>
      </c>
      <c r="N220" s="140" t="s">
        <v>43</v>
      </c>
      <c r="P220" s="141">
        <f t="shared" si="11"/>
        <v>0</v>
      </c>
      <c r="Q220" s="141">
        <v>0</v>
      </c>
      <c r="R220" s="141">
        <f t="shared" si="12"/>
        <v>0</v>
      </c>
      <c r="S220" s="141">
        <v>0</v>
      </c>
      <c r="T220" s="142">
        <f t="shared" si="13"/>
        <v>0</v>
      </c>
      <c r="AR220" s="143" t="s">
        <v>286</v>
      </c>
      <c r="AT220" s="143" t="s">
        <v>184</v>
      </c>
      <c r="AU220" s="143" t="s">
        <v>79</v>
      </c>
      <c r="AY220" s="17" t="s">
        <v>182</v>
      </c>
      <c r="BE220" s="144">
        <f t="shared" si="14"/>
        <v>0</v>
      </c>
      <c r="BF220" s="144">
        <f t="shared" si="15"/>
        <v>0</v>
      </c>
      <c r="BG220" s="144">
        <f t="shared" si="16"/>
        <v>0</v>
      </c>
      <c r="BH220" s="144">
        <f t="shared" si="17"/>
        <v>0</v>
      </c>
      <c r="BI220" s="144">
        <f t="shared" si="18"/>
        <v>0</v>
      </c>
      <c r="BJ220" s="17" t="s">
        <v>79</v>
      </c>
      <c r="BK220" s="144">
        <f t="shared" si="19"/>
        <v>0</v>
      </c>
      <c r="BL220" s="17" t="s">
        <v>286</v>
      </c>
      <c r="BM220" s="143" t="s">
        <v>1370</v>
      </c>
    </row>
    <row r="221" spans="2:65" s="1" customFormat="1" ht="24.2" customHeight="1">
      <c r="B221" s="131"/>
      <c r="C221" s="132" t="s">
        <v>659</v>
      </c>
      <c r="D221" s="132" t="s">
        <v>184</v>
      </c>
      <c r="E221" s="133" t="s">
        <v>5456</v>
      </c>
      <c r="F221" s="134" t="s">
        <v>5457</v>
      </c>
      <c r="G221" s="135" t="s">
        <v>543</v>
      </c>
      <c r="H221" s="136">
        <v>3</v>
      </c>
      <c r="I221" s="137"/>
      <c r="J221" s="138">
        <f t="shared" si="10"/>
        <v>0</v>
      </c>
      <c r="K221" s="134" t="s">
        <v>3</v>
      </c>
      <c r="L221" s="32"/>
      <c r="M221" s="139" t="s">
        <v>3</v>
      </c>
      <c r="N221" s="140" t="s">
        <v>43</v>
      </c>
      <c r="P221" s="141">
        <f t="shared" si="11"/>
        <v>0</v>
      </c>
      <c r="Q221" s="141">
        <v>0</v>
      </c>
      <c r="R221" s="141">
        <f t="shared" si="12"/>
        <v>0</v>
      </c>
      <c r="S221" s="141">
        <v>0</v>
      </c>
      <c r="T221" s="142">
        <f t="shared" si="13"/>
        <v>0</v>
      </c>
      <c r="AR221" s="143" t="s">
        <v>286</v>
      </c>
      <c r="AT221" s="143" t="s">
        <v>184</v>
      </c>
      <c r="AU221" s="143" t="s">
        <v>79</v>
      </c>
      <c r="AY221" s="17" t="s">
        <v>182</v>
      </c>
      <c r="BE221" s="144">
        <f t="shared" si="14"/>
        <v>0</v>
      </c>
      <c r="BF221" s="144">
        <f t="shared" si="15"/>
        <v>0</v>
      </c>
      <c r="BG221" s="144">
        <f t="shared" si="16"/>
        <v>0</v>
      </c>
      <c r="BH221" s="144">
        <f t="shared" si="17"/>
        <v>0</v>
      </c>
      <c r="BI221" s="144">
        <f t="shared" si="18"/>
        <v>0</v>
      </c>
      <c r="BJ221" s="17" t="s">
        <v>79</v>
      </c>
      <c r="BK221" s="144">
        <f t="shared" si="19"/>
        <v>0</v>
      </c>
      <c r="BL221" s="17" t="s">
        <v>286</v>
      </c>
      <c r="BM221" s="143" t="s">
        <v>1387</v>
      </c>
    </row>
    <row r="222" spans="2:65" s="1" customFormat="1" ht="24.2" customHeight="1">
      <c r="B222" s="131"/>
      <c r="C222" s="132" t="s">
        <v>668</v>
      </c>
      <c r="D222" s="132" t="s">
        <v>184</v>
      </c>
      <c r="E222" s="133" t="s">
        <v>5458</v>
      </c>
      <c r="F222" s="134" t="s">
        <v>5459</v>
      </c>
      <c r="G222" s="135" t="s">
        <v>5381</v>
      </c>
      <c r="H222" s="136">
        <v>19</v>
      </c>
      <c r="I222" s="137"/>
      <c r="J222" s="138">
        <f t="shared" si="10"/>
        <v>0</v>
      </c>
      <c r="K222" s="134" t="s">
        <v>3</v>
      </c>
      <c r="L222" s="32"/>
      <c r="M222" s="139" t="s">
        <v>3</v>
      </c>
      <c r="N222" s="140" t="s">
        <v>43</v>
      </c>
      <c r="P222" s="141">
        <f t="shared" si="11"/>
        <v>0</v>
      </c>
      <c r="Q222" s="141">
        <v>0</v>
      </c>
      <c r="R222" s="141">
        <f t="shared" si="12"/>
        <v>0</v>
      </c>
      <c r="S222" s="141">
        <v>0</v>
      </c>
      <c r="T222" s="142">
        <f t="shared" si="13"/>
        <v>0</v>
      </c>
      <c r="AR222" s="143" t="s">
        <v>286</v>
      </c>
      <c r="AT222" s="143" t="s">
        <v>184</v>
      </c>
      <c r="AU222" s="143" t="s">
        <v>79</v>
      </c>
      <c r="AY222" s="17" t="s">
        <v>182</v>
      </c>
      <c r="BE222" s="144">
        <f t="shared" si="14"/>
        <v>0</v>
      </c>
      <c r="BF222" s="144">
        <f t="shared" si="15"/>
        <v>0</v>
      </c>
      <c r="BG222" s="144">
        <f t="shared" si="16"/>
        <v>0</v>
      </c>
      <c r="BH222" s="144">
        <f t="shared" si="17"/>
        <v>0</v>
      </c>
      <c r="BI222" s="144">
        <f t="shared" si="18"/>
        <v>0</v>
      </c>
      <c r="BJ222" s="17" t="s">
        <v>79</v>
      </c>
      <c r="BK222" s="144">
        <f t="shared" si="19"/>
        <v>0</v>
      </c>
      <c r="BL222" s="17" t="s">
        <v>286</v>
      </c>
      <c r="BM222" s="143" t="s">
        <v>1399</v>
      </c>
    </row>
    <row r="223" spans="2:65" s="1" customFormat="1" ht="16.5" customHeight="1">
      <c r="B223" s="131"/>
      <c r="C223" s="132" t="s">
        <v>676</v>
      </c>
      <c r="D223" s="132" t="s">
        <v>184</v>
      </c>
      <c r="E223" s="133" t="s">
        <v>5460</v>
      </c>
      <c r="F223" s="134" t="s">
        <v>5461</v>
      </c>
      <c r="G223" s="135" t="s">
        <v>5381</v>
      </c>
      <c r="H223" s="136">
        <v>18</v>
      </c>
      <c r="I223" s="137"/>
      <c r="J223" s="138">
        <f t="shared" si="10"/>
        <v>0</v>
      </c>
      <c r="K223" s="134" t="s">
        <v>3</v>
      </c>
      <c r="L223" s="32"/>
      <c r="M223" s="139" t="s">
        <v>3</v>
      </c>
      <c r="N223" s="140" t="s">
        <v>43</v>
      </c>
      <c r="P223" s="141">
        <f t="shared" si="11"/>
        <v>0</v>
      </c>
      <c r="Q223" s="141">
        <v>0</v>
      </c>
      <c r="R223" s="141">
        <f t="shared" si="12"/>
        <v>0</v>
      </c>
      <c r="S223" s="141">
        <v>0</v>
      </c>
      <c r="T223" s="142">
        <f t="shared" si="13"/>
        <v>0</v>
      </c>
      <c r="AR223" s="143" t="s">
        <v>286</v>
      </c>
      <c r="AT223" s="143" t="s">
        <v>184</v>
      </c>
      <c r="AU223" s="143" t="s">
        <v>79</v>
      </c>
      <c r="AY223" s="17" t="s">
        <v>182</v>
      </c>
      <c r="BE223" s="144">
        <f t="shared" si="14"/>
        <v>0</v>
      </c>
      <c r="BF223" s="144">
        <f t="shared" si="15"/>
        <v>0</v>
      </c>
      <c r="BG223" s="144">
        <f t="shared" si="16"/>
        <v>0</v>
      </c>
      <c r="BH223" s="144">
        <f t="shared" si="17"/>
        <v>0</v>
      </c>
      <c r="BI223" s="144">
        <f t="shared" si="18"/>
        <v>0</v>
      </c>
      <c r="BJ223" s="17" t="s">
        <v>79</v>
      </c>
      <c r="BK223" s="144">
        <f t="shared" si="19"/>
        <v>0</v>
      </c>
      <c r="BL223" s="17" t="s">
        <v>286</v>
      </c>
      <c r="BM223" s="143" t="s">
        <v>1413</v>
      </c>
    </row>
    <row r="224" spans="2:65" s="1" customFormat="1" ht="16.5" customHeight="1">
      <c r="B224" s="131"/>
      <c r="C224" s="132" t="s">
        <v>682</v>
      </c>
      <c r="D224" s="132" t="s">
        <v>184</v>
      </c>
      <c r="E224" s="133" t="s">
        <v>5462</v>
      </c>
      <c r="F224" s="134" t="s">
        <v>5463</v>
      </c>
      <c r="G224" s="135" t="s">
        <v>5381</v>
      </c>
      <c r="H224" s="136">
        <v>3</v>
      </c>
      <c r="I224" s="137"/>
      <c r="J224" s="138">
        <f t="shared" si="10"/>
        <v>0</v>
      </c>
      <c r="K224" s="134" t="s">
        <v>3</v>
      </c>
      <c r="L224" s="32"/>
      <c r="M224" s="139" t="s">
        <v>3</v>
      </c>
      <c r="N224" s="140" t="s">
        <v>43</v>
      </c>
      <c r="P224" s="141">
        <f t="shared" si="11"/>
        <v>0</v>
      </c>
      <c r="Q224" s="141">
        <v>0</v>
      </c>
      <c r="R224" s="141">
        <f t="shared" si="12"/>
        <v>0</v>
      </c>
      <c r="S224" s="141">
        <v>0</v>
      </c>
      <c r="T224" s="142">
        <f t="shared" si="13"/>
        <v>0</v>
      </c>
      <c r="AR224" s="143" t="s">
        <v>286</v>
      </c>
      <c r="AT224" s="143" t="s">
        <v>184</v>
      </c>
      <c r="AU224" s="143" t="s">
        <v>79</v>
      </c>
      <c r="AY224" s="17" t="s">
        <v>182</v>
      </c>
      <c r="BE224" s="144">
        <f t="shared" si="14"/>
        <v>0</v>
      </c>
      <c r="BF224" s="144">
        <f t="shared" si="15"/>
        <v>0</v>
      </c>
      <c r="BG224" s="144">
        <f t="shared" si="16"/>
        <v>0</v>
      </c>
      <c r="BH224" s="144">
        <f t="shared" si="17"/>
        <v>0</v>
      </c>
      <c r="BI224" s="144">
        <f t="shared" si="18"/>
        <v>0</v>
      </c>
      <c r="BJ224" s="17" t="s">
        <v>79</v>
      </c>
      <c r="BK224" s="144">
        <f t="shared" si="19"/>
        <v>0</v>
      </c>
      <c r="BL224" s="17" t="s">
        <v>286</v>
      </c>
      <c r="BM224" s="143" t="s">
        <v>1424</v>
      </c>
    </row>
    <row r="225" spans="2:65" s="1" customFormat="1" ht="16.5" customHeight="1">
      <c r="B225" s="131"/>
      <c r="C225" s="132" t="s">
        <v>687</v>
      </c>
      <c r="D225" s="132" t="s">
        <v>184</v>
      </c>
      <c r="E225" s="133" t="s">
        <v>5464</v>
      </c>
      <c r="F225" s="134" t="s">
        <v>5465</v>
      </c>
      <c r="G225" s="135" t="s">
        <v>5381</v>
      </c>
      <c r="H225" s="136">
        <v>21</v>
      </c>
      <c r="I225" s="137"/>
      <c r="J225" s="138">
        <f t="shared" si="10"/>
        <v>0</v>
      </c>
      <c r="K225" s="134" t="s">
        <v>3</v>
      </c>
      <c r="L225" s="32"/>
      <c r="M225" s="139" t="s">
        <v>3</v>
      </c>
      <c r="N225" s="140" t="s">
        <v>43</v>
      </c>
      <c r="P225" s="141">
        <f t="shared" si="11"/>
        <v>0</v>
      </c>
      <c r="Q225" s="141">
        <v>0</v>
      </c>
      <c r="R225" s="141">
        <f t="shared" si="12"/>
        <v>0</v>
      </c>
      <c r="S225" s="141">
        <v>0</v>
      </c>
      <c r="T225" s="142">
        <f t="shared" si="13"/>
        <v>0</v>
      </c>
      <c r="AR225" s="143" t="s">
        <v>286</v>
      </c>
      <c r="AT225" s="143" t="s">
        <v>184</v>
      </c>
      <c r="AU225" s="143" t="s">
        <v>79</v>
      </c>
      <c r="AY225" s="17" t="s">
        <v>182</v>
      </c>
      <c r="BE225" s="144">
        <f t="shared" si="14"/>
        <v>0</v>
      </c>
      <c r="BF225" s="144">
        <f t="shared" si="15"/>
        <v>0</v>
      </c>
      <c r="BG225" s="144">
        <f t="shared" si="16"/>
        <v>0</v>
      </c>
      <c r="BH225" s="144">
        <f t="shared" si="17"/>
        <v>0</v>
      </c>
      <c r="BI225" s="144">
        <f t="shared" si="18"/>
        <v>0</v>
      </c>
      <c r="BJ225" s="17" t="s">
        <v>79</v>
      </c>
      <c r="BK225" s="144">
        <f t="shared" si="19"/>
        <v>0</v>
      </c>
      <c r="BL225" s="17" t="s">
        <v>286</v>
      </c>
      <c r="BM225" s="143" t="s">
        <v>1436</v>
      </c>
    </row>
    <row r="226" spans="2:65" s="1" customFormat="1" ht="33" customHeight="1">
      <c r="B226" s="131"/>
      <c r="C226" s="132" t="s">
        <v>695</v>
      </c>
      <c r="D226" s="132" t="s">
        <v>184</v>
      </c>
      <c r="E226" s="133" t="s">
        <v>5466</v>
      </c>
      <c r="F226" s="134" t="s">
        <v>5467</v>
      </c>
      <c r="G226" s="135" t="s">
        <v>5381</v>
      </c>
      <c r="H226" s="136">
        <v>1</v>
      </c>
      <c r="I226" s="137"/>
      <c r="J226" s="138">
        <f t="shared" si="10"/>
        <v>0</v>
      </c>
      <c r="K226" s="134" t="s">
        <v>3</v>
      </c>
      <c r="L226" s="32"/>
      <c r="M226" s="139" t="s">
        <v>3</v>
      </c>
      <c r="N226" s="140" t="s">
        <v>43</v>
      </c>
      <c r="P226" s="141">
        <f t="shared" si="11"/>
        <v>0</v>
      </c>
      <c r="Q226" s="141">
        <v>0</v>
      </c>
      <c r="R226" s="141">
        <f t="shared" si="12"/>
        <v>0</v>
      </c>
      <c r="S226" s="141">
        <v>0</v>
      </c>
      <c r="T226" s="142">
        <f t="shared" si="13"/>
        <v>0</v>
      </c>
      <c r="AR226" s="143" t="s">
        <v>286</v>
      </c>
      <c r="AT226" s="143" t="s">
        <v>184</v>
      </c>
      <c r="AU226" s="143" t="s">
        <v>79</v>
      </c>
      <c r="AY226" s="17" t="s">
        <v>182</v>
      </c>
      <c r="BE226" s="144">
        <f t="shared" si="14"/>
        <v>0</v>
      </c>
      <c r="BF226" s="144">
        <f t="shared" si="15"/>
        <v>0</v>
      </c>
      <c r="BG226" s="144">
        <f t="shared" si="16"/>
        <v>0</v>
      </c>
      <c r="BH226" s="144">
        <f t="shared" si="17"/>
        <v>0</v>
      </c>
      <c r="BI226" s="144">
        <f t="shared" si="18"/>
        <v>0</v>
      </c>
      <c r="BJ226" s="17" t="s">
        <v>79</v>
      </c>
      <c r="BK226" s="144">
        <f t="shared" si="19"/>
        <v>0</v>
      </c>
      <c r="BL226" s="17" t="s">
        <v>286</v>
      </c>
      <c r="BM226" s="143" t="s">
        <v>1455</v>
      </c>
    </row>
    <row r="227" spans="2:65" s="1" customFormat="1" ht="16.5" customHeight="1">
      <c r="B227" s="131"/>
      <c r="C227" s="132" t="s">
        <v>701</v>
      </c>
      <c r="D227" s="132" t="s">
        <v>184</v>
      </c>
      <c r="E227" s="133" t="s">
        <v>5468</v>
      </c>
      <c r="F227" s="134" t="s">
        <v>5469</v>
      </c>
      <c r="G227" s="135" t="s">
        <v>300</v>
      </c>
      <c r="H227" s="136">
        <v>5</v>
      </c>
      <c r="I227" s="137"/>
      <c r="J227" s="138">
        <f t="shared" si="10"/>
        <v>0</v>
      </c>
      <c r="K227" s="134" t="s">
        <v>3</v>
      </c>
      <c r="L227" s="32"/>
      <c r="M227" s="139" t="s">
        <v>3</v>
      </c>
      <c r="N227" s="140" t="s">
        <v>43</v>
      </c>
      <c r="P227" s="141">
        <f t="shared" si="11"/>
        <v>0</v>
      </c>
      <c r="Q227" s="141">
        <v>0</v>
      </c>
      <c r="R227" s="141">
        <f t="shared" si="12"/>
        <v>0</v>
      </c>
      <c r="S227" s="141">
        <v>0</v>
      </c>
      <c r="T227" s="142">
        <f t="shared" si="13"/>
        <v>0</v>
      </c>
      <c r="AR227" s="143" t="s">
        <v>286</v>
      </c>
      <c r="AT227" s="143" t="s">
        <v>184</v>
      </c>
      <c r="AU227" s="143" t="s">
        <v>79</v>
      </c>
      <c r="AY227" s="17" t="s">
        <v>182</v>
      </c>
      <c r="BE227" s="144">
        <f t="shared" si="14"/>
        <v>0</v>
      </c>
      <c r="BF227" s="144">
        <f t="shared" si="15"/>
        <v>0</v>
      </c>
      <c r="BG227" s="144">
        <f t="shared" si="16"/>
        <v>0</v>
      </c>
      <c r="BH227" s="144">
        <f t="shared" si="17"/>
        <v>0</v>
      </c>
      <c r="BI227" s="144">
        <f t="shared" si="18"/>
        <v>0</v>
      </c>
      <c r="BJ227" s="17" t="s">
        <v>79</v>
      </c>
      <c r="BK227" s="144">
        <f t="shared" si="19"/>
        <v>0</v>
      </c>
      <c r="BL227" s="17" t="s">
        <v>286</v>
      </c>
      <c r="BM227" s="143" t="s">
        <v>1466</v>
      </c>
    </row>
    <row r="228" spans="2:65" s="1" customFormat="1" ht="24.2" customHeight="1">
      <c r="B228" s="131"/>
      <c r="C228" s="132" t="s">
        <v>709</v>
      </c>
      <c r="D228" s="132" t="s">
        <v>184</v>
      </c>
      <c r="E228" s="133" t="s">
        <v>5470</v>
      </c>
      <c r="F228" s="134" t="s">
        <v>5471</v>
      </c>
      <c r="G228" s="135" t="s">
        <v>5381</v>
      </c>
      <c r="H228" s="136">
        <v>3</v>
      </c>
      <c r="I228" s="137"/>
      <c r="J228" s="138">
        <f t="shared" si="10"/>
        <v>0</v>
      </c>
      <c r="K228" s="134" t="s">
        <v>3</v>
      </c>
      <c r="L228" s="32"/>
      <c r="M228" s="139" t="s">
        <v>3</v>
      </c>
      <c r="N228" s="140" t="s">
        <v>43</v>
      </c>
      <c r="P228" s="141">
        <f t="shared" si="11"/>
        <v>0</v>
      </c>
      <c r="Q228" s="141">
        <v>0</v>
      </c>
      <c r="R228" s="141">
        <f t="shared" si="12"/>
        <v>0</v>
      </c>
      <c r="S228" s="141">
        <v>0</v>
      </c>
      <c r="T228" s="142">
        <f t="shared" si="13"/>
        <v>0</v>
      </c>
      <c r="AR228" s="143" t="s">
        <v>286</v>
      </c>
      <c r="AT228" s="143" t="s">
        <v>184</v>
      </c>
      <c r="AU228" s="143" t="s">
        <v>79</v>
      </c>
      <c r="AY228" s="17" t="s">
        <v>182</v>
      </c>
      <c r="BE228" s="144">
        <f t="shared" si="14"/>
        <v>0</v>
      </c>
      <c r="BF228" s="144">
        <f t="shared" si="15"/>
        <v>0</v>
      </c>
      <c r="BG228" s="144">
        <f t="shared" si="16"/>
        <v>0</v>
      </c>
      <c r="BH228" s="144">
        <f t="shared" si="17"/>
        <v>0</v>
      </c>
      <c r="BI228" s="144">
        <f t="shared" si="18"/>
        <v>0</v>
      </c>
      <c r="BJ228" s="17" t="s">
        <v>79</v>
      </c>
      <c r="BK228" s="144">
        <f t="shared" si="19"/>
        <v>0</v>
      </c>
      <c r="BL228" s="17" t="s">
        <v>286</v>
      </c>
      <c r="BM228" s="143" t="s">
        <v>1476</v>
      </c>
    </row>
    <row r="229" spans="2:65" s="1" customFormat="1" ht="33" customHeight="1">
      <c r="B229" s="131"/>
      <c r="C229" s="132" t="s">
        <v>714</v>
      </c>
      <c r="D229" s="132" t="s">
        <v>184</v>
      </c>
      <c r="E229" s="133" t="s">
        <v>5472</v>
      </c>
      <c r="F229" s="134" t="s">
        <v>5473</v>
      </c>
      <c r="G229" s="135" t="s">
        <v>5381</v>
      </c>
      <c r="H229" s="136">
        <v>1</v>
      </c>
      <c r="I229" s="137"/>
      <c r="J229" s="138">
        <f t="shared" si="10"/>
        <v>0</v>
      </c>
      <c r="K229" s="134" t="s">
        <v>3</v>
      </c>
      <c r="L229" s="32"/>
      <c r="M229" s="139" t="s">
        <v>3</v>
      </c>
      <c r="N229" s="140" t="s">
        <v>43</v>
      </c>
      <c r="P229" s="141">
        <f t="shared" si="11"/>
        <v>0</v>
      </c>
      <c r="Q229" s="141">
        <v>0</v>
      </c>
      <c r="R229" s="141">
        <f t="shared" si="12"/>
        <v>0</v>
      </c>
      <c r="S229" s="141">
        <v>0</v>
      </c>
      <c r="T229" s="142">
        <f t="shared" si="13"/>
        <v>0</v>
      </c>
      <c r="AR229" s="143" t="s">
        <v>286</v>
      </c>
      <c r="AT229" s="143" t="s">
        <v>184</v>
      </c>
      <c r="AU229" s="143" t="s">
        <v>79</v>
      </c>
      <c r="AY229" s="17" t="s">
        <v>182</v>
      </c>
      <c r="BE229" s="144">
        <f t="shared" si="14"/>
        <v>0</v>
      </c>
      <c r="BF229" s="144">
        <f t="shared" si="15"/>
        <v>0</v>
      </c>
      <c r="BG229" s="144">
        <f t="shared" si="16"/>
        <v>0</v>
      </c>
      <c r="BH229" s="144">
        <f t="shared" si="17"/>
        <v>0</v>
      </c>
      <c r="BI229" s="144">
        <f t="shared" si="18"/>
        <v>0</v>
      </c>
      <c r="BJ229" s="17" t="s">
        <v>79</v>
      </c>
      <c r="BK229" s="144">
        <f t="shared" si="19"/>
        <v>0</v>
      </c>
      <c r="BL229" s="17" t="s">
        <v>286</v>
      </c>
      <c r="BM229" s="143" t="s">
        <v>1486</v>
      </c>
    </row>
    <row r="230" spans="2:65" s="1" customFormat="1" ht="16.5" customHeight="1">
      <c r="B230" s="131"/>
      <c r="C230" s="132" t="s">
        <v>729</v>
      </c>
      <c r="D230" s="132" t="s">
        <v>184</v>
      </c>
      <c r="E230" s="133" t="s">
        <v>5474</v>
      </c>
      <c r="F230" s="134" t="s">
        <v>5475</v>
      </c>
      <c r="G230" s="135" t="s">
        <v>300</v>
      </c>
      <c r="H230" s="136">
        <v>2</v>
      </c>
      <c r="I230" s="137"/>
      <c r="J230" s="138">
        <f t="shared" si="10"/>
        <v>0</v>
      </c>
      <c r="K230" s="134" t="s">
        <v>3</v>
      </c>
      <c r="L230" s="32"/>
      <c r="M230" s="139" t="s">
        <v>3</v>
      </c>
      <c r="N230" s="140" t="s">
        <v>43</v>
      </c>
      <c r="P230" s="141">
        <f t="shared" si="11"/>
        <v>0</v>
      </c>
      <c r="Q230" s="141">
        <v>0</v>
      </c>
      <c r="R230" s="141">
        <f t="shared" si="12"/>
        <v>0</v>
      </c>
      <c r="S230" s="141">
        <v>0</v>
      </c>
      <c r="T230" s="142">
        <f t="shared" si="13"/>
        <v>0</v>
      </c>
      <c r="AR230" s="143" t="s">
        <v>286</v>
      </c>
      <c r="AT230" s="143" t="s">
        <v>184</v>
      </c>
      <c r="AU230" s="143" t="s">
        <v>79</v>
      </c>
      <c r="AY230" s="17" t="s">
        <v>182</v>
      </c>
      <c r="BE230" s="144">
        <f t="shared" si="14"/>
        <v>0</v>
      </c>
      <c r="BF230" s="144">
        <f t="shared" si="15"/>
        <v>0</v>
      </c>
      <c r="BG230" s="144">
        <f t="shared" si="16"/>
        <v>0</v>
      </c>
      <c r="BH230" s="144">
        <f t="shared" si="17"/>
        <v>0</v>
      </c>
      <c r="BI230" s="144">
        <f t="shared" si="18"/>
        <v>0</v>
      </c>
      <c r="BJ230" s="17" t="s">
        <v>79</v>
      </c>
      <c r="BK230" s="144">
        <f t="shared" si="19"/>
        <v>0</v>
      </c>
      <c r="BL230" s="17" t="s">
        <v>286</v>
      </c>
      <c r="BM230" s="143" t="s">
        <v>1497</v>
      </c>
    </row>
    <row r="231" spans="2:65" s="1" customFormat="1" ht="16.5" customHeight="1">
      <c r="B231" s="131"/>
      <c r="C231" s="132" t="s">
        <v>735</v>
      </c>
      <c r="D231" s="132" t="s">
        <v>184</v>
      </c>
      <c r="E231" s="133" t="s">
        <v>5476</v>
      </c>
      <c r="F231" s="134" t="s">
        <v>5477</v>
      </c>
      <c r="G231" s="135" t="s">
        <v>300</v>
      </c>
      <c r="H231" s="136">
        <v>1</v>
      </c>
      <c r="I231" s="137"/>
      <c r="J231" s="138">
        <f t="shared" si="10"/>
        <v>0</v>
      </c>
      <c r="K231" s="134" t="s">
        <v>3</v>
      </c>
      <c r="L231" s="32"/>
      <c r="M231" s="139" t="s">
        <v>3</v>
      </c>
      <c r="N231" s="140" t="s">
        <v>43</v>
      </c>
      <c r="P231" s="141">
        <f t="shared" si="11"/>
        <v>0</v>
      </c>
      <c r="Q231" s="141">
        <v>0</v>
      </c>
      <c r="R231" s="141">
        <f t="shared" si="12"/>
        <v>0</v>
      </c>
      <c r="S231" s="141">
        <v>0</v>
      </c>
      <c r="T231" s="142">
        <f t="shared" si="13"/>
        <v>0</v>
      </c>
      <c r="AR231" s="143" t="s">
        <v>286</v>
      </c>
      <c r="AT231" s="143" t="s">
        <v>184</v>
      </c>
      <c r="AU231" s="143" t="s">
        <v>79</v>
      </c>
      <c r="AY231" s="17" t="s">
        <v>182</v>
      </c>
      <c r="BE231" s="144">
        <f t="shared" si="14"/>
        <v>0</v>
      </c>
      <c r="BF231" s="144">
        <f t="shared" si="15"/>
        <v>0</v>
      </c>
      <c r="BG231" s="144">
        <f t="shared" si="16"/>
        <v>0</v>
      </c>
      <c r="BH231" s="144">
        <f t="shared" si="17"/>
        <v>0</v>
      </c>
      <c r="BI231" s="144">
        <f t="shared" si="18"/>
        <v>0</v>
      </c>
      <c r="BJ231" s="17" t="s">
        <v>79</v>
      </c>
      <c r="BK231" s="144">
        <f t="shared" si="19"/>
        <v>0</v>
      </c>
      <c r="BL231" s="17" t="s">
        <v>286</v>
      </c>
      <c r="BM231" s="143" t="s">
        <v>1726</v>
      </c>
    </row>
    <row r="232" spans="2:65" s="1" customFormat="1" ht="16.5" customHeight="1">
      <c r="B232" s="131"/>
      <c r="C232" s="132" t="s">
        <v>742</v>
      </c>
      <c r="D232" s="132" t="s">
        <v>184</v>
      </c>
      <c r="E232" s="133" t="s">
        <v>5478</v>
      </c>
      <c r="F232" s="134" t="s">
        <v>5479</v>
      </c>
      <c r="G232" s="135" t="s">
        <v>300</v>
      </c>
      <c r="H232" s="136">
        <v>1</v>
      </c>
      <c r="I232" s="137"/>
      <c r="J232" s="138">
        <f t="shared" si="10"/>
        <v>0</v>
      </c>
      <c r="K232" s="134" t="s">
        <v>3</v>
      </c>
      <c r="L232" s="32"/>
      <c r="M232" s="139" t="s">
        <v>3</v>
      </c>
      <c r="N232" s="140" t="s">
        <v>43</v>
      </c>
      <c r="P232" s="141">
        <f t="shared" si="11"/>
        <v>0</v>
      </c>
      <c r="Q232" s="141">
        <v>0</v>
      </c>
      <c r="R232" s="141">
        <f t="shared" si="12"/>
        <v>0</v>
      </c>
      <c r="S232" s="141">
        <v>0</v>
      </c>
      <c r="T232" s="142">
        <f t="shared" si="13"/>
        <v>0</v>
      </c>
      <c r="AR232" s="143" t="s">
        <v>286</v>
      </c>
      <c r="AT232" s="143" t="s">
        <v>184</v>
      </c>
      <c r="AU232" s="143" t="s">
        <v>79</v>
      </c>
      <c r="AY232" s="17" t="s">
        <v>182</v>
      </c>
      <c r="BE232" s="144">
        <f t="shared" si="14"/>
        <v>0</v>
      </c>
      <c r="BF232" s="144">
        <f t="shared" si="15"/>
        <v>0</v>
      </c>
      <c r="BG232" s="144">
        <f t="shared" si="16"/>
        <v>0</v>
      </c>
      <c r="BH232" s="144">
        <f t="shared" si="17"/>
        <v>0</v>
      </c>
      <c r="BI232" s="144">
        <f t="shared" si="18"/>
        <v>0</v>
      </c>
      <c r="BJ232" s="17" t="s">
        <v>79</v>
      </c>
      <c r="BK232" s="144">
        <f t="shared" si="19"/>
        <v>0</v>
      </c>
      <c r="BL232" s="17" t="s">
        <v>286</v>
      </c>
      <c r="BM232" s="143" t="s">
        <v>1772</v>
      </c>
    </row>
    <row r="233" spans="2:65" s="1" customFormat="1" ht="16.5" customHeight="1">
      <c r="B233" s="131"/>
      <c r="C233" s="132" t="s">
        <v>752</v>
      </c>
      <c r="D233" s="132" t="s">
        <v>184</v>
      </c>
      <c r="E233" s="133" t="s">
        <v>5480</v>
      </c>
      <c r="F233" s="134" t="s">
        <v>5481</v>
      </c>
      <c r="G233" s="135" t="s">
        <v>5381</v>
      </c>
      <c r="H233" s="136">
        <v>9</v>
      </c>
      <c r="I233" s="137"/>
      <c r="J233" s="138">
        <f t="shared" si="10"/>
        <v>0</v>
      </c>
      <c r="K233" s="134" t="s">
        <v>3</v>
      </c>
      <c r="L233" s="32"/>
      <c r="M233" s="139" t="s">
        <v>3</v>
      </c>
      <c r="N233" s="140" t="s">
        <v>43</v>
      </c>
      <c r="P233" s="141">
        <f t="shared" si="11"/>
        <v>0</v>
      </c>
      <c r="Q233" s="141">
        <v>0</v>
      </c>
      <c r="R233" s="141">
        <f t="shared" si="12"/>
        <v>0</v>
      </c>
      <c r="S233" s="141">
        <v>0</v>
      </c>
      <c r="T233" s="142">
        <f t="shared" si="13"/>
        <v>0</v>
      </c>
      <c r="AR233" s="143" t="s">
        <v>286</v>
      </c>
      <c r="AT233" s="143" t="s">
        <v>184</v>
      </c>
      <c r="AU233" s="143" t="s">
        <v>79</v>
      </c>
      <c r="AY233" s="17" t="s">
        <v>182</v>
      </c>
      <c r="BE233" s="144">
        <f t="shared" si="14"/>
        <v>0</v>
      </c>
      <c r="BF233" s="144">
        <f t="shared" si="15"/>
        <v>0</v>
      </c>
      <c r="BG233" s="144">
        <f t="shared" si="16"/>
        <v>0</v>
      </c>
      <c r="BH233" s="144">
        <f t="shared" si="17"/>
        <v>0</v>
      </c>
      <c r="BI233" s="144">
        <f t="shared" si="18"/>
        <v>0</v>
      </c>
      <c r="BJ233" s="17" t="s">
        <v>79</v>
      </c>
      <c r="BK233" s="144">
        <f t="shared" si="19"/>
        <v>0</v>
      </c>
      <c r="BL233" s="17" t="s">
        <v>286</v>
      </c>
      <c r="BM233" s="143" t="s">
        <v>1786</v>
      </c>
    </row>
    <row r="234" spans="2:65" s="1" customFormat="1" ht="16.5" customHeight="1">
      <c r="B234" s="131"/>
      <c r="C234" s="132" t="s">
        <v>772</v>
      </c>
      <c r="D234" s="132" t="s">
        <v>184</v>
      </c>
      <c r="E234" s="133" t="s">
        <v>5482</v>
      </c>
      <c r="F234" s="134" t="s">
        <v>5483</v>
      </c>
      <c r="G234" s="135" t="s">
        <v>5381</v>
      </c>
      <c r="H234" s="136">
        <v>9</v>
      </c>
      <c r="I234" s="137"/>
      <c r="J234" s="138">
        <f t="shared" si="10"/>
        <v>0</v>
      </c>
      <c r="K234" s="134" t="s">
        <v>3</v>
      </c>
      <c r="L234" s="32"/>
      <c r="M234" s="139" t="s">
        <v>3</v>
      </c>
      <c r="N234" s="140" t="s">
        <v>43</v>
      </c>
      <c r="P234" s="141">
        <f t="shared" si="11"/>
        <v>0</v>
      </c>
      <c r="Q234" s="141">
        <v>0</v>
      </c>
      <c r="R234" s="141">
        <f t="shared" si="12"/>
        <v>0</v>
      </c>
      <c r="S234" s="141">
        <v>0</v>
      </c>
      <c r="T234" s="142">
        <f t="shared" si="13"/>
        <v>0</v>
      </c>
      <c r="AR234" s="143" t="s">
        <v>286</v>
      </c>
      <c r="AT234" s="143" t="s">
        <v>184</v>
      </c>
      <c r="AU234" s="143" t="s">
        <v>79</v>
      </c>
      <c r="AY234" s="17" t="s">
        <v>182</v>
      </c>
      <c r="BE234" s="144">
        <f t="shared" si="14"/>
        <v>0</v>
      </c>
      <c r="BF234" s="144">
        <f t="shared" si="15"/>
        <v>0</v>
      </c>
      <c r="BG234" s="144">
        <f t="shared" si="16"/>
        <v>0</v>
      </c>
      <c r="BH234" s="144">
        <f t="shared" si="17"/>
        <v>0</v>
      </c>
      <c r="BI234" s="144">
        <f t="shared" si="18"/>
        <v>0</v>
      </c>
      <c r="BJ234" s="17" t="s">
        <v>79</v>
      </c>
      <c r="BK234" s="144">
        <f t="shared" si="19"/>
        <v>0</v>
      </c>
      <c r="BL234" s="17" t="s">
        <v>286</v>
      </c>
      <c r="BM234" s="143" t="s">
        <v>1848</v>
      </c>
    </row>
    <row r="235" spans="2:65" s="1" customFormat="1" ht="16.5" customHeight="1">
      <c r="B235" s="131"/>
      <c r="C235" s="132" t="s">
        <v>780</v>
      </c>
      <c r="D235" s="132" t="s">
        <v>184</v>
      </c>
      <c r="E235" s="133" t="s">
        <v>5484</v>
      </c>
      <c r="F235" s="134" t="s">
        <v>5485</v>
      </c>
      <c r="G235" s="135" t="s">
        <v>4434</v>
      </c>
      <c r="H235" s="136">
        <v>150</v>
      </c>
      <c r="I235" s="137"/>
      <c r="J235" s="138">
        <f t="shared" si="10"/>
        <v>0</v>
      </c>
      <c r="K235" s="134" t="s">
        <v>3</v>
      </c>
      <c r="L235" s="32"/>
      <c r="M235" s="139" t="s">
        <v>3</v>
      </c>
      <c r="N235" s="140" t="s">
        <v>43</v>
      </c>
      <c r="P235" s="141">
        <f t="shared" si="11"/>
        <v>0</v>
      </c>
      <c r="Q235" s="141">
        <v>0</v>
      </c>
      <c r="R235" s="141">
        <f t="shared" si="12"/>
        <v>0</v>
      </c>
      <c r="S235" s="141">
        <v>0</v>
      </c>
      <c r="T235" s="142">
        <f t="shared" si="13"/>
        <v>0</v>
      </c>
      <c r="AR235" s="143" t="s">
        <v>286</v>
      </c>
      <c r="AT235" s="143" t="s">
        <v>184</v>
      </c>
      <c r="AU235" s="143" t="s">
        <v>79</v>
      </c>
      <c r="AY235" s="17" t="s">
        <v>182</v>
      </c>
      <c r="BE235" s="144">
        <f t="shared" si="14"/>
        <v>0</v>
      </c>
      <c r="BF235" s="144">
        <f t="shared" si="15"/>
        <v>0</v>
      </c>
      <c r="BG235" s="144">
        <f t="shared" si="16"/>
        <v>0</v>
      </c>
      <c r="BH235" s="144">
        <f t="shared" si="17"/>
        <v>0</v>
      </c>
      <c r="BI235" s="144">
        <f t="shared" si="18"/>
        <v>0</v>
      </c>
      <c r="BJ235" s="17" t="s">
        <v>79</v>
      </c>
      <c r="BK235" s="144">
        <f t="shared" si="19"/>
        <v>0</v>
      </c>
      <c r="BL235" s="17" t="s">
        <v>286</v>
      </c>
      <c r="BM235" s="143" t="s">
        <v>1859</v>
      </c>
    </row>
    <row r="236" spans="2:65" s="1" customFormat="1" ht="24.2" customHeight="1">
      <c r="B236" s="131"/>
      <c r="C236" s="132" t="s">
        <v>808</v>
      </c>
      <c r="D236" s="132" t="s">
        <v>184</v>
      </c>
      <c r="E236" s="133" t="s">
        <v>5486</v>
      </c>
      <c r="F236" s="134" t="s">
        <v>5487</v>
      </c>
      <c r="G236" s="135" t="s">
        <v>5256</v>
      </c>
      <c r="H236" s="136">
        <v>30</v>
      </c>
      <c r="I236" s="137"/>
      <c r="J236" s="138">
        <f t="shared" si="10"/>
        <v>0</v>
      </c>
      <c r="K236" s="134" t="s">
        <v>3</v>
      </c>
      <c r="L236" s="32"/>
      <c r="M236" s="139" t="s">
        <v>3</v>
      </c>
      <c r="N236" s="140" t="s">
        <v>43</v>
      </c>
      <c r="P236" s="141">
        <f t="shared" si="11"/>
        <v>0</v>
      </c>
      <c r="Q236" s="141">
        <v>0</v>
      </c>
      <c r="R236" s="141">
        <f t="shared" si="12"/>
        <v>0</v>
      </c>
      <c r="S236" s="141">
        <v>0</v>
      </c>
      <c r="T236" s="142">
        <f t="shared" si="13"/>
        <v>0</v>
      </c>
      <c r="AR236" s="143" t="s">
        <v>286</v>
      </c>
      <c r="AT236" s="143" t="s">
        <v>184</v>
      </c>
      <c r="AU236" s="143" t="s">
        <v>79</v>
      </c>
      <c r="AY236" s="17" t="s">
        <v>182</v>
      </c>
      <c r="BE236" s="144">
        <f t="shared" si="14"/>
        <v>0</v>
      </c>
      <c r="BF236" s="144">
        <f t="shared" si="15"/>
        <v>0</v>
      </c>
      <c r="BG236" s="144">
        <f t="shared" si="16"/>
        <v>0</v>
      </c>
      <c r="BH236" s="144">
        <f t="shared" si="17"/>
        <v>0</v>
      </c>
      <c r="BI236" s="144">
        <f t="shared" si="18"/>
        <v>0</v>
      </c>
      <c r="BJ236" s="17" t="s">
        <v>79</v>
      </c>
      <c r="BK236" s="144">
        <f t="shared" si="19"/>
        <v>0</v>
      </c>
      <c r="BL236" s="17" t="s">
        <v>286</v>
      </c>
      <c r="BM236" s="143" t="s">
        <v>1897</v>
      </c>
    </row>
    <row r="237" spans="2:65" s="1" customFormat="1" ht="24.2" customHeight="1">
      <c r="B237" s="131"/>
      <c r="C237" s="132" t="s">
        <v>833</v>
      </c>
      <c r="D237" s="132" t="s">
        <v>184</v>
      </c>
      <c r="E237" s="133" t="s">
        <v>5488</v>
      </c>
      <c r="F237" s="134" t="s">
        <v>5489</v>
      </c>
      <c r="G237" s="135" t="s">
        <v>5381</v>
      </c>
      <c r="H237" s="136">
        <v>1</v>
      </c>
      <c r="I237" s="137"/>
      <c r="J237" s="138">
        <f t="shared" si="10"/>
        <v>0</v>
      </c>
      <c r="K237" s="134" t="s">
        <v>3</v>
      </c>
      <c r="L237" s="32"/>
      <c r="M237" s="139" t="s">
        <v>3</v>
      </c>
      <c r="N237" s="140" t="s">
        <v>43</v>
      </c>
      <c r="P237" s="141">
        <f t="shared" si="11"/>
        <v>0</v>
      </c>
      <c r="Q237" s="141">
        <v>0</v>
      </c>
      <c r="R237" s="141">
        <f t="shared" si="12"/>
        <v>0</v>
      </c>
      <c r="S237" s="141">
        <v>0</v>
      </c>
      <c r="T237" s="142">
        <f t="shared" si="13"/>
        <v>0</v>
      </c>
      <c r="AR237" s="143" t="s">
        <v>286</v>
      </c>
      <c r="AT237" s="143" t="s">
        <v>184</v>
      </c>
      <c r="AU237" s="143" t="s">
        <v>79</v>
      </c>
      <c r="AY237" s="17" t="s">
        <v>182</v>
      </c>
      <c r="BE237" s="144">
        <f t="shared" si="14"/>
        <v>0</v>
      </c>
      <c r="BF237" s="144">
        <f t="shared" si="15"/>
        <v>0</v>
      </c>
      <c r="BG237" s="144">
        <f t="shared" si="16"/>
        <v>0</v>
      </c>
      <c r="BH237" s="144">
        <f t="shared" si="17"/>
        <v>0</v>
      </c>
      <c r="BI237" s="144">
        <f t="shared" si="18"/>
        <v>0</v>
      </c>
      <c r="BJ237" s="17" t="s">
        <v>79</v>
      </c>
      <c r="BK237" s="144">
        <f t="shared" si="19"/>
        <v>0</v>
      </c>
      <c r="BL237" s="17" t="s">
        <v>286</v>
      </c>
      <c r="BM237" s="143" t="s">
        <v>1912</v>
      </c>
    </row>
    <row r="238" spans="2:65" s="1" customFormat="1" ht="16.5" customHeight="1">
      <c r="B238" s="131"/>
      <c r="C238" s="132" t="s">
        <v>838</v>
      </c>
      <c r="D238" s="132" t="s">
        <v>184</v>
      </c>
      <c r="E238" s="133" t="s">
        <v>5490</v>
      </c>
      <c r="F238" s="134" t="s">
        <v>5491</v>
      </c>
      <c r="G238" s="135" t="s">
        <v>187</v>
      </c>
      <c r="H238" s="136">
        <v>6</v>
      </c>
      <c r="I238" s="137"/>
      <c r="J238" s="138">
        <f t="shared" si="10"/>
        <v>0</v>
      </c>
      <c r="K238" s="134" t="s">
        <v>3</v>
      </c>
      <c r="L238" s="32"/>
      <c r="M238" s="139" t="s">
        <v>3</v>
      </c>
      <c r="N238" s="140" t="s">
        <v>43</v>
      </c>
      <c r="P238" s="141">
        <f t="shared" si="11"/>
        <v>0</v>
      </c>
      <c r="Q238" s="141">
        <v>0</v>
      </c>
      <c r="R238" s="141">
        <f t="shared" si="12"/>
        <v>0</v>
      </c>
      <c r="S238" s="141">
        <v>0</v>
      </c>
      <c r="T238" s="142">
        <f t="shared" si="13"/>
        <v>0</v>
      </c>
      <c r="AR238" s="143" t="s">
        <v>286</v>
      </c>
      <c r="AT238" s="143" t="s">
        <v>184</v>
      </c>
      <c r="AU238" s="143" t="s">
        <v>79</v>
      </c>
      <c r="AY238" s="17" t="s">
        <v>182</v>
      </c>
      <c r="BE238" s="144">
        <f t="shared" si="14"/>
        <v>0</v>
      </c>
      <c r="BF238" s="144">
        <f t="shared" si="15"/>
        <v>0</v>
      </c>
      <c r="BG238" s="144">
        <f t="shared" si="16"/>
        <v>0</v>
      </c>
      <c r="BH238" s="144">
        <f t="shared" si="17"/>
        <v>0</v>
      </c>
      <c r="BI238" s="144">
        <f t="shared" si="18"/>
        <v>0</v>
      </c>
      <c r="BJ238" s="17" t="s">
        <v>79</v>
      </c>
      <c r="BK238" s="144">
        <f t="shared" si="19"/>
        <v>0</v>
      </c>
      <c r="BL238" s="17" t="s">
        <v>286</v>
      </c>
      <c r="BM238" s="143" t="s">
        <v>1922</v>
      </c>
    </row>
    <row r="239" spans="2:65" s="1" customFormat="1" ht="24.2" customHeight="1">
      <c r="B239" s="131"/>
      <c r="C239" s="132" t="s">
        <v>845</v>
      </c>
      <c r="D239" s="132" t="s">
        <v>184</v>
      </c>
      <c r="E239" s="133" t="s">
        <v>5492</v>
      </c>
      <c r="F239" s="134" t="s">
        <v>5493</v>
      </c>
      <c r="G239" s="135" t="s">
        <v>5494</v>
      </c>
      <c r="H239" s="136">
        <v>1</v>
      </c>
      <c r="I239" s="137"/>
      <c r="J239" s="138">
        <f t="shared" si="10"/>
        <v>0</v>
      </c>
      <c r="K239" s="134" t="s">
        <v>3</v>
      </c>
      <c r="L239" s="32"/>
      <c r="M239" s="139" t="s">
        <v>3</v>
      </c>
      <c r="N239" s="140" t="s">
        <v>43</v>
      </c>
      <c r="P239" s="141">
        <f t="shared" si="11"/>
        <v>0</v>
      </c>
      <c r="Q239" s="141">
        <v>0</v>
      </c>
      <c r="R239" s="141">
        <f t="shared" si="12"/>
        <v>0</v>
      </c>
      <c r="S239" s="141">
        <v>0</v>
      </c>
      <c r="T239" s="142">
        <f t="shared" si="13"/>
        <v>0</v>
      </c>
      <c r="AR239" s="143" t="s">
        <v>286</v>
      </c>
      <c r="AT239" s="143" t="s">
        <v>184</v>
      </c>
      <c r="AU239" s="143" t="s">
        <v>79</v>
      </c>
      <c r="AY239" s="17" t="s">
        <v>182</v>
      </c>
      <c r="BE239" s="144">
        <f t="shared" si="14"/>
        <v>0</v>
      </c>
      <c r="BF239" s="144">
        <f t="shared" si="15"/>
        <v>0</v>
      </c>
      <c r="BG239" s="144">
        <f t="shared" si="16"/>
        <v>0</v>
      </c>
      <c r="BH239" s="144">
        <f t="shared" si="17"/>
        <v>0</v>
      </c>
      <c r="BI239" s="144">
        <f t="shared" si="18"/>
        <v>0</v>
      </c>
      <c r="BJ239" s="17" t="s">
        <v>79</v>
      </c>
      <c r="BK239" s="144">
        <f t="shared" si="19"/>
        <v>0</v>
      </c>
      <c r="BL239" s="17" t="s">
        <v>286</v>
      </c>
      <c r="BM239" s="143" t="s">
        <v>1932</v>
      </c>
    </row>
    <row r="240" spans="2:65" s="1" customFormat="1" ht="24.2" customHeight="1">
      <c r="B240" s="131"/>
      <c r="C240" s="132" t="s">
        <v>850</v>
      </c>
      <c r="D240" s="132" t="s">
        <v>184</v>
      </c>
      <c r="E240" s="133" t="s">
        <v>5495</v>
      </c>
      <c r="F240" s="134" t="s">
        <v>5496</v>
      </c>
      <c r="G240" s="135" t="s">
        <v>5418</v>
      </c>
      <c r="H240" s="185"/>
      <c r="I240" s="137"/>
      <c r="J240" s="138">
        <f t="shared" si="10"/>
        <v>0</v>
      </c>
      <c r="K240" s="134" t="s">
        <v>3</v>
      </c>
      <c r="L240" s="32"/>
      <c r="M240" s="139" t="s">
        <v>3</v>
      </c>
      <c r="N240" s="140" t="s">
        <v>43</v>
      </c>
      <c r="P240" s="141">
        <f t="shared" si="11"/>
        <v>0</v>
      </c>
      <c r="Q240" s="141">
        <v>0</v>
      </c>
      <c r="R240" s="141">
        <f t="shared" si="12"/>
        <v>0</v>
      </c>
      <c r="S240" s="141">
        <v>0</v>
      </c>
      <c r="T240" s="142">
        <f t="shared" si="13"/>
        <v>0</v>
      </c>
      <c r="AR240" s="143" t="s">
        <v>286</v>
      </c>
      <c r="AT240" s="143" t="s">
        <v>184</v>
      </c>
      <c r="AU240" s="143" t="s">
        <v>79</v>
      </c>
      <c r="AY240" s="17" t="s">
        <v>182</v>
      </c>
      <c r="BE240" s="144">
        <f t="shared" si="14"/>
        <v>0</v>
      </c>
      <c r="BF240" s="144">
        <f t="shared" si="15"/>
        <v>0</v>
      </c>
      <c r="BG240" s="144">
        <f t="shared" si="16"/>
        <v>0</v>
      </c>
      <c r="BH240" s="144">
        <f t="shared" si="17"/>
        <v>0</v>
      </c>
      <c r="BI240" s="144">
        <f t="shared" si="18"/>
        <v>0</v>
      </c>
      <c r="BJ240" s="17" t="s">
        <v>79</v>
      </c>
      <c r="BK240" s="144">
        <f t="shared" si="19"/>
        <v>0</v>
      </c>
      <c r="BL240" s="17" t="s">
        <v>286</v>
      </c>
      <c r="BM240" s="143" t="s">
        <v>1943</v>
      </c>
    </row>
    <row r="241" spans="2:65" s="1" customFormat="1" ht="29.25">
      <c r="B241" s="32"/>
      <c r="D241" s="150" t="s">
        <v>739</v>
      </c>
      <c r="F241" s="181" t="s">
        <v>5497</v>
      </c>
      <c r="I241" s="147"/>
      <c r="L241" s="32"/>
      <c r="M241" s="148"/>
      <c r="T241" s="52"/>
      <c r="AT241" s="17" t="s">
        <v>739</v>
      </c>
      <c r="AU241" s="17" t="s">
        <v>79</v>
      </c>
    </row>
    <row r="242" spans="2:65" s="1" customFormat="1" ht="37.9" customHeight="1">
      <c r="B242" s="131"/>
      <c r="C242" s="132" t="s">
        <v>856</v>
      </c>
      <c r="D242" s="132" t="s">
        <v>184</v>
      </c>
      <c r="E242" s="133" t="s">
        <v>5498</v>
      </c>
      <c r="F242" s="134" t="s">
        <v>5499</v>
      </c>
      <c r="G242" s="135" t="s">
        <v>5418</v>
      </c>
      <c r="H242" s="185"/>
      <c r="I242" s="137"/>
      <c r="J242" s="138">
        <f>ROUND(I242*H242,2)</f>
        <v>0</v>
      </c>
      <c r="K242" s="134" t="s">
        <v>3</v>
      </c>
      <c r="L242" s="32"/>
      <c r="M242" s="139" t="s">
        <v>3</v>
      </c>
      <c r="N242" s="140" t="s">
        <v>43</v>
      </c>
      <c r="P242" s="141">
        <f>O242*H242</f>
        <v>0</v>
      </c>
      <c r="Q242" s="141">
        <v>0</v>
      </c>
      <c r="R242" s="141">
        <f>Q242*H242</f>
        <v>0</v>
      </c>
      <c r="S242" s="141">
        <v>0</v>
      </c>
      <c r="T242" s="142">
        <f>S242*H242</f>
        <v>0</v>
      </c>
      <c r="AR242" s="143" t="s">
        <v>286</v>
      </c>
      <c r="AT242" s="143" t="s">
        <v>184</v>
      </c>
      <c r="AU242" s="143" t="s">
        <v>79</v>
      </c>
      <c r="AY242" s="17" t="s">
        <v>182</v>
      </c>
      <c r="BE242" s="144">
        <f>IF(N242="základní",J242,0)</f>
        <v>0</v>
      </c>
      <c r="BF242" s="144">
        <f>IF(N242="snížená",J242,0)</f>
        <v>0</v>
      </c>
      <c r="BG242" s="144">
        <f>IF(N242="zákl. přenesená",J242,0)</f>
        <v>0</v>
      </c>
      <c r="BH242" s="144">
        <f>IF(N242="sníž. přenesená",J242,0)</f>
        <v>0</v>
      </c>
      <c r="BI242" s="144">
        <f>IF(N242="nulová",J242,0)</f>
        <v>0</v>
      </c>
      <c r="BJ242" s="17" t="s">
        <v>79</v>
      </c>
      <c r="BK242" s="144">
        <f>ROUND(I242*H242,2)</f>
        <v>0</v>
      </c>
      <c r="BL242" s="17" t="s">
        <v>286</v>
      </c>
      <c r="BM242" s="143" t="s">
        <v>2009</v>
      </c>
    </row>
    <row r="243" spans="2:65" s="1" customFormat="1" ht="29.25">
      <c r="B243" s="32"/>
      <c r="D243" s="150" t="s">
        <v>739</v>
      </c>
      <c r="F243" s="181" t="s">
        <v>5497</v>
      </c>
      <c r="I243" s="147"/>
      <c r="L243" s="32"/>
      <c r="M243" s="148"/>
      <c r="T243" s="52"/>
      <c r="AT243" s="17" t="s">
        <v>739</v>
      </c>
      <c r="AU243" s="17" t="s">
        <v>79</v>
      </c>
    </row>
    <row r="244" spans="2:65" s="11" customFormat="1" ht="25.9" customHeight="1">
      <c r="B244" s="119"/>
      <c r="D244" s="120" t="s">
        <v>71</v>
      </c>
      <c r="E244" s="121" t="s">
        <v>5500</v>
      </c>
      <c r="F244" s="121" t="s">
        <v>5501</v>
      </c>
      <c r="I244" s="122"/>
      <c r="J244" s="123">
        <f>BK244</f>
        <v>0</v>
      </c>
      <c r="L244" s="119"/>
      <c r="M244" s="124"/>
      <c r="P244" s="125">
        <f>SUM(P245:P336)</f>
        <v>0</v>
      </c>
      <c r="R244" s="125">
        <f>SUM(R245:R336)</f>
        <v>0</v>
      </c>
      <c r="T244" s="126">
        <f>SUM(T245:T336)</f>
        <v>0</v>
      </c>
      <c r="AR244" s="120" t="s">
        <v>81</v>
      </c>
      <c r="AT244" s="127" t="s">
        <v>71</v>
      </c>
      <c r="AU244" s="127" t="s">
        <v>72</v>
      </c>
      <c r="AY244" s="120" t="s">
        <v>182</v>
      </c>
      <c r="BK244" s="128">
        <f>SUM(BK245:BK336)</f>
        <v>0</v>
      </c>
    </row>
    <row r="245" spans="2:65" s="1" customFormat="1" ht="33" customHeight="1">
      <c r="B245" s="131"/>
      <c r="C245" s="132" t="s">
        <v>861</v>
      </c>
      <c r="D245" s="132" t="s">
        <v>184</v>
      </c>
      <c r="E245" s="133" t="s">
        <v>5502</v>
      </c>
      <c r="F245" s="134" t="s">
        <v>5503</v>
      </c>
      <c r="G245" s="135" t="s">
        <v>300</v>
      </c>
      <c r="H245" s="136">
        <v>10</v>
      </c>
      <c r="I245" s="137"/>
      <c r="J245" s="138">
        <f>ROUND(I245*H245,2)</f>
        <v>0</v>
      </c>
      <c r="K245" s="134" t="s">
        <v>3</v>
      </c>
      <c r="L245" s="32"/>
      <c r="M245" s="139" t="s">
        <v>3</v>
      </c>
      <c r="N245" s="140" t="s">
        <v>43</v>
      </c>
      <c r="P245" s="141">
        <f>O245*H245</f>
        <v>0</v>
      </c>
      <c r="Q245" s="141">
        <v>0</v>
      </c>
      <c r="R245" s="141">
        <f>Q245*H245</f>
        <v>0</v>
      </c>
      <c r="S245" s="141">
        <v>0</v>
      </c>
      <c r="T245" s="142">
        <f>S245*H245</f>
        <v>0</v>
      </c>
      <c r="AR245" s="143" t="s">
        <v>286</v>
      </c>
      <c r="AT245" s="143" t="s">
        <v>184</v>
      </c>
      <c r="AU245" s="143" t="s">
        <v>79</v>
      </c>
      <c r="AY245" s="17" t="s">
        <v>182</v>
      </c>
      <c r="BE245" s="144">
        <f>IF(N245="základní",J245,0)</f>
        <v>0</v>
      </c>
      <c r="BF245" s="144">
        <f>IF(N245="snížená",J245,0)</f>
        <v>0</v>
      </c>
      <c r="BG245" s="144">
        <f>IF(N245="zákl. přenesená",J245,0)</f>
        <v>0</v>
      </c>
      <c r="BH245" s="144">
        <f>IF(N245="sníž. přenesená",J245,0)</f>
        <v>0</v>
      </c>
      <c r="BI245" s="144">
        <f>IF(N245="nulová",J245,0)</f>
        <v>0</v>
      </c>
      <c r="BJ245" s="17" t="s">
        <v>79</v>
      </c>
      <c r="BK245" s="144">
        <f>ROUND(I245*H245,2)</f>
        <v>0</v>
      </c>
      <c r="BL245" s="17" t="s">
        <v>286</v>
      </c>
      <c r="BM245" s="143" t="s">
        <v>2021</v>
      </c>
    </row>
    <row r="246" spans="2:65" s="1" customFormat="1" ht="33" customHeight="1">
      <c r="B246" s="131"/>
      <c r="C246" s="132" t="s">
        <v>889</v>
      </c>
      <c r="D246" s="132" t="s">
        <v>184</v>
      </c>
      <c r="E246" s="133" t="s">
        <v>5504</v>
      </c>
      <c r="F246" s="134" t="s">
        <v>5505</v>
      </c>
      <c r="G246" s="135" t="s">
        <v>300</v>
      </c>
      <c r="H246" s="136">
        <v>7</v>
      </c>
      <c r="I246" s="137"/>
      <c r="J246" s="138">
        <f>ROUND(I246*H246,2)</f>
        <v>0</v>
      </c>
      <c r="K246" s="134" t="s">
        <v>3</v>
      </c>
      <c r="L246" s="32"/>
      <c r="M246" s="139" t="s">
        <v>3</v>
      </c>
      <c r="N246" s="140" t="s">
        <v>43</v>
      </c>
      <c r="P246" s="141">
        <f>O246*H246</f>
        <v>0</v>
      </c>
      <c r="Q246" s="141">
        <v>0</v>
      </c>
      <c r="R246" s="141">
        <f>Q246*H246</f>
        <v>0</v>
      </c>
      <c r="S246" s="141">
        <v>0</v>
      </c>
      <c r="T246" s="142">
        <f>S246*H246</f>
        <v>0</v>
      </c>
      <c r="AR246" s="143" t="s">
        <v>286</v>
      </c>
      <c r="AT246" s="143" t="s">
        <v>184</v>
      </c>
      <c r="AU246" s="143" t="s">
        <v>79</v>
      </c>
      <c r="AY246" s="17" t="s">
        <v>182</v>
      </c>
      <c r="BE246" s="144">
        <f>IF(N246="základní",J246,0)</f>
        <v>0</v>
      </c>
      <c r="BF246" s="144">
        <f>IF(N246="snížená",J246,0)</f>
        <v>0</v>
      </c>
      <c r="BG246" s="144">
        <f>IF(N246="zákl. přenesená",J246,0)</f>
        <v>0</v>
      </c>
      <c r="BH246" s="144">
        <f>IF(N246="sníž. přenesená",J246,0)</f>
        <v>0</v>
      </c>
      <c r="BI246" s="144">
        <f>IF(N246="nulová",J246,0)</f>
        <v>0</v>
      </c>
      <c r="BJ246" s="17" t="s">
        <v>79</v>
      </c>
      <c r="BK246" s="144">
        <f>ROUND(I246*H246,2)</f>
        <v>0</v>
      </c>
      <c r="BL246" s="17" t="s">
        <v>286</v>
      </c>
      <c r="BM246" s="143" t="s">
        <v>2050</v>
      </c>
    </row>
    <row r="247" spans="2:65" s="1" customFormat="1" ht="33" customHeight="1">
      <c r="B247" s="131"/>
      <c r="C247" s="132" t="s">
        <v>896</v>
      </c>
      <c r="D247" s="132" t="s">
        <v>184</v>
      </c>
      <c r="E247" s="133" t="s">
        <v>5506</v>
      </c>
      <c r="F247" s="134" t="s">
        <v>5507</v>
      </c>
      <c r="G247" s="135" t="s">
        <v>300</v>
      </c>
      <c r="H247" s="136">
        <v>58</v>
      </c>
      <c r="I247" s="137"/>
      <c r="J247" s="138">
        <f>ROUND(I247*H247,2)</f>
        <v>0</v>
      </c>
      <c r="K247" s="134" t="s">
        <v>3</v>
      </c>
      <c r="L247" s="32"/>
      <c r="M247" s="139" t="s">
        <v>3</v>
      </c>
      <c r="N247" s="140" t="s">
        <v>43</v>
      </c>
      <c r="P247" s="141">
        <f>O247*H247</f>
        <v>0</v>
      </c>
      <c r="Q247" s="141">
        <v>0</v>
      </c>
      <c r="R247" s="141">
        <f>Q247*H247</f>
        <v>0</v>
      </c>
      <c r="S247" s="141">
        <v>0</v>
      </c>
      <c r="T247" s="142">
        <f>S247*H247</f>
        <v>0</v>
      </c>
      <c r="AR247" s="143" t="s">
        <v>286</v>
      </c>
      <c r="AT247" s="143" t="s">
        <v>184</v>
      </c>
      <c r="AU247" s="143" t="s">
        <v>79</v>
      </c>
      <c r="AY247" s="17" t="s">
        <v>182</v>
      </c>
      <c r="BE247" s="144">
        <f>IF(N247="základní",J247,0)</f>
        <v>0</v>
      </c>
      <c r="BF247" s="144">
        <f>IF(N247="snížená",J247,0)</f>
        <v>0</v>
      </c>
      <c r="BG247" s="144">
        <f>IF(N247="zákl. přenesená",J247,0)</f>
        <v>0</v>
      </c>
      <c r="BH247" s="144">
        <f>IF(N247="sníž. přenesená",J247,0)</f>
        <v>0</v>
      </c>
      <c r="BI247" s="144">
        <f>IF(N247="nulová",J247,0)</f>
        <v>0</v>
      </c>
      <c r="BJ247" s="17" t="s">
        <v>79</v>
      </c>
      <c r="BK247" s="144">
        <f>ROUND(I247*H247,2)</f>
        <v>0</v>
      </c>
      <c r="BL247" s="17" t="s">
        <v>286</v>
      </c>
      <c r="BM247" s="143" t="s">
        <v>2061</v>
      </c>
    </row>
    <row r="248" spans="2:65" s="1" customFormat="1" ht="33" customHeight="1">
      <c r="B248" s="131"/>
      <c r="C248" s="132" t="s">
        <v>902</v>
      </c>
      <c r="D248" s="132" t="s">
        <v>184</v>
      </c>
      <c r="E248" s="133" t="s">
        <v>5508</v>
      </c>
      <c r="F248" s="134" t="s">
        <v>5509</v>
      </c>
      <c r="G248" s="135" t="s">
        <v>300</v>
      </c>
      <c r="H248" s="136">
        <v>59</v>
      </c>
      <c r="I248" s="137"/>
      <c r="J248" s="138">
        <f>ROUND(I248*H248,2)</f>
        <v>0</v>
      </c>
      <c r="K248" s="134" t="s">
        <v>3</v>
      </c>
      <c r="L248" s="32"/>
      <c r="M248" s="139" t="s">
        <v>3</v>
      </c>
      <c r="N248" s="140" t="s">
        <v>43</v>
      </c>
      <c r="P248" s="141">
        <f>O248*H248</f>
        <v>0</v>
      </c>
      <c r="Q248" s="141">
        <v>0</v>
      </c>
      <c r="R248" s="141">
        <f>Q248*H248</f>
        <v>0</v>
      </c>
      <c r="S248" s="141">
        <v>0</v>
      </c>
      <c r="T248" s="142">
        <f>S248*H248</f>
        <v>0</v>
      </c>
      <c r="AR248" s="143" t="s">
        <v>286</v>
      </c>
      <c r="AT248" s="143" t="s">
        <v>184</v>
      </c>
      <c r="AU248" s="143" t="s">
        <v>79</v>
      </c>
      <c r="AY248" s="17" t="s">
        <v>182</v>
      </c>
      <c r="BE248" s="144">
        <f>IF(N248="základní",J248,0)</f>
        <v>0</v>
      </c>
      <c r="BF248" s="144">
        <f>IF(N248="snížená",J248,0)</f>
        <v>0</v>
      </c>
      <c r="BG248" s="144">
        <f>IF(N248="zákl. přenesená",J248,0)</f>
        <v>0</v>
      </c>
      <c r="BH248" s="144">
        <f>IF(N248="sníž. přenesená",J248,0)</f>
        <v>0</v>
      </c>
      <c r="BI248" s="144">
        <f>IF(N248="nulová",J248,0)</f>
        <v>0</v>
      </c>
      <c r="BJ248" s="17" t="s">
        <v>79</v>
      </c>
      <c r="BK248" s="144">
        <f>ROUND(I248*H248,2)</f>
        <v>0</v>
      </c>
      <c r="BL248" s="17" t="s">
        <v>286</v>
      </c>
      <c r="BM248" s="143" t="s">
        <v>2075</v>
      </c>
    </row>
    <row r="249" spans="2:65" s="1" customFormat="1" ht="19.5">
      <c r="B249" s="32"/>
      <c r="D249" s="150" t="s">
        <v>739</v>
      </c>
      <c r="F249" s="181" t="s">
        <v>5510</v>
      </c>
      <c r="I249" s="147"/>
      <c r="L249" s="32"/>
      <c r="M249" s="148"/>
      <c r="T249" s="52"/>
      <c r="AT249" s="17" t="s">
        <v>739</v>
      </c>
      <c r="AU249" s="17" t="s">
        <v>79</v>
      </c>
    </row>
    <row r="250" spans="2:65" s="1" customFormat="1" ht="33" customHeight="1">
      <c r="B250" s="131"/>
      <c r="C250" s="132" t="s">
        <v>911</v>
      </c>
      <c r="D250" s="132" t="s">
        <v>184</v>
      </c>
      <c r="E250" s="133" t="s">
        <v>5511</v>
      </c>
      <c r="F250" s="134" t="s">
        <v>5512</v>
      </c>
      <c r="G250" s="135" t="s">
        <v>300</v>
      </c>
      <c r="H250" s="136">
        <v>591</v>
      </c>
      <c r="I250" s="137"/>
      <c r="J250" s="138">
        <f>ROUND(I250*H250,2)</f>
        <v>0</v>
      </c>
      <c r="K250" s="134" t="s">
        <v>3</v>
      </c>
      <c r="L250" s="32"/>
      <c r="M250" s="139" t="s">
        <v>3</v>
      </c>
      <c r="N250" s="140" t="s">
        <v>43</v>
      </c>
      <c r="P250" s="141">
        <f>O250*H250</f>
        <v>0</v>
      </c>
      <c r="Q250" s="141">
        <v>0</v>
      </c>
      <c r="R250" s="141">
        <f>Q250*H250</f>
        <v>0</v>
      </c>
      <c r="S250" s="141">
        <v>0</v>
      </c>
      <c r="T250" s="142">
        <f>S250*H250</f>
        <v>0</v>
      </c>
      <c r="AR250" s="143" t="s">
        <v>286</v>
      </c>
      <c r="AT250" s="143" t="s">
        <v>184</v>
      </c>
      <c r="AU250" s="143" t="s">
        <v>79</v>
      </c>
      <c r="AY250" s="17" t="s">
        <v>182</v>
      </c>
      <c r="BE250" s="144">
        <f>IF(N250="základní",J250,0)</f>
        <v>0</v>
      </c>
      <c r="BF250" s="144">
        <f>IF(N250="snížená",J250,0)</f>
        <v>0</v>
      </c>
      <c r="BG250" s="144">
        <f>IF(N250="zákl. přenesená",J250,0)</f>
        <v>0</v>
      </c>
      <c r="BH250" s="144">
        <f>IF(N250="sníž. přenesená",J250,0)</f>
        <v>0</v>
      </c>
      <c r="BI250" s="144">
        <f>IF(N250="nulová",J250,0)</f>
        <v>0</v>
      </c>
      <c r="BJ250" s="17" t="s">
        <v>79</v>
      </c>
      <c r="BK250" s="144">
        <f>ROUND(I250*H250,2)</f>
        <v>0</v>
      </c>
      <c r="BL250" s="17" t="s">
        <v>286</v>
      </c>
      <c r="BM250" s="143" t="s">
        <v>2086</v>
      </c>
    </row>
    <row r="251" spans="2:65" s="1" customFormat="1" ht="19.5">
      <c r="B251" s="32"/>
      <c r="D251" s="150" t="s">
        <v>739</v>
      </c>
      <c r="F251" s="181" t="s">
        <v>5510</v>
      </c>
      <c r="I251" s="147"/>
      <c r="L251" s="32"/>
      <c r="M251" s="148"/>
      <c r="T251" s="52"/>
      <c r="AT251" s="17" t="s">
        <v>739</v>
      </c>
      <c r="AU251" s="17" t="s">
        <v>79</v>
      </c>
    </row>
    <row r="252" spans="2:65" s="1" customFormat="1" ht="33" customHeight="1">
      <c r="B252" s="131"/>
      <c r="C252" s="132" t="s">
        <v>923</v>
      </c>
      <c r="D252" s="132" t="s">
        <v>184</v>
      </c>
      <c r="E252" s="133" t="s">
        <v>5513</v>
      </c>
      <c r="F252" s="134" t="s">
        <v>5514</v>
      </c>
      <c r="G252" s="135" t="s">
        <v>300</v>
      </c>
      <c r="H252" s="136">
        <v>173</v>
      </c>
      <c r="I252" s="137"/>
      <c r="J252" s="138">
        <f>ROUND(I252*H252,2)</f>
        <v>0</v>
      </c>
      <c r="K252" s="134" t="s">
        <v>3</v>
      </c>
      <c r="L252" s="32"/>
      <c r="M252" s="139" t="s">
        <v>3</v>
      </c>
      <c r="N252" s="140" t="s">
        <v>43</v>
      </c>
      <c r="P252" s="141">
        <f>O252*H252</f>
        <v>0</v>
      </c>
      <c r="Q252" s="141">
        <v>0</v>
      </c>
      <c r="R252" s="141">
        <f>Q252*H252</f>
        <v>0</v>
      </c>
      <c r="S252" s="141">
        <v>0</v>
      </c>
      <c r="T252" s="142">
        <f>S252*H252</f>
        <v>0</v>
      </c>
      <c r="AR252" s="143" t="s">
        <v>286</v>
      </c>
      <c r="AT252" s="143" t="s">
        <v>184</v>
      </c>
      <c r="AU252" s="143" t="s">
        <v>79</v>
      </c>
      <c r="AY252" s="17" t="s">
        <v>182</v>
      </c>
      <c r="BE252" s="144">
        <f>IF(N252="základní",J252,0)</f>
        <v>0</v>
      </c>
      <c r="BF252" s="144">
        <f>IF(N252="snížená",J252,0)</f>
        <v>0</v>
      </c>
      <c r="BG252" s="144">
        <f>IF(N252="zákl. přenesená",J252,0)</f>
        <v>0</v>
      </c>
      <c r="BH252" s="144">
        <f>IF(N252="sníž. přenesená",J252,0)</f>
        <v>0</v>
      </c>
      <c r="BI252" s="144">
        <f>IF(N252="nulová",J252,0)</f>
        <v>0</v>
      </c>
      <c r="BJ252" s="17" t="s">
        <v>79</v>
      </c>
      <c r="BK252" s="144">
        <f>ROUND(I252*H252,2)</f>
        <v>0</v>
      </c>
      <c r="BL252" s="17" t="s">
        <v>286</v>
      </c>
      <c r="BM252" s="143" t="s">
        <v>2094</v>
      </c>
    </row>
    <row r="253" spans="2:65" s="1" customFormat="1" ht="19.5">
      <c r="B253" s="32"/>
      <c r="D253" s="150" t="s">
        <v>739</v>
      </c>
      <c r="F253" s="181" t="s">
        <v>5510</v>
      </c>
      <c r="I253" s="147"/>
      <c r="L253" s="32"/>
      <c r="M253" s="148"/>
      <c r="T253" s="52"/>
      <c r="AT253" s="17" t="s">
        <v>739</v>
      </c>
      <c r="AU253" s="17" t="s">
        <v>79</v>
      </c>
    </row>
    <row r="254" spans="2:65" s="1" customFormat="1" ht="33" customHeight="1">
      <c r="B254" s="131"/>
      <c r="C254" s="132" t="s">
        <v>967</v>
      </c>
      <c r="D254" s="132" t="s">
        <v>184</v>
      </c>
      <c r="E254" s="133" t="s">
        <v>5515</v>
      </c>
      <c r="F254" s="134" t="s">
        <v>5516</v>
      </c>
      <c r="G254" s="135" t="s">
        <v>300</v>
      </c>
      <c r="H254" s="136">
        <v>91</v>
      </c>
      <c r="I254" s="137"/>
      <c r="J254" s="138">
        <f>ROUND(I254*H254,2)</f>
        <v>0</v>
      </c>
      <c r="K254" s="134" t="s">
        <v>3</v>
      </c>
      <c r="L254" s="32"/>
      <c r="M254" s="139" t="s">
        <v>3</v>
      </c>
      <c r="N254" s="140" t="s">
        <v>43</v>
      </c>
      <c r="P254" s="141">
        <f>O254*H254</f>
        <v>0</v>
      </c>
      <c r="Q254" s="141">
        <v>0</v>
      </c>
      <c r="R254" s="141">
        <f>Q254*H254</f>
        <v>0</v>
      </c>
      <c r="S254" s="141">
        <v>0</v>
      </c>
      <c r="T254" s="142">
        <f>S254*H254</f>
        <v>0</v>
      </c>
      <c r="AR254" s="143" t="s">
        <v>286</v>
      </c>
      <c r="AT254" s="143" t="s">
        <v>184</v>
      </c>
      <c r="AU254" s="143" t="s">
        <v>79</v>
      </c>
      <c r="AY254" s="17" t="s">
        <v>182</v>
      </c>
      <c r="BE254" s="144">
        <f>IF(N254="základní",J254,0)</f>
        <v>0</v>
      </c>
      <c r="BF254" s="144">
        <f>IF(N254="snížená",J254,0)</f>
        <v>0</v>
      </c>
      <c r="BG254" s="144">
        <f>IF(N254="zákl. přenesená",J254,0)</f>
        <v>0</v>
      </c>
      <c r="BH254" s="144">
        <f>IF(N254="sníž. přenesená",J254,0)</f>
        <v>0</v>
      </c>
      <c r="BI254" s="144">
        <f>IF(N254="nulová",J254,0)</f>
        <v>0</v>
      </c>
      <c r="BJ254" s="17" t="s">
        <v>79</v>
      </c>
      <c r="BK254" s="144">
        <f>ROUND(I254*H254,2)</f>
        <v>0</v>
      </c>
      <c r="BL254" s="17" t="s">
        <v>286</v>
      </c>
      <c r="BM254" s="143" t="s">
        <v>2104</v>
      </c>
    </row>
    <row r="255" spans="2:65" s="1" customFormat="1" ht="19.5">
      <c r="B255" s="32"/>
      <c r="D255" s="150" t="s">
        <v>739</v>
      </c>
      <c r="F255" s="181" t="s">
        <v>5510</v>
      </c>
      <c r="I255" s="147"/>
      <c r="L255" s="32"/>
      <c r="M255" s="148"/>
      <c r="T255" s="52"/>
      <c r="AT255" s="17" t="s">
        <v>739</v>
      </c>
      <c r="AU255" s="17" t="s">
        <v>79</v>
      </c>
    </row>
    <row r="256" spans="2:65" s="1" customFormat="1" ht="33" customHeight="1">
      <c r="B256" s="131"/>
      <c r="C256" s="132" t="s">
        <v>982</v>
      </c>
      <c r="D256" s="132" t="s">
        <v>184</v>
      </c>
      <c r="E256" s="133" t="s">
        <v>5517</v>
      </c>
      <c r="F256" s="134" t="s">
        <v>5518</v>
      </c>
      <c r="G256" s="135" t="s">
        <v>300</v>
      </c>
      <c r="H256" s="136">
        <v>38</v>
      </c>
      <c r="I256" s="137"/>
      <c r="J256" s="138">
        <f>ROUND(I256*H256,2)</f>
        <v>0</v>
      </c>
      <c r="K256" s="134" t="s">
        <v>3</v>
      </c>
      <c r="L256" s="32"/>
      <c r="M256" s="139" t="s">
        <v>3</v>
      </c>
      <c r="N256" s="140" t="s">
        <v>43</v>
      </c>
      <c r="P256" s="141">
        <f>O256*H256</f>
        <v>0</v>
      </c>
      <c r="Q256" s="141">
        <v>0</v>
      </c>
      <c r="R256" s="141">
        <f>Q256*H256</f>
        <v>0</v>
      </c>
      <c r="S256" s="141">
        <v>0</v>
      </c>
      <c r="T256" s="142">
        <f>S256*H256</f>
        <v>0</v>
      </c>
      <c r="AR256" s="143" t="s">
        <v>286</v>
      </c>
      <c r="AT256" s="143" t="s">
        <v>184</v>
      </c>
      <c r="AU256" s="143" t="s">
        <v>79</v>
      </c>
      <c r="AY256" s="17" t="s">
        <v>182</v>
      </c>
      <c r="BE256" s="144">
        <f>IF(N256="základní",J256,0)</f>
        <v>0</v>
      </c>
      <c r="BF256" s="144">
        <f>IF(N256="snížená",J256,0)</f>
        <v>0</v>
      </c>
      <c r="BG256" s="144">
        <f>IF(N256="zákl. přenesená",J256,0)</f>
        <v>0</v>
      </c>
      <c r="BH256" s="144">
        <f>IF(N256="sníž. přenesená",J256,0)</f>
        <v>0</v>
      </c>
      <c r="BI256" s="144">
        <f>IF(N256="nulová",J256,0)</f>
        <v>0</v>
      </c>
      <c r="BJ256" s="17" t="s">
        <v>79</v>
      </c>
      <c r="BK256" s="144">
        <f>ROUND(I256*H256,2)</f>
        <v>0</v>
      </c>
      <c r="BL256" s="17" t="s">
        <v>286</v>
      </c>
      <c r="BM256" s="143" t="s">
        <v>2119</v>
      </c>
    </row>
    <row r="257" spans="2:65" s="1" customFormat="1" ht="19.5">
      <c r="B257" s="32"/>
      <c r="D257" s="150" t="s">
        <v>739</v>
      </c>
      <c r="F257" s="181" t="s">
        <v>5510</v>
      </c>
      <c r="I257" s="147"/>
      <c r="L257" s="32"/>
      <c r="M257" s="148"/>
      <c r="T257" s="52"/>
      <c r="AT257" s="17" t="s">
        <v>739</v>
      </c>
      <c r="AU257" s="17" t="s">
        <v>79</v>
      </c>
    </row>
    <row r="258" spans="2:65" s="1" customFormat="1" ht="33" customHeight="1">
      <c r="B258" s="131"/>
      <c r="C258" s="132" t="s">
        <v>988</v>
      </c>
      <c r="D258" s="132" t="s">
        <v>184</v>
      </c>
      <c r="E258" s="133" t="s">
        <v>5519</v>
      </c>
      <c r="F258" s="134" t="s">
        <v>5520</v>
      </c>
      <c r="G258" s="135" t="s">
        <v>300</v>
      </c>
      <c r="H258" s="136">
        <v>45</v>
      </c>
      <c r="I258" s="137"/>
      <c r="J258" s="138">
        <f>ROUND(I258*H258,2)</f>
        <v>0</v>
      </c>
      <c r="K258" s="134" t="s">
        <v>3</v>
      </c>
      <c r="L258" s="32"/>
      <c r="M258" s="139" t="s">
        <v>3</v>
      </c>
      <c r="N258" s="140" t="s">
        <v>43</v>
      </c>
      <c r="P258" s="141">
        <f>O258*H258</f>
        <v>0</v>
      </c>
      <c r="Q258" s="141">
        <v>0</v>
      </c>
      <c r="R258" s="141">
        <f>Q258*H258</f>
        <v>0</v>
      </c>
      <c r="S258" s="141">
        <v>0</v>
      </c>
      <c r="T258" s="142">
        <f>S258*H258</f>
        <v>0</v>
      </c>
      <c r="AR258" s="143" t="s">
        <v>286</v>
      </c>
      <c r="AT258" s="143" t="s">
        <v>184</v>
      </c>
      <c r="AU258" s="143" t="s">
        <v>79</v>
      </c>
      <c r="AY258" s="17" t="s">
        <v>182</v>
      </c>
      <c r="BE258" s="144">
        <f>IF(N258="základní",J258,0)</f>
        <v>0</v>
      </c>
      <c r="BF258" s="144">
        <f>IF(N258="snížená",J258,0)</f>
        <v>0</v>
      </c>
      <c r="BG258" s="144">
        <f>IF(N258="zákl. přenesená",J258,0)</f>
        <v>0</v>
      </c>
      <c r="BH258" s="144">
        <f>IF(N258="sníž. přenesená",J258,0)</f>
        <v>0</v>
      </c>
      <c r="BI258" s="144">
        <f>IF(N258="nulová",J258,0)</f>
        <v>0</v>
      </c>
      <c r="BJ258" s="17" t="s">
        <v>79</v>
      </c>
      <c r="BK258" s="144">
        <f>ROUND(I258*H258,2)</f>
        <v>0</v>
      </c>
      <c r="BL258" s="17" t="s">
        <v>286</v>
      </c>
      <c r="BM258" s="143" t="s">
        <v>2138</v>
      </c>
    </row>
    <row r="259" spans="2:65" s="1" customFormat="1" ht="19.5">
      <c r="B259" s="32"/>
      <c r="D259" s="150" t="s">
        <v>739</v>
      </c>
      <c r="F259" s="181" t="s">
        <v>5510</v>
      </c>
      <c r="I259" s="147"/>
      <c r="L259" s="32"/>
      <c r="M259" s="148"/>
      <c r="T259" s="52"/>
      <c r="AT259" s="17" t="s">
        <v>739</v>
      </c>
      <c r="AU259" s="17" t="s">
        <v>79</v>
      </c>
    </row>
    <row r="260" spans="2:65" s="1" customFormat="1" ht="33" customHeight="1">
      <c r="B260" s="131"/>
      <c r="C260" s="132" t="s">
        <v>998</v>
      </c>
      <c r="D260" s="132" t="s">
        <v>184</v>
      </c>
      <c r="E260" s="133" t="s">
        <v>5521</v>
      </c>
      <c r="F260" s="134" t="s">
        <v>5522</v>
      </c>
      <c r="G260" s="135" t="s">
        <v>300</v>
      </c>
      <c r="H260" s="136">
        <v>6</v>
      </c>
      <c r="I260" s="137"/>
      <c r="J260" s="138">
        <f>ROUND(I260*H260,2)</f>
        <v>0</v>
      </c>
      <c r="K260" s="134" t="s">
        <v>3</v>
      </c>
      <c r="L260" s="32"/>
      <c r="M260" s="139" t="s">
        <v>3</v>
      </c>
      <c r="N260" s="140" t="s">
        <v>43</v>
      </c>
      <c r="P260" s="141">
        <f>O260*H260</f>
        <v>0</v>
      </c>
      <c r="Q260" s="141">
        <v>0</v>
      </c>
      <c r="R260" s="141">
        <f>Q260*H260</f>
        <v>0</v>
      </c>
      <c r="S260" s="141">
        <v>0</v>
      </c>
      <c r="T260" s="142">
        <f>S260*H260</f>
        <v>0</v>
      </c>
      <c r="AR260" s="143" t="s">
        <v>286</v>
      </c>
      <c r="AT260" s="143" t="s">
        <v>184</v>
      </c>
      <c r="AU260" s="143" t="s">
        <v>79</v>
      </c>
      <c r="AY260" s="17" t="s">
        <v>182</v>
      </c>
      <c r="BE260" s="144">
        <f>IF(N260="základní",J260,0)</f>
        <v>0</v>
      </c>
      <c r="BF260" s="144">
        <f>IF(N260="snížená",J260,0)</f>
        <v>0</v>
      </c>
      <c r="BG260" s="144">
        <f>IF(N260="zákl. přenesená",J260,0)</f>
        <v>0</v>
      </c>
      <c r="BH260" s="144">
        <f>IF(N260="sníž. přenesená",J260,0)</f>
        <v>0</v>
      </c>
      <c r="BI260" s="144">
        <f>IF(N260="nulová",J260,0)</f>
        <v>0</v>
      </c>
      <c r="BJ260" s="17" t="s">
        <v>79</v>
      </c>
      <c r="BK260" s="144">
        <f>ROUND(I260*H260,2)</f>
        <v>0</v>
      </c>
      <c r="BL260" s="17" t="s">
        <v>286</v>
      </c>
      <c r="BM260" s="143" t="s">
        <v>2157</v>
      </c>
    </row>
    <row r="261" spans="2:65" s="1" customFormat="1" ht="19.5">
      <c r="B261" s="32"/>
      <c r="D261" s="150" t="s">
        <v>739</v>
      </c>
      <c r="F261" s="181" t="s">
        <v>5510</v>
      </c>
      <c r="I261" s="147"/>
      <c r="L261" s="32"/>
      <c r="M261" s="148"/>
      <c r="T261" s="52"/>
      <c r="AT261" s="17" t="s">
        <v>739</v>
      </c>
      <c r="AU261" s="17" t="s">
        <v>79</v>
      </c>
    </row>
    <row r="262" spans="2:65" s="1" customFormat="1" ht="49.15" customHeight="1">
      <c r="B262" s="131"/>
      <c r="C262" s="132" t="s">
        <v>1003</v>
      </c>
      <c r="D262" s="132" t="s">
        <v>184</v>
      </c>
      <c r="E262" s="133" t="s">
        <v>5523</v>
      </c>
      <c r="F262" s="134" t="s">
        <v>5524</v>
      </c>
      <c r="G262" s="135" t="s">
        <v>300</v>
      </c>
      <c r="H262" s="136">
        <v>398</v>
      </c>
      <c r="I262" s="137"/>
      <c r="J262" s="138">
        <f>ROUND(I262*H262,2)</f>
        <v>0</v>
      </c>
      <c r="K262" s="134" t="s">
        <v>3</v>
      </c>
      <c r="L262" s="32"/>
      <c r="M262" s="139" t="s">
        <v>3</v>
      </c>
      <c r="N262" s="140" t="s">
        <v>43</v>
      </c>
      <c r="P262" s="141">
        <f>O262*H262</f>
        <v>0</v>
      </c>
      <c r="Q262" s="141">
        <v>0</v>
      </c>
      <c r="R262" s="141">
        <f>Q262*H262</f>
        <v>0</v>
      </c>
      <c r="S262" s="141">
        <v>0</v>
      </c>
      <c r="T262" s="142">
        <f>S262*H262</f>
        <v>0</v>
      </c>
      <c r="AR262" s="143" t="s">
        <v>286</v>
      </c>
      <c r="AT262" s="143" t="s">
        <v>184</v>
      </c>
      <c r="AU262" s="143" t="s">
        <v>79</v>
      </c>
      <c r="AY262" s="17" t="s">
        <v>182</v>
      </c>
      <c r="BE262" s="144">
        <f>IF(N262="základní",J262,0)</f>
        <v>0</v>
      </c>
      <c r="BF262" s="144">
        <f>IF(N262="snížená",J262,0)</f>
        <v>0</v>
      </c>
      <c r="BG262" s="144">
        <f>IF(N262="zákl. přenesená",J262,0)</f>
        <v>0</v>
      </c>
      <c r="BH262" s="144">
        <f>IF(N262="sníž. přenesená",J262,0)</f>
        <v>0</v>
      </c>
      <c r="BI262" s="144">
        <f>IF(N262="nulová",J262,0)</f>
        <v>0</v>
      </c>
      <c r="BJ262" s="17" t="s">
        <v>79</v>
      </c>
      <c r="BK262" s="144">
        <f>ROUND(I262*H262,2)</f>
        <v>0</v>
      </c>
      <c r="BL262" s="17" t="s">
        <v>286</v>
      </c>
      <c r="BM262" s="143" t="s">
        <v>2168</v>
      </c>
    </row>
    <row r="263" spans="2:65" s="1" customFormat="1" ht="19.5">
      <c r="B263" s="32"/>
      <c r="D263" s="150" t="s">
        <v>739</v>
      </c>
      <c r="F263" s="181" t="s">
        <v>5510</v>
      </c>
      <c r="I263" s="147"/>
      <c r="L263" s="32"/>
      <c r="M263" s="148"/>
      <c r="T263" s="52"/>
      <c r="AT263" s="17" t="s">
        <v>739</v>
      </c>
      <c r="AU263" s="17" t="s">
        <v>79</v>
      </c>
    </row>
    <row r="264" spans="2:65" s="1" customFormat="1" ht="49.15" customHeight="1">
      <c r="B264" s="131"/>
      <c r="C264" s="132" t="s">
        <v>1034</v>
      </c>
      <c r="D264" s="132" t="s">
        <v>184</v>
      </c>
      <c r="E264" s="133" t="s">
        <v>5525</v>
      </c>
      <c r="F264" s="134" t="s">
        <v>5526</v>
      </c>
      <c r="G264" s="135" t="s">
        <v>300</v>
      </c>
      <c r="H264" s="136">
        <v>151</v>
      </c>
      <c r="I264" s="137"/>
      <c r="J264" s="138">
        <f>ROUND(I264*H264,2)</f>
        <v>0</v>
      </c>
      <c r="K264" s="134" t="s">
        <v>3</v>
      </c>
      <c r="L264" s="32"/>
      <c r="M264" s="139" t="s">
        <v>3</v>
      </c>
      <c r="N264" s="140" t="s">
        <v>43</v>
      </c>
      <c r="P264" s="141">
        <f>O264*H264</f>
        <v>0</v>
      </c>
      <c r="Q264" s="141">
        <v>0</v>
      </c>
      <c r="R264" s="141">
        <f>Q264*H264</f>
        <v>0</v>
      </c>
      <c r="S264" s="141">
        <v>0</v>
      </c>
      <c r="T264" s="142">
        <f>S264*H264</f>
        <v>0</v>
      </c>
      <c r="AR264" s="143" t="s">
        <v>286</v>
      </c>
      <c r="AT264" s="143" t="s">
        <v>184</v>
      </c>
      <c r="AU264" s="143" t="s">
        <v>79</v>
      </c>
      <c r="AY264" s="17" t="s">
        <v>182</v>
      </c>
      <c r="BE264" s="144">
        <f>IF(N264="základní",J264,0)</f>
        <v>0</v>
      </c>
      <c r="BF264" s="144">
        <f>IF(N264="snížená",J264,0)</f>
        <v>0</v>
      </c>
      <c r="BG264" s="144">
        <f>IF(N264="zákl. přenesená",J264,0)</f>
        <v>0</v>
      </c>
      <c r="BH264" s="144">
        <f>IF(N264="sníž. přenesená",J264,0)</f>
        <v>0</v>
      </c>
      <c r="BI264" s="144">
        <f>IF(N264="nulová",J264,0)</f>
        <v>0</v>
      </c>
      <c r="BJ264" s="17" t="s">
        <v>79</v>
      </c>
      <c r="BK264" s="144">
        <f>ROUND(I264*H264,2)</f>
        <v>0</v>
      </c>
      <c r="BL264" s="17" t="s">
        <v>286</v>
      </c>
      <c r="BM264" s="143" t="s">
        <v>2177</v>
      </c>
    </row>
    <row r="265" spans="2:65" s="1" customFormat="1" ht="19.5">
      <c r="B265" s="32"/>
      <c r="D265" s="150" t="s">
        <v>739</v>
      </c>
      <c r="F265" s="181" t="s">
        <v>5510</v>
      </c>
      <c r="I265" s="147"/>
      <c r="L265" s="32"/>
      <c r="M265" s="148"/>
      <c r="T265" s="52"/>
      <c r="AT265" s="17" t="s">
        <v>739</v>
      </c>
      <c r="AU265" s="17" t="s">
        <v>79</v>
      </c>
    </row>
    <row r="266" spans="2:65" s="1" customFormat="1" ht="49.15" customHeight="1">
      <c r="B266" s="131"/>
      <c r="C266" s="132" t="s">
        <v>1039</v>
      </c>
      <c r="D266" s="132" t="s">
        <v>184</v>
      </c>
      <c r="E266" s="133" t="s">
        <v>5527</v>
      </c>
      <c r="F266" s="134" t="s">
        <v>5528</v>
      </c>
      <c r="G266" s="135" t="s">
        <v>300</v>
      </c>
      <c r="H266" s="136">
        <v>52</v>
      </c>
      <c r="I266" s="137"/>
      <c r="J266" s="138">
        <f>ROUND(I266*H266,2)</f>
        <v>0</v>
      </c>
      <c r="K266" s="134" t="s">
        <v>3</v>
      </c>
      <c r="L266" s="32"/>
      <c r="M266" s="139" t="s">
        <v>3</v>
      </c>
      <c r="N266" s="140" t="s">
        <v>43</v>
      </c>
      <c r="P266" s="141">
        <f>O266*H266</f>
        <v>0</v>
      </c>
      <c r="Q266" s="141">
        <v>0</v>
      </c>
      <c r="R266" s="141">
        <f>Q266*H266</f>
        <v>0</v>
      </c>
      <c r="S266" s="141">
        <v>0</v>
      </c>
      <c r="T266" s="142">
        <f>S266*H266</f>
        <v>0</v>
      </c>
      <c r="AR266" s="143" t="s">
        <v>286</v>
      </c>
      <c r="AT266" s="143" t="s">
        <v>184</v>
      </c>
      <c r="AU266" s="143" t="s">
        <v>79</v>
      </c>
      <c r="AY266" s="17" t="s">
        <v>182</v>
      </c>
      <c r="BE266" s="144">
        <f>IF(N266="základní",J266,0)</f>
        <v>0</v>
      </c>
      <c r="BF266" s="144">
        <f>IF(N266="snížená",J266,0)</f>
        <v>0</v>
      </c>
      <c r="BG266" s="144">
        <f>IF(N266="zákl. přenesená",J266,0)</f>
        <v>0</v>
      </c>
      <c r="BH266" s="144">
        <f>IF(N266="sníž. přenesená",J266,0)</f>
        <v>0</v>
      </c>
      <c r="BI266" s="144">
        <f>IF(N266="nulová",J266,0)</f>
        <v>0</v>
      </c>
      <c r="BJ266" s="17" t="s">
        <v>79</v>
      </c>
      <c r="BK266" s="144">
        <f>ROUND(I266*H266,2)</f>
        <v>0</v>
      </c>
      <c r="BL266" s="17" t="s">
        <v>286</v>
      </c>
      <c r="BM266" s="143" t="s">
        <v>2186</v>
      </c>
    </row>
    <row r="267" spans="2:65" s="1" customFormat="1" ht="19.5">
      <c r="B267" s="32"/>
      <c r="D267" s="150" t="s">
        <v>739</v>
      </c>
      <c r="F267" s="181" t="s">
        <v>5510</v>
      </c>
      <c r="I267" s="147"/>
      <c r="L267" s="32"/>
      <c r="M267" s="148"/>
      <c r="T267" s="52"/>
      <c r="AT267" s="17" t="s">
        <v>739</v>
      </c>
      <c r="AU267" s="17" t="s">
        <v>79</v>
      </c>
    </row>
    <row r="268" spans="2:65" s="1" customFormat="1" ht="49.15" customHeight="1">
      <c r="B268" s="131"/>
      <c r="C268" s="132" t="s">
        <v>1045</v>
      </c>
      <c r="D268" s="132" t="s">
        <v>184</v>
      </c>
      <c r="E268" s="133" t="s">
        <v>5529</v>
      </c>
      <c r="F268" s="134" t="s">
        <v>5530</v>
      </c>
      <c r="G268" s="135" t="s">
        <v>300</v>
      </c>
      <c r="H268" s="136">
        <v>27</v>
      </c>
      <c r="I268" s="137"/>
      <c r="J268" s="138">
        <f>ROUND(I268*H268,2)</f>
        <v>0</v>
      </c>
      <c r="K268" s="134" t="s">
        <v>3</v>
      </c>
      <c r="L268" s="32"/>
      <c r="M268" s="139" t="s">
        <v>3</v>
      </c>
      <c r="N268" s="140" t="s">
        <v>43</v>
      </c>
      <c r="P268" s="141">
        <f>O268*H268</f>
        <v>0</v>
      </c>
      <c r="Q268" s="141">
        <v>0</v>
      </c>
      <c r="R268" s="141">
        <f>Q268*H268</f>
        <v>0</v>
      </c>
      <c r="S268" s="141">
        <v>0</v>
      </c>
      <c r="T268" s="142">
        <f>S268*H268</f>
        <v>0</v>
      </c>
      <c r="AR268" s="143" t="s">
        <v>286</v>
      </c>
      <c r="AT268" s="143" t="s">
        <v>184</v>
      </c>
      <c r="AU268" s="143" t="s">
        <v>79</v>
      </c>
      <c r="AY268" s="17" t="s">
        <v>182</v>
      </c>
      <c r="BE268" s="144">
        <f>IF(N268="základní",J268,0)</f>
        <v>0</v>
      </c>
      <c r="BF268" s="144">
        <f>IF(N268="snížená",J268,0)</f>
        <v>0</v>
      </c>
      <c r="BG268" s="144">
        <f>IF(N268="zákl. přenesená",J268,0)</f>
        <v>0</v>
      </c>
      <c r="BH268" s="144">
        <f>IF(N268="sníž. přenesená",J268,0)</f>
        <v>0</v>
      </c>
      <c r="BI268" s="144">
        <f>IF(N268="nulová",J268,0)</f>
        <v>0</v>
      </c>
      <c r="BJ268" s="17" t="s">
        <v>79</v>
      </c>
      <c r="BK268" s="144">
        <f>ROUND(I268*H268,2)</f>
        <v>0</v>
      </c>
      <c r="BL268" s="17" t="s">
        <v>286</v>
      </c>
      <c r="BM268" s="143" t="s">
        <v>2196</v>
      </c>
    </row>
    <row r="269" spans="2:65" s="1" customFormat="1" ht="19.5">
      <c r="B269" s="32"/>
      <c r="D269" s="150" t="s">
        <v>739</v>
      </c>
      <c r="F269" s="181" t="s">
        <v>5510</v>
      </c>
      <c r="I269" s="147"/>
      <c r="L269" s="32"/>
      <c r="M269" s="148"/>
      <c r="T269" s="52"/>
      <c r="AT269" s="17" t="s">
        <v>739</v>
      </c>
      <c r="AU269" s="17" t="s">
        <v>79</v>
      </c>
    </row>
    <row r="270" spans="2:65" s="1" customFormat="1" ht="49.15" customHeight="1">
      <c r="B270" s="131"/>
      <c r="C270" s="132" t="s">
        <v>1053</v>
      </c>
      <c r="D270" s="132" t="s">
        <v>184</v>
      </c>
      <c r="E270" s="133" t="s">
        <v>5531</v>
      </c>
      <c r="F270" s="134" t="s">
        <v>5532</v>
      </c>
      <c r="G270" s="135" t="s">
        <v>300</v>
      </c>
      <c r="H270" s="136">
        <v>26</v>
      </c>
      <c r="I270" s="137"/>
      <c r="J270" s="138">
        <f>ROUND(I270*H270,2)</f>
        <v>0</v>
      </c>
      <c r="K270" s="134" t="s">
        <v>3</v>
      </c>
      <c r="L270" s="32"/>
      <c r="M270" s="139" t="s">
        <v>3</v>
      </c>
      <c r="N270" s="140" t="s">
        <v>43</v>
      </c>
      <c r="P270" s="141">
        <f>O270*H270</f>
        <v>0</v>
      </c>
      <c r="Q270" s="141">
        <v>0</v>
      </c>
      <c r="R270" s="141">
        <f>Q270*H270</f>
        <v>0</v>
      </c>
      <c r="S270" s="141">
        <v>0</v>
      </c>
      <c r="T270" s="142">
        <f>S270*H270</f>
        <v>0</v>
      </c>
      <c r="AR270" s="143" t="s">
        <v>286</v>
      </c>
      <c r="AT270" s="143" t="s">
        <v>184</v>
      </c>
      <c r="AU270" s="143" t="s">
        <v>79</v>
      </c>
      <c r="AY270" s="17" t="s">
        <v>182</v>
      </c>
      <c r="BE270" s="144">
        <f>IF(N270="základní",J270,0)</f>
        <v>0</v>
      </c>
      <c r="BF270" s="144">
        <f>IF(N270="snížená",J270,0)</f>
        <v>0</v>
      </c>
      <c r="BG270" s="144">
        <f>IF(N270="zákl. přenesená",J270,0)</f>
        <v>0</v>
      </c>
      <c r="BH270" s="144">
        <f>IF(N270="sníž. přenesená",J270,0)</f>
        <v>0</v>
      </c>
      <c r="BI270" s="144">
        <f>IF(N270="nulová",J270,0)</f>
        <v>0</v>
      </c>
      <c r="BJ270" s="17" t="s">
        <v>79</v>
      </c>
      <c r="BK270" s="144">
        <f>ROUND(I270*H270,2)</f>
        <v>0</v>
      </c>
      <c r="BL270" s="17" t="s">
        <v>286</v>
      </c>
      <c r="BM270" s="143" t="s">
        <v>2205</v>
      </c>
    </row>
    <row r="271" spans="2:65" s="1" customFormat="1" ht="19.5">
      <c r="B271" s="32"/>
      <c r="D271" s="150" t="s">
        <v>739</v>
      </c>
      <c r="F271" s="181" t="s">
        <v>5510</v>
      </c>
      <c r="I271" s="147"/>
      <c r="L271" s="32"/>
      <c r="M271" s="148"/>
      <c r="T271" s="52"/>
      <c r="AT271" s="17" t="s">
        <v>739</v>
      </c>
      <c r="AU271" s="17" t="s">
        <v>79</v>
      </c>
    </row>
    <row r="272" spans="2:65" s="1" customFormat="1" ht="49.15" customHeight="1">
      <c r="B272" s="131"/>
      <c r="C272" s="132" t="s">
        <v>1061</v>
      </c>
      <c r="D272" s="132" t="s">
        <v>184</v>
      </c>
      <c r="E272" s="133" t="s">
        <v>5533</v>
      </c>
      <c r="F272" s="134" t="s">
        <v>5534</v>
      </c>
      <c r="G272" s="135" t="s">
        <v>300</v>
      </c>
      <c r="H272" s="136">
        <v>59</v>
      </c>
      <c r="I272" s="137"/>
      <c r="J272" s="138">
        <f>ROUND(I272*H272,2)</f>
        <v>0</v>
      </c>
      <c r="K272" s="134" t="s">
        <v>3</v>
      </c>
      <c r="L272" s="32"/>
      <c r="M272" s="139" t="s">
        <v>3</v>
      </c>
      <c r="N272" s="140" t="s">
        <v>43</v>
      </c>
      <c r="P272" s="141">
        <f>O272*H272</f>
        <v>0</v>
      </c>
      <c r="Q272" s="141">
        <v>0</v>
      </c>
      <c r="R272" s="141">
        <f>Q272*H272</f>
        <v>0</v>
      </c>
      <c r="S272" s="141">
        <v>0</v>
      </c>
      <c r="T272" s="142">
        <f>S272*H272</f>
        <v>0</v>
      </c>
      <c r="AR272" s="143" t="s">
        <v>286</v>
      </c>
      <c r="AT272" s="143" t="s">
        <v>184</v>
      </c>
      <c r="AU272" s="143" t="s">
        <v>79</v>
      </c>
      <c r="AY272" s="17" t="s">
        <v>182</v>
      </c>
      <c r="BE272" s="144">
        <f>IF(N272="základní",J272,0)</f>
        <v>0</v>
      </c>
      <c r="BF272" s="144">
        <f>IF(N272="snížená",J272,0)</f>
        <v>0</v>
      </c>
      <c r="BG272" s="144">
        <f>IF(N272="zákl. přenesená",J272,0)</f>
        <v>0</v>
      </c>
      <c r="BH272" s="144">
        <f>IF(N272="sníž. přenesená",J272,0)</f>
        <v>0</v>
      </c>
      <c r="BI272" s="144">
        <f>IF(N272="nulová",J272,0)</f>
        <v>0</v>
      </c>
      <c r="BJ272" s="17" t="s">
        <v>79</v>
      </c>
      <c r="BK272" s="144">
        <f>ROUND(I272*H272,2)</f>
        <v>0</v>
      </c>
      <c r="BL272" s="17" t="s">
        <v>286</v>
      </c>
      <c r="BM272" s="143" t="s">
        <v>2225</v>
      </c>
    </row>
    <row r="273" spans="2:65" s="1" customFormat="1" ht="19.5">
      <c r="B273" s="32"/>
      <c r="D273" s="150" t="s">
        <v>739</v>
      </c>
      <c r="F273" s="181" t="s">
        <v>5510</v>
      </c>
      <c r="I273" s="147"/>
      <c r="L273" s="32"/>
      <c r="M273" s="148"/>
      <c r="T273" s="52"/>
      <c r="AT273" s="17" t="s">
        <v>739</v>
      </c>
      <c r="AU273" s="17" t="s">
        <v>79</v>
      </c>
    </row>
    <row r="274" spans="2:65" s="1" customFormat="1" ht="33" customHeight="1">
      <c r="B274" s="131"/>
      <c r="C274" s="132" t="s">
        <v>1080</v>
      </c>
      <c r="D274" s="132" t="s">
        <v>184</v>
      </c>
      <c r="E274" s="133" t="s">
        <v>5535</v>
      </c>
      <c r="F274" s="134" t="s">
        <v>5536</v>
      </c>
      <c r="G274" s="135" t="s">
        <v>300</v>
      </c>
      <c r="H274" s="136">
        <v>398</v>
      </c>
      <c r="I274" s="137"/>
      <c r="J274" s="138">
        <f t="shared" ref="J274:J305" si="20">ROUND(I274*H274,2)</f>
        <v>0</v>
      </c>
      <c r="K274" s="134" t="s">
        <v>3</v>
      </c>
      <c r="L274" s="32"/>
      <c r="M274" s="139" t="s">
        <v>3</v>
      </c>
      <c r="N274" s="140" t="s">
        <v>43</v>
      </c>
      <c r="P274" s="141">
        <f t="shared" ref="P274:P305" si="21">O274*H274</f>
        <v>0</v>
      </c>
      <c r="Q274" s="141">
        <v>0</v>
      </c>
      <c r="R274" s="141">
        <f t="shared" ref="R274:R305" si="22">Q274*H274</f>
        <v>0</v>
      </c>
      <c r="S274" s="141">
        <v>0</v>
      </c>
      <c r="T274" s="142">
        <f t="shared" ref="T274:T305" si="23">S274*H274</f>
        <v>0</v>
      </c>
      <c r="AR274" s="143" t="s">
        <v>286</v>
      </c>
      <c r="AT274" s="143" t="s">
        <v>184</v>
      </c>
      <c r="AU274" s="143" t="s">
        <v>79</v>
      </c>
      <c r="AY274" s="17" t="s">
        <v>182</v>
      </c>
      <c r="BE274" s="144">
        <f t="shared" ref="BE274:BE305" si="24">IF(N274="základní",J274,0)</f>
        <v>0</v>
      </c>
      <c r="BF274" s="144">
        <f t="shared" ref="BF274:BF305" si="25">IF(N274="snížená",J274,0)</f>
        <v>0</v>
      </c>
      <c r="BG274" s="144">
        <f t="shared" ref="BG274:BG305" si="26">IF(N274="zákl. přenesená",J274,0)</f>
        <v>0</v>
      </c>
      <c r="BH274" s="144">
        <f t="shared" ref="BH274:BH305" si="27">IF(N274="sníž. přenesená",J274,0)</f>
        <v>0</v>
      </c>
      <c r="BI274" s="144">
        <f t="shared" ref="BI274:BI305" si="28">IF(N274="nulová",J274,0)</f>
        <v>0</v>
      </c>
      <c r="BJ274" s="17" t="s">
        <v>79</v>
      </c>
      <c r="BK274" s="144">
        <f t="shared" ref="BK274:BK305" si="29">ROUND(I274*H274,2)</f>
        <v>0</v>
      </c>
      <c r="BL274" s="17" t="s">
        <v>286</v>
      </c>
      <c r="BM274" s="143" t="s">
        <v>2245</v>
      </c>
    </row>
    <row r="275" spans="2:65" s="1" customFormat="1" ht="33" customHeight="1">
      <c r="B275" s="131"/>
      <c r="C275" s="132" t="s">
        <v>1095</v>
      </c>
      <c r="D275" s="132" t="s">
        <v>184</v>
      </c>
      <c r="E275" s="133" t="s">
        <v>5537</v>
      </c>
      <c r="F275" s="134" t="s">
        <v>5538</v>
      </c>
      <c r="G275" s="135" t="s">
        <v>300</v>
      </c>
      <c r="H275" s="136">
        <v>151</v>
      </c>
      <c r="I275" s="137"/>
      <c r="J275" s="138">
        <f t="shared" si="20"/>
        <v>0</v>
      </c>
      <c r="K275" s="134" t="s">
        <v>3</v>
      </c>
      <c r="L275" s="32"/>
      <c r="M275" s="139" t="s">
        <v>3</v>
      </c>
      <c r="N275" s="140" t="s">
        <v>43</v>
      </c>
      <c r="P275" s="141">
        <f t="shared" si="21"/>
        <v>0</v>
      </c>
      <c r="Q275" s="141">
        <v>0</v>
      </c>
      <c r="R275" s="141">
        <f t="shared" si="22"/>
        <v>0</v>
      </c>
      <c r="S275" s="141">
        <v>0</v>
      </c>
      <c r="T275" s="142">
        <f t="shared" si="23"/>
        <v>0</v>
      </c>
      <c r="AR275" s="143" t="s">
        <v>286</v>
      </c>
      <c r="AT275" s="143" t="s">
        <v>184</v>
      </c>
      <c r="AU275" s="143" t="s">
        <v>79</v>
      </c>
      <c r="AY275" s="17" t="s">
        <v>182</v>
      </c>
      <c r="BE275" s="144">
        <f t="shared" si="24"/>
        <v>0</v>
      </c>
      <c r="BF275" s="144">
        <f t="shared" si="25"/>
        <v>0</v>
      </c>
      <c r="BG275" s="144">
        <f t="shared" si="26"/>
        <v>0</v>
      </c>
      <c r="BH275" s="144">
        <f t="shared" si="27"/>
        <v>0</v>
      </c>
      <c r="BI275" s="144">
        <f t="shared" si="28"/>
        <v>0</v>
      </c>
      <c r="BJ275" s="17" t="s">
        <v>79</v>
      </c>
      <c r="BK275" s="144">
        <f t="shared" si="29"/>
        <v>0</v>
      </c>
      <c r="BL275" s="17" t="s">
        <v>286</v>
      </c>
      <c r="BM275" s="143" t="s">
        <v>2259</v>
      </c>
    </row>
    <row r="276" spans="2:65" s="1" customFormat="1" ht="33" customHeight="1">
      <c r="B276" s="131"/>
      <c r="C276" s="132" t="s">
        <v>1100</v>
      </c>
      <c r="D276" s="132" t="s">
        <v>184</v>
      </c>
      <c r="E276" s="133" t="s">
        <v>5539</v>
      </c>
      <c r="F276" s="134" t="s">
        <v>5540</v>
      </c>
      <c r="G276" s="135" t="s">
        <v>300</v>
      </c>
      <c r="H276" s="136">
        <v>56</v>
      </c>
      <c r="I276" s="137"/>
      <c r="J276" s="138">
        <f t="shared" si="20"/>
        <v>0</v>
      </c>
      <c r="K276" s="134" t="s">
        <v>3</v>
      </c>
      <c r="L276" s="32"/>
      <c r="M276" s="139" t="s">
        <v>3</v>
      </c>
      <c r="N276" s="140" t="s">
        <v>43</v>
      </c>
      <c r="P276" s="141">
        <f t="shared" si="21"/>
        <v>0</v>
      </c>
      <c r="Q276" s="141">
        <v>0</v>
      </c>
      <c r="R276" s="141">
        <f t="shared" si="22"/>
        <v>0</v>
      </c>
      <c r="S276" s="141">
        <v>0</v>
      </c>
      <c r="T276" s="142">
        <f t="shared" si="23"/>
        <v>0</v>
      </c>
      <c r="AR276" s="143" t="s">
        <v>286</v>
      </c>
      <c r="AT276" s="143" t="s">
        <v>184</v>
      </c>
      <c r="AU276" s="143" t="s">
        <v>79</v>
      </c>
      <c r="AY276" s="17" t="s">
        <v>182</v>
      </c>
      <c r="BE276" s="144">
        <f t="shared" si="24"/>
        <v>0</v>
      </c>
      <c r="BF276" s="144">
        <f t="shared" si="25"/>
        <v>0</v>
      </c>
      <c r="BG276" s="144">
        <f t="shared" si="26"/>
        <v>0</v>
      </c>
      <c r="BH276" s="144">
        <f t="shared" si="27"/>
        <v>0</v>
      </c>
      <c r="BI276" s="144">
        <f t="shared" si="28"/>
        <v>0</v>
      </c>
      <c r="BJ276" s="17" t="s">
        <v>79</v>
      </c>
      <c r="BK276" s="144">
        <f t="shared" si="29"/>
        <v>0</v>
      </c>
      <c r="BL276" s="17" t="s">
        <v>286</v>
      </c>
      <c r="BM276" s="143" t="s">
        <v>2276</v>
      </c>
    </row>
    <row r="277" spans="2:65" s="1" customFormat="1" ht="33" customHeight="1">
      <c r="B277" s="131"/>
      <c r="C277" s="132" t="s">
        <v>1109</v>
      </c>
      <c r="D277" s="132" t="s">
        <v>184</v>
      </c>
      <c r="E277" s="133" t="s">
        <v>5541</v>
      </c>
      <c r="F277" s="134" t="s">
        <v>5542</v>
      </c>
      <c r="G277" s="135" t="s">
        <v>300</v>
      </c>
      <c r="H277" s="136">
        <v>27</v>
      </c>
      <c r="I277" s="137"/>
      <c r="J277" s="138">
        <f t="shared" si="20"/>
        <v>0</v>
      </c>
      <c r="K277" s="134" t="s">
        <v>3</v>
      </c>
      <c r="L277" s="32"/>
      <c r="M277" s="139" t="s">
        <v>3</v>
      </c>
      <c r="N277" s="140" t="s">
        <v>43</v>
      </c>
      <c r="P277" s="141">
        <f t="shared" si="21"/>
        <v>0</v>
      </c>
      <c r="Q277" s="141">
        <v>0</v>
      </c>
      <c r="R277" s="141">
        <f t="shared" si="22"/>
        <v>0</v>
      </c>
      <c r="S277" s="141">
        <v>0</v>
      </c>
      <c r="T277" s="142">
        <f t="shared" si="23"/>
        <v>0</v>
      </c>
      <c r="AR277" s="143" t="s">
        <v>286</v>
      </c>
      <c r="AT277" s="143" t="s">
        <v>184</v>
      </c>
      <c r="AU277" s="143" t="s">
        <v>79</v>
      </c>
      <c r="AY277" s="17" t="s">
        <v>182</v>
      </c>
      <c r="BE277" s="144">
        <f t="shared" si="24"/>
        <v>0</v>
      </c>
      <c r="BF277" s="144">
        <f t="shared" si="25"/>
        <v>0</v>
      </c>
      <c r="BG277" s="144">
        <f t="shared" si="26"/>
        <v>0</v>
      </c>
      <c r="BH277" s="144">
        <f t="shared" si="27"/>
        <v>0</v>
      </c>
      <c r="BI277" s="144">
        <f t="shared" si="28"/>
        <v>0</v>
      </c>
      <c r="BJ277" s="17" t="s">
        <v>79</v>
      </c>
      <c r="BK277" s="144">
        <f t="shared" si="29"/>
        <v>0</v>
      </c>
      <c r="BL277" s="17" t="s">
        <v>286</v>
      </c>
      <c r="BM277" s="143" t="s">
        <v>2381</v>
      </c>
    </row>
    <row r="278" spans="2:65" s="1" customFormat="1" ht="33" customHeight="1">
      <c r="B278" s="131"/>
      <c r="C278" s="132" t="s">
        <v>1114</v>
      </c>
      <c r="D278" s="132" t="s">
        <v>184</v>
      </c>
      <c r="E278" s="133" t="s">
        <v>5543</v>
      </c>
      <c r="F278" s="134" t="s">
        <v>5544</v>
      </c>
      <c r="G278" s="135" t="s">
        <v>300</v>
      </c>
      <c r="H278" s="136">
        <v>26</v>
      </c>
      <c r="I278" s="137"/>
      <c r="J278" s="138">
        <f t="shared" si="20"/>
        <v>0</v>
      </c>
      <c r="K278" s="134" t="s">
        <v>3</v>
      </c>
      <c r="L278" s="32"/>
      <c r="M278" s="139" t="s">
        <v>3</v>
      </c>
      <c r="N278" s="140" t="s">
        <v>43</v>
      </c>
      <c r="P278" s="141">
        <f t="shared" si="21"/>
        <v>0</v>
      </c>
      <c r="Q278" s="141">
        <v>0</v>
      </c>
      <c r="R278" s="141">
        <f t="shared" si="22"/>
        <v>0</v>
      </c>
      <c r="S278" s="141">
        <v>0</v>
      </c>
      <c r="T278" s="142">
        <f t="shared" si="23"/>
        <v>0</v>
      </c>
      <c r="AR278" s="143" t="s">
        <v>286</v>
      </c>
      <c r="AT278" s="143" t="s">
        <v>184</v>
      </c>
      <c r="AU278" s="143" t="s">
        <v>79</v>
      </c>
      <c r="AY278" s="17" t="s">
        <v>182</v>
      </c>
      <c r="BE278" s="144">
        <f t="shared" si="24"/>
        <v>0</v>
      </c>
      <c r="BF278" s="144">
        <f t="shared" si="25"/>
        <v>0</v>
      </c>
      <c r="BG278" s="144">
        <f t="shared" si="26"/>
        <v>0</v>
      </c>
      <c r="BH278" s="144">
        <f t="shared" si="27"/>
        <v>0</v>
      </c>
      <c r="BI278" s="144">
        <f t="shared" si="28"/>
        <v>0</v>
      </c>
      <c r="BJ278" s="17" t="s">
        <v>79</v>
      </c>
      <c r="BK278" s="144">
        <f t="shared" si="29"/>
        <v>0</v>
      </c>
      <c r="BL278" s="17" t="s">
        <v>286</v>
      </c>
      <c r="BM278" s="143" t="s">
        <v>2398</v>
      </c>
    </row>
    <row r="279" spans="2:65" s="1" customFormat="1" ht="33" customHeight="1">
      <c r="B279" s="131"/>
      <c r="C279" s="132" t="s">
        <v>1119</v>
      </c>
      <c r="D279" s="132" t="s">
        <v>184</v>
      </c>
      <c r="E279" s="133" t="s">
        <v>5545</v>
      </c>
      <c r="F279" s="134" t="s">
        <v>5546</v>
      </c>
      <c r="G279" s="135" t="s">
        <v>300</v>
      </c>
      <c r="H279" s="136">
        <v>59</v>
      </c>
      <c r="I279" s="137"/>
      <c r="J279" s="138">
        <f t="shared" si="20"/>
        <v>0</v>
      </c>
      <c r="K279" s="134" t="s">
        <v>3</v>
      </c>
      <c r="L279" s="32"/>
      <c r="M279" s="139" t="s">
        <v>3</v>
      </c>
      <c r="N279" s="140" t="s">
        <v>43</v>
      </c>
      <c r="P279" s="141">
        <f t="shared" si="21"/>
        <v>0</v>
      </c>
      <c r="Q279" s="141">
        <v>0</v>
      </c>
      <c r="R279" s="141">
        <f t="shared" si="22"/>
        <v>0</v>
      </c>
      <c r="S279" s="141">
        <v>0</v>
      </c>
      <c r="T279" s="142">
        <f t="shared" si="23"/>
        <v>0</v>
      </c>
      <c r="AR279" s="143" t="s">
        <v>286</v>
      </c>
      <c r="AT279" s="143" t="s">
        <v>184</v>
      </c>
      <c r="AU279" s="143" t="s">
        <v>79</v>
      </c>
      <c r="AY279" s="17" t="s">
        <v>182</v>
      </c>
      <c r="BE279" s="144">
        <f t="shared" si="24"/>
        <v>0</v>
      </c>
      <c r="BF279" s="144">
        <f t="shared" si="25"/>
        <v>0</v>
      </c>
      <c r="BG279" s="144">
        <f t="shared" si="26"/>
        <v>0</v>
      </c>
      <c r="BH279" s="144">
        <f t="shared" si="27"/>
        <v>0</v>
      </c>
      <c r="BI279" s="144">
        <f t="shared" si="28"/>
        <v>0</v>
      </c>
      <c r="BJ279" s="17" t="s">
        <v>79</v>
      </c>
      <c r="BK279" s="144">
        <f t="shared" si="29"/>
        <v>0</v>
      </c>
      <c r="BL279" s="17" t="s">
        <v>286</v>
      </c>
      <c r="BM279" s="143" t="s">
        <v>2408</v>
      </c>
    </row>
    <row r="280" spans="2:65" s="1" customFormat="1" ht="33" customHeight="1">
      <c r="B280" s="131"/>
      <c r="C280" s="132" t="s">
        <v>1124</v>
      </c>
      <c r="D280" s="132" t="s">
        <v>184</v>
      </c>
      <c r="E280" s="133" t="s">
        <v>5547</v>
      </c>
      <c r="F280" s="134" t="s">
        <v>5548</v>
      </c>
      <c r="G280" s="135" t="s">
        <v>300</v>
      </c>
      <c r="H280" s="136">
        <v>59</v>
      </c>
      <c r="I280" s="137"/>
      <c r="J280" s="138">
        <f t="shared" si="20"/>
        <v>0</v>
      </c>
      <c r="K280" s="134" t="s">
        <v>3</v>
      </c>
      <c r="L280" s="32"/>
      <c r="M280" s="139" t="s">
        <v>3</v>
      </c>
      <c r="N280" s="140" t="s">
        <v>43</v>
      </c>
      <c r="P280" s="141">
        <f t="shared" si="21"/>
        <v>0</v>
      </c>
      <c r="Q280" s="141">
        <v>0</v>
      </c>
      <c r="R280" s="141">
        <f t="shared" si="22"/>
        <v>0</v>
      </c>
      <c r="S280" s="141">
        <v>0</v>
      </c>
      <c r="T280" s="142">
        <f t="shared" si="23"/>
        <v>0</v>
      </c>
      <c r="AR280" s="143" t="s">
        <v>286</v>
      </c>
      <c r="AT280" s="143" t="s">
        <v>184</v>
      </c>
      <c r="AU280" s="143" t="s">
        <v>79</v>
      </c>
      <c r="AY280" s="17" t="s">
        <v>182</v>
      </c>
      <c r="BE280" s="144">
        <f t="shared" si="24"/>
        <v>0</v>
      </c>
      <c r="BF280" s="144">
        <f t="shared" si="25"/>
        <v>0</v>
      </c>
      <c r="BG280" s="144">
        <f t="shared" si="26"/>
        <v>0</v>
      </c>
      <c r="BH280" s="144">
        <f t="shared" si="27"/>
        <v>0</v>
      </c>
      <c r="BI280" s="144">
        <f t="shared" si="28"/>
        <v>0</v>
      </c>
      <c r="BJ280" s="17" t="s">
        <v>79</v>
      </c>
      <c r="BK280" s="144">
        <f t="shared" si="29"/>
        <v>0</v>
      </c>
      <c r="BL280" s="17" t="s">
        <v>286</v>
      </c>
      <c r="BM280" s="143" t="s">
        <v>2418</v>
      </c>
    </row>
    <row r="281" spans="2:65" s="1" customFormat="1" ht="33" customHeight="1">
      <c r="B281" s="131"/>
      <c r="C281" s="132" t="s">
        <v>1130</v>
      </c>
      <c r="D281" s="132" t="s">
        <v>184</v>
      </c>
      <c r="E281" s="133" t="s">
        <v>5549</v>
      </c>
      <c r="F281" s="134" t="s">
        <v>5550</v>
      </c>
      <c r="G281" s="135" t="s">
        <v>300</v>
      </c>
      <c r="H281" s="136">
        <v>579</v>
      </c>
      <c r="I281" s="137"/>
      <c r="J281" s="138">
        <f t="shared" si="20"/>
        <v>0</v>
      </c>
      <c r="K281" s="134" t="s">
        <v>3</v>
      </c>
      <c r="L281" s="32"/>
      <c r="M281" s="139" t="s">
        <v>3</v>
      </c>
      <c r="N281" s="140" t="s">
        <v>43</v>
      </c>
      <c r="P281" s="141">
        <f t="shared" si="21"/>
        <v>0</v>
      </c>
      <c r="Q281" s="141">
        <v>0</v>
      </c>
      <c r="R281" s="141">
        <f t="shared" si="22"/>
        <v>0</v>
      </c>
      <c r="S281" s="141">
        <v>0</v>
      </c>
      <c r="T281" s="142">
        <f t="shared" si="23"/>
        <v>0</v>
      </c>
      <c r="AR281" s="143" t="s">
        <v>286</v>
      </c>
      <c r="AT281" s="143" t="s">
        <v>184</v>
      </c>
      <c r="AU281" s="143" t="s">
        <v>79</v>
      </c>
      <c r="AY281" s="17" t="s">
        <v>182</v>
      </c>
      <c r="BE281" s="144">
        <f t="shared" si="24"/>
        <v>0</v>
      </c>
      <c r="BF281" s="144">
        <f t="shared" si="25"/>
        <v>0</v>
      </c>
      <c r="BG281" s="144">
        <f t="shared" si="26"/>
        <v>0</v>
      </c>
      <c r="BH281" s="144">
        <f t="shared" si="27"/>
        <v>0</v>
      </c>
      <c r="BI281" s="144">
        <f t="shared" si="28"/>
        <v>0</v>
      </c>
      <c r="BJ281" s="17" t="s">
        <v>79</v>
      </c>
      <c r="BK281" s="144">
        <f t="shared" si="29"/>
        <v>0</v>
      </c>
      <c r="BL281" s="17" t="s">
        <v>286</v>
      </c>
      <c r="BM281" s="143" t="s">
        <v>2431</v>
      </c>
    </row>
    <row r="282" spans="2:65" s="1" customFormat="1" ht="33" customHeight="1">
      <c r="B282" s="131"/>
      <c r="C282" s="132" t="s">
        <v>1135</v>
      </c>
      <c r="D282" s="132" t="s">
        <v>184</v>
      </c>
      <c r="E282" s="133" t="s">
        <v>5551</v>
      </c>
      <c r="F282" s="134" t="s">
        <v>5552</v>
      </c>
      <c r="G282" s="135" t="s">
        <v>300</v>
      </c>
      <c r="H282" s="136">
        <v>141</v>
      </c>
      <c r="I282" s="137"/>
      <c r="J282" s="138">
        <f t="shared" si="20"/>
        <v>0</v>
      </c>
      <c r="K282" s="134" t="s">
        <v>3</v>
      </c>
      <c r="L282" s="32"/>
      <c r="M282" s="139" t="s">
        <v>3</v>
      </c>
      <c r="N282" s="140" t="s">
        <v>43</v>
      </c>
      <c r="P282" s="141">
        <f t="shared" si="21"/>
        <v>0</v>
      </c>
      <c r="Q282" s="141">
        <v>0</v>
      </c>
      <c r="R282" s="141">
        <f t="shared" si="22"/>
        <v>0</v>
      </c>
      <c r="S282" s="141">
        <v>0</v>
      </c>
      <c r="T282" s="142">
        <f t="shared" si="23"/>
        <v>0</v>
      </c>
      <c r="AR282" s="143" t="s">
        <v>286</v>
      </c>
      <c r="AT282" s="143" t="s">
        <v>184</v>
      </c>
      <c r="AU282" s="143" t="s">
        <v>79</v>
      </c>
      <c r="AY282" s="17" t="s">
        <v>182</v>
      </c>
      <c r="BE282" s="144">
        <f t="shared" si="24"/>
        <v>0</v>
      </c>
      <c r="BF282" s="144">
        <f t="shared" si="25"/>
        <v>0</v>
      </c>
      <c r="BG282" s="144">
        <f t="shared" si="26"/>
        <v>0</v>
      </c>
      <c r="BH282" s="144">
        <f t="shared" si="27"/>
        <v>0</v>
      </c>
      <c r="BI282" s="144">
        <f t="shared" si="28"/>
        <v>0</v>
      </c>
      <c r="BJ282" s="17" t="s">
        <v>79</v>
      </c>
      <c r="BK282" s="144">
        <f t="shared" si="29"/>
        <v>0</v>
      </c>
      <c r="BL282" s="17" t="s">
        <v>286</v>
      </c>
      <c r="BM282" s="143" t="s">
        <v>2442</v>
      </c>
    </row>
    <row r="283" spans="2:65" s="1" customFormat="1" ht="33" customHeight="1">
      <c r="B283" s="131"/>
      <c r="C283" s="132" t="s">
        <v>1153</v>
      </c>
      <c r="D283" s="132" t="s">
        <v>184</v>
      </c>
      <c r="E283" s="133" t="s">
        <v>5553</v>
      </c>
      <c r="F283" s="134" t="s">
        <v>5554</v>
      </c>
      <c r="G283" s="135" t="s">
        <v>300</v>
      </c>
      <c r="H283" s="136">
        <v>85</v>
      </c>
      <c r="I283" s="137"/>
      <c r="J283" s="138">
        <f t="shared" si="20"/>
        <v>0</v>
      </c>
      <c r="K283" s="134" t="s">
        <v>3</v>
      </c>
      <c r="L283" s="32"/>
      <c r="M283" s="139" t="s">
        <v>3</v>
      </c>
      <c r="N283" s="140" t="s">
        <v>43</v>
      </c>
      <c r="P283" s="141">
        <f t="shared" si="21"/>
        <v>0</v>
      </c>
      <c r="Q283" s="141">
        <v>0</v>
      </c>
      <c r="R283" s="141">
        <f t="shared" si="22"/>
        <v>0</v>
      </c>
      <c r="S283" s="141">
        <v>0</v>
      </c>
      <c r="T283" s="142">
        <f t="shared" si="23"/>
        <v>0</v>
      </c>
      <c r="AR283" s="143" t="s">
        <v>286</v>
      </c>
      <c r="AT283" s="143" t="s">
        <v>184</v>
      </c>
      <c r="AU283" s="143" t="s">
        <v>79</v>
      </c>
      <c r="AY283" s="17" t="s">
        <v>182</v>
      </c>
      <c r="BE283" s="144">
        <f t="shared" si="24"/>
        <v>0</v>
      </c>
      <c r="BF283" s="144">
        <f t="shared" si="25"/>
        <v>0</v>
      </c>
      <c r="BG283" s="144">
        <f t="shared" si="26"/>
        <v>0</v>
      </c>
      <c r="BH283" s="144">
        <f t="shared" si="27"/>
        <v>0</v>
      </c>
      <c r="BI283" s="144">
        <f t="shared" si="28"/>
        <v>0</v>
      </c>
      <c r="BJ283" s="17" t="s">
        <v>79</v>
      </c>
      <c r="BK283" s="144">
        <f t="shared" si="29"/>
        <v>0</v>
      </c>
      <c r="BL283" s="17" t="s">
        <v>286</v>
      </c>
      <c r="BM283" s="143" t="s">
        <v>2454</v>
      </c>
    </row>
    <row r="284" spans="2:65" s="1" customFormat="1" ht="33" customHeight="1">
      <c r="B284" s="131"/>
      <c r="C284" s="132" t="s">
        <v>1162</v>
      </c>
      <c r="D284" s="132" t="s">
        <v>184</v>
      </c>
      <c r="E284" s="133" t="s">
        <v>5555</v>
      </c>
      <c r="F284" s="134" t="s">
        <v>5556</v>
      </c>
      <c r="G284" s="135" t="s">
        <v>300</v>
      </c>
      <c r="H284" s="136">
        <v>2</v>
      </c>
      <c r="I284" s="137"/>
      <c r="J284" s="138">
        <f t="shared" si="20"/>
        <v>0</v>
      </c>
      <c r="K284" s="134" t="s">
        <v>3</v>
      </c>
      <c r="L284" s="32"/>
      <c r="M284" s="139" t="s">
        <v>3</v>
      </c>
      <c r="N284" s="140" t="s">
        <v>43</v>
      </c>
      <c r="P284" s="141">
        <f t="shared" si="21"/>
        <v>0</v>
      </c>
      <c r="Q284" s="141">
        <v>0</v>
      </c>
      <c r="R284" s="141">
        <f t="shared" si="22"/>
        <v>0</v>
      </c>
      <c r="S284" s="141">
        <v>0</v>
      </c>
      <c r="T284" s="142">
        <f t="shared" si="23"/>
        <v>0</v>
      </c>
      <c r="AR284" s="143" t="s">
        <v>286</v>
      </c>
      <c r="AT284" s="143" t="s">
        <v>184</v>
      </c>
      <c r="AU284" s="143" t="s">
        <v>79</v>
      </c>
      <c r="AY284" s="17" t="s">
        <v>182</v>
      </c>
      <c r="BE284" s="144">
        <f t="shared" si="24"/>
        <v>0</v>
      </c>
      <c r="BF284" s="144">
        <f t="shared" si="25"/>
        <v>0</v>
      </c>
      <c r="BG284" s="144">
        <f t="shared" si="26"/>
        <v>0</v>
      </c>
      <c r="BH284" s="144">
        <f t="shared" si="27"/>
        <v>0</v>
      </c>
      <c r="BI284" s="144">
        <f t="shared" si="28"/>
        <v>0</v>
      </c>
      <c r="BJ284" s="17" t="s">
        <v>79</v>
      </c>
      <c r="BK284" s="144">
        <f t="shared" si="29"/>
        <v>0</v>
      </c>
      <c r="BL284" s="17" t="s">
        <v>286</v>
      </c>
      <c r="BM284" s="143" t="s">
        <v>2464</v>
      </c>
    </row>
    <row r="285" spans="2:65" s="1" customFormat="1" ht="24.2" customHeight="1">
      <c r="B285" s="131"/>
      <c r="C285" s="132" t="s">
        <v>1170</v>
      </c>
      <c r="D285" s="132" t="s">
        <v>184</v>
      </c>
      <c r="E285" s="133" t="s">
        <v>5557</v>
      </c>
      <c r="F285" s="134" t="s">
        <v>5558</v>
      </c>
      <c r="G285" s="135" t="s">
        <v>543</v>
      </c>
      <c r="H285" s="136">
        <v>60</v>
      </c>
      <c r="I285" s="137"/>
      <c r="J285" s="138">
        <f t="shared" si="20"/>
        <v>0</v>
      </c>
      <c r="K285" s="134" t="s">
        <v>3</v>
      </c>
      <c r="L285" s="32"/>
      <c r="M285" s="139" t="s">
        <v>3</v>
      </c>
      <c r="N285" s="140" t="s">
        <v>43</v>
      </c>
      <c r="P285" s="141">
        <f t="shared" si="21"/>
        <v>0</v>
      </c>
      <c r="Q285" s="141">
        <v>0</v>
      </c>
      <c r="R285" s="141">
        <f t="shared" si="22"/>
        <v>0</v>
      </c>
      <c r="S285" s="141">
        <v>0</v>
      </c>
      <c r="T285" s="142">
        <f t="shared" si="23"/>
        <v>0</v>
      </c>
      <c r="AR285" s="143" t="s">
        <v>286</v>
      </c>
      <c r="AT285" s="143" t="s">
        <v>184</v>
      </c>
      <c r="AU285" s="143" t="s">
        <v>79</v>
      </c>
      <c r="AY285" s="17" t="s">
        <v>182</v>
      </c>
      <c r="BE285" s="144">
        <f t="shared" si="24"/>
        <v>0</v>
      </c>
      <c r="BF285" s="144">
        <f t="shared" si="25"/>
        <v>0</v>
      </c>
      <c r="BG285" s="144">
        <f t="shared" si="26"/>
        <v>0</v>
      </c>
      <c r="BH285" s="144">
        <f t="shared" si="27"/>
        <v>0</v>
      </c>
      <c r="BI285" s="144">
        <f t="shared" si="28"/>
        <v>0</v>
      </c>
      <c r="BJ285" s="17" t="s">
        <v>79</v>
      </c>
      <c r="BK285" s="144">
        <f t="shared" si="29"/>
        <v>0</v>
      </c>
      <c r="BL285" s="17" t="s">
        <v>286</v>
      </c>
      <c r="BM285" s="143" t="s">
        <v>2474</v>
      </c>
    </row>
    <row r="286" spans="2:65" s="1" customFormat="1" ht="24.2" customHeight="1">
      <c r="B286" s="131"/>
      <c r="C286" s="132" t="s">
        <v>1229</v>
      </c>
      <c r="D286" s="132" t="s">
        <v>184</v>
      </c>
      <c r="E286" s="133" t="s">
        <v>5559</v>
      </c>
      <c r="F286" s="134" t="s">
        <v>5560</v>
      </c>
      <c r="G286" s="135" t="s">
        <v>543</v>
      </c>
      <c r="H286" s="136">
        <v>26</v>
      </c>
      <c r="I286" s="137"/>
      <c r="J286" s="138">
        <f t="shared" si="20"/>
        <v>0</v>
      </c>
      <c r="K286" s="134" t="s">
        <v>3</v>
      </c>
      <c r="L286" s="32"/>
      <c r="M286" s="139" t="s">
        <v>3</v>
      </c>
      <c r="N286" s="140" t="s">
        <v>43</v>
      </c>
      <c r="P286" s="141">
        <f t="shared" si="21"/>
        <v>0</v>
      </c>
      <c r="Q286" s="141">
        <v>0</v>
      </c>
      <c r="R286" s="141">
        <f t="shared" si="22"/>
        <v>0</v>
      </c>
      <c r="S286" s="141">
        <v>0</v>
      </c>
      <c r="T286" s="142">
        <f t="shared" si="23"/>
        <v>0</v>
      </c>
      <c r="AR286" s="143" t="s">
        <v>286</v>
      </c>
      <c r="AT286" s="143" t="s">
        <v>184</v>
      </c>
      <c r="AU286" s="143" t="s">
        <v>79</v>
      </c>
      <c r="AY286" s="17" t="s">
        <v>182</v>
      </c>
      <c r="BE286" s="144">
        <f t="shared" si="24"/>
        <v>0</v>
      </c>
      <c r="BF286" s="144">
        <f t="shared" si="25"/>
        <v>0</v>
      </c>
      <c r="BG286" s="144">
        <f t="shared" si="26"/>
        <v>0</v>
      </c>
      <c r="BH286" s="144">
        <f t="shared" si="27"/>
        <v>0</v>
      </c>
      <c r="BI286" s="144">
        <f t="shared" si="28"/>
        <v>0</v>
      </c>
      <c r="BJ286" s="17" t="s">
        <v>79</v>
      </c>
      <c r="BK286" s="144">
        <f t="shared" si="29"/>
        <v>0</v>
      </c>
      <c r="BL286" s="17" t="s">
        <v>286</v>
      </c>
      <c r="BM286" s="143" t="s">
        <v>2485</v>
      </c>
    </row>
    <row r="287" spans="2:65" s="1" customFormat="1" ht="24.2" customHeight="1">
      <c r="B287" s="131"/>
      <c r="C287" s="132" t="s">
        <v>1288</v>
      </c>
      <c r="D287" s="132" t="s">
        <v>184</v>
      </c>
      <c r="E287" s="133" t="s">
        <v>5561</v>
      </c>
      <c r="F287" s="134" t="s">
        <v>5562</v>
      </c>
      <c r="G287" s="135" t="s">
        <v>543</v>
      </c>
      <c r="H287" s="136">
        <v>11</v>
      </c>
      <c r="I287" s="137"/>
      <c r="J287" s="138">
        <f t="shared" si="20"/>
        <v>0</v>
      </c>
      <c r="K287" s="134" t="s">
        <v>3</v>
      </c>
      <c r="L287" s="32"/>
      <c r="M287" s="139" t="s">
        <v>3</v>
      </c>
      <c r="N287" s="140" t="s">
        <v>43</v>
      </c>
      <c r="P287" s="141">
        <f t="shared" si="21"/>
        <v>0</v>
      </c>
      <c r="Q287" s="141">
        <v>0</v>
      </c>
      <c r="R287" s="141">
        <f t="shared" si="22"/>
        <v>0</v>
      </c>
      <c r="S287" s="141">
        <v>0</v>
      </c>
      <c r="T287" s="142">
        <f t="shared" si="23"/>
        <v>0</v>
      </c>
      <c r="AR287" s="143" t="s">
        <v>286</v>
      </c>
      <c r="AT287" s="143" t="s">
        <v>184</v>
      </c>
      <c r="AU287" s="143" t="s">
        <v>79</v>
      </c>
      <c r="AY287" s="17" t="s">
        <v>182</v>
      </c>
      <c r="BE287" s="144">
        <f t="shared" si="24"/>
        <v>0</v>
      </c>
      <c r="BF287" s="144">
        <f t="shared" si="25"/>
        <v>0</v>
      </c>
      <c r="BG287" s="144">
        <f t="shared" si="26"/>
        <v>0</v>
      </c>
      <c r="BH287" s="144">
        <f t="shared" si="27"/>
        <v>0</v>
      </c>
      <c r="BI287" s="144">
        <f t="shared" si="28"/>
        <v>0</v>
      </c>
      <c r="BJ287" s="17" t="s">
        <v>79</v>
      </c>
      <c r="BK287" s="144">
        <f t="shared" si="29"/>
        <v>0</v>
      </c>
      <c r="BL287" s="17" t="s">
        <v>286</v>
      </c>
      <c r="BM287" s="143" t="s">
        <v>2496</v>
      </c>
    </row>
    <row r="288" spans="2:65" s="1" customFormat="1" ht="24.2" customHeight="1">
      <c r="B288" s="131"/>
      <c r="C288" s="132" t="s">
        <v>1293</v>
      </c>
      <c r="D288" s="132" t="s">
        <v>184</v>
      </c>
      <c r="E288" s="133" t="s">
        <v>5563</v>
      </c>
      <c r="F288" s="134" t="s">
        <v>5564</v>
      </c>
      <c r="G288" s="135" t="s">
        <v>543</v>
      </c>
      <c r="H288" s="136">
        <v>3</v>
      </c>
      <c r="I288" s="137"/>
      <c r="J288" s="138">
        <f t="shared" si="20"/>
        <v>0</v>
      </c>
      <c r="K288" s="134" t="s">
        <v>3</v>
      </c>
      <c r="L288" s="32"/>
      <c r="M288" s="139" t="s">
        <v>3</v>
      </c>
      <c r="N288" s="140" t="s">
        <v>43</v>
      </c>
      <c r="P288" s="141">
        <f t="shared" si="21"/>
        <v>0</v>
      </c>
      <c r="Q288" s="141">
        <v>0</v>
      </c>
      <c r="R288" s="141">
        <f t="shared" si="22"/>
        <v>0</v>
      </c>
      <c r="S288" s="141">
        <v>0</v>
      </c>
      <c r="T288" s="142">
        <f t="shared" si="23"/>
        <v>0</v>
      </c>
      <c r="AR288" s="143" t="s">
        <v>286</v>
      </c>
      <c r="AT288" s="143" t="s">
        <v>184</v>
      </c>
      <c r="AU288" s="143" t="s">
        <v>79</v>
      </c>
      <c r="AY288" s="17" t="s">
        <v>182</v>
      </c>
      <c r="BE288" s="144">
        <f t="shared" si="24"/>
        <v>0</v>
      </c>
      <c r="BF288" s="144">
        <f t="shared" si="25"/>
        <v>0</v>
      </c>
      <c r="BG288" s="144">
        <f t="shared" si="26"/>
        <v>0</v>
      </c>
      <c r="BH288" s="144">
        <f t="shared" si="27"/>
        <v>0</v>
      </c>
      <c r="BI288" s="144">
        <f t="shared" si="28"/>
        <v>0</v>
      </c>
      <c r="BJ288" s="17" t="s">
        <v>79</v>
      </c>
      <c r="BK288" s="144">
        <f t="shared" si="29"/>
        <v>0</v>
      </c>
      <c r="BL288" s="17" t="s">
        <v>286</v>
      </c>
      <c r="BM288" s="143" t="s">
        <v>2512</v>
      </c>
    </row>
    <row r="289" spans="2:65" s="1" customFormat="1" ht="24.2" customHeight="1">
      <c r="B289" s="131"/>
      <c r="C289" s="132" t="s">
        <v>1298</v>
      </c>
      <c r="D289" s="132" t="s">
        <v>184</v>
      </c>
      <c r="E289" s="133" t="s">
        <v>5565</v>
      </c>
      <c r="F289" s="134" t="s">
        <v>5566</v>
      </c>
      <c r="G289" s="135" t="s">
        <v>543</v>
      </c>
      <c r="H289" s="136">
        <v>8</v>
      </c>
      <c r="I289" s="137"/>
      <c r="J289" s="138">
        <f t="shared" si="20"/>
        <v>0</v>
      </c>
      <c r="K289" s="134" t="s">
        <v>3</v>
      </c>
      <c r="L289" s="32"/>
      <c r="M289" s="139" t="s">
        <v>3</v>
      </c>
      <c r="N289" s="140" t="s">
        <v>43</v>
      </c>
      <c r="P289" s="141">
        <f t="shared" si="21"/>
        <v>0</v>
      </c>
      <c r="Q289" s="141">
        <v>0</v>
      </c>
      <c r="R289" s="141">
        <f t="shared" si="22"/>
        <v>0</v>
      </c>
      <c r="S289" s="141">
        <v>0</v>
      </c>
      <c r="T289" s="142">
        <f t="shared" si="23"/>
        <v>0</v>
      </c>
      <c r="AR289" s="143" t="s">
        <v>286</v>
      </c>
      <c r="AT289" s="143" t="s">
        <v>184</v>
      </c>
      <c r="AU289" s="143" t="s">
        <v>79</v>
      </c>
      <c r="AY289" s="17" t="s">
        <v>182</v>
      </c>
      <c r="BE289" s="144">
        <f t="shared" si="24"/>
        <v>0</v>
      </c>
      <c r="BF289" s="144">
        <f t="shared" si="25"/>
        <v>0</v>
      </c>
      <c r="BG289" s="144">
        <f t="shared" si="26"/>
        <v>0</v>
      </c>
      <c r="BH289" s="144">
        <f t="shared" si="27"/>
        <v>0</v>
      </c>
      <c r="BI289" s="144">
        <f t="shared" si="28"/>
        <v>0</v>
      </c>
      <c r="BJ289" s="17" t="s">
        <v>79</v>
      </c>
      <c r="BK289" s="144">
        <f t="shared" si="29"/>
        <v>0</v>
      </c>
      <c r="BL289" s="17" t="s">
        <v>286</v>
      </c>
      <c r="BM289" s="143" t="s">
        <v>2524</v>
      </c>
    </row>
    <row r="290" spans="2:65" s="1" customFormat="1" ht="24.2" customHeight="1">
      <c r="B290" s="131"/>
      <c r="C290" s="132" t="s">
        <v>1303</v>
      </c>
      <c r="D290" s="132" t="s">
        <v>184</v>
      </c>
      <c r="E290" s="133" t="s">
        <v>5567</v>
      </c>
      <c r="F290" s="134" t="s">
        <v>5568</v>
      </c>
      <c r="G290" s="135" t="s">
        <v>543</v>
      </c>
      <c r="H290" s="136">
        <v>2</v>
      </c>
      <c r="I290" s="137"/>
      <c r="J290" s="138">
        <f t="shared" si="20"/>
        <v>0</v>
      </c>
      <c r="K290" s="134" t="s">
        <v>3</v>
      </c>
      <c r="L290" s="32"/>
      <c r="M290" s="139" t="s">
        <v>3</v>
      </c>
      <c r="N290" s="140" t="s">
        <v>43</v>
      </c>
      <c r="P290" s="141">
        <f t="shared" si="21"/>
        <v>0</v>
      </c>
      <c r="Q290" s="141">
        <v>0</v>
      </c>
      <c r="R290" s="141">
        <f t="shared" si="22"/>
        <v>0</v>
      </c>
      <c r="S290" s="141">
        <v>0</v>
      </c>
      <c r="T290" s="142">
        <f t="shared" si="23"/>
        <v>0</v>
      </c>
      <c r="AR290" s="143" t="s">
        <v>286</v>
      </c>
      <c r="AT290" s="143" t="s">
        <v>184</v>
      </c>
      <c r="AU290" s="143" t="s">
        <v>79</v>
      </c>
      <c r="AY290" s="17" t="s">
        <v>182</v>
      </c>
      <c r="BE290" s="144">
        <f t="shared" si="24"/>
        <v>0</v>
      </c>
      <c r="BF290" s="144">
        <f t="shared" si="25"/>
        <v>0</v>
      </c>
      <c r="BG290" s="144">
        <f t="shared" si="26"/>
        <v>0</v>
      </c>
      <c r="BH290" s="144">
        <f t="shared" si="27"/>
        <v>0</v>
      </c>
      <c r="BI290" s="144">
        <f t="shared" si="28"/>
        <v>0</v>
      </c>
      <c r="BJ290" s="17" t="s">
        <v>79</v>
      </c>
      <c r="BK290" s="144">
        <f t="shared" si="29"/>
        <v>0</v>
      </c>
      <c r="BL290" s="17" t="s">
        <v>286</v>
      </c>
      <c r="BM290" s="143" t="s">
        <v>2535</v>
      </c>
    </row>
    <row r="291" spans="2:65" s="1" customFormat="1" ht="33" customHeight="1">
      <c r="B291" s="131"/>
      <c r="C291" s="132" t="s">
        <v>1362</v>
      </c>
      <c r="D291" s="132" t="s">
        <v>184</v>
      </c>
      <c r="E291" s="133" t="s">
        <v>5569</v>
      </c>
      <c r="F291" s="134" t="s">
        <v>5570</v>
      </c>
      <c r="G291" s="135" t="s">
        <v>543</v>
      </c>
      <c r="H291" s="136">
        <v>2</v>
      </c>
      <c r="I291" s="137"/>
      <c r="J291" s="138">
        <f t="shared" si="20"/>
        <v>0</v>
      </c>
      <c r="K291" s="134" t="s">
        <v>3</v>
      </c>
      <c r="L291" s="32"/>
      <c r="M291" s="139" t="s">
        <v>3</v>
      </c>
      <c r="N291" s="140" t="s">
        <v>43</v>
      </c>
      <c r="P291" s="141">
        <f t="shared" si="21"/>
        <v>0</v>
      </c>
      <c r="Q291" s="141">
        <v>0</v>
      </c>
      <c r="R291" s="141">
        <f t="shared" si="22"/>
        <v>0</v>
      </c>
      <c r="S291" s="141">
        <v>0</v>
      </c>
      <c r="T291" s="142">
        <f t="shared" si="23"/>
        <v>0</v>
      </c>
      <c r="AR291" s="143" t="s">
        <v>286</v>
      </c>
      <c r="AT291" s="143" t="s">
        <v>184</v>
      </c>
      <c r="AU291" s="143" t="s">
        <v>79</v>
      </c>
      <c r="AY291" s="17" t="s">
        <v>182</v>
      </c>
      <c r="BE291" s="144">
        <f t="shared" si="24"/>
        <v>0</v>
      </c>
      <c r="BF291" s="144">
        <f t="shared" si="25"/>
        <v>0</v>
      </c>
      <c r="BG291" s="144">
        <f t="shared" si="26"/>
        <v>0</v>
      </c>
      <c r="BH291" s="144">
        <f t="shared" si="27"/>
        <v>0</v>
      </c>
      <c r="BI291" s="144">
        <f t="shared" si="28"/>
        <v>0</v>
      </c>
      <c r="BJ291" s="17" t="s">
        <v>79</v>
      </c>
      <c r="BK291" s="144">
        <f t="shared" si="29"/>
        <v>0</v>
      </c>
      <c r="BL291" s="17" t="s">
        <v>286</v>
      </c>
      <c r="BM291" s="143" t="s">
        <v>2547</v>
      </c>
    </row>
    <row r="292" spans="2:65" s="1" customFormat="1" ht="33" customHeight="1">
      <c r="B292" s="131"/>
      <c r="C292" s="132" t="s">
        <v>1370</v>
      </c>
      <c r="D292" s="132" t="s">
        <v>184</v>
      </c>
      <c r="E292" s="133" t="s">
        <v>5571</v>
      </c>
      <c r="F292" s="134" t="s">
        <v>5572</v>
      </c>
      <c r="G292" s="135" t="s">
        <v>543</v>
      </c>
      <c r="H292" s="136">
        <v>1</v>
      </c>
      <c r="I292" s="137"/>
      <c r="J292" s="138">
        <f t="shared" si="20"/>
        <v>0</v>
      </c>
      <c r="K292" s="134" t="s">
        <v>3</v>
      </c>
      <c r="L292" s="32"/>
      <c r="M292" s="139" t="s">
        <v>3</v>
      </c>
      <c r="N292" s="140" t="s">
        <v>43</v>
      </c>
      <c r="P292" s="141">
        <f t="shared" si="21"/>
        <v>0</v>
      </c>
      <c r="Q292" s="141">
        <v>0</v>
      </c>
      <c r="R292" s="141">
        <f t="shared" si="22"/>
        <v>0</v>
      </c>
      <c r="S292" s="141">
        <v>0</v>
      </c>
      <c r="T292" s="142">
        <f t="shared" si="23"/>
        <v>0</v>
      </c>
      <c r="AR292" s="143" t="s">
        <v>286</v>
      </c>
      <c r="AT292" s="143" t="s">
        <v>184</v>
      </c>
      <c r="AU292" s="143" t="s">
        <v>79</v>
      </c>
      <c r="AY292" s="17" t="s">
        <v>182</v>
      </c>
      <c r="BE292" s="144">
        <f t="shared" si="24"/>
        <v>0</v>
      </c>
      <c r="BF292" s="144">
        <f t="shared" si="25"/>
        <v>0</v>
      </c>
      <c r="BG292" s="144">
        <f t="shared" si="26"/>
        <v>0</v>
      </c>
      <c r="BH292" s="144">
        <f t="shared" si="27"/>
        <v>0</v>
      </c>
      <c r="BI292" s="144">
        <f t="shared" si="28"/>
        <v>0</v>
      </c>
      <c r="BJ292" s="17" t="s">
        <v>79</v>
      </c>
      <c r="BK292" s="144">
        <f t="shared" si="29"/>
        <v>0</v>
      </c>
      <c r="BL292" s="17" t="s">
        <v>286</v>
      </c>
      <c r="BM292" s="143" t="s">
        <v>2558</v>
      </c>
    </row>
    <row r="293" spans="2:65" s="1" customFormat="1" ht="33" customHeight="1">
      <c r="B293" s="131"/>
      <c r="C293" s="132" t="s">
        <v>1376</v>
      </c>
      <c r="D293" s="132" t="s">
        <v>184</v>
      </c>
      <c r="E293" s="133" t="s">
        <v>5573</v>
      </c>
      <c r="F293" s="134" t="s">
        <v>5574</v>
      </c>
      <c r="G293" s="135" t="s">
        <v>543</v>
      </c>
      <c r="H293" s="136">
        <v>1</v>
      </c>
      <c r="I293" s="137"/>
      <c r="J293" s="138">
        <f t="shared" si="20"/>
        <v>0</v>
      </c>
      <c r="K293" s="134" t="s">
        <v>3</v>
      </c>
      <c r="L293" s="32"/>
      <c r="M293" s="139" t="s">
        <v>3</v>
      </c>
      <c r="N293" s="140" t="s">
        <v>43</v>
      </c>
      <c r="P293" s="141">
        <f t="shared" si="21"/>
        <v>0</v>
      </c>
      <c r="Q293" s="141">
        <v>0</v>
      </c>
      <c r="R293" s="141">
        <f t="shared" si="22"/>
        <v>0</v>
      </c>
      <c r="S293" s="141">
        <v>0</v>
      </c>
      <c r="T293" s="142">
        <f t="shared" si="23"/>
        <v>0</v>
      </c>
      <c r="AR293" s="143" t="s">
        <v>286</v>
      </c>
      <c r="AT293" s="143" t="s">
        <v>184</v>
      </c>
      <c r="AU293" s="143" t="s">
        <v>79</v>
      </c>
      <c r="AY293" s="17" t="s">
        <v>182</v>
      </c>
      <c r="BE293" s="144">
        <f t="shared" si="24"/>
        <v>0</v>
      </c>
      <c r="BF293" s="144">
        <f t="shared" si="25"/>
        <v>0</v>
      </c>
      <c r="BG293" s="144">
        <f t="shared" si="26"/>
        <v>0</v>
      </c>
      <c r="BH293" s="144">
        <f t="shared" si="27"/>
        <v>0</v>
      </c>
      <c r="BI293" s="144">
        <f t="shared" si="28"/>
        <v>0</v>
      </c>
      <c r="BJ293" s="17" t="s">
        <v>79</v>
      </c>
      <c r="BK293" s="144">
        <f t="shared" si="29"/>
        <v>0</v>
      </c>
      <c r="BL293" s="17" t="s">
        <v>286</v>
      </c>
      <c r="BM293" s="143" t="s">
        <v>2569</v>
      </c>
    </row>
    <row r="294" spans="2:65" s="1" customFormat="1" ht="33" customHeight="1">
      <c r="B294" s="131"/>
      <c r="C294" s="132" t="s">
        <v>1387</v>
      </c>
      <c r="D294" s="132" t="s">
        <v>184</v>
      </c>
      <c r="E294" s="133" t="s">
        <v>5575</v>
      </c>
      <c r="F294" s="134" t="s">
        <v>5576</v>
      </c>
      <c r="G294" s="135" t="s">
        <v>543</v>
      </c>
      <c r="H294" s="136">
        <v>4</v>
      </c>
      <c r="I294" s="137"/>
      <c r="J294" s="138">
        <f t="shared" si="20"/>
        <v>0</v>
      </c>
      <c r="K294" s="134" t="s">
        <v>3</v>
      </c>
      <c r="L294" s="32"/>
      <c r="M294" s="139" t="s">
        <v>3</v>
      </c>
      <c r="N294" s="140" t="s">
        <v>43</v>
      </c>
      <c r="P294" s="141">
        <f t="shared" si="21"/>
        <v>0</v>
      </c>
      <c r="Q294" s="141">
        <v>0</v>
      </c>
      <c r="R294" s="141">
        <f t="shared" si="22"/>
        <v>0</v>
      </c>
      <c r="S294" s="141">
        <v>0</v>
      </c>
      <c r="T294" s="142">
        <f t="shared" si="23"/>
        <v>0</v>
      </c>
      <c r="AR294" s="143" t="s">
        <v>286</v>
      </c>
      <c r="AT294" s="143" t="s">
        <v>184</v>
      </c>
      <c r="AU294" s="143" t="s">
        <v>79</v>
      </c>
      <c r="AY294" s="17" t="s">
        <v>182</v>
      </c>
      <c r="BE294" s="144">
        <f t="shared" si="24"/>
        <v>0</v>
      </c>
      <c r="BF294" s="144">
        <f t="shared" si="25"/>
        <v>0</v>
      </c>
      <c r="BG294" s="144">
        <f t="shared" si="26"/>
        <v>0</v>
      </c>
      <c r="BH294" s="144">
        <f t="shared" si="27"/>
        <v>0</v>
      </c>
      <c r="BI294" s="144">
        <f t="shared" si="28"/>
        <v>0</v>
      </c>
      <c r="BJ294" s="17" t="s">
        <v>79</v>
      </c>
      <c r="BK294" s="144">
        <f t="shared" si="29"/>
        <v>0</v>
      </c>
      <c r="BL294" s="17" t="s">
        <v>286</v>
      </c>
      <c r="BM294" s="143" t="s">
        <v>2577</v>
      </c>
    </row>
    <row r="295" spans="2:65" s="1" customFormat="1" ht="33" customHeight="1">
      <c r="B295" s="131"/>
      <c r="C295" s="132" t="s">
        <v>1393</v>
      </c>
      <c r="D295" s="132" t="s">
        <v>184</v>
      </c>
      <c r="E295" s="133" t="s">
        <v>5577</v>
      </c>
      <c r="F295" s="134" t="s">
        <v>5578</v>
      </c>
      <c r="G295" s="135" t="s">
        <v>543</v>
      </c>
      <c r="H295" s="136">
        <v>1</v>
      </c>
      <c r="I295" s="137"/>
      <c r="J295" s="138">
        <f t="shared" si="20"/>
        <v>0</v>
      </c>
      <c r="K295" s="134" t="s">
        <v>3</v>
      </c>
      <c r="L295" s="32"/>
      <c r="M295" s="139" t="s">
        <v>3</v>
      </c>
      <c r="N295" s="140" t="s">
        <v>43</v>
      </c>
      <c r="P295" s="141">
        <f t="shared" si="21"/>
        <v>0</v>
      </c>
      <c r="Q295" s="141">
        <v>0</v>
      </c>
      <c r="R295" s="141">
        <f t="shared" si="22"/>
        <v>0</v>
      </c>
      <c r="S295" s="141">
        <v>0</v>
      </c>
      <c r="T295" s="142">
        <f t="shared" si="23"/>
        <v>0</v>
      </c>
      <c r="AR295" s="143" t="s">
        <v>286</v>
      </c>
      <c r="AT295" s="143" t="s">
        <v>184</v>
      </c>
      <c r="AU295" s="143" t="s">
        <v>79</v>
      </c>
      <c r="AY295" s="17" t="s">
        <v>182</v>
      </c>
      <c r="BE295" s="144">
        <f t="shared" si="24"/>
        <v>0</v>
      </c>
      <c r="BF295" s="144">
        <f t="shared" si="25"/>
        <v>0</v>
      </c>
      <c r="BG295" s="144">
        <f t="shared" si="26"/>
        <v>0</v>
      </c>
      <c r="BH295" s="144">
        <f t="shared" si="27"/>
        <v>0</v>
      </c>
      <c r="BI295" s="144">
        <f t="shared" si="28"/>
        <v>0</v>
      </c>
      <c r="BJ295" s="17" t="s">
        <v>79</v>
      </c>
      <c r="BK295" s="144">
        <f t="shared" si="29"/>
        <v>0</v>
      </c>
      <c r="BL295" s="17" t="s">
        <v>286</v>
      </c>
      <c r="BM295" s="143" t="s">
        <v>2590</v>
      </c>
    </row>
    <row r="296" spans="2:65" s="1" customFormat="1" ht="33" customHeight="1">
      <c r="B296" s="131"/>
      <c r="C296" s="132" t="s">
        <v>1399</v>
      </c>
      <c r="D296" s="132" t="s">
        <v>184</v>
      </c>
      <c r="E296" s="133" t="s">
        <v>5579</v>
      </c>
      <c r="F296" s="134" t="s">
        <v>5580</v>
      </c>
      <c r="G296" s="135" t="s">
        <v>543</v>
      </c>
      <c r="H296" s="136">
        <v>5</v>
      </c>
      <c r="I296" s="137"/>
      <c r="J296" s="138">
        <f t="shared" si="20"/>
        <v>0</v>
      </c>
      <c r="K296" s="134" t="s">
        <v>3</v>
      </c>
      <c r="L296" s="32"/>
      <c r="M296" s="139" t="s">
        <v>3</v>
      </c>
      <c r="N296" s="140" t="s">
        <v>43</v>
      </c>
      <c r="P296" s="141">
        <f t="shared" si="21"/>
        <v>0</v>
      </c>
      <c r="Q296" s="141">
        <v>0</v>
      </c>
      <c r="R296" s="141">
        <f t="shared" si="22"/>
        <v>0</v>
      </c>
      <c r="S296" s="141">
        <v>0</v>
      </c>
      <c r="T296" s="142">
        <f t="shared" si="23"/>
        <v>0</v>
      </c>
      <c r="AR296" s="143" t="s">
        <v>286</v>
      </c>
      <c r="AT296" s="143" t="s">
        <v>184</v>
      </c>
      <c r="AU296" s="143" t="s">
        <v>79</v>
      </c>
      <c r="AY296" s="17" t="s">
        <v>182</v>
      </c>
      <c r="BE296" s="144">
        <f t="shared" si="24"/>
        <v>0</v>
      </c>
      <c r="BF296" s="144">
        <f t="shared" si="25"/>
        <v>0</v>
      </c>
      <c r="BG296" s="144">
        <f t="shared" si="26"/>
        <v>0</v>
      </c>
      <c r="BH296" s="144">
        <f t="shared" si="27"/>
        <v>0</v>
      </c>
      <c r="BI296" s="144">
        <f t="shared" si="28"/>
        <v>0</v>
      </c>
      <c r="BJ296" s="17" t="s">
        <v>79</v>
      </c>
      <c r="BK296" s="144">
        <f t="shared" si="29"/>
        <v>0</v>
      </c>
      <c r="BL296" s="17" t="s">
        <v>286</v>
      </c>
      <c r="BM296" s="143" t="s">
        <v>2601</v>
      </c>
    </row>
    <row r="297" spans="2:65" s="1" customFormat="1" ht="16.5" customHeight="1">
      <c r="B297" s="131"/>
      <c r="C297" s="132" t="s">
        <v>1406</v>
      </c>
      <c r="D297" s="132" t="s">
        <v>184</v>
      </c>
      <c r="E297" s="133" t="s">
        <v>5581</v>
      </c>
      <c r="F297" s="134" t="s">
        <v>5582</v>
      </c>
      <c r="G297" s="135" t="s">
        <v>300</v>
      </c>
      <c r="H297" s="136">
        <v>632</v>
      </c>
      <c r="I297" s="137"/>
      <c r="J297" s="138">
        <f t="shared" si="20"/>
        <v>0</v>
      </c>
      <c r="K297" s="134" t="s">
        <v>3</v>
      </c>
      <c r="L297" s="32"/>
      <c r="M297" s="139" t="s">
        <v>3</v>
      </c>
      <c r="N297" s="140" t="s">
        <v>43</v>
      </c>
      <c r="P297" s="141">
        <f t="shared" si="21"/>
        <v>0</v>
      </c>
      <c r="Q297" s="141">
        <v>0</v>
      </c>
      <c r="R297" s="141">
        <f t="shared" si="22"/>
        <v>0</v>
      </c>
      <c r="S297" s="141">
        <v>0</v>
      </c>
      <c r="T297" s="142">
        <f t="shared" si="23"/>
        <v>0</v>
      </c>
      <c r="AR297" s="143" t="s">
        <v>286</v>
      </c>
      <c r="AT297" s="143" t="s">
        <v>184</v>
      </c>
      <c r="AU297" s="143" t="s">
        <v>79</v>
      </c>
      <c r="AY297" s="17" t="s">
        <v>182</v>
      </c>
      <c r="BE297" s="144">
        <f t="shared" si="24"/>
        <v>0</v>
      </c>
      <c r="BF297" s="144">
        <f t="shared" si="25"/>
        <v>0</v>
      </c>
      <c r="BG297" s="144">
        <f t="shared" si="26"/>
        <v>0</v>
      </c>
      <c r="BH297" s="144">
        <f t="shared" si="27"/>
        <v>0</v>
      </c>
      <c r="BI297" s="144">
        <f t="shared" si="28"/>
        <v>0</v>
      </c>
      <c r="BJ297" s="17" t="s">
        <v>79</v>
      </c>
      <c r="BK297" s="144">
        <f t="shared" si="29"/>
        <v>0</v>
      </c>
      <c r="BL297" s="17" t="s">
        <v>286</v>
      </c>
      <c r="BM297" s="143" t="s">
        <v>2609</v>
      </c>
    </row>
    <row r="298" spans="2:65" s="1" customFormat="1" ht="24.2" customHeight="1">
      <c r="B298" s="131"/>
      <c r="C298" s="132" t="s">
        <v>1413</v>
      </c>
      <c r="D298" s="132" t="s">
        <v>184</v>
      </c>
      <c r="E298" s="133" t="s">
        <v>5583</v>
      </c>
      <c r="F298" s="134" t="s">
        <v>5584</v>
      </c>
      <c r="G298" s="135" t="s">
        <v>300</v>
      </c>
      <c r="H298" s="136">
        <v>91</v>
      </c>
      <c r="I298" s="137"/>
      <c r="J298" s="138">
        <f t="shared" si="20"/>
        <v>0</v>
      </c>
      <c r="K298" s="134" t="s">
        <v>3</v>
      </c>
      <c r="L298" s="32"/>
      <c r="M298" s="139" t="s">
        <v>3</v>
      </c>
      <c r="N298" s="140" t="s">
        <v>43</v>
      </c>
      <c r="P298" s="141">
        <f t="shared" si="21"/>
        <v>0</v>
      </c>
      <c r="Q298" s="141">
        <v>0</v>
      </c>
      <c r="R298" s="141">
        <f t="shared" si="22"/>
        <v>0</v>
      </c>
      <c r="S298" s="141">
        <v>0</v>
      </c>
      <c r="T298" s="142">
        <f t="shared" si="23"/>
        <v>0</v>
      </c>
      <c r="AR298" s="143" t="s">
        <v>286</v>
      </c>
      <c r="AT298" s="143" t="s">
        <v>184</v>
      </c>
      <c r="AU298" s="143" t="s">
        <v>79</v>
      </c>
      <c r="AY298" s="17" t="s">
        <v>182</v>
      </c>
      <c r="BE298" s="144">
        <f t="shared" si="24"/>
        <v>0</v>
      </c>
      <c r="BF298" s="144">
        <f t="shared" si="25"/>
        <v>0</v>
      </c>
      <c r="BG298" s="144">
        <f t="shared" si="26"/>
        <v>0</v>
      </c>
      <c r="BH298" s="144">
        <f t="shared" si="27"/>
        <v>0</v>
      </c>
      <c r="BI298" s="144">
        <f t="shared" si="28"/>
        <v>0</v>
      </c>
      <c r="BJ298" s="17" t="s">
        <v>79</v>
      </c>
      <c r="BK298" s="144">
        <f t="shared" si="29"/>
        <v>0</v>
      </c>
      <c r="BL298" s="17" t="s">
        <v>286</v>
      </c>
      <c r="BM298" s="143" t="s">
        <v>2619</v>
      </c>
    </row>
    <row r="299" spans="2:65" s="1" customFormat="1" ht="24.2" customHeight="1">
      <c r="B299" s="131"/>
      <c r="C299" s="132" t="s">
        <v>1418</v>
      </c>
      <c r="D299" s="132" t="s">
        <v>184</v>
      </c>
      <c r="E299" s="133" t="s">
        <v>5585</v>
      </c>
      <c r="F299" s="134" t="s">
        <v>5586</v>
      </c>
      <c r="G299" s="135" t="s">
        <v>300</v>
      </c>
      <c r="H299" s="136">
        <v>28</v>
      </c>
      <c r="I299" s="137"/>
      <c r="J299" s="138">
        <f t="shared" si="20"/>
        <v>0</v>
      </c>
      <c r="K299" s="134" t="s">
        <v>3</v>
      </c>
      <c r="L299" s="32"/>
      <c r="M299" s="139" t="s">
        <v>3</v>
      </c>
      <c r="N299" s="140" t="s">
        <v>43</v>
      </c>
      <c r="P299" s="141">
        <f t="shared" si="21"/>
        <v>0</v>
      </c>
      <c r="Q299" s="141">
        <v>0</v>
      </c>
      <c r="R299" s="141">
        <f t="shared" si="22"/>
        <v>0</v>
      </c>
      <c r="S299" s="141">
        <v>0</v>
      </c>
      <c r="T299" s="142">
        <f t="shared" si="23"/>
        <v>0</v>
      </c>
      <c r="AR299" s="143" t="s">
        <v>286</v>
      </c>
      <c r="AT299" s="143" t="s">
        <v>184</v>
      </c>
      <c r="AU299" s="143" t="s">
        <v>79</v>
      </c>
      <c r="AY299" s="17" t="s">
        <v>182</v>
      </c>
      <c r="BE299" s="144">
        <f t="shared" si="24"/>
        <v>0</v>
      </c>
      <c r="BF299" s="144">
        <f t="shared" si="25"/>
        <v>0</v>
      </c>
      <c r="BG299" s="144">
        <f t="shared" si="26"/>
        <v>0</v>
      </c>
      <c r="BH299" s="144">
        <f t="shared" si="27"/>
        <v>0</v>
      </c>
      <c r="BI299" s="144">
        <f t="shared" si="28"/>
        <v>0</v>
      </c>
      <c r="BJ299" s="17" t="s">
        <v>79</v>
      </c>
      <c r="BK299" s="144">
        <f t="shared" si="29"/>
        <v>0</v>
      </c>
      <c r="BL299" s="17" t="s">
        <v>286</v>
      </c>
      <c r="BM299" s="143" t="s">
        <v>2630</v>
      </c>
    </row>
    <row r="300" spans="2:65" s="1" customFormat="1" ht="24.2" customHeight="1">
      <c r="B300" s="131"/>
      <c r="C300" s="132" t="s">
        <v>1424</v>
      </c>
      <c r="D300" s="132" t="s">
        <v>184</v>
      </c>
      <c r="E300" s="133" t="s">
        <v>5587</v>
      </c>
      <c r="F300" s="134" t="s">
        <v>5588</v>
      </c>
      <c r="G300" s="135" t="s">
        <v>300</v>
      </c>
      <c r="H300" s="136">
        <v>65</v>
      </c>
      <c r="I300" s="137"/>
      <c r="J300" s="138">
        <f t="shared" si="20"/>
        <v>0</v>
      </c>
      <c r="K300" s="134" t="s">
        <v>3</v>
      </c>
      <c r="L300" s="32"/>
      <c r="M300" s="139" t="s">
        <v>3</v>
      </c>
      <c r="N300" s="140" t="s">
        <v>43</v>
      </c>
      <c r="P300" s="141">
        <f t="shared" si="21"/>
        <v>0</v>
      </c>
      <c r="Q300" s="141">
        <v>0</v>
      </c>
      <c r="R300" s="141">
        <f t="shared" si="22"/>
        <v>0</v>
      </c>
      <c r="S300" s="141">
        <v>0</v>
      </c>
      <c r="T300" s="142">
        <f t="shared" si="23"/>
        <v>0</v>
      </c>
      <c r="AR300" s="143" t="s">
        <v>286</v>
      </c>
      <c r="AT300" s="143" t="s">
        <v>184</v>
      </c>
      <c r="AU300" s="143" t="s">
        <v>79</v>
      </c>
      <c r="AY300" s="17" t="s">
        <v>182</v>
      </c>
      <c r="BE300" s="144">
        <f t="shared" si="24"/>
        <v>0</v>
      </c>
      <c r="BF300" s="144">
        <f t="shared" si="25"/>
        <v>0</v>
      </c>
      <c r="BG300" s="144">
        <f t="shared" si="26"/>
        <v>0</v>
      </c>
      <c r="BH300" s="144">
        <f t="shared" si="27"/>
        <v>0</v>
      </c>
      <c r="BI300" s="144">
        <f t="shared" si="28"/>
        <v>0</v>
      </c>
      <c r="BJ300" s="17" t="s">
        <v>79</v>
      </c>
      <c r="BK300" s="144">
        <f t="shared" si="29"/>
        <v>0</v>
      </c>
      <c r="BL300" s="17" t="s">
        <v>286</v>
      </c>
      <c r="BM300" s="143" t="s">
        <v>2644</v>
      </c>
    </row>
    <row r="301" spans="2:65" s="1" customFormat="1" ht="21.75" customHeight="1">
      <c r="B301" s="131"/>
      <c r="C301" s="132" t="s">
        <v>1430</v>
      </c>
      <c r="D301" s="132" t="s">
        <v>184</v>
      </c>
      <c r="E301" s="133" t="s">
        <v>5589</v>
      </c>
      <c r="F301" s="134" t="s">
        <v>5590</v>
      </c>
      <c r="G301" s="135" t="s">
        <v>300</v>
      </c>
      <c r="H301" s="136">
        <v>816</v>
      </c>
      <c r="I301" s="137"/>
      <c r="J301" s="138">
        <f t="shared" si="20"/>
        <v>0</v>
      </c>
      <c r="K301" s="134" t="s">
        <v>3</v>
      </c>
      <c r="L301" s="32"/>
      <c r="M301" s="139" t="s">
        <v>3</v>
      </c>
      <c r="N301" s="140" t="s">
        <v>43</v>
      </c>
      <c r="P301" s="141">
        <f t="shared" si="21"/>
        <v>0</v>
      </c>
      <c r="Q301" s="141">
        <v>0</v>
      </c>
      <c r="R301" s="141">
        <f t="shared" si="22"/>
        <v>0</v>
      </c>
      <c r="S301" s="141">
        <v>0</v>
      </c>
      <c r="T301" s="142">
        <f t="shared" si="23"/>
        <v>0</v>
      </c>
      <c r="AR301" s="143" t="s">
        <v>286</v>
      </c>
      <c r="AT301" s="143" t="s">
        <v>184</v>
      </c>
      <c r="AU301" s="143" t="s">
        <v>79</v>
      </c>
      <c r="AY301" s="17" t="s">
        <v>182</v>
      </c>
      <c r="BE301" s="144">
        <f t="shared" si="24"/>
        <v>0</v>
      </c>
      <c r="BF301" s="144">
        <f t="shared" si="25"/>
        <v>0</v>
      </c>
      <c r="BG301" s="144">
        <f t="shared" si="26"/>
        <v>0</v>
      </c>
      <c r="BH301" s="144">
        <f t="shared" si="27"/>
        <v>0</v>
      </c>
      <c r="BI301" s="144">
        <f t="shared" si="28"/>
        <v>0</v>
      </c>
      <c r="BJ301" s="17" t="s">
        <v>79</v>
      </c>
      <c r="BK301" s="144">
        <f t="shared" si="29"/>
        <v>0</v>
      </c>
      <c r="BL301" s="17" t="s">
        <v>286</v>
      </c>
      <c r="BM301" s="143" t="s">
        <v>2658</v>
      </c>
    </row>
    <row r="302" spans="2:65" s="1" customFormat="1" ht="24.2" customHeight="1">
      <c r="B302" s="131"/>
      <c r="C302" s="132" t="s">
        <v>1436</v>
      </c>
      <c r="D302" s="132" t="s">
        <v>184</v>
      </c>
      <c r="E302" s="133" t="s">
        <v>5591</v>
      </c>
      <c r="F302" s="134" t="s">
        <v>5592</v>
      </c>
      <c r="G302" s="135" t="s">
        <v>543</v>
      </c>
      <c r="H302" s="136">
        <v>2</v>
      </c>
      <c r="I302" s="137"/>
      <c r="J302" s="138">
        <f t="shared" si="20"/>
        <v>0</v>
      </c>
      <c r="K302" s="134" t="s">
        <v>3</v>
      </c>
      <c r="L302" s="32"/>
      <c r="M302" s="139" t="s">
        <v>3</v>
      </c>
      <c r="N302" s="140" t="s">
        <v>43</v>
      </c>
      <c r="P302" s="141">
        <f t="shared" si="21"/>
        <v>0</v>
      </c>
      <c r="Q302" s="141">
        <v>0</v>
      </c>
      <c r="R302" s="141">
        <f t="shared" si="22"/>
        <v>0</v>
      </c>
      <c r="S302" s="141">
        <v>0</v>
      </c>
      <c r="T302" s="142">
        <f t="shared" si="23"/>
        <v>0</v>
      </c>
      <c r="AR302" s="143" t="s">
        <v>286</v>
      </c>
      <c r="AT302" s="143" t="s">
        <v>184</v>
      </c>
      <c r="AU302" s="143" t="s">
        <v>79</v>
      </c>
      <c r="AY302" s="17" t="s">
        <v>182</v>
      </c>
      <c r="BE302" s="144">
        <f t="shared" si="24"/>
        <v>0</v>
      </c>
      <c r="BF302" s="144">
        <f t="shared" si="25"/>
        <v>0</v>
      </c>
      <c r="BG302" s="144">
        <f t="shared" si="26"/>
        <v>0</v>
      </c>
      <c r="BH302" s="144">
        <f t="shared" si="27"/>
        <v>0</v>
      </c>
      <c r="BI302" s="144">
        <f t="shared" si="28"/>
        <v>0</v>
      </c>
      <c r="BJ302" s="17" t="s">
        <v>79</v>
      </c>
      <c r="BK302" s="144">
        <f t="shared" si="29"/>
        <v>0</v>
      </c>
      <c r="BL302" s="17" t="s">
        <v>286</v>
      </c>
      <c r="BM302" s="143" t="s">
        <v>2677</v>
      </c>
    </row>
    <row r="303" spans="2:65" s="1" customFormat="1" ht="37.9" customHeight="1">
      <c r="B303" s="131"/>
      <c r="C303" s="132" t="s">
        <v>1442</v>
      </c>
      <c r="D303" s="132" t="s">
        <v>184</v>
      </c>
      <c r="E303" s="133" t="s">
        <v>5593</v>
      </c>
      <c r="F303" s="134" t="s">
        <v>5594</v>
      </c>
      <c r="G303" s="135" t="s">
        <v>543</v>
      </c>
      <c r="H303" s="136">
        <v>101</v>
      </c>
      <c r="I303" s="137"/>
      <c r="J303" s="138">
        <f t="shared" si="20"/>
        <v>0</v>
      </c>
      <c r="K303" s="134" t="s">
        <v>3</v>
      </c>
      <c r="L303" s="32"/>
      <c r="M303" s="139" t="s">
        <v>3</v>
      </c>
      <c r="N303" s="140" t="s">
        <v>43</v>
      </c>
      <c r="P303" s="141">
        <f t="shared" si="21"/>
        <v>0</v>
      </c>
      <c r="Q303" s="141">
        <v>0</v>
      </c>
      <c r="R303" s="141">
        <f t="shared" si="22"/>
        <v>0</v>
      </c>
      <c r="S303" s="141">
        <v>0</v>
      </c>
      <c r="T303" s="142">
        <f t="shared" si="23"/>
        <v>0</v>
      </c>
      <c r="AR303" s="143" t="s">
        <v>286</v>
      </c>
      <c r="AT303" s="143" t="s">
        <v>184</v>
      </c>
      <c r="AU303" s="143" t="s">
        <v>79</v>
      </c>
      <c r="AY303" s="17" t="s">
        <v>182</v>
      </c>
      <c r="BE303" s="144">
        <f t="shared" si="24"/>
        <v>0</v>
      </c>
      <c r="BF303" s="144">
        <f t="shared" si="25"/>
        <v>0</v>
      </c>
      <c r="BG303" s="144">
        <f t="shared" si="26"/>
        <v>0</v>
      </c>
      <c r="BH303" s="144">
        <f t="shared" si="27"/>
        <v>0</v>
      </c>
      <c r="BI303" s="144">
        <f t="shared" si="28"/>
        <v>0</v>
      </c>
      <c r="BJ303" s="17" t="s">
        <v>79</v>
      </c>
      <c r="BK303" s="144">
        <f t="shared" si="29"/>
        <v>0</v>
      </c>
      <c r="BL303" s="17" t="s">
        <v>286</v>
      </c>
      <c r="BM303" s="143" t="s">
        <v>2688</v>
      </c>
    </row>
    <row r="304" spans="2:65" s="1" customFormat="1" ht="24.2" customHeight="1">
      <c r="B304" s="131"/>
      <c r="C304" s="132" t="s">
        <v>1455</v>
      </c>
      <c r="D304" s="132" t="s">
        <v>184</v>
      </c>
      <c r="E304" s="133" t="s">
        <v>5595</v>
      </c>
      <c r="F304" s="134" t="s">
        <v>5596</v>
      </c>
      <c r="G304" s="135" t="s">
        <v>543</v>
      </c>
      <c r="H304" s="136">
        <v>1</v>
      </c>
      <c r="I304" s="137"/>
      <c r="J304" s="138">
        <f t="shared" si="20"/>
        <v>0</v>
      </c>
      <c r="K304" s="134" t="s">
        <v>3</v>
      </c>
      <c r="L304" s="32"/>
      <c r="M304" s="139" t="s">
        <v>3</v>
      </c>
      <c r="N304" s="140" t="s">
        <v>43</v>
      </c>
      <c r="P304" s="141">
        <f t="shared" si="21"/>
        <v>0</v>
      </c>
      <c r="Q304" s="141">
        <v>0</v>
      </c>
      <c r="R304" s="141">
        <f t="shared" si="22"/>
        <v>0</v>
      </c>
      <c r="S304" s="141">
        <v>0</v>
      </c>
      <c r="T304" s="142">
        <f t="shared" si="23"/>
        <v>0</v>
      </c>
      <c r="AR304" s="143" t="s">
        <v>286</v>
      </c>
      <c r="AT304" s="143" t="s">
        <v>184</v>
      </c>
      <c r="AU304" s="143" t="s">
        <v>79</v>
      </c>
      <c r="AY304" s="17" t="s">
        <v>182</v>
      </c>
      <c r="BE304" s="144">
        <f t="shared" si="24"/>
        <v>0</v>
      </c>
      <c r="BF304" s="144">
        <f t="shared" si="25"/>
        <v>0</v>
      </c>
      <c r="BG304" s="144">
        <f t="shared" si="26"/>
        <v>0</v>
      </c>
      <c r="BH304" s="144">
        <f t="shared" si="27"/>
        <v>0</v>
      </c>
      <c r="BI304" s="144">
        <f t="shared" si="28"/>
        <v>0</v>
      </c>
      <c r="BJ304" s="17" t="s">
        <v>79</v>
      </c>
      <c r="BK304" s="144">
        <f t="shared" si="29"/>
        <v>0</v>
      </c>
      <c r="BL304" s="17" t="s">
        <v>286</v>
      </c>
      <c r="BM304" s="143" t="s">
        <v>2707</v>
      </c>
    </row>
    <row r="305" spans="2:65" s="1" customFormat="1" ht="24.2" customHeight="1">
      <c r="B305" s="131"/>
      <c r="C305" s="132" t="s">
        <v>1461</v>
      </c>
      <c r="D305" s="132" t="s">
        <v>184</v>
      </c>
      <c r="E305" s="133" t="s">
        <v>5597</v>
      </c>
      <c r="F305" s="134" t="s">
        <v>5598</v>
      </c>
      <c r="G305" s="135" t="s">
        <v>543</v>
      </c>
      <c r="H305" s="136">
        <v>2</v>
      </c>
      <c r="I305" s="137"/>
      <c r="J305" s="138">
        <f t="shared" si="20"/>
        <v>0</v>
      </c>
      <c r="K305" s="134" t="s">
        <v>3</v>
      </c>
      <c r="L305" s="32"/>
      <c r="M305" s="139" t="s">
        <v>3</v>
      </c>
      <c r="N305" s="140" t="s">
        <v>43</v>
      </c>
      <c r="P305" s="141">
        <f t="shared" si="21"/>
        <v>0</v>
      </c>
      <c r="Q305" s="141">
        <v>0</v>
      </c>
      <c r="R305" s="141">
        <f t="shared" si="22"/>
        <v>0</v>
      </c>
      <c r="S305" s="141">
        <v>0</v>
      </c>
      <c r="T305" s="142">
        <f t="shared" si="23"/>
        <v>0</v>
      </c>
      <c r="AR305" s="143" t="s">
        <v>286</v>
      </c>
      <c r="AT305" s="143" t="s">
        <v>184</v>
      </c>
      <c r="AU305" s="143" t="s">
        <v>79</v>
      </c>
      <c r="AY305" s="17" t="s">
        <v>182</v>
      </c>
      <c r="BE305" s="144">
        <f t="shared" si="24"/>
        <v>0</v>
      </c>
      <c r="BF305" s="144">
        <f t="shared" si="25"/>
        <v>0</v>
      </c>
      <c r="BG305" s="144">
        <f t="shared" si="26"/>
        <v>0</v>
      </c>
      <c r="BH305" s="144">
        <f t="shared" si="27"/>
        <v>0</v>
      </c>
      <c r="BI305" s="144">
        <f t="shared" si="28"/>
        <v>0</v>
      </c>
      <c r="BJ305" s="17" t="s">
        <v>79</v>
      </c>
      <c r="BK305" s="144">
        <f t="shared" si="29"/>
        <v>0</v>
      </c>
      <c r="BL305" s="17" t="s">
        <v>286</v>
      </c>
      <c r="BM305" s="143" t="s">
        <v>2721</v>
      </c>
    </row>
    <row r="306" spans="2:65" s="1" customFormat="1" ht="33" customHeight="1">
      <c r="B306" s="131"/>
      <c r="C306" s="132" t="s">
        <v>1466</v>
      </c>
      <c r="D306" s="132" t="s">
        <v>184</v>
      </c>
      <c r="E306" s="133" t="s">
        <v>5599</v>
      </c>
      <c r="F306" s="134" t="s">
        <v>5600</v>
      </c>
      <c r="G306" s="135" t="s">
        <v>543</v>
      </c>
      <c r="H306" s="136">
        <v>2</v>
      </c>
      <c r="I306" s="137"/>
      <c r="J306" s="138">
        <f t="shared" ref="J306:J333" si="30">ROUND(I306*H306,2)</f>
        <v>0</v>
      </c>
      <c r="K306" s="134" t="s">
        <v>3</v>
      </c>
      <c r="L306" s="32"/>
      <c r="M306" s="139" t="s">
        <v>3</v>
      </c>
      <c r="N306" s="140" t="s">
        <v>43</v>
      </c>
      <c r="P306" s="141">
        <f t="shared" ref="P306:P333" si="31">O306*H306</f>
        <v>0</v>
      </c>
      <c r="Q306" s="141">
        <v>0</v>
      </c>
      <c r="R306" s="141">
        <f t="shared" ref="R306:R333" si="32">Q306*H306</f>
        <v>0</v>
      </c>
      <c r="S306" s="141">
        <v>0</v>
      </c>
      <c r="T306" s="142">
        <f t="shared" ref="T306:T333" si="33">S306*H306</f>
        <v>0</v>
      </c>
      <c r="AR306" s="143" t="s">
        <v>286</v>
      </c>
      <c r="AT306" s="143" t="s">
        <v>184</v>
      </c>
      <c r="AU306" s="143" t="s">
        <v>79</v>
      </c>
      <c r="AY306" s="17" t="s">
        <v>182</v>
      </c>
      <c r="BE306" s="144">
        <f t="shared" ref="BE306:BE333" si="34">IF(N306="základní",J306,0)</f>
        <v>0</v>
      </c>
      <c r="BF306" s="144">
        <f t="shared" ref="BF306:BF333" si="35">IF(N306="snížená",J306,0)</f>
        <v>0</v>
      </c>
      <c r="BG306" s="144">
        <f t="shared" ref="BG306:BG333" si="36">IF(N306="zákl. přenesená",J306,0)</f>
        <v>0</v>
      </c>
      <c r="BH306" s="144">
        <f t="shared" ref="BH306:BH333" si="37">IF(N306="sníž. přenesená",J306,0)</f>
        <v>0</v>
      </c>
      <c r="BI306" s="144">
        <f t="shared" ref="BI306:BI333" si="38">IF(N306="nulová",J306,0)</f>
        <v>0</v>
      </c>
      <c r="BJ306" s="17" t="s">
        <v>79</v>
      </c>
      <c r="BK306" s="144">
        <f t="shared" ref="BK306:BK333" si="39">ROUND(I306*H306,2)</f>
        <v>0</v>
      </c>
      <c r="BL306" s="17" t="s">
        <v>286</v>
      </c>
      <c r="BM306" s="143" t="s">
        <v>2733</v>
      </c>
    </row>
    <row r="307" spans="2:65" s="1" customFormat="1" ht="24.2" customHeight="1">
      <c r="B307" s="131"/>
      <c r="C307" s="132" t="s">
        <v>1471</v>
      </c>
      <c r="D307" s="132" t="s">
        <v>184</v>
      </c>
      <c r="E307" s="133" t="s">
        <v>5601</v>
      </c>
      <c r="F307" s="134" t="s">
        <v>5602</v>
      </c>
      <c r="G307" s="135" t="s">
        <v>543</v>
      </c>
      <c r="H307" s="136">
        <v>2</v>
      </c>
      <c r="I307" s="137"/>
      <c r="J307" s="138">
        <f t="shared" si="30"/>
        <v>0</v>
      </c>
      <c r="K307" s="134" t="s">
        <v>3</v>
      </c>
      <c r="L307" s="32"/>
      <c r="M307" s="139" t="s">
        <v>3</v>
      </c>
      <c r="N307" s="140" t="s">
        <v>43</v>
      </c>
      <c r="P307" s="141">
        <f t="shared" si="31"/>
        <v>0</v>
      </c>
      <c r="Q307" s="141">
        <v>0</v>
      </c>
      <c r="R307" s="141">
        <f t="shared" si="32"/>
        <v>0</v>
      </c>
      <c r="S307" s="141">
        <v>0</v>
      </c>
      <c r="T307" s="142">
        <f t="shared" si="33"/>
        <v>0</v>
      </c>
      <c r="AR307" s="143" t="s">
        <v>286</v>
      </c>
      <c r="AT307" s="143" t="s">
        <v>184</v>
      </c>
      <c r="AU307" s="143" t="s">
        <v>79</v>
      </c>
      <c r="AY307" s="17" t="s">
        <v>182</v>
      </c>
      <c r="BE307" s="144">
        <f t="shared" si="34"/>
        <v>0</v>
      </c>
      <c r="BF307" s="144">
        <f t="shared" si="35"/>
        <v>0</v>
      </c>
      <c r="BG307" s="144">
        <f t="shared" si="36"/>
        <v>0</v>
      </c>
      <c r="BH307" s="144">
        <f t="shared" si="37"/>
        <v>0</v>
      </c>
      <c r="BI307" s="144">
        <f t="shared" si="38"/>
        <v>0</v>
      </c>
      <c r="BJ307" s="17" t="s">
        <v>79</v>
      </c>
      <c r="BK307" s="144">
        <f t="shared" si="39"/>
        <v>0</v>
      </c>
      <c r="BL307" s="17" t="s">
        <v>286</v>
      </c>
      <c r="BM307" s="143" t="s">
        <v>2748</v>
      </c>
    </row>
    <row r="308" spans="2:65" s="1" customFormat="1" ht="24.2" customHeight="1">
      <c r="B308" s="131"/>
      <c r="C308" s="132" t="s">
        <v>1476</v>
      </c>
      <c r="D308" s="132" t="s">
        <v>184</v>
      </c>
      <c r="E308" s="133" t="s">
        <v>5603</v>
      </c>
      <c r="F308" s="134" t="s">
        <v>5604</v>
      </c>
      <c r="G308" s="135" t="s">
        <v>300</v>
      </c>
      <c r="H308" s="136">
        <v>45</v>
      </c>
      <c r="I308" s="137"/>
      <c r="J308" s="138">
        <f t="shared" si="30"/>
        <v>0</v>
      </c>
      <c r="K308" s="134" t="s">
        <v>3</v>
      </c>
      <c r="L308" s="32"/>
      <c r="M308" s="139" t="s">
        <v>3</v>
      </c>
      <c r="N308" s="140" t="s">
        <v>43</v>
      </c>
      <c r="P308" s="141">
        <f t="shared" si="31"/>
        <v>0</v>
      </c>
      <c r="Q308" s="141">
        <v>0</v>
      </c>
      <c r="R308" s="141">
        <f t="shared" si="32"/>
        <v>0</v>
      </c>
      <c r="S308" s="141">
        <v>0</v>
      </c>
      <c r="T308" s="142">
        <f t="shared" si="33"/>
        <v>0</v>
      </c>
      <c r="AR308" s="143" t="s">
        <v>286</v>
      </c>
      <c r="AT308" s="143" t="s">
        <v>184</v>
      </c>
      <c r="AU308" s="143" t="s">
        <v>79</v>
      </c>
      <c r="AY308" s="17" t="s">
        <v>182</v>
      </c>
      <c r="BE308" s="144">
        <f t="shared" si="34"/>
        <v>0</v>
      </c>
      <c r="BF308" s="144">
        <f t="shared" si="35"/>
        <v>0</v>
      </c>
      <c r="BG308" s="144">
        <f t="shared" si="36"/>
        <v>0</v>
      </c>
      <c r="BH308" s="144">
        <f t="shared" si="37"/>
        <v>0</v>
      </c>
      <c r="BI308" s="144">
        <f t="shared" si="38"/>
        <v>0</v>
      </c>
      <c r="BJ308" s="17" t="s">
        <v>79</v>
      </c>
      <c r="BK308" s="144">
        <f t="shared" si="39"/>
        <v>0</v>
      </c>
      <c r="BL308" s="17" t="s">
        <v>286</v>
      </c>
      <c r="BM308" s="143" t="s">
        <v>2761</v>
      </c>
    </row>
    <row r="309" spans="2:65" s="1" customFormat="1" ht="24.2" customHeight="1">
      <c r="B309" s="131"/>
      <c r="C309" s="132" t="s">
        <v>1481</v>
      </c>
      <c r="D309" s="132" t="s">
        <v>184</v>
      </c>
      <c r="E309" s="133" t="s">
        <v>5605</v>
      </c>
      <c r="F309" s="134" t="s">
        <v>5606</v>
      </c>
      <c r="G309" s="135" t="s">
        <v>5381</v>
      </c>
      <c r="H309" s="136">
        <v>15</v>
      </c>
      <c r="I309" s="137"/>
      <c r="J309" s="138">
        <f t="shared" si="30"/>
        <v>0</v>
      </c>
      <c r="K309" s="134" t="s">
        <v>3</v>
      </c>
      <c r="L309" s="32"/>
      <c r="M309" s="139" t="s">
        <v>3</v>
      </c>
      <c r="N309" s="140" t="s">
        <v>43</v>
      </c>
      <c r="P309" s="141">
        <f t="shared" si="31"/>
        <v>0</v>
      </c>
      <c r="Q309" s="141">
        <v>0</v>
      </c>
      <c r="R309" s="141">
        <f t="shared" si="32"/>
        <v>0</v>
      </c>
      <c r="S309" s="141">
        <v>0</v>
      </c>
      <c r="T309" s="142">
        <f t="shared" si="33"/>
        <v>0</v>
      </c>
      <c r="AR309" s="143" t="s">
        <v>286</v>
      </c>
      <c r="AT309" s="143" t="s">
        <v>184</v>
      </c>
      <c r="AU309" s="143" t="s">
        <v>79</v>
      </c>
      <c r="AY309" s="17" t="s">
        <v>182</v>
      </c>
      <c r="BE309" s="144">
        <f t="shared" si="34"/>
        <v>0</v>
      </c>
      <c r="BF309" s="144">
        <f t="shared" si="35"/>
        <v>0</v>
      </c>
      <c r="BG309" s="144">
        <f t="shared" si="36"/>
        <v>0</v>
      </c>
      <c r="BH309" s="144">
        <f t="shared" si="37"/>
        <v>0</v>
      </c>
      <c r="BI309" s="144">
        <f t="shared" si="38"/>
        <v>0</v>
      </c>
      <c r="BJ309" s="17" t="s">
        <v>79</v>
      </c>
      <c r="BK309" s="144">
        <f t="shared" si="39"/>
        <v>0</v>
      </c>
      <c r="BL309" s="17" t="s">
        <v>286</v>
      </c>
      <c r="BM309" s="143" t="s">
        <v>2777</v>
      </c>
    </row>
    <row r="310" spans="2:65" s="1" customFormat="1" ht="24.2" customHeight="1">
      <c r="B310" s="131"/>
      <c r="C310" s="132" t="s">
        <v>1486</v>
      </c>
      <c r="D310" s="132" t="s">
        <v>184</v>
      </c>
      <c r="E310" s="133" t="s">
        <v>5607</v>
      </c>
      <c r="F310" s="134" t="s">
        <v>5608</v>
      </c>
      <c r="G310" s="135" t="s">
        <v>5381</v>
      </c>
      <c r="H310" s="136">
        <v>3</v>
      </c>
      <c r="I310" s="137"/>
      <c r="J310" s="138">
        <f t="shared" si="30"/>
        <v>0</v>
      </c>
      <c r="K310" s="134" t="s">
        <v>3</v>
      </c>
      <c r="L310" s="32"/>
      <c r="M310" s="139" t="s">
        <v>3</v>
      </c>
      <c r="N310" s="140" t="s">
        <v>43</v>
      </c>
      <c r="P310" s="141">
        <f t="shared" si="31"/>
        <v>0</v>
      </c>
      <c r="Q310" s="141">
        <v>0</v>
      </c>
      <c r="R310" s="141">
        <f t="shared" si="32"/>
        <v>0</v>
      </c>
      <c r="S310" s="141">
        <v>0</v>
      </c>
      <c r="T310" s="142">
        <f t="shared" si="33"/>
        <v>0</v>
      </c>
      <c r="AR310" s="143" t="s">
        <v>286</v>
      </c>
      <c r="AT310" s="143" t="s">
        <v>184</v>
      </c>
      <c r="AU310" s="143" t="s">
        <v>79</v>
      </c>
      <c r="AY310" s="17" t="s">
        <v>182</v>
      </c>
      <c r="BE310" s="144">
        <f t="shared" si="34"/>
        <v>0</v>
      </c>
      <c r="BF310" s="144">
        <f t="shared" si="35"/>
        <v>0</v>
      </c>
      <c r="BG310" s="144">
        <f t="shared" si="36"/>
        <v>0</v>
      </c>
      <c r="BH310" s="144">
        <f t="shared" si="37"/>
        <v>0</v>
      </c>
      <c r="BI310" s="144">
        <f t="shared" si="38"/>
        <v>0</v>
      </c>
      <c r="BJ310" s="17" t="s">
        <v>79</v>
      </c>
      <c r="BK310" s="144">
        <f t="shared" si="39"/>
        <v>0</v>
      </c>
      <c r="BL310" s="17" t="s">
        <v>286</v>
      </c>
      <c r="BM310" s="143" t="s">
        <v>2791</v>
      </c>
    </row>
    <row r="311" spans="2:65" s="1" customFormat="1" ht="21.75" customHeight="1">
      <c r="B311" s="131"/>
      <c r="C311" s="132" t="s">
        <v>1491</v>
      </c>
      <c r="D311" s="132" t="s">
        <v>184</v>
      </c>
      <c r="E311" s="133" t="s">
        <v>5609</v>
      </c>
      <c r="F311" s="134" t="s">
        <v>5610</v>
      </c>
      <c r="G311" s="135" t="s">
        <v>5381</v>
      </c>
      <c r="H311" s="136">
        <v>10</v>
      </c>
      <c r="I311" s="137"/>
      <c r="J311" s="138">
        <f t="shared" si="30"/>
        <v>0</v>
      </c>
      <c r="K311" s="134" t="s">
        <v>3</v>
      </c>
      <c r="L311" s="32"/>
      <c r="M311" s="139" t="s">
        <v>3</v>
      </c>
      <c r="N311" s="140" t="s">
        <v>43</v>
      </c>
      <c r="P311" s="141">
        <f t="shared" si="31"/>
        <v>0</v>
      </c>
      <c r="Q311" s="141">
        <v>0</v>
      </c>
      <c r="R311" s="141">
        <f t="shared" si="32"/>
        <v>0</v>
      </c>
      <c r="S311" s="141">
        <v>0</v>
      </c>
      <c r="T311" s="142">
        <f t="shared" si="33"/>
        <v>0</v>
      </c>
      <c r="AR311" s="143" t="s">
        <v>286</v>
      </c>
      <c r="AT311" s="143" t="s">
        <v>184</v>
      </c>
      <c r="AU311" s="143" t="s">
        <v>79</v>
      </c>
      <c r="AY311" s="17" t="s">
        <v>182</v>
      </c>
      <c r="BE311" s="144">
        <f t="shared" si="34"/>
        <v>0</v>
      </c>
      <c r="BF311" s="144">
        <f t="shared" si="35"/>
        <v>0</v>
      </c>
      <c r="BG311" s="144">
        <f t="shared" si="36"/>
        <v>0</v>
      </c>
      <c r="BH311" s="144">
        <f t="shared" si="37"/>
        <v>0</v>
      </c>
      <c r="BI311" s="144">
        <f t="shared" si="38"/>
        <v>0</v>
      </c>
      <c r="BJ311" s="17" t="s">
        <v>79</v>
      </c>
      <c r="BK311" s="144">
        <f t="shared" si="39"/>
        <v>0</v>
      </c>
      <c r="BL311" s="17" t="s">
        <v>286</v>
      </c>
      <c r="BM311" s="143" t="s">
        <v>2808</v>
      </c>
    </row>
    <row r="312" spans="2:65" s="1" customFormat="1" ht="24.2" customHeight="1">
      <c r="B312" s="131"/>
      <c r="C312" s="132" t="s">
        <v>1497</v>
      </c>
      <c r="D312" s="132" t="s">
        <v>184</v>
      </c>
      <c r="E312" s="133" t="s">
        <v>5611</v>
      </c>
      <c r="F312" s="134" t="s">
        <v>5612</v>
      </c>
      <c r="G312" s="135" t="s">
        <v>5381</v>
      </c>
      <c r="H312" s="136">
        <v>1</v>
      </c>
      <c r="I312" s="137"/>
      <c r="J312" s="138">
        <f t="shared" si="30"/>
        <v>0</v>
      </c>
      <c r="K312" s="134" t="s">
        <v>3</v>
      </c>
      <c r="L312" s="32"/>
      <c r="M312" s="139" t="s">
        <v>3</v>
      </c>
      <c r="N312" s="140" t="s">
        <v>43</v>
      </c>
      <c r="P312" s="141">
        <f t="shared" si="31"/>
        <v>0</v>
      </c>
      <c r="Q312" s="141">
        <v>0</v>
      </c>
      <c r="R312" s="141">
        <f t="shared" si="32"/>
        <v>0</v>
      </c>
      <c r="S312" s="141">
        <v>0</v>
      </c>
      <c r="T312" s="142">
        <f t="shared" si="33"/>
        <v>0</v>
      </c>
      <c r="AR312" s="143" t="s">
        <v>286</v>
      </c>
      <c r="AT312" s="143" t="s">
        <v>184</v>
      </c>
      <c r="AU312" s="143" t="s">
        <v>79</v>
      </c>
      <c r="AY312" s="17" t="s">
        <v>182</v>
      </c>
      <c r="BE312" s="144">
        <f t="shared" si="34"/>
        <v>0</v>
      </c>
      <c r="BF312" s="144">
        <f t="shared" si="35"/>
        <v>0</v>
      </c>
      <c r="BG312" s="144">
        <f t="shared" si="36"/>
        <v>0</v>
      </c>
      <c r="BH312" s="144">
        <f t="shared" si="37"/>
        <v>0</v>
      </c>
      <c r="BI312" s="144">
        <f t="shared" si="38"/>
        <v>0</v>
      </c>
      <c r="BJ312" s="17" t="s">
        <v>79</v>
      </c>
      <c r="BK312" s="144">
        <f t="shared" si="39"/>
        <v>0</v>
      </c>
      <c r="BL312" s="17" t="s">
        <v>286</v>
      </c>
      <c r="BM312" s="143" t="s">
        <v>2820</v>
      </c>
    </row>
    <row r="313" spans="2:65" s="1" customFormat="1" ht="24.2" customHeight="1">
      <c r="B313" s="131"/>
      <c r="C313" s="132" t="s">
        <v>1721</v>
      </c>
      <c r="D313" s="132" t="s">
        <v>184</v>
      </c>
      <c r="E313" s="133" t="s">
        <v>5613</v>
      </c>
      <c r="F313" s="134" t="s">
        <v>5614</v>
      </c>
      <c r="G313" s="135" t="s">
        <v>543</v>
      </c>
      <c r="H313" s="136">
        <v>1</v>
      </c>
      <c r="I313" s="137"/>
      <c r="J313" s="138">
        <f t="shared" si="30"/>
        <v>0</v>
      </c>
      <c r="K313" s="134" t="s">
        <v>3</v>
      </c>
      <c r="L313" s="32"/>
      <c r="M313" s="139" t="s">
        <v>3</v>
      </c>
      <c r="N313" s="140" t="s">
        <v>43</v>
      </c>
      <c r="P313" s="141">
        <f t="shared" si="31"/>
        <v>0</v>
      </c>
      <c r="Q313" s="141">
        <v>0</v>
      </c>
      <c r="R313" s="141">
        <f t="shared" si="32"/>
        <v>0</v>
      </c>
      <c r="S313" s="141">
        <v>0</v>
      </c>
      <c r="T313" s="142">
        <f t="shared" si="33"/>
        <v>0</v>
      </c>
      <c r="AR313" s="143" t="s">
        <v>286</v>
      </c>
      <c r="AT313" s="143" t="s">
        <v>184</v>
      </c>
      <c r="AU313" s="143" t="s">
        <v>79</v>
      </c>
      <c r="AY313" s="17" t="s">
        <v>182</v>
      </c>
      <c r="BE313" s="144">
        <f t="shared" si="34"/>
        <v>0</v>
      </c>
      <c r="BF313" s="144">
        <f t="shared" si="35"/>
        <v>0</v>
      </c>
      <c r="BG313" s="144">
        <f t="shared" si="36"/>
        <v>0</v>
      </c>
      <c r="BH313" s="144">
        <f t="shared" si="37"/>
        <v>0</v>
      </c>
      <c r="BI313" s="144">
        <f t="shared" si="38"/>
        <v>0</v>
      </c>
      <c r="BJ313" s="17" t="s">
        <v>79</v>
      </c>
      <c r="BK313" s="144">
        <f t="shared" si="39"/>
        <v>0</v>
      </c>
      <c r="BL313" s="17" t="s">
        <v>286</v>
      </c>
      <c r="BM313" s="143" t="s">
        <v>2839</v>
      </c>
    </row>
    <row r="314" spans="2:65" s="1" customFormat="1" ht="24.2" customHeight="1">
      <c r="B314" s="131"/>
      <c r="C314" s="132" t="s">
        <v>1726</v>
      </c>
      <c r="D314" s="132" t="s">
        <v>184</v>
      </c>
      <c r="E314" s="133" t="s">
        <v>5615</v>
      </c>
      <c r="F314" s="134" t="s">
        <v>5616</v>
      </c>
      <c r="G314" s="135" t="s">
        <v>5381</v>
      </c>
      <c r="H314" s="136">
        <v>1</v>
      </c>
      <c r="I314" s="137"/>
      <c r="J314" s="138">
        <f t="shared" si="30"/>
        <v>0</v>
      </c>
      <c r="K314" s="134" t="s">
        <v>3</v>
      </c>
      <c r="L314" s="32"/>
      <c r="M314" s="139" t="s">
        <v>3</v>
      </c>
      <c r="N314" s="140" t="s">
        <v>43</v>
      </c>
      <c r="P314" s="141">
        <f t="shared" si="31"/>
        <v>0</v>
      </c>
      <c r="Q314" s="141">
        <v>0</v>
      </c>
      <c r="R314" s="141">
        <f t="shared" si="32"/>
        <v>0</v>
      </c>
      <c r="S314" s="141">
        <v>0</v>
      </c>
      <c r="T314" s="142">
        <f t="shared" si="33"/>
        <v>0</v>
      </c>
      <c r="AR314" s="143" t="s">
        <v>286</v>
      </c>
      <c r="AT314" s="143" t="s">
        <v>184</v>
      </c>
      <c r="AU314" s="143" t="s">
        <v>79</v>
      </c>
      <c r="AY314" s="17" t="s">
        <v>182</v>
      </c>
      <c r="BE314" s="144">
        <f t="shared" si="34"/>
        <v>0</v>
      </c>
      <c r="BF314" s="144">
        <f t="shared" si="35"/>
        <v>0</v>
      </c>
      <c r="BG314" s="144">
        <f t="shared" si="36"/>
        <v>0</v>
      </c>
      <c r="BH314" s="144">
        <f t="shared" si="37"/>
        <v>0</v>
      </c>
      <c r="BI314" s="144">
        <f t="shared" si="38"/>
        <v>0</v>
      </c>
      <c r="BJ314" s="17" t="s">
        <v>79</v>
      </c>
      <c r="BK314" s="144">
        <f t="shared" si="39"/>
        <v>0</v>
      </c>
      <c r="BL314" s="17" t="s">
        <v>286</v>
      </c>
      <c r="BM314" s="143" t="s">
        <v>2854</v>
      </c>
    </row>
    <row r="315" spans="2:65" s="1" customFormat="1" ht="24.2" customHeight="1">
      <c r="B315" s="131"/>
      <c r="C315" s="132" t="s">
        <v>1734</v>
      </c>
      <c r="D315" s="132" t="s">
        <v>184</v>
      </c>
      <c r="E315" s="133" t="s">
        <v>5617</v>
      </c>
      <c r="F315" s="134" t="s">
        <v>5618</v>
      </c>
      <c r="G315" s="135" t="s">
        <v>5381</v>
      </c>
      <c r="H315" s="136">
        <v>1</v>
      </c>
      <c r="I315" s="137"/>
      <c r="J315" s="138">
        <f t="shared" si="30"/>
        <v>0</v>
      </c>
      <c r="K315" s="134" t="s">
        <v>3</v>
      </c>
      <c r="L315" s="32"/>
      <c r="M315" s="139" t="s">
        <v>3</v>
      </c>
      <c r="N315" s="140" t="s">
        <v>43</v>
      </c>
      <c r="P315" s="141">
        <f t="shared" si="31"/>
        <v>0</v>
      </c>
      <c r="Q315" s="141">
        <v>0</v>
      </c>
      <c r="R315" s="141">
        <f t="shared" si="32"/>
        <v>0</v>
      </c>
      <c r="S315" s="141">
        <v>0</v>
      </c>
      <c r="T315" s="142">
        <f t="shared" si="33"/>
        <v>0</v>
      </c>
      <c r="AR315" s="143" t="s">
        <v>286</v>
      </c>
      <c r="AT315" s="143" t="s">
        <v>184</v>
      </c>
      <c r="AU315" s="143" t="s">
        <v>79</v>
      </c>
      <c r="AY315" s="17" t="s">
        <v>182</v>
      </c>
      <c r="BE315" s="144">
        <f t="shared" si="34"/>
        <v>0</v>
      </c>
      <c r="BF315" s="144">
        <f t="shared" si="35"/>
        <v>0</v>
      </c>
      <c r="BG315" s="144">
        <f t="shared" si="36"/>
        <v>0</v>
      </c>
      <c r="BH315" s="144">
        <f t="shared" si="37"/>
        <v>0</v>
      </c>
      <c r="BI315" s="144">
        <f t="shared" si="38"/>
        <v>0</v>
      </c>
      <c r="BJ315" s="17" t="s">
        <v>79</v>
      </c>
      <c r="BK315" s="144">
        <f t="shared" si="39"/>
        <v>0</v>
      </c>
      <c r="BL315" s="17" t="s">
        <v>286</v>
      </c>
      <c r="BM315" s="143" t="s">
        <v>2866</v>
      </c>
    </row>
    <row r="316" spans="2:65" s="1" customFormat="1" ht="24.2" customHeight="1">
      <c r="B316" s="131"/>
      <c r="C316" s="132" t="s">
        <v>1772</v>
      </c>
      <c r="D316" s="132" t="s">
        <v>184</v>
      </c>
      <c r="E316" s="133" t="s">
        <v>5619</v>
      </c>
      <c r="F316" s="134" t="s">
        <v>5620</v>
      </c>
      <c r="G316" s="135" t="s">
        <v>5381</v>
      </c>
      <c r="H316" s="136">
        <v>1</v>
      </c>
      <c r="I316" s="137"/>
      <c r="J316" s="138">
        <f t="shared" si="30"/>
        <v>0</v>
      </c>
      <c r="K316" s="134" t="s">
        <v>3</v>
      </c>
      <c r="L316" s="32"/>
      <c r="M316" s="139" t="s">
        <v>3</v>
      </c>
      <c r="N316" s="140" t="s">
        <v>43</v>
      </c>
      <c r="P316" s="141">
        <f t="shared" si="31"/>
        <v>0</v>
      </c>
      <c r="Q316" s="141">
        <v>0</v>
      </c>
      <c r="R316" s="141">
        <f t="shared" si="32"/>
        <v>0</v>
      </c>
      <c r="S316" s="141">
        <v>0</v>
      </c>
      <c r="T316" s="142">
        <f t="shared" si="33"/>
        <v>0</v>
      </c>
      <c r="AR316" s="143" t="s">
        <v>286</v>
      </c>
      <c r="AT316" s="143" t="s">
        <v>184</v>
      </c>
      <c r="AU316" s="143" t="s">
        <v>79</v>
      </c>
      <c r="AY316" s="17" t="s">
        <v>182</v>
      </c>
      <c r="BE316" s="144">
        <f t="shared" si="34"/>
        <v>0</v>
      </c>
      <c r="BF316" s="144">
        <f t="shared" si="35"/>
        <v>0</v>
      </c>
      <c r="BG316" s="144">
        <f t="shared" si="36"/>
        <v>0</v>
      </c>
      <c r="BH316" s="144">
        <f t="shared" si="37"/>
        <v>0</v>
      </c>
      <c r="BI316" s="144">
        <f t="shared" si="38"/>
        <v>0</v>
      </c>
      <c r="BJ316" s="17" t="s">
        <v>79</v>
      </c>
      <c r="BK316" s="144">
        <f t="shared" si="39"/>
        <v>0</v>
      </c>
      <c r="BL316" s="17" t="s">
        <v>286</v>
      </c>
      <c r="BM316" s="143" t="s">
        <v>2879</v>
      </c>
    </row>
    <row r="317" spans="2:65" s="1" customFormat="1" ht="16.5" customHeight="1">
      <c r="B317" s="131"/>
      <c r="C317" s="132" t="s">
        <v>1781</v>
      </c>
      <c r="D317" s="132" t="s">
        <v>184</v>
      </c>
      <c r="E317" s="133" t="s">
        <v>5621</v>
      </c>
      <c r="F317" s="134" t="s">
        <v>5622</v>
      </c>
      <c r="G317" s="135" t="s">
        <v>5381</v>
      </c>
      <c r="H317" s="136">
        <v>155</v>
      </c>
      <c r="I317" s="137"/>
      <c r="J317" s="138">
        <f t="shared" si="30"/>
        <v>0</v>
      </c>
      <c r="K317" s="134" t="s">
        <v>3</v>
      </c>
      <c r="L317" s="32"/>
      <c r="M317" s="139" t="s">
        <v>3</v>
      </c>
      <c r="N317" s="140" t="s">
        <v>43</v>
      </c>
      <c r="P317" s="141">
        <f t="shared" si="31"/>
        <v>0</v>
      </c>
      <c r="Q317" s="141">
        <v>0</v>
      </c>
      <c r="R317" s="141">
        <f t="shared" si="32"/>
        <v>0</v>
      </c>
      <c r="S317" s="141">
        <v>0</v>
      </c>
      <c r="T317" s="142">
        <f t="shared" si="33"/>
        <v>0</v>
      </c>
      <c r="AR317" s="143" t="s">
        <v>286</v>
      </c>
      <c r="AT317" s="143" t="s">
        <v>184</v>
      </c>
      <c r="AU317" s="143" t="s">
        <v>79</v>
      </c>
      <c r="AY317" s="17" t="s">
        <v>182</v>
      </c>
      <c r="BE317" s="144">
        <f t="shared" si="34"/>
        <v>0</v>
      </c>
      <c r="BF317" s="144">
        <f t="shared" si="35"/>
        <v>0</v>
      </c>
      <c r="BG317" s="144">
        <f t="shared" si="36"/>
        <v>0</v>
      </c>
      <c r="BH317" s="144">
        <f t="shared" si="37"/>
        <v>0</v>
      </c>
      <c r="BI317" s="144">
        <f t="shared" si="38"/>
        <v>0</v>
      </c>
      <c r="BJ317" s="17" t="s">
        <v>79</v>
      </c>
      <c r="BK317" s="144">
        <f t="shared" si="39"/>
        <v>0</v>
      </c>
      <c r="BL317" s="17" t="s">
        <v>286</v>
      </c>
      <c r="BM317" s="143" t="s">
        <v>2895</v>
      </c>
    </row>
    <row r="318" spans="2:65" s="1" customFormat="1" ht="16.5" customHeight="1">
      <c r="B318" s="131"/>
      <c r="C318" s="132" t="s">
        <v>1786</v>
      </c>
      <c r="D318" s="132" t="s">
        <v>184</v>
      </c>
      <c r="E318" s="133" t="s">
        <v>5623</v>
      </c>
      <c r="F318" s="134" t="s">
        <v>5624</v>
      </c>
      <c r="G318" s="135" t="s">
        <v>5381</v>
      </c>
      <c r="H318" s="136">
        <v>14</v>
      </c>
      <c r="I318" s="137"/>
      <c r="J318" s="138">
        <f t="shared" si="30"/>
        <v>0</v>
      </c>
      <c r="K318" s="134" t="s">
        <v>3</v>
      </c>
      <c r="L318" s="32"/>
      <c r="M318" s="139" t="s">
        <v>3</v>
      </c>
      <c r="N318" s="140" t="s">
        <v>43</v>
      </c>
      <c r="P318" s="141">
        <f t="shared" si="31"/>
        <v>0</v>
      </c>
      <c r="Q318" s="141">
        <v>0</v>
      </c>
      <c r="R318" s="141">
        <f t="shared" si="32"/>
        <v>0</v>
      </c>
      <c r="S318" s="141">
        <v>0</v>
      </c>
      <c r="T318" s="142">
        <f t="shared" si="33"/>
        <v>0</v>
      </c>
      <c r="AR318" s="143" t="s">
        <v>286</v>
      </c>
      <c r="AT318" s="143" t="s">
        <v>184</v>
      </c>
      <c r="AU318" s="143" t="s">
        <v>79</v>
      </c>
      <c r="AY318" s="17" t="s">
        <v>182</v>
      </c>
      <c r="BE318" s="144">
        <f t="shared" si="34"/>
        <v>0</v>
      </c>
      <c r="BF318" s="144">
        <f t="shared" si="35"/>
        <v>0</v>
      </c>
      <c r="BG318" s="144">
        <f t="shared" si="36"/>
        <v>0</v>
      </c>
      <c r="BH318" s="144">
        <f t="shared" si="37"/>
        <v>0</v>
      </c>
      <c r="BI318" s="144">
        <f t="shared" si="38"/>
        <v>0</v>
      </c>
      <c r="BJ318" s="17" t="s">
        <v>79</v>
      </c>
      <c r="BK318" s="144">
        <f t="shared" si="39"/>
        <v>0</v>
      </c>
      <c r="BL318" s="17" t="s">
        <v>286</v>
      </c>
      <c r="BM318" s="143" t="s">
        <v>2912</v>
      </c>
    </row>
    <row r="319" spans="2:65" s="1" customFormat="1" ht="16.5" customHeight="1">
      <c r="B319" s="131"/>
      <c r="C319" s="132" t="s">
        <v>1838</v>
      </c>
      <c r="D319" s="132" t="s">
        <v>184</v>
      </c>
      <c r="E319" s="133" t="s">
        <v>5625</v>
      </c>
      <c r="F319" s="134" t="s">
        <v>5626</v>
      </c>
      <c r="G319" s="135" t="s">
        <v>5381</v>
      </c>
      <c r="H319" s="136">
        <v>3</v>
      </c>
      <c r="I319" s="137"/>
      <c r="J319" s="138">
        <f t="shared" si="30"/>
        <v>0</v>
      </c>
      <c r="K319" s="134" t="s">
        <v>3</v>
      </c>
      <c r="L319" s="32"/>
      <c r="M319" s="139" t="s">
        <v>3</v>
      </c>
      <c r="N319" s="140" t="s">
        <v>43</v>
      </c>
      <c r="P319" s="141">
        <f t="shared" si="31"/>
        <v>0</v>
      </c>
      <c r="Q319" s="141">
        <v>0</v>
      </c>
      <c r="R319" s="141">
        <f t="shared" si="32"/>
        <v>0</v>
      </c>
      <c r="S319" s="141">
        <v>0</v>
      </c>
      <c r="T319" s="142">
        <f t="shared" si="33"/>
        <v>0</v>
      </c>
      <c r="AR319" s="143" t="s">
        <v>286</v>
      </c>
      <c r="AT319" s="143" t="s">
        <v>184</v>
      </c>
      <c r="AU319" s="143" t="s">
        <v>79</v>
      </c>
      <c r="AY319" s="17" t="s">
        <v>182</v>
      </c>
      <c r="BE319" s="144">
        <f t="shared" si="34"/>
        <v>0</v>
      </c>
      <c r="BF319" s="144">
        <f t="shared" si="35"/>
        <v>0</v>
      </c>
      <c r="BG319" s="144">
        <f t="shared" si="36"/>
        <v>0</v>
      </c>
      <c r="BH319" s="144">
        <f t="shared" si="37"/>
        <v>0</v>
      </c>
      <c r="BI319" s="144">
        <f t="shared" si="38"/>
        <v>0</v>
      </c>
      <c r="BJ319" s="17" t="s">
        <v>79</v>
      </c>
      <c r="BK319" s="144">
        <f t="shared" si="39"/>
        <v>0</v>
      </c>
      <c r="BL319" s="17" t="s">
        <v>286</v>
      </c>
      <c r="BM319" s="143" t="s">
        <v>2922</v>
      </c>
    </row>
    <row r="320" spans="2:65" s="1" customFormat="1" ht="16.5" customHeight="1">
      <c r="B320" s="131"/>
      <c r="C320" s="132" t="s">
        <v>1848</v>
      </c>
      <c r="D320" s="132" t="s">
        <v>184</v>
      </c>
      <c r="E320" s="133" t="s">
        <v>5627</v>
      </c>
      <c r="F320" s="134" t="s">
        <v>5628</v>
      </c>
      <c r="G320" s="135" t="s">
        <v>5381</v>
      </c>
      <c r="H320" s="136">
        <v>1</v>
      </c>
      <c r="I320" s="137"/>
      <c r="J320" s="138">
        <f t="shared" si="30"/>
        <v>0</v>
      </c>
      <c r="K320" s="134" t="s">
        <v>3</v>
      </c>
      <c r="L320" s="32"/>
      <c r="M320" s="139" t="s">
        <v>3</v>
      </c>
      <c r="N320" s="140" t="s">
        <v>43</v>
      </c>
      <c r="P320" s="141">
        <f t="shared" si="31"/>
        <v>0</v>
      </c>
      <c r="Q320" s="141">
        <v>0</v>
      </c>
      <c r="R320" s="141">
        <f t="shared" si="32"/>
        <v>0</v>
      </c>
      <c r="S320" s="141">
        <v>0</v>
      </c>
      <c r="T320" s="142">
        <f t="shared" si="33"/>
        <v>0</v>
      </c>
      <c r="AR320" s="143" t="s">
        <v>286</v>
      </c>
      <c r="AT320" s="143" t="s">
        <v>184</v>
      </c>
      <c r="AU320" s="143" t="s">
        <v>79</v>
      </c>
      <c r="AY320" s="17" t="s">
        <v>182</v>
      </c>
      <c r="BE320" s="144">
        <f t="shared" si="34"/>
        <v>0</v>
      </c>
      <c r="BF320" s="144">
        <f t="shared" si="35"/>
        <v>0</v>
      </c>
      <c r="BG320" s="144">
        <f t="shared" si="36"/>
        <v>0</v>
      </c>
      <c r="BH320" s="144">
        <f t="shared" si="37"/>
        <v>0</v>
      </c>
      <c r="BI320" s="144">
        <f t="shared" si="38"/>
        <v>0</v>
      </c>
      <c r="BJ320" s="17" t="s">
        <v>79</v>
      </c>
      <c r="BK320" s="144">
        <f t="shared" si="39"/>
        <v>0</v>
      </c>
      <c r="BL320" s="17" t="s">
        <v>286</v>
      </c>
      <c r="BM320" s="143" t="s">
        <v>2934</v>
      </c>
    </row>
    <row r="321" spans="2:65" s="1" customFormat="1" ht="16.5" customHeight="1">
      <c r="B321" s="131"/>
      <c r="C321" s="132" t="s">
        <v>1854</v>
      </c>
      <c r="D321" s="132" t="s">
        <v>184</v>
      </c>
      <c r="E321" s="133" t="s">
        <v>5629</v>
      </c>
      <c r="F321" s="134" t="s">
        <v>5630</v>
      </c>
      <c r="G321" s="135" t="s">
        <v>5381</v>
      </c>
      <c r="H321" s="136">
        <v>1</v>
      </c>
      <c r="I321" s="137"/>
      <c r="J321" s="138">
        <f t="shared" si="30"/>
        <v>0</v>
      </c>
      <c r="K321" s="134" t="s">
        <v>3</v>
      </c>
      <c r="L321" s="32"/>
      <c r="M321" s="139" t="s">
        <v>3</v>
      </c>
      <c r="N321" s="140" t="s">
        <v>43</v>
      </c>
      <c r="P321" s="141">
        <f t="shared" si="31"/>
        <v>0</v>
      </c>
      <c r="Q321" s="141">
        <v>0</v>
      </c>
      <c r="R321" s="141">
        <f t="shared" si="32"/>
        <v>0</v>
      </c>
      <c r="S321" s="141">
        <v>0</v>
      </c>
      <c r="T321" s="142">
        <f t="shared" si="33"/>
        <v>0</v>
      </c>
      <c r="AR321" s="143" t="s">
        <v>286</v>
      </c>
      <c r="AT321" s="143" t="s">
        <v>184</v>
      </c>
      <c r="AU321" s="143" t="s">
        <v>79</v>
      </c>
      <c r="AY321" s="17" t="s">
        <v>182</v>
      </c>
      <c r="BE321" s="144">
        <f t="shared" si="34"/>
        <v>0</v>
      </c>
      <c r="BF321" s="144">
        <f t="shared" si="35"/>
        <v>0</v>
      </c>
      <c r="BG321" s="144">
        <f t="shared" si="36"/>
        <v>0</v>
      </c>
      <c r="BH321" s="144">
        <f t="shared" si="37"/>
        <v>0</v>
      </c>
      <c r="BI321" s="144">
        <f t="shared" si="38"/>
        <v>0</v>
      </c>
      <c r="BJ321" s="17" t="s">
        <v>79</v>
      </c>
      <c r="BK321" s="144">
        <f t="shared" si="39"/>
        <v>0</v>
      </c>
      <c r="BL321" s="17" t="s">
        <v>286</v>
      </c>
      <c r="BM321" s="143" t="s">
        <v>2951</v>
      </c>
    </row>
    <row r="322" spans="2:65" s="1" customFormat="1" ht="16.5" customHeight="1">
      <c r="B322" s="131"/>
      <c r="C322" s="132" t="s">
        <v>1859</v>
      </c>
      <c r="D322" s="132" t="s">
        <v>184</v>
      </c>
      <c r="E322" s="133" t="s">
        <v>5631</v>
      </c>
      <c r="F322" s="134" t="s">
        <v>5630</v>
      </c>
      <c r="G322" s="135" t="s">
        <v>5381</v>
      </c>
      <c r="H322" s="136">
        <v>5</v>
      </c>
      <c r="I322" s="137"/>
      <c r="J322" s="138">
        <f t="shared" si="30"/>
        <v>0</v>
      </c>
      <c r="K322" s="134" t="s">
        <v>3</v>
      </c>
      <c r="L322" s="32"/>
      <c r="M322" s="139" t="s">
        <v>3</v>
      </c>
      <c r="N322" s="140" t="s">
        <v>43</v>
      </c>
      <c r="P322" s="141">
        <f t="shared" si="31"/>
        <v>0</v>
      </c>
      <c r="Q322" s="141">
        <v>0</v>
      </c>
      <c r="R322" s="141">
        <f t="shared" si="32"/>
        <v>0</v>
      </c>
      <c r="S322" s="141">
        <v>0</v>
      </c>
      <c r="T322" s="142">
        <f t="shared" si="33"/>
        <v>0</v>
      </c>
      <c r="AR322" s="143" t="s">
        <v>286</v>
      </c>
      <c r="AT322" s="143" t="s">
        <v>184</v>
      </c>
      <c r="AU322" s="143" t="s">
        <v>79</v>
      </c>
      <c r="AY322" s="17" t="s">
        <v>182</v>
      </c>
      <c r="BE322" s="144">
        <f t="shared" si="34"/>
        <v>0</v>
      </c>
      <c r="BF322" s="144">
        <f t="shared" si="35"/>
        <v>0</v>
      </c>
      <c r="BG322" s="144">
        <f t="shared" si="36"/>
        <v>0</v>
      </c>
      <c r="BH322" s="144">
        <f t="shared" si="37"/>
        <v>0</v>
      </c>
      <c r="BI322" s="144">
        <f t="shared" si="38"/>
        <v>0</v>
      </c>
      <c r="BJ322" s="17" t="s">
        <v>79</v>
      </c>
      <c r="BK322" s="144">
        <f t="shared" si="39"/>
        <v>0</v>
      </c>
      <c r="BL322" s="17" t="s">
        <v>286</v>
      </c>
      <c r="BM322" s="143" t="s">
        <v>2996</v>
      </c>
    </row>
    <row r="323" spans="2:65" s="1" customFormat="1" ht="16.5" customHeight="1">
      <c r="B323" s="131"/>
      <c r="C323" s="132" t="s">
        <v>1864</v>
      </c>
      <c r="D323" s="132" t="s">
        <v>184</v>
      </c>
      <c r="E323" s="133" t="s">
        <v>5632</v>
      </c>
      <c r="F323" s="134" t="s">
        <v>5633</v>
      </c>
      <c r="G323" s="135" t="s">
        <v>5381</v>
      </c>
      <c r="H323" s="136">
        <v>1</v>
      </c>
      <c r="I323" s="137"/>
      <c r="J323" s="138">
        <f t="shared" si="30"/>
        <v>0</v>
      </c>
      <c r="K323" s="134" t="s">
        <v>3</v>
      </c>
      <c r="L323" s="32"/>
      <c r="M323" s="139" t="s">
        <v>3</v>
      </c>
      <c r="N323" s="140" t="s">
        <v>43</v>
      </c>
      <c r="P323" s="141">
        <f t="shared" si="31"/>
        <v>0</v>
      </c>
      <c r="Q323" s="141">
        <v>0</v>
      </c>
      <c r="R323" s="141">
        <f t="shared" si="32"/>
        <v>0</v>
      </c>
      <c r="S323" s="141">
        <v>0</v>
      </c>
      <c r="T323" s="142">
        <f t="shared" si="33"/>
        <v>0</v>
      </c>
      <c r="AR323" s="143" t="s">
        <v>286</v>
      </c>
      <c r="AT323" s="143" t="s">
        <v>184</v>
      </c>
      <c r="AU323" s="143" t="s">
        <v>79</v>
      </c>
      <c r="AY323" s="17" t="s">
        <v>182</v>
      </c>
      <c r="BE323" s="144">
        <f t="shared" si="34"/>
        <v>0</v>
      </c>
      <c r="BF323" s="144">
        <f t="shared" si="35"/>
        <v>0</v>
      </c>
      <c r="BG323" s="144">
        <f t="shared" si="36"/>
        <v>0</v>
      </c>
      <c r="BH323" s="144">
        <f t="shared" si="37"/>
        <v>0</v>
      </c>
      <c r="BI323" s="144">
        <f t="shared" si="38"/>
        <v>0</v>
      </c>
      <c r="BJ323" s="17" t="s">
        <v>79</v>
      </c>
      <c r="BK323" s="144">
        <f t="shared" si="39"/>
        <v>0</v>
      </c>
      <c r="BL323" s="17" t="s">
        <v>286</v>
      </c>
      <c r="BM323" s="143" t="s">
        <v>3007</v>
      </c>
    </row>
    <row r="324" spans="2:65" s="1" customFormat="1" ht="16.5" customHeight="1">
      <c r="B324" s="131"/>
      <c r="C324" s="132" t="s">
        <v>1897</v>
      </c>
      <c r="D324" s="132" t="s">
        <v>184</v>
      </c>
      <c r="E324" s="133" t="s">
        <v>5634</v>
      </c>
      <c r="F324" s="134" t="s">
        <v>5635</v>
      </c>
      <c r="G324" s="135" t="s">
        <v>5381</v>
      </c>
      <c r="H324" s="136">
        <v>2</v>
      </c>
      <c r="I324" s="137"/>
      <c r="J324" s="138">
        <f t="shared" si="30"/>
        <v>0</v>
      </c>
      <c r="K324" s="134" t="s">
        <v>3</v>
      </c>
      <c r="L324" s="32"/>
      <c r="M324" s="139" t="s">
        <v>3</v>
      </c>
      <c r="N324" s="140" t="s">
        <v>43</v>
      </c>
      <c r="P324" s="141">
        <f t="shared" si="31"/>
        <v>0</v>
      </c>
      <c r="Q324" s="141">
        <v>0</v>
      </c>
      <c r="R324" s="141">
        <f t="shared" si="32"/>
        <v>0</v>
      </c>
      <c r="S324" s="141">
        <v>0</v>
      </c>
      <c r="T324" s="142">
        <f t="shared" si="33"/>
        <v>0</v>
      </c>
      <c r="AR324" s="143" t="s">
        <v>286</v>
      </c>
      <c r="AT324" s="143" t="s">
        <v>184</v>
      </c>
      <c r="AU324" s="143" t="s">
        <v>79</v>
      </c>
      <c r="AY324" s="17" t="s">
        <v>182</v>
      </c>
      <c r="BE324" s="144">
        <f t="shared" si="34"/>
        <v>0</v>
      </c>
      <c r="BF324" s="144">
        <f t="shared" si="35"/>
        <v>0</v>
      </c>
      <c r="BG324" s="144">
        <f t="shared" si="36"/>
        <v>0</v>
      </c>
      <c r="BH324" s="144">
        <f t="shared" si="37"/>
        <v>0</v>
      </c>
      <c r="BI324" s="144">
        <f t="shared" si="38"/>
        <v>0</v>
      </c>
      <c r="BJ324" s="17" t="s">
        <v>79</v>
      </c>
      <c r="BK324" s="144">
        <f t="shared" si="39"/>
        <v>0</v>
      </c>
      <c r="BL324" s="17" t="s">
        <v>286</v>
      </c>
      <c r="BM324" s="143" t="s">
        <v>3021</v>
      </c>
    </row>
    <row r="325" spans="2:65" s="1" customFormat="1" ht="16.5" customHeight="1">
      <c r="B325" s="131"/>
      <c r="C325" s="132" t="s">
        <v>1906</v>
      </c>
      <c r="D325" s="132" t="s">
        <v>184</v>
      </c>
      <c r="E325" s="133" t="s">
        <v>5636</v>
      </c>
      <c r="F325" s="134" t="s">
        <v>5637</v>
      </c>
      <c r="G325" s="135" t="s">
        <v>5381</v>
      </c>
      <c r="H325" s="136">
        <v>6</v>
      </c>
      <c r="I325" s="137"/>
      <c r="J325" s="138">
        <f t="shared" si="30"/>
        <v>0</v>
      </c>
      <c r="K325" s="134" t="s">
        <v>3</v>
      </c>
      <c r="L325" s="32"/>
      <c r="M325" s="139" t="s">
        <v>3</v>
      </c>
      <c r="N325" s="140" t="s">
        <v>43</v>
      </c>
      <c r="P325" s="141">
        <f t="shared" si="31"/>
        <v>0</v>
      </c>
      <c r="Q325" s="141">
        <v>0</v>
      </c>
      <c r="R325" s="141">
        <f t="shared" si="32"/>
        <v>0</v>
      </c>
      <c r="S325" s="141">
        <v>0</v>
      </c>
      <c r="T325" s="142">
        <f t="shared" si="33"/>
        <v>0</v>
      </c>
      <c r="AR325" s="143" t="s">
        <v>286</v>
      </c>
      <c r="AT325" s="143" t="s">
        <v>184</v>
      </c>
      <c r="AU325" s="143" t="s">
        <v>79</v>
      </c>
      <c r="AY325" s="17" t="s">
        <v>182</v>
      </c>
      <c r="BE325" s="144">
        <f t="shared" si="34"/>
        <v>0</v>
      </c>
      <c r="BF325" s="144">
        <f t="shared" si="35"/>
        <v>0</v>
      </c>
      <c r="BG325" s="144">
        <f t="shared" si="36"/>
        <v>0</v>
      </c>
      <c r="BH325" s="144">
        <f t="shared" si="37"/>
        <v>0</v>
      </c>
      <c r="BI325" s="144">
        <f t="shared" si="38"/>
        <v>0</v>
      </c>
      <c r="BJ325" s="17" t="s">
        <v>79</v>
      </c>
      <c r="BK325" s="144">
        <f t="shared" si="39"/>
        <v>0</v>
      </c>
      <c r="BL325" s="17" t="s">
        <v>286</v>
      </c>
      <c r="BM325" s="143" t="s">
        <v>3032</v>
      </c>
    </row>
    <row r="326" spans="2:65" s="1" customFormat="1" ht="16.5" customHeight="1">
      <c r="B326" s="131"/>
      <c r="C326" s="132" t="s">
        <v>1912</v>
      </c>
      <c r="D326" s="132" t="s">
        <v>184</v>
      </c>
      <c r="E326" s="133" t="s">
        <v>5638</v>
      </c>
      <c r="F326" s="134" t="s">
        <v>5639</v>
      </c>
      <c r="G326" s="135" t="s">
        <v>5381</v>
      </c>
      <c r="H326" s="136">
        <v>2</v>
      </c>
      <c r="I326" s="137"/>
      <c r="J326" s="138">
        <f t="shared" si="30"/>
        <v>0</v>
      </c>
      <c r="K326" s="134" t="s">
        <v>3</v>
      </c>
      <c r="L326" s="32"/>
      <c r="M326" s="139" t="s">
        <v>3</v>
      </c>
      <c r="N326" s="140" t="s">
        <v>43</v>
      </c>
      <c r="P326" s="141">
        <f t="shared" si="31"/>
        <v>0</v>
      </c>
      <c r="Q326" s="141">
        <v>0</v>
      </c>
      <c r="R326" s="141">
        <f t="shared" si="32"/>
        <v>0</v>
      </c>
      <c r="S326" s="141">
        <v>0</v>
      </c>
      <c r="T326" s="142">
        <f t="shared" si="33"/>
        <v>0</v>
      </c>
      <c r="AR326" s="143" t="s">
        <v>286</v>
      </c>
      <c r="AT326" s="143" t="s">
        <v>184</v>
      </c>
      <c r="AU326" s="143" t="s">
        <v>79</v>
      </c>
      <c r="AY326" s="17" t="s">
        <v>182</v>
      </c>
      <c r="BE326" s="144">
        <f t="shared" si="34"/>
        <v>0</v>
      </c>
      <c r="BF326" s="144">
        <f t="shared" si="35"/>
        <v>0</v>
      </c>
      <c r="BG326" s="144">
        <f t="shared" si="36"/>
        <v>0</v>
      </c>
      <c r="BH326" s="144">
        <f t="shared" si="37"/>
        <v>0</v>
      </c>
      <c r="BI326" s="144">
        <f t="shared" si="38"/>
        <v>0</v>
      </c>
      <c r="BJ326" s="17" t="s">
        <v>79</v>
      </c>
      <c r="BK326" s="144">
        <f t="shared" si="39"/>
        <v>0</v>
      </c>
      <c r="BL326" s="17" t="s">
        <v>286</v>
      </c>
      <c r="BM326" s="143" t="s">
        <v>3043</v>
      </c>
    </row>
    <row r="327" spans="2:65" s="1" customFormat="1" ht="16.5" customHeight="1">
      <c r="B327" s="131"/>
      <c r="C327" s="132" t="s">
        <v>1917</v>
      </c>
      <c r="D327" s="132" t="s">
        <v>184</v>
      </c>
      <c r="E327" s="133" t="s">
        <v>5640</v>
      </c>
      <c r="F327" s="134" t="s">
        <v>5641</v>
      </c>
      <c r="G327" s="135" t="s">
        <v>5381</v>
      </c>
      <c r="H327" s="136">
        <v>3</v>
      </c>
      <c r="I327" s="137"/>
      <c r="J327" s="138">
        <f t="shared" si="30"/>
        <v>0</v>
      </c>
      <c r="K327" s="134" t="s">
        <v>3</v>
      </c>
      <c r="L327" s="32"/>
      <c r="M327" s="139" t="s">
        <v>3</v>
      </c>
      <c r="N327" s="140" t="s">
        <v>43</v>
      </c>
      <c r="P327" s="141">
        <f t="shared" si="31"/>
        <v>0</v>
      </c>
      <c r="Q327" s="141">
        <v>0</v>
      </c>
      <c r="R327" s="141">
        <f t="shared" si="32"/>
        <v>0</v>
      </c>
      <c r="S327" s="141">
        <v>0</v>
      </c>
      <c r="T327" s="142">
        <f t="shared" si="33"/>
        <v>0</v>
      </c>
      <c r="AR327" s="143" t="s">
        <v>286</v>
      </c>
      <c r="AT327" s="143" t="s">
        <v>184</v>
      </c>
      <c r="AU327" s="143" t="s">
        <v>79</v>
      </c>
      <c r="AY327" s="17" t="s">
        <v>182</v>
      </c>
      <c r="BE327" s="144">
        <f t="shared" si="34"/>
        <v>0</v>
      </c>
      <c r="BF327" s="144">
        <f t="shared" si="35"/>
        <v>0</v>
      </c>
      <c r="BG327" s="144">
        <f t="shared" si="36"/>
        <v>0</v>
      </c>
      <c r="BH327" s="144">
        <f t="shared" si="37"/>
        <v>0</v>
      </c>
      <c r="BI327" s="144">
        <f t="shared" si="38"/>
        <v>0</v>
      </c>
      <c r="BJ327" s="17" t="s">
        <v>79</v>
      </c>
      <c r="BK327" s="144">
        <f t="shared" si="39"/>
        <v>0</v>
      </c>
      <c r="BL327" s="17" t="s">
        <v>286</v>
      </c>
      <c r="BM327" s="143" t="s">
        <v>3056</v>
      </c>
    </row>
    <row r="328" spans="2:65" s="1" customFormat="1" ht="16.5" customHeight="1">
      <c r="B328" s="131"/>
      <c r="C328" s="132" t="s">
        <v>1922</v>
      </c>
      <c r="D328" s="132" t="s">
        <v>184</v>
      </c>
      <c r="E328" s="133" t="s">
        <v>5642</v>
      </c>
      <c r="F328" s="134" t="s">
        <v>5643</v>
      </c>
      <c r="G328" s="135" t="s">
        <v>5381</v>
      </c>
      <c r="H328" s="136">
        <v>5</v>
      </c>
      <c r="I328" s="137"/>
      <c r="J328" s="138">
        <f t="shared" si="30"/>
        <v>0</v>
      </c>
      <c r="K328" s="134" t="s">
        <v>3</v>
      </c>
      <c r="L328" s="32"/>
      <c r="M328" s="139" t="s">
        <v>3</v>
      </c>
      <c r="N328" s="140" t="s">
        <v>43</v>
      </c>
      <c r="P328" s="141">
        <f t="shared" si="31"/>
        <v>0</v>
      </c>
      <c r="Q328" s="141">
        <v>0</v>
      </c>
      <c r="R328" s="141">
        <f t="shared" si="32"/>
        <v>0</v>
      </c>
      <c r="S328" s="141">
        <v>0</v>
      </c>
      <c r="T328" s="142">
        <f t="shared" si="33"/>
        <v>0</v>
      </c>
      <c r="AR328" s="143" t="s">
        <v>286</v>
      </c>
      <c r="AT328" s="143" t="s">
        <v>184</v>
      </c>
      <c r="AU328" s="143" t="s">
        <v>79</v>
      </c>
      <c r="AY328" s="17" t="s">
        <v>182</v>
      </c>
      <c r="BE328" s="144">
        <f t="shared" si="34"/>
        <v>0</v>
      </c>
      <c r="BF328" s="144">
        <f t="shared" si="35"/>
        <v>0</v>
      </c>
      <c r="BG328" s="144">
        <f t="shared" si="36"/>
        <v>0</v>
      </c>
      <c r="BH328" s="144">
        <f t="shared" si="37"/>
        <v>0</v>
      </c>
      <c r="BI328" s="144">
        <f t="shared" si="38"/>
        <v>0</v>
      </c>
      <c r="BJ328" s="17" t="s">
        <v>79</v>
      </c>
      <c r="BK328" s="144">
        <f t="shared" si="39"/>
        <v>0</v>
      </c>
      <c r="BL328" s="17" t="s">
        <v>286</v>
      </c>
      <c r="BM328" s="143" t="s">
        <v>3068</v>
      </c>
    </row>
    <row r="329" spans="2:65" s="1" customFormat="1" ht="24.2" customHeight="1">
      <c r="B329" s="131"/>
      <c r="C329" s="132" t="s">
        <v>1927</v>
      </c>
      <c r="D329" s="132" t="s">
        <v>184</v>
      </c>
      <c r="E329" s="133" t="s">
        <v>5644</v>
      </c>
      <c r="F329" s="134" t="s">
        <v>5645</v>
      </c>
      <c r="G329" s="135" t="s">
        <v>5494</v>
      </c>
      <c r="H329" s="136">
        <v>1</v>
      </c>
      <c r="I329" s="137"/>
      <c r="J329" s="138">
        <f t="shared" si="30"/>
        <v>0</v>
      </c>
      <c r="K329" s="134" t="s">
        <v>3</v>
      </c>
      <c r="L329" s="32"/>
      <c r="M329" s="139" t="s">
        <v>3</v>
      </c>
      <c r="N329" s="140" t="s">
        <v>43</v>
      </c>
      <c r="P329" s="141">
        <f t="shared" si="31"/>
        <v>0</v>
      </c>
      <c r="Q329" s="141">
        <v>0</v>
      </c>
      <c r="R329" s="141">
        <f t="shared" si="32"/>
        <v>0</v>
      </c>
      <c r="S329" s="141">
        <v>0</v>
      </c>
      <c r="T329" s="142">
        <f t="shared" si="33"/>
        <v>0</v>
      </c>
      <c r="AR329" s="143" t="s">
        <v>286</v>
      </c>
      <c r="AT329" s="143" t="s">
        <v>184</v>
      </c>
      <c r="AU329" s="143" t="s">
        <v>79</v>
      </c>
      <c r="AY329" s="17" t="s">
        <v>182</v>
      </c>
      <c r="BE329" s="144">
        <f t="shared" si="34"/>
        <v>0</v>
      </c>
      <c r="BF329" s="144">
        <f t="shared" si="35"/>
        <v>0</v>
      </c>
      <c r="BG329" s="144">
        <f t="shared" si="36"/>
        <v>0</v>
      </c>
      <c r="BH329" s="144">
        <f t="shared" si="37"/>
        <v>0</v>
      </c>
      <c r="BI329" s="144">
        <f t="shared" si="38"/>
        <v>0</v>
      </c>
      <c r="BJ329" s="17" t="s">
        <v>79</v>
      </c>
      <c r="BK329" s="144">
        <f t="shared" si="39"/>
        <v>0</v>
      </c>
      <c r="BL329" s="17" t="s">
        <v>286</v>
      </c>
      <c r="BM329" s="143" t="s">
        <v>3078</v>
      </c>
    </row>
    <row r="330" spans="2:65" s="1" customFormat="1" ht="24.2" customHeight="1">
      <c r="B330" s="131"/>
      <c r="C330" s="132" t="s">
        <v>1932</v>
      </c>
      <c r="D330" s="132" t="s">
        <v>184</v>
      </c>
      <c r="E330" s="133" t="s">
        <v>5646</v>
      </c>
      <c r="F330" s="134" t="s">
        <v>5647</v>
      </c>
      <c r="G330" s="135" t="s">
        <v>4434</v>
      </c>
      <c r="H330" s="136">
        <v>150</v>
      </c>
      <c r="I330" s="137"/>
      <c r="J330" s="138">
        <f t="shared" si="30"/>
        <v>0</v>
      </c>
      <c r="K330" s="134" t="s">
        <v>3</v>
      </c>
      <c r="L330" s="32"/>
      <c r="M330" s="139" t="s">
        <v>3</v>
      </c>
      <c r="N330" s="140" t="s">
        <v>43</v>
      </c>
      <c r="P330" s="141">
        <f t="shared" si="31"/>
        <v>0</v>
      </c>
      <c r="Q330" s="141">
        <v>0</v>
      </c>
      <c r="R330" s="141">
        <f t="shared" si="32"/>
        <v>0</v>
      </c>
      <c r="S330" s="141">
        <v>0</v>
      </c>
      <c r="T330" s="142">
        <f t="shared" si="33"/>
        <v>0</v>
      </c>
      <c r="AR330" s="143" t="s">
        <v>286</v>
      </c>
      <c r="AT330" s="143" t="s">
        <v>184</v>
      </c>
      <c r="AU330" s="143" t="s">
        <v>79</v>
      </c>
      <c r="AY330" s="17" t="s">
        <v>182</v>
      </c>
      <c r="BE330" s="144">
        <f t="shared" si="34"/>
        <v>0</v>
      </c>
      <c r="BF330" s="144">
        <f t="shared" si="35"/>
        <v>0</v>
      </c>
      <c r="BG330" s="144">
        <f t="shared" si="36"/>
        <v>0</v>
      </c>
      <c r="BH330" s="144">
        <f t="shared" si="37"/>
        <v>0</v>
      </c>
      <c r="BI330" s="144">
        <f t="shared" si="38"/>
        <v>0</v>
      </c>
      <c r="BJ330" s="17" t="s">
        <v>79</v>
      </c>
      <c r="BK330" s="144">
        <f t="shared" si="39"/>
        <v>0</v>
      </c>
      <c r="BL330" s="17" t="s">
        <v>286</v>
      </c>
      <c r="BM330" s="143" t="s">
        <v>3094</v>
      </c>
    </row>
    <row r="331" spans="2:65" s="1" customFormat="1" ht="24.2" customHeight="1">
      <c r="B331" s="131"/>
      <c r="C331" s="132" t="s">
        <v>1938</v>
      </c>
      <c r="D331" s="132" t="s">
        <v>184</v>
      </c>
      <c r="E331" s="133" t="s">
        <v>5648</v>
      </c>
      <c r="F331" s="134" t="s">
        <v>5649</v>
      </c>
      <c r="G331" s="135" t="s">
        <v>5386</v>
      </c>
      <c r="H331" s="136">
        <v>40</v>
      </c>
      <c r="I331" s="137"/>
      <c r="J331" s="138">
        <f t="shared" si="30"/>
        <v>0</v>
      </c>
      <c r="K331" s="134" t="s">
        <v>3</v>
      </c>
      <c r="L331" s="32"/>
      <c r="M331" s="139" t="s">
        <v>3</v>
      </c>
      <c r="N331" s="140" t="s">
        <v>43</v>
      </c>
      <c r="P331" s="141">
        <f t="shared" si="31"/>
        <v>0</v>
      </c>
      <c r="Q331" s="141">
        <v>0</v>
      </c>
      <c r="R331" s="141">
        <f t="shared" si="32"/>
        <v>0</v>
      </c>
      <c r="S331" s="141">
        <v>0</v>
      </c>
      <c r="T331" s="142">
        <f t="shared" si="33"/>
        <v>0</v>
      </c>
      <c r="AR331" s="143" t="s">
        <v>286</v>
      </c>
      <c r="AT331" s="143" t="s">
        <v>184</v>
      </c>
      <c r="AU331" s="143" t="s">
        <v>79</v>
      </c>
      <c r="AY331" s="17" t="s">
        <v>182</v>
      </c>
      <c r="BE331" s="144">
        <f t="shared" si="34"/>
        <v>0</v>
      </c>
      <c r="BF331" s="144">
        <f t="shared" si="35"/>
        <v>0</v>
      </c>
      <c r="BG331" s="144">
        <f t="shared" si="36"/>
        <v>0</v>
      </c>
      <c r="BH331" s="144">
        <f t="shared" si="37"/>
        <v>0</v>
      </c>
      <c r="BI331" s="144">
        <f t="shared" si="38"/>
        <v>0</v>
      </c>
      <c r="BJ331" s="17" t="s">
        <v>79</v>
      </c>
      <c r="BK331" s="144">
        <f t="shared" si="39"/>
        <v>0</v>
      </c>
      <c r="BL331" s="17" t="s">
        <v>286</v>
      </c>
      <c r="BM331" s="143" t="s">
        <v>3106</v>
      </c>
    </row>
    <row r="332" spans="2:65" s="1" customFormat="1" ht="33" customHeight="1">
      <c r="B332" s="131"/>
      <c r="C332" s="132" t="s">
        <v>1943</v>
      </c>
      <c r="D332" s="132" t="s">
        <v>184</v>
      </c>
      <c r="E332" s="133" t="s">
        <v>5650</v>
      </c>
      <c r="F332" s="134" t="s">
        <v>5651</v>
      </c>
      <c r="G332" s="135" t="s">
        <v>3470</v>
      </c>
      <c r="H332" s="136">
        <v>1</v>
      </c>
      <c r="I332" s="137"/>
      <c r="J332" s="138">
        <f t="shared" si="30"/>
        <v>0</v>
      </c>
      <c r="K332" s="134" t="s">
        <v>3</v>
      </c>
      <c r="L332" s="32"/>
      <c r="M332" s="139" t="s">
        <v>3</v>
      </c>
      <c r="N332" s="140" t="s">
        <v>43</v>
      </c>
      <c r="P332" s="141">
        <f t="shared" si="31"/>
        <v>0</v>
      </c>
      <c r="Q332" s="141">
        <v>0</v>
      </c>
      <c r="R332" s="141">
        <f t="shared" si="32"/>
        <v>0</v>
      </c>
      <c r="S332" s="141">
        <v>0</v>
      </c>
      <c r="T332" s="142">
        <f t="shared" si="33"/>
        <v>0</v>
      </c>
      <c r="AR332" s="143" t="s">
        <v>286</v>
      </c>
      <c r="AT332" s="143" t="s">
        <v>184</v>
      </c>
      <c r="AU332" s="143" t="s">
        <v>79</v>
      </c>
      <c r="AY332" s="17" t="s">
        <v>182</v>
      </c>
      <c r="BE332" s="144">
        <f t="shared" si="34"/>
        <v>0</v>
      </c>
      <c r="BF332" s="144">
        <f t="shared" si="35"/>
        <v>0</v>
      </c>
      <c r="BG332" s="144">
        <f t="shared" si="36"/>
        <v>0</v>
      </c>
      <c r="BH332" s="144">
        <f t="shared" si="37"/>
        <v>0</v>
      </c>
      <c r="BI332" s="144">
        <f t="shared" si="38"/>
        <v>0</v>
      </c>
      <c r="BJ332" s="17" t="s">
        <v>79</v>
      </c>
      <c r="BK332" s="144">
        <f t="shared" si="39"/>
        <v>0</v>
      </c>
      <c r="BL332" s="17" t="s">
        <v>286</v>
      </c>
      <c r="BM332" s="143" t="s">
        <v>3117</v>
      </c>
    </row>
    <row r="333" spans="2:65" s="1" customFormat="1" ht="24.2" customHeight="1">
      <c r="B333" s="131"/>
      <c r="C333" s="132" t="s">
        <v>2004</v>
      </c>
      <c r="D333" s="132" t="s">
        <v>184</v>
      </c>
      <c r="E333" s="133" t="s">
        <v>5652</v>
      </c>
      <c r="F333" s="134" t="s">
        <v>5653</v>
      </c>
      <c r="G333" s="135" t="s">
        <v>5418</v>
      </c>
      <c r="H333" s="185"/>
      <c r="I333" s="137"/>
      <c r="J333" s="138">
        <f t="shared" si="30"/>
        <v>0</v>
      </c>
      <c r="K333" s="134" t="s">
        <v>3</v>
      </c>
      <c r="L333" s="32"/>
      <c r="M333" s="139" t="s">
        <v>3</v>
      </c>
      <c r="N333" s="140" t="s">
        <v>43</v>
      </c>
      <c r="P333" s="141">
        <f t="shared" si="31"/>
        <v>0</v>
      </c>
      <c r="Q333" s="141">
        <v>0</v>
      </c>
      <c r="R333" s="141">
        <f t="shared" si="32"/>
        <v>0</v>
      </c>
      <c r="S333" s="141">
        <v>0</v>
      </c>
      <c r="T333" s="142">
        <f t="shared" si="33"/>
        <v>0</v>
      </c>
      <c r="AR333" s="143" t="s">
        <v>286</v>
      </c>
      <c r="AT333" s="143" t="s">
        <v>184</v>
      </c>
      <c r="AU333" s="143" t="s">
        <v>79</v>
      </c>
      <c r="AY333" s="17" t="s">
        <v>182</v>
      </c>
      <c r="BE333" s="144">
        <f t="shared" si="34"/>
        <v>0</v>
      </c>
      <c r="BF333" s="144">
        <f t="shared" si="35"/>
        <v>0</v>
      </c>
      <c r="BG333" s="144">
        <f t="shared" si="36"/>
        <v>0</v>
      </c>
      <c r="BH333" s="144">
        <f t="shared" si="37"/>
        <v>0</v>
      </c>
      <c r="BI333" s="144">
        <f t="shared" si="38"/>
        <v>0</v>
      </c>
      <c r="BJ333" s="17" t="s">
        <v>79</v>
      </c>
      <c r="BK333" s="144">
        <f t="shared" si="39"/>
        <v>0</v>
      </c>
      <c r="BL333" s="17" t="s">
        <v>286</v>
      </c>
      <c r="BM333" s="143" t="s">
        <v>3134</v>
      </c>
    </row>
    <row r="334" spans="2:65" s="1" customFormat="1" ht="19.5">
      <c r="B334" s="32"/>
      <c r="D334" s="150" t="s">
        <v>739</v>
      </c>
      <c r="F334" s="181" t="s">
        <v>5654</v>
      </c>
      <c r="I334" s="147"/>
      <c r="L334" s="32"/>
      <c r="M334" s="148"/>
      <c r="T334" s="52"/>
      <c r="AT334" s="17" t="s">
        <v>739</v>
      </c>
      <c r="AU334" s="17" t="s">
        <v>79</v>
      </c>
    </row>
    <row r="335" spans="2:65" s="1" customFormat="1" ht="37.9" customHeight="1">
      <c r="B335" s="131"/>
      <c r="C335" s="132" t="s">
        <v>2009</v>
      </c>
      <c r="D335" s="132" t="s">
        <v>184</v>
      </c>
      <c r="E335" s="133" t="s">
        <v>5655</v>
      </c>
      <c r="F335" s="134" t="s">
        <v>5656</v>
      </c>
      <c r="G335" s="135" t="s">
        <v>5418</v>
      </c>
      <c r="H335" s="185"/>
      <c r="I335" s="137"/>
      <c r="J335" s="138">
        <f>ROUND(I335*H335,2)</f>
        <v>0</v>
      </c>
      <c r="K335" s="134" t="s">
        <v>3</v>
      </c>
      <c r="L335" s="32"/>
      <c r="M335" s="139" t="s">
        <v>3</v>
      </c>
      <c r="N335" s="140" t="s">
        <v>43</v>
      </c>
      <c r="P335" s="141">
        <f>O335*H335</f>
        <v>0</v>
      </c>
      <c r="Q335" s="141">
        <v>0</v>
      </c>
      <c r="R335" s="141">
        <f>Q335*H335</f>
        <v>0</v>
      </c>
      <c r="S335" s="141">
        <v>0</v>
      </c>
      <c r="T335" s="142">
        <f>S335*H335</f>
        <v>0</v>
      </c>
      <c r="AR335" s="143" t="s">
        <v>286</v>
      </c>
      <c r="AT335" s="143" t="s">
        <v>184</v>
      </c>
      <c r="AU335" s="143" t="s">
        <v>79</v>
      </c>
      <c r="AY335" s="17" t="s">
        <v>182</v>
      </c>
      <c r="BE335" s="144">
        <f>IF(N335="základní",J335,0)</f>
        <v>0</v>
      </c>
      <c r="BF335" s="144">
        <f>IF(N335="snížená",J335,0)</f>
        <v>0</v>
      </c>
      <c r="BG335" s="144">
        <f>IF(N335="zákl. přenesená",J335,0)</f>
        <v>0</v>
      </c>
      <c r="BH335" s="144">
        <f>IF(N335="sníž. přenesená",J335,0)</f>
        <v>0</v>
      </c>
      <c r="BI335" s="144">
        <f>IF(N335="nulová",J335,0)</f>
        <v>0</v>
      </c>
      <c r="BJ335" s="17" t="s">
        <v>79</v>
      </c>
      <c r="BK335" s="144">
        <f>ROUND(I335*H335,2)</f>
        <v>0</v>
      </c>
      <c r="BL335" s="17" t="s">
        <v>286</v>
      </c>
      <c r="BM335" s="143" t="s">
        <v>3144</v>
      </c>
    </row>
    <row r="336" spans="2:65" s="1" customFormat="1" ht="19.5">
      <c r="B336" s="32"/>
      <c r="D336" s="150" t="s">
        <v>739</v>
      </c>
      <c r="F336" s="181" t="s">
        <v>5654</v>
      </c>
      <c r="I336" s="147"/>
      <c r="L336" s="32"/>
      <c r="M336" s="148"/>
      <c r="T336" s="52"/>
      <c r="AT336" s="17" t="s">
        <v>739</v>
      </c>
      <c r="AU336" s="17" t="s">
        <v>79</v>
      </c>
    </row>
    <row r="337" spans="2:65" s="11" customFormat="1" ht="25.9" customHeight="1">
      <c r="B337" s="119"/>
      <c r="D337" s="120" t="s">
        <v>71</v>
      </c>
      <c r="E337" s="121" t="s">
        <v>5657</v>
      </c>
      <c r="F337" s="121" t="s">
        <v>5658</v>
      </c>
      <c r="I337" s="122"/>
      <c r="J337" s="123">
        <f>BK337</f>
        <v>0</v>
      </c>
      <c r="L337" s="119"/>
      <c r="M337" s="124"/>
      <c r="P337" s="125">
        <f>P338</f>
        <v>0</v>
      </c>
      <c r="R337" s="125">
        <f>R338</f>
        <v>0</v>
      </c>
      <c r="T337" s="126">
        <f>T338</f>
        <v>0</v>
      </c>
      <c r="AR337" s="120" t="s">
        <v>81</v>
      </c>
      <c r="AT337" s="127" t="s">
        <v>71</v>
      </c>
      <c r="AU337" s="127" t="s">
        <v>72</v>
      </c>
      <c r="AY337" s="120" t="s">
        <v>182</v>
      </c>
      <c r="BK337" s="128">
        <f>BK338</f>
        <v>0</v>
      </c>
    </row>
    <row r="338" spans="2:65" s="1" customFormat="1" ht="33" customHeight="1">
      <c r="B338" s="131"/>
      <c r="C338" s="132" t="s">
        <v>2016</v>
      </c>
      <c r="D338" s="132" t="s">
        <v>184</v>
      </c>
      <c r="E338" s="133" t="s">
        <v>5659</v>
      </c>
      <c r="F338" s="134" t="s">
        <v>5660</v>
      </c>
      <c r="G338" s="135" t="s">
        <v>3470</v>
      </c>
      <c r="H338" s="136">
        <v>2</v>
      </c>
      <c r="I338" s="137"/>
      <c r="J338" s="138">
        <f>ROUND(I338*H338,2)</f>
        <v>0</v>
      </c>
      <c r="K338" s="134" t="s">
        <v>3</v>
      </c>
      <c r="L338" s="32"/>
      <c r="M338" s="139" t="s">
        <v>3</v>
      </c>
      <c r="N338" s="140" t="s">
        <v>43</v>
      </c>
      <c r="P338" s="141">
        <f>O338*H338</f>
        <v>0</v>
      </c>
      <c r="Q338" s="141">
        <v>0</v>
      </c>
      <c r="R338" s="141">
        <f>Q338*H338</f>
        <v>0</v>
      </c>
      <c r="S338" s="141">
        <v>0</v>
      </c>
      <c r="T338" s="142">
        <f>S338*H338</f>
        <v>0</v>
      </c>
      <c r="AR338" s="143" t="s">
        <v>286</v>
      </c>
      <c r="AT338" s="143" t="s">
        <v>184</v>
      </c>
      <c r="AU338" s="143" t="s">
        <v>79</v>
      </c>
      <c r="AY338" s="17" t="s">
        <v>182</v>
      </c>
      <c r="BE338" s="144">
        <f>IF(N338="základní",J338,0)</f>
        <v>0</v>
      </c>
      <c r="BF338" s="144">
        <f>IF(N338="snížená",J338,0)</f>
        <v>0</v>
      </c>
      <c r="BG338" s="144">
        <f>IF(N338="zákl. přenesená",J338,0)</f>
        <v>0</v>
      </c>
      <c r="BH338" s="144">
        <f>IF(N338="sníž. přenesená",J338,0)</f>
        <v>0</v>
      </c>
      <c r="BI338" s="144">
        <f>IF(N338="nulová",J338,0)</f>
        <v>0</v>
      </c>
      <c r="BJ338" s="17" t="s">
        <v>79</v>
      </c>
      <c r="BK338" s="144">
        <f>ROUND(I338*H338,2)</f>
        <v>0</v>
      </c>
      <c r="BL338" s="17" t="s">
        <v>286</v>
      </c>
      <c r="BM338" s="143" t="s">
        <v>3152</v>
      </c>
    </row>
    <row r="339" spans="2:65" s="11" customFormat="1" ht="25.9" customHeight="1">
      <c r="B339" s="119"/>
      <c r="D339" s="120" t="s">
        <v>71</v>
      </c>
      <c r="E339" s="121" t="s">
        <v>3465</v>
      </c>
      <c r="F339" s="121" t="s">
        <v>5661</v>
      </c>
      <c r="I339" s="122"/>
      <c r="J339" s="123">
        <f>BK339</f>
        <v>0</v>
      </c>
      <c r="L339" s="119"/>
      <c r="M339" s="124"/>
      <c r="P339" s="125">
        <f>SUM(P340:P384)</f>
        <v>0</v>
      </c>
      <c r="R339" s="125">
        <f>SUM(R340:R384)</f>
        <v>0.47477999999999998</v>
      </c>
      <c r="T339" s="126">
        <f>SUM(T340:T384)</f>
        <v>0</v>
      </c>
      <c r="AR339" s="120" t="s">
        <v>81</v>
      </c>
      <c r="AT339" s="127" t="s">
        <v>71</v>
      </c>
      <c r="AU339" s="127" t="s">
        <v>72</v>
      </c>
      <c r="AY339" s="120" t="s">
        <v>182</v>
      </c>
      <c r="BK339" s="128">
        <f>SUM(BK340:BK384)</f>
        <v>0</v>
      </c>
    </row>
    <row r="340" spans="2:65" s="1" customFormat="1" ht="37.9" customHeight="1">
      <c r="B340" s="131"/>
      <c r="C340" s="132" t="s">
        <v>2021</v>
      </c>
      <c r="D340" s="132" t="s">
        <v>184</v>
      </c>
      <c r="E340" s="133" t="s">
        <v>5662</v>
      </c>
      <c r="F340" s="134" t="s">
        <v>5663</v>
      </c>
      <c r="G340" s="135" t="s">
        <v>3470</v>
      </c>
      <c r="H340" s="136">
        <v>27</v>
      </c>
      <c r="I340" s="137"/>
      <c r="J340" s="138">
        <f t="shared" ref="J340:J346" si="40">ROUND(I340*H340,2)</f>
        <v>0</v>
      </c>
      <c r="K340" s="134" t="s">
        <v>3</v>
      </c>
      <c r="L340" s="32"/>
      <c r="M340" s="139" t="s">
        <v>3</v>
      </c>
      <c r="N340" s="140" t="s">
        <v>43</v>
      </c>
      <c r="P340" s="141">
        <f t="shared" ref="P340:P346" si="41">O340*H340</f>
        <v>0</v>
      </c>
      <c r="Q340" s="141">
        <v>0</v>
      </c>
      <c r="R340" s="141">
        <f t="shared" ref="R340:R346" si="42">Q340*H340</f>
        <v>0</v>
      </c>
      <c r="S340" s="141">
        <v>0</v>
      </c>
      <c r="T340" s="142">
        <f t="shared" ref="T340:T346" si="43">S340*H340</f>
        <v>0</v>
      </c>
      <c r="AR340" s="143" t="s">
        <v>286</v>
      </c>
      <c r="AT340" s="143" t="s">
        <v>184</v>
      </c>
      <c r="AU340" s="143" t="s">
        <v>79</v>
      </c>
      <c r="AY340" s="17" t="s">
        <v>182</v>
      </c>
      <c r="BE340" s="144">
        <f t="shared" ref="BE340:BE346" si="44">IF(N340="základní",J340,0)</f>
        <v>0</v>
      </c>
      <c r="BF340" s="144">
        <f t="shared" ref="BF340:BF346" si="45">IF(N340="snížená",J340,0)</f>
        <v>0</v>
      </c>
      <c r="BG340" s="144">
        <f t="shared" ref="BG340:BG346" si="46">IF(N340="zákl. přenesená",J340,0)</f>
        <v>0</v>
      </c>
      <c r="BH340" s="144">
        <f t="shared" ref="BH340:BH346" si="47">IF(N340="sníž. přenesená",J340,0)</f>
        <v>0</v>
      </c>
      <c r="BI340" s="144">
        <f t="shared" ref="BI340:BI346" si="48">IF(N340="nulová",J340,0)</f>
        <v>0</v>
      </c>
      <c r="BJ340" s="17" t="s">
        <v>79</v>
      </c>
      <c r="BK340" s="144">
        <f t="shared" ref="BK340:BK346" si="49">ROUND(I340*H340,2)</f>
        <v>0</v>
      </c>
      <c r="BL340" s="17" t="s">
        <v>286</v>
      </c>
      <c r="BM340" s="143" t="s">
        <v>3162</v>
      </c>
    </row>
    <row r="341" spans="2:65" s="1" customFormat="1" ht="37.9" customHeight="1">
      <c r="B341" s="131"/>
      <c r="C341" s="132" t="s">
        <v>2031</v>
      </c>
      <c r="D341" s="132" t="s">
        <v>184</v>
      </c>
      <c r="E341" s="133" t="s">
        <v>5664</v>
      </c>
      <c r="F341" s="134" t="s">
        <v>5665</v>
      </c>
      <c r="G341" s="135" t="s">
        <v>3470</v>
      </c>
      <c r="H341" s="136">
        <v>4</v>
      </c>
      <c r="I341" s="137"/>
      <c r="J341" s="138">
        <f t="shared" si="40"/>
        <v>0</v>
      </c>
      <c r="K341" s="134" t="s">
        <v>3</v>
      </c>
      <c r="L341" s="32"/>
      <c r="M341" s="139" t="s">
        <v>3</v>
      </c>
      <c r="N341" s="140" t="s">
        <v>43</v>
      </c>
      <c r="P341" s="141">
        <f t="shared" si="41"/>
        <v>0</v>
      </c>
      <c r="Q341" s="141">
        <v>0</v>
      </c>
      <c r="R341" s="141">
        <f t="shared" si="42"/>
        <v>0</v>
      </c>
      <c r="S341" s="141">
        <v>0</v>
      </c>
      <c r="T341" s="142">
        <f t="shared" si="43"/>
        <v>0</v>
      </c>
      <c r="AR341" s="143" t="s">
        <v>286</v>
      </c>
      <c r="AT341" s="143" t="s">
        <v>184</v>
      </c>
      <c r="AU341" s="143" t="s">
        <v>79</v>
      </c>
      <c r="AY341" s="17" t="s">
        <v>182</v>
      </c>
      <c r="BE341" s="144">
        <f t="shared" si="44"/>
        <v>0</v>
      </c>
      <c r="BF341" s="144">
        <f t="shared" si="45"/>
        <v>0</v>
      </c>
      <c r="BG341" s="144">
        <f t="shared" si="46"/>
        <v>0</v>
      </c>
      <c r="BH341" s="144">
        <f t="shared" si="47"/>
        <v>0</v>
      </c>
      <c r="BI341" s="144">
        <f t="shared" si="48"/>
        <v>0</v>
      </c>
      <c r="BJ341" s="17" t="s">
        <v>79</v>
      </c>
      <c r="BK341" s="144">
        <f t="shared" si="49"/>
        <v>0</v>
      </c>
      <c r="BL341" s="17" t="s">
        <v>286</v>
      </c>
      <c r="BM341" s="143" t="s">
        <v>3169</v>
      </c>
    </row>
    <row r="342" spans="2:65" s="1" customFormat="1" ht="16.5" customHeight="1">
      <c r="B342" s="131"/>
      <c r="C342" s="132" t="s">
        <v>2050</v>
      </c>
      <c r="D342" s="132" t="s">
        <v>184</v>
      </c>
      <c r="E342" s="133" t="s">
        <v>5666</v>
      </c>
      <c r="F342" s="134" t="s">
        <v>5667</v>
      </c>
      <c r="G342" s="135" t="s">
        <v>3470</v>
      </c>
      <c r="H342" s="136">
        <v>1</v>
      </c>
      <c r="I342" s="137"/>
      <c r="J342" s="138">
        <f t="shared" si="40"/>
        <v>0</v>
      </c>
      <c r="K342" s="134" t="s">
        <v>3</v>
      </c>
      <c r="L342" s="32"/>
      <c r="M342" s="139" t="s">
        <v>3</v>
      </c>
      <c r="N342" s="140" t="s">
        <v>43</v>
      </c>
      <c r="P342" s="141">
        <f t="shared" si="41"/>
        <v>0</v>
      </c>
      <c r="Q342" s="141">
        <v>0</v>
      </c>
      <c r="R342" s="141">
        <f t="shared" si="42"/>
        <v>0</v>
      </c>
      <c r="S342" s="141">
        <v>0</v>
      </c>
      <c r="T342" s="142">
        <f t="shared" si="43"/>
        <v>0</v>
      </c>
      <c r="AR342" s="143" t="s">
        <v>286</v>
      </c>
      <c r="AT342" s="143" t="s">
        <v>184</v>
      </c>
      <c r="AU342" s="143" t="s">
        <v>79</v>
      </c>
      <c r="AY342" s="17" t="s">
        <v>182</v>
      </c>
      <c r="BE342" s="144">
        <f t="shared" si="44"/>
        <v>0</v>
      </c>
      <c r="BF342" s="144">
        <f t="shared" si="45"/>
        <v>0</v>
      </c>
      <c r="BG342" s="144">
        <f t="shared" si="46"/>
        <v>0</v>
      </c>
      <c r="BH342" s="144">
        <f t="shared" si="47"/>
        <v>0</v>
      </c>
      <c r="BI342" s="144">
        <f t="shared" si="48"/>
        <v>0</v>
      </c>
      <c r="BJ342" s="17" t="s">
        <v>79</v>
      </c>
      <c r="BK342" s="144">
        <f t="shared" si="49"/>
        <v>0</v>
      </c>
      <c r="BL342" s="17" t="s">
        <v>286</v>
      </c>
      <c r="BM342" s="143" t="s">
        <v>3177</v>
      </c>
    </row>
    <row r="343" spans="2:65" s="1" customFormat="1" ht="24.2" customHeight="1">
      <c r="B343" s="131"/>
      <c r="C343" s="132" t="s">
        <v>2056</v>
      </c>
      <c r="D343" s="132" t="s">
        <v>184</v>
      </c>
      <c r="E343" s="133" t="s">
        <v>5668</v>
      </c>
      <c r="F343" s="134" t="s">
        <v>5669</v>
      </c>
      <c r="G343" s="135" t="s">
        <v>3470</v>
      </c>
      <c r="H343" s="136">
        <v>44</v>
      </c>
      <c r="I343" s="137"/>
      <c r="J343" s="138">
        <f t="shared" si="40"/>
        <v>0</v>
      </c>
      <c r="K343" s="134" t="s">
        <v>3</v>
      </c>
      <c r="L343" s="32"/>
      <c r="M343" s="139" t="s">
        <v>3</v>
      </c>
      <c r="N343" s="140" t="s">
        <v>43</v>
      </c>
      <c r="P343" s="141">
        <f t="shared" si="41"/>
        <v>0</v>
      </c>
      <c r="Q343" s="141">
        <v>0</v>
      </c>
      <c r="R343" s="141">
        <f t="shared" si="42"/>
        <v>0</v>
      </c>
      <c r="S343" s="141">
        <v>0</v>
      </c>
      <c r="T343" s="142">
        <f t="shared" si="43"/>
        <v>0</v>
      </c>
      <c r="AR343" s="143" t="s">
        <v>286</v>
      </c>
      <c r="AT343" s="143" t="s">
        <v>184</v>
      </c>
      <c r="AU343" s="143" t="s">
        <v>79</v>
      </c>
      <c r="AY343" s="17" t="s">
        <v>182</v>
      </c>
      <c r="BE343" s="144">
        <f t="shared" si="44"/>
        <v>0</v>
      </c>
      <c r="BF343" s="144">
        <f t="shared" si="45"/>
        <v>0</v>
      </c>
      <c r="BG343" s="144">
        <f t="shared" si="46"/>
        <v>0</v>
      </c>
      <c r="BH343" s="144">
        <f t="shared" si="47"/>
        <v>0</v>
      </c>
      <c r="BI343" s="144">
        <f t="shared" si="48"/>
        <v>0</v>
      </c>
      <c r="BJ343" s="17" t="s">
        <v>79</v>
      </c>
      <c r="BK343" s="144">
        <f t="shared" si="49"/>
        <v>0</v>
      </c>
      <c r="BL343" s="17" t="s">
        <v>286</v>
      </c>
      <c r="BM343" s="143" t="s">
        <v>3184</v>
      </c>
    </row>
    <row r="344" spans="2:65" s="1" customFormat="1" ht="24.2" customHeight="1">
      <c r="B344" s="131"/>
      <c r="C344" s="132" t="s">
        <v>2061</v>
      </c>
      <c r="D344" s="132" t="s">
        <v>184</v>
      </c>
      <c r="E344" s="133" t="s">
        <v>5670</v>
      </c>
      <c r="F344" s="134" t="s">
        <v>5671</v>
      </c>
      <c r="G344" s="135" t="s">
        <v>3470</v>
      </c>
      <c r="H344" s="136">
        <v>12</v>
      </c>
      <c r="I344" s="137"/>
      <c r="J344" s="138">
        <f t="shared" si="40"/>
        <v>0</v>
      </c>
      <c r="K344" s="134" t="s">
        <v>3</v>
      </c>
      <c r="L344" s="32"/>
      <c r="M344" s="139" t="s">
        <v>3</v>
      </c>
      <c r="N344" s="140" t="s">
        <v>43</v>
      </c>
      <c r="P344" s="141">
        <f t="shared" si="41"/>
        <v>0</v>
      </c>
      <c r="Q344" s="141">
        <v>0</v>
      </c>
      <c r="R344" s="141">
        <f t="shared" si="42"/>
        <v>0</v>
      </c>
      <c r="S344" s="141">
        <v>0</v>
      </c>
      <c r="T344" s="142">
        <f t="shared" si="43"/>
        <v>0</v>
      </c>
      <c r="AR344" s="143" t="s">
        <v>286</v>
      </c>
      <c r="AT344" s="143" t="s">
        <v>184</v>
      </c>
      <c r="AU344" s="143" t="s">
        <v>79</v>
      </c>
      <c r="AY344" s="17" t="s">
        <v>182</v>
      </c>
      <c r="BE344" s="144">
        <f t="shared" si="44"/>
        <v>0</v>
      </c>
      <c r="BF344" s="144">
        <f t="shared" si="45"/>
        <v>0</v>
      </c>
      <c r="BG344" s="144">
        <f t="shared" si="46"/>
        <v>0</v>
      </c>
      <c r="BH344" s="144">
        <f t="shared" si="47"/>
        <v>0</v>
      </c>
      <c r="BI344" s="144">
        <f t="shared" si="48"/>
        <v>0</v>
      </c>
      <c r="BJ344" s="17" t="s">
        <v>79</v>
      </c>
      <c r="BK344" s="144">
        <f t="shared" si="49"/>
        <v>0</v>
      </c>
      <c r="BL344" s="17" t="s">
        <v>286</v>
      </c>
      <c r="BM344" s="143" t="s">
        <v>3197</v>
      </c>
    </row>
    <row r="345" spans="2:65" s="1" customFormat="1" ht="16.5" customHeight="1">
      <c r="B345" s="131"/>
      <c r="C345" s="132" t="s">
        <v>2070</v>
      </c>
      <c r="D345" s="132" t="s">
        <v>184</v>
      </c>
      <c r="E345" s="133" t="s">
        <v>5672</v>
      </c>
      <c r="F345" s="134" t="s">
        <v>5673</v>
      </c>
      <c r="G345" s="135" t="s">
        <v>3470</v>
      </c>
      <c r="H345" s="136">
        <v>4</v>
      </c>
      <c r="I345" s="137"/>
      <c r="J345" s="138">
        <f t="shared" si="40"/>
        <v>0</v>
      </c>
      <c r="K345" s="134" t="s">
        <v>3</v>
      </c>
      <c r="L345" s="32"/>
      <c r="M345" s="139" t="s">
        <v>3</v>
      </c>
      <c r="N345" s="140" t="s">
        <v>43</v>
      </c>
      <c r="P345" s="141">
        <f t="shared" si="41"/>
        <v>0</v>
      </c>
      <c r="Q345" s="141">
        <v>0</v>
      </c>
      <c r="R345" s="141">
        <f t="shared" si="42"/>
        <v>0</v>
      </c>
      <c r="S345" s="141">
        <v>0</v>
      </c>
      <c r="T345" s="142">
        <f t="shared" si="43"/>
        <v>0</v>
      </c>
      <c r="AR345" s="143" t="s">
        <v>286</v>
      </c>
      <c r="AT345" s="143" t="s">
        <v>184</v>
      </c>
      <c r="AU345" s="143" t="s">
        <v>79</v>
      </c>
      <c r="AY345" s="17" t="s">
        <v>182</v>
      </c>
      <c r="BE345" s="144">
        <f t="shared" si="44"/>
        <v>0</v>
      </c>
      <c r="BF345" s="144">
        <f t="shared" si="45"/>
        <v>0</v>
      </c>
      <c r="BG345" s="144">
        <f t="shared" si="46"/>
        <v>0</v>
      </c>
      <c r="BH345" s="144">
        <f t="shared" si="47"/>
        <v>0</v>
      </c>
      <c r="BI345" s="144">
        <f t="shared" si="48"/>
        <v>0</v>
      </c>
      <c r="BJ345" s="17" t="s">
        <v>79</v>
      </c>
      <c r="BK345" s="144">
        <f t="shared" si="49"/>
        <v>0</v>
      </c>
      <c r="BL345" s="17" t="s">
        <v>286</v>
      </c>
      <c r="BM345" s="143" t="s">
        <v>3213</v>
      </c>
    </row>
    <row r="346" spans="2:65" s="1" customFormat="1" ht="55.5" customHeight="1">
      <c r="B346" s="131"/>
      <c r="C346" s="132" t="s">
        <v>2075</v>
      </c>
      <c r="D346" s="132" t="s">
        <v>184</v>
      </c>
      <c r="E346" s="133" t="s">
        <v>5674</v>
      </c>
      <c r="F346" s="134" t="s">
        <v>5675</v>
      </c>
      <c r="G346" s="135" t="s">
        <v>3470</v>
      </c>
      <c r="H346" s="136">
        <v>4</v>
      </c>
      <c r="I346" s="137"/>
      <c r="J346" s="138">
        <f t="shared" si="40"/>
        <v>0</v>
      </c>
      <c r="K346" s="134" t="s">
        <v>4376</v>
      </c>
      <c r="L346" s="32"/>
      <c r="M346" s="139" t="s">
        <v>3</v>
      </c>
      <c r="N346" s="140" t="s">
        <v>43</v>
      </c>
      <c r="P346" s="141">
        <f t="shared" si="41"/>
        <v>0</v>
      </c>
      <c r="Q346" s="141">
        <v>3.6490000000000002E-2</v>
      </c>
      <c r="R346" s="141">
        <f t="shared" si="42"/>
        <v>0.14596000000000001</v>
      </c>
      <c r="S346" s="141">
        <v>0</v>
      </c>
      <c r="T346" s="142">
        <f t="shared" si="43"/>
        <v>0</v>
      </c>
      <c r="AR346" s="143" t="s">
        <v>286</v>
      </c>
      <c r="AT346" s="143" t="s">
        <v>184</v>
      </c>
      <c r="AU346" s="143" t="s">
        <v>79</v>
      </c>
      <c r="AY346" s="17" t="s">
        <v>182</v>
      </c>
      <c r="BE346" s="144">
        <f t="shared" si="44"/>
        <v>0</v>
      </c>
      <c r="BF346" s="144">
        <f t="shared" si="45"/>
        <v>0</v>
      </c>
      <c r="BG346" s="144">
        <f t="shared" si="46"/>
        <v>0</v>
      </c>
      <c r="BH346" s="144">
        <f t="shared" si="47"/>
        <v>0</v>
      </c>
      <c r="BI346" s="144">
        <f t="shared" si="48"/>
        <v>0</v>
      </c>
      <c r="BJ346" s="17" t="s">
        <v>79</v>
      </c>
      <c r="BK346" s="144">
        <f t="shared" si="49"/>
        <v>0</v>
      </c>
      <c r="BL346" s="17" t="s">
        <v>286</v>
      </c>
      <c r="BM346" s="143" t="s">
        <v>5676</v>
      </c>
    </row>
    <row r="347" spans="2:65" s="1" customFormat="1">
      <c r="B347" s="32"/>
      <c r="D347" s="145" t="s">
        <v>191</v>
      </c>
      <c r="F347" s="146" t="s">
        <v>5677</v>
      </c>
      <c r="I347" s="147"/>
      <c r="L347" s="32"/>
      <c r="M347" s="148"/>
      <c r="T347" s="52"/>
      <c r="AT347" s="17" t="s">
        <v>191</v>
      </c>
      <c r="AU347" s="17" t="s">
        <v>79</v>
      </c>
    </row>
    <row r="348" spans="2:65" s="12" customFormat="1">
      <c r="B348" s="149"/>
      <c r="D348" s="150" t="s">
        <v>193</v>
      </c>
      <c r="E348" s="151" t="s">
        <v>3</v>
      </c>
      <c r="F348" s="152" t="s">
        <v>5678</v>
      </c>
      <c r="H348" s="153">
        <v>4</v>
      </c>
      <c r="I348" s="154"/>
      <c r="L348" s="149"/>
      <c r="M348" s="155"/>
      <c r="T348" s="156"/>
      <c r="AT348" s="151" t="s">
        <v>193</v>
      </c>
      <c r="AU348" s="151" t="s">
        <v>79</v>
      </c>
      <c r="AV348" s="12" t="s">
        <v>81</v>
      </c>
      <c r="AW348" s="12" t="s">
        <v>34</v>
      </c>
      <c r="AX348" s="12" t="s">
        <v>79</v>
      </c>
      <c r="AY348" s="151" t="s">
        <v>182</v>
      </c>
    </row>
    <row r="349" spans="2:65" s="1" customFormat="1" ht="49.15" customHeight="1">
      <c r="B349" s="131"/>
      <c r="C349" s="132" t="s">
        <v>2081</v>
      </c>
      <c r="D349" s="132" t="s">
        <v>184</v>
      </c>
      <c r="E349" s="133" t="s">
        <v>5679</v>
      </c>
      <c r="F349" s="134" t="s">
        <v>5680</v>
      </c>
      <c r="G349" s="135" t="s">
        <v>3470</v>
      </c>
      <c r="H349" s="136">
        <v>4</v>
      </c>
      <c r="I349" s="137"/>
      <c r="J349" s="138">
        <f>ROUND(I349*H349,2)</f>
        <v>0</v>
      </c>
      <c r="K349" s="134" t="s">
        <v>4376</v>
      </c>
      <c r="L349" s="32"/>
      <c r="M349" s="139" t="s">
        <v>3</v>
      </c>
      <c r="N349" s="140" t="s">
        <v>43</v>
      </c>
      <c r="P349" s="141">
        <f>O349*H349</f>
        <v>0</v>
      </c>
      <c r="Q349" s="141">
        <v>3.6459999999999999E-2</v>
      </c>
      <c r="R349" s="141">
        <f>Q349*H349</f>
        <v>0.14584</v>
      </c>
      <c r="S349" s="141">
        <v>0</v>
      </c>
      <c r="T349" s="142">
        <f>S349*H349</f>
        <v>0</v>
      </c>
      <c r="AR349" s="143" t="s">
        <v>189</v>
      </c>
      <c r="AT349" s="143" t="s">
        <v>184</v>
      </c>
      <c r="AU349" s="143" t="s">
        <v>79</v>
      </c>
      <c r="AY349" s="17" t="s">
        <v>182</v>
      </c>
      <c r="BE349" s="144">
        <f>IF(N349="základní",J349,0)</f>
        <v>0</v>
      </c>
      <c r="BF349" s="144">
        <f>IF(N349="snížená",J349,0)</f>
        <v>0</v>
      </c>
      <c r="BG349" s="144">
        <f>IF(N349="zákl. přenesená",J349,0)</f>
        <v>0</v>
      </c>
      <c r="BH349" s="144">
        <f>IF(N349="sníž. přenesená",J349,0)</f>
        <v>0</v>
      </c>
      <c r="BI349" s="144">
        <f>IF(N349="nulová",J349,0)</f>
        <v>0</v>
      </c>
      <c r="BJ349" s="17" t="s">
        <v>79</v>
      </c>
      <c r="BK349" s="144">
        <f>ROUND(I349*H349,2)</f>
        <v>0</v>
      </c>
      <c r="BL349" s="17" t="s">
        <v>189</v>
      </c>
      <c r="BM349" s="143" t="s">
        <v>5681</v>
      </c>
    </row>
    <row r="350" spans="2:65" s="1" customFormat="1">
      <c r="B350" s="32"/>
      <c r="D350" s="145" t="s">
        <v>191</v>
      </c>
      <c r="F350" s="146" t="s">
        <v>5682</v>
      </c>
      <c r="I350" s="147"/>
      <c r="L350" s="32"/>
      <c r="M350" s="148"/>
      <c r="T350" s="52"/>
      <c r="AT350" s="17" t="s">
        <v>191</v>
      </c>
      <c r="AU350" s="17" t="s">
        <v>79</v>
      </c>
    </row>
    <row r="351" spans="2:65" s="12" customFormat="1">
      <c r="B351" s="149"/>
      <c r="D351" s="150" t="s">
        <v>193</v>
      </c>
      <c r="E351" s="151" t="s">
        <v>3</v>
      </c>
      <c r="F351" s="152" t="s">
        <v>5678</v>
      </c>
      <c r="H351" s="153">
        <v>4</v>
      </c>
      <c r="I351" s="154"/>
      <c r="L351" s="149"/>
      <c r="M351" s="155"/>
      <c r="T351" s="156"/>
      <c r="AT351" s="151" t="s">
        <v>193</v>
      </c>
      <c r="AU351" s="151" t="s">
        <v>79</v>
      </c>
      <c r="AV351" s="12" t="s">
        <v>81</v>
      </c>
      <c r="AW351" s="12" t="s">
        <v>34</v>
      </c>
      <c r="AX351" s="12" t="s">
        <v>79</v>
      </c>
      <c r="AY351" s="151" t="s">
        <v>182</v>
      </c>
    </row>
    <row r="352" spans="2:65" s="1" customFormat="1" ht="49.15" customHeight="1">
      <c r="B352" s="131"/>
      <c r="C352" s="132" t="s">
        <v>2086</v>
      </c>
      <c r="D352" s="132" t="s">
        <v>184</v>
      </c>
      <c r="E352" s="133" t="s">
        <v>5683</v>
      </c>
      <c r="F352" s="134" t="s">
        <v>5684</v>
      </c>
      <c r="G352" s="135" t="s">
        <v>3470</v>
      </c>
      <c r="H352" s="136">
        <v>5</v>
      </c>
      <c r="I352" s="137"/>
      <c r="J352" s="138">
        <f>ROUND(I352*H352,2)</f>
        <v>0</v>
      </c>
      <c r="K352" s="134" t="s">
        <v>3</v>
      </c>
      <c r="L352" s="32"/>
      <c r="M352" s="139" t="s">
        <v>3</v>
      </c>
      <c r="N352" s="140" t="s">
        <v>43</v>
      </c>
      <c r="P352" s="141">
        <f>O352*H352</f>
        <v>0</v>
      </c>
      <c r="Q352" s="141">
        <v>3.6459999999999999E-2</v>
      </c>
      <c r="R352" s="141">
        <f>Q352*H352</f>
        <v>0.18229999999999999</v>
      </c>
      <c r="S352" s="141">
        <v>0</v>
      </c>
      <c r="T352" s="142">
        <f>S352*H352</f>
        <v>0</v>
      </c>
      <c r="AR352" s="143" t="s">
        <v>189</v>
      </c>
      <c r="AT352" s="143" t="s">
        <v>184</v>
      </c>
      <c r="AU352" s="143" t="s">
        <v>79</v>
      </c>
      <c r="AY352" s="17" t="s">
        <v>182</v>
      </c>
      <c r="BE352" s="144">
        <f>IF(N352="základní",J352,0)</f>
        <v>0</v>
      </c>
      <c r="BF352" s="144">
        <f>IF(N352="snížená",J352,0)</f>
        <v>0</v>
      </c>
      <c r="BG352" s="144">
        <f>IF(N352="zákl. přenesená",J352,0)</f>
        <v>0</v>
      </c>
      <c r="BH352" s="144">
        <f>IF(N352="sníž. přenesená",J352,0)</f>
        <v>0</v>
      </c>
      <c r="BI352" s="144">
        <f>IF(N352="nulová",J352,0)</f>
        <v>0</v>
      </c>
      <c r="BJ352" s="17" t="s">
        <v>79</v>
      </c>
      <c r="BK352" s="144">
        <f>ROUND(I352*H352,2)</f>
        <v>0</v>
      </c>
      <c r="BL352" s="17" t="s">
        <v>189</v>
      </c>
      <c r="BM352" s="143" t="s">
        <v>5685</v>
      </c>
    </row>
    <row r="353" spans="2:65" s="12" customFormat="1">
      <c r="B353" s="149"/>
      <c r="D353" s="150" t="s">
        <v>193</v>
      </c>
      <c r="E353" s="151" t="s">
        <v>3</v>
      </c>
      <c r="F353" s="152" t="s">
        <v>5686</v>
      </c>
      <c r="H353" s="153">
        <v>5</v>
      </c>
      <c r="I353" s="154"/>
      <c r="L353" s="149"/>
      <c r="M353" s="155"/>
      <c r="T353" s="156"/>
      <c r="AT353" s="151" t="s">
        <v>193</v>
      </c>
      <c r="AU353" s="151" t="s">
        <v>79</v>
      </c>
      <c r="AV353" s="12" t="s">
        <v>81</v>
      </c>
      <c r="AW353" s="12" t="s">
        <v>34</v>
      </c>
      <c r="AX353" s="12" t="s">
        <v>79</v>
      </c>
      <c r="AY353" s="151" t="s">
        <v>182</v>
      </c>
    </row>
    <row r="354" spans="2:65" s="1" customFormat="1" ht="21.75" customHeight="1">
      <c r="B354" s="131"/>
      <c r="C354" s="132" t="s">
        <v>2091</v>
      </c>
      <c r="D354" s="132" t="s">
        <v>184</v>
      </c>
      <c r="E354" s="133" t="s">
        <v>5687</v>
      </c>
      <c r="F354" s="134" t="s">
        <v>5688</v>
      </c>
      <c r="G354" s="135" t="s">
        <v>3470</v>
      </c>
      <c r="H354" s="136">
        <v>4</v>
      </c>
      <c r="I354" s="137"/>
      <c r="J354" s="138">
        <f>ROUND(I354*H354,2)</f>
        <v>0</v>
      </c>
      <c r="K354" s="134" t="s">
        <v>4376</v>
      </c>
      <c r="L354" s="32"/>
      <c r="M354" s="139" t="s">
        <v>3</v>
      </c>
      <c r="N354" s="140" t="s">
        <v>43</v>
      </c>
      <c r="P354" s="141">
        <f>O354*H354</f>
        <v>0</v>
      </c>
      <c r="Q354" s="141">
        <v>1.7000000000000001E-4</v>
      </c>
      <c r="R354" s="141">
        <f>Q354*H354</f>
        <v>6.8000000000000005E-4</v>
      </c>
      <c r="S354" s="141">
        <v>0</v>
      </c>
      <c r="T354" s="142">
        <f>S354*H354</f>
        <v>0</v>
      </c>
      <c r="AR354" s="143" t="s">
        <v>286</v>
      </c>
      <c r="AT354" s="143" t="s">
        <v>184</v>
      </c>
      <c r="AU354" s="143" t="s">
        <v>79</v>
      </c>
      <c r="AY354" s="17" t="s">
        <v>182</v>
      </c>
      <c r="BE354" s="144">
        <f>IF(N354="základní",J354,0)</f>
        <v>0</v>
      </c>
      <c r="BF354" s="144">
        <f>IF(N354="snížená",J354,0)</f>
        <v>0</v>
      </c>
      <c r="BG354" s="144">
        <f>IF(N354="zákl. přenesená",J354,0)</f>
        <v>0</v>
      </c>
      <c r="BH354" s="144">
        <f>IF(N354="sníž. přenesená",J354,0)</f>
        <v>0</v>
      </c>
      <c r="BI354" s="144">
        <f>IF(N354="nulová",J354,0)</f>
        <v>0</v>
      </c>
      <c r="BJ354" s="17" t="s">
        <v>79</v>
      </c>
      <c r="BK354" s="144">
        <f>ROUND(I354*H354,2)</f>
        <v>0</v>
      </c>
      <c r="BL354" s="17" t="s">
        <v>286</v>
      </c>
      <c r="BM354" s="143" t="s">
        <v>5689</v>
      </c>
    </row>
    <row r="355" spans="2:65" s="1" customFormat="1">
      <c r="B355" s="32"/>
      <c r="D355" s="145" t="s">
        <v>191</v>
      </c>
      <c r="F355" s="146" t="s">
        <v>5690</v>
      </c>
      <c r="I355" s="147"/>
      <c r="L355" s="32"/>
      <c r="M355" s="148"/>
      <c r="T355" s="52"/>
      <c r="AT355" s="17" t="s">
        <v>191</v>
      </c>
      <c r="AU355" s="17" t="s">
        <v>79</v>
      </c>
    </row>
    <row r="356" spans="2:65" s="1" customFormat="1" ht="16.5" customHeight="1">
      <c r="B356" s="131"/>
      <c r="C356" s="164" t="s">
        <v>2094</v>
      </c>
      <c r="D356" s="164" t="s">
        <v>281</v>
      </c>
      <c r="E356" s="165" t="s">
        <v>4604</v>
      </c>
      <c r="F356" s="166" t="s">
        <v>5691</v>
      </c>
      <c r="G356" s="167" t="s">
        <v>543</v>
      </c>
      <c r="H356" s="168">
        <v>4</v>
      </c>
      <c r="I356" s="169"/>
      <c r="J356" s="170">
        <f>ROUND(I356*H356,2)</f>
        <v>0</v>
      </c>
      <c r="K356" s="166" t="s">
        <v>3</v>
      </c>
      <c r="L356" s="171"/>
      <c r="M356" s="172" t="s">
        <v>3</v>
      </c>
      <c r="N356" s="173" t="s">
        <v>43</v>
      </c>
      <c r="P356" s="141">
        <f>O356*H356</f>
        <v>0</v>
      </c>
      <c r="Q356" s="141">
        <v>0</v>
      </c>
      <c r="R356" s="141">
        <f>Q356*H356</f>
        <v>0</v>
      </c>
      <c r="S356" s="141">
        <v>0</v>
      </c>
      <c r="T356" s="142">
        <f>S356*H356</f>
        <v>0</v>
      </c>
      <c r="AR356" s="143" t="s">
        <v>405</v>
      </c>
      <c r="AT356" s="143" t="s">
        <v>281</v>
      </c>
      <c r="AU356" s="143" t="s">
        <v>79</v>
      </c>
      <c r="AY356" s="17" t="s">
        <v>182</v>
      </c>
      <c r="BE356" s="144">
        <f>IF(N356="základní",J356,0)</f>
        <v>0</v>
      </c>
      <c r="BF356" s="144">
        <f>IF(N356="snížená",J356,0)</f>
        <v>0</v>
      </c>
      <c r="BG356" s="144">
        <f>IF(N356="zákl. přenesená",J356,0)</f>
        <v>0</v>
      </c>
      <c r="BH356" s="144">
        <f>IF(N356="sníž. přenesená",J356,0)</f>
        <v>0</v>
      </c>
      <c r="BI356" s="144">
        <f>IF(N356="nulová",J356,0)</f>
        <v>0</v>
      </c>
      <c r="BJ356" s="17" t="s">
        <v>79</v>
      </c>
      <c r="BK356" s="144">
        <f>ROUND(I356*H356,2)</f>
        <v>0</v>
      </c>
      <c r="BL356" s="17" t="s">
        <v>286</v>
      </c>
      <c r="BM356" s="143" t="s">
        <v>5692</v>
      </c>
    </row>
    <row r="357" spans="2:65" s="1" customFormat="1" ht="16.5" customHeight="1">
      <c r="B357" s="131"/>
      <c r="C357" s="132" t="s">
        <v>2099</v>
      </c>
      <c r="D357" s="132" t="s">
        <v>184</v>
      </c>
      <c r="E357" s="133" t="s">
        <v>5693</v>
      </c>
      <c r="F357" s="134" t="s">
        <v>5694</v>
      </c>
      <c r="G357" s="135" t="s">
        <v>543</v>
      </c>
      <c r="H357" s="136">
        <v>2</v>
      </c>
      <c r="I357" s="137"/>
      <c r="J357" s="138">
        <f>ROUND(I357*H357,2)</f>
        <v>0</v>
      </c>
      <c r="K357" s="134" t="s">
        <v>3</v>
      </c>
      <c r="L357" s="32"/>
      <c r="M357" s="139" t="s">
        <v>3</v>
      </c>
      <c r="N357" s="140" t="s">
        <v>43</v>
      </c>
      <c r="P357" s="141">
        <f>O357*H357</f>
        <v>0</v>
      </c>
      <c r="Q357" s="141">
        <v>0</v>
      </c>
      <c r="R357" s="141">
        <f>Q357*H357</f>
        <v>0</v>
      </c>
      <c r="S357" s="141">
        <v>0</v>
      </c>
      <c r="T357" s="142">
        <f>S357*H357</f>
        <v>0</v>
      </c>
      <c r="AR357" s="143" t="s">
        <v>286</v>
      </c>
      <c r="AT357" s="143" t="s">
        <v>184</v>
      </c>
      <c r="AU357" s="143" t="s">
        <v>79</v>
      </c>
      <c r="AY357" s="17" t="s">
        <v>182</v>
      </c>
      <c r="BE357" s="144">
        <f>IF(N357="základní",J357,0)</f>
        <v>0</v>
      </c>
      <c r="BF357" s="144">
        <f>IF(N357="snížená",J357,0)</f>
        <v>0</v>
      </c>
      <c r="BG357" s="144">
        <f>IF(N357="zákl. přenesená",J357,0)</f>
        <v>0</v>
      </c>
      <c r="BH357" s="144">
        <f>IF(N357="sníž. přenesená",J357,0)</f>
        <v>0</v>
      </c>
      <c r="BI357" s="144">
        <f>IF(N357="nulová",J357,0)</f>
        <v>0</v>
      </c>
      <c r="BJ357" s="17" t="s">
        <v>79</v>
      </c>
      <c r="BK357" s="144">
        <f>ROUND(I357*H357,2)</f>
        <v>0</v>
      </c>
      <c r="BL357" s="17" t="s">
        <v>286</v>
      </c>
      <c r="BM357" s="143" t="s">
        <v>3224</v>
      </c>
    </row>
    <row r="358" spans="2:65" s="1" customFormat="1" ht="19.5">
      <c r="B358" s="32"/>
      <c r="D358" s="150" t="s">
        <v>739</v>
      </c>
      <c r="F358" s="181" t="s">
        <v>5695</v>
      </c>
      <c r="I358" s="147"/>
      <c r="L358" s="32"/>
      <c r="M358" s="148"/>
      <c r="T358" s="52"/>
      <c r="AT358" s="17" t="s">
        <v>739</v>
      </c>
      <c r="AU358" s="17" t="s">
        <v>79</v>
      </c>
    </row>
    <row r="359" spans="2:65" s="1" customFormat="1" ht="24.2" customHeight="1">
      <c r="B359" s="131"/>
      <c r="C359" s="132" t="s">
        <v>2104</v>
      </c>
      <c r="D359" s="132" t="s">
        <v>184</v>
      </c>
      <c r="E359" s="133" t="s">
        <v>5696</v>
      </c>
      <c r="F359" s="134" t="s">
        <v>5697</v>
      </c>
      <c r="G359" s="135" t="s">
        <v>543</v>
      </c>
      <c r="H359" s="136">
        <v>2</v>
      </c>
      <c r="I359" s="137"/>
      <c r="J359" s="138">
        <f>ROUND(I359*H359,2)</f>
        <v>0</v>
      </c>
      <c r="K359" s="134" t="s">
        <v>3</v>
      </c>
      <c r="L359" s="32"/>
      <c r="M359" s="139" t="s">
        <v>3</v>
      </c>
      <c r="N359" s="140" t="s">
        <v>43</v>
      </c>
      <c r="P359" s="141">
        <f>O359*H359</f>
        <v>0</v>
      </c>
      <c r="Q359" s="141">
        <v>0</v>
      </c>
      <c r="R359" s="141">
        <f>Q359*H359</f>
        <v>0</v>
      </c>
      <c r="S359" s="141">
        <v>0</v>
      </c>
      <c r="T359" s="142">
        <f>S359*H359</f>
        <v>0</v>
      </c>
      <c r="AR359" s="143" t="s">
        <v>286</v>
      </c>
      <c r="AT359" s="143" t="s">
        <v>184</v>
      </c>
      <c r="AU359" s="143" t="s">
        <v>79</v>
      </c>
      <c r="AY359" s="17" t="s">
        <v>182</v>
      </c>
      <c r="BE359" s="144">
        <f>IF(N359="základní",J359,0)</f>
        <v>0</v>
      </c>
      <c r="BF359" s="144">
        <f>IF(N359="snížená",J359,0)</f>
        <v>0</v>
      </c>
      <c r="BG359" s="144">
        <f>IF(N359="zákl. přenesená",J359,0)</f>
        <v>0</v>
      </c>
      <c r="BH359" s="144">
        <f>IF(N359="sníž. přenesená",J359,0)</f>
        <v>0</v>
      </c>
      <c r="BI359" s="144">
        <f>IF(N359="nulová",J359,0)</f>
        <v>0</v>
      </c>
      <c r="BJ359" s="17" t="s">
        <v>79</v>
      </c>
      <c r="BK359" s="144">
        <f>ROUND(I359*H359,2)</f>
        <v>0</v>
      </c>
      <c r="BL359" s="17" t="s">
        <v>286</v>
      </c>
      <c r="BM359" s="143" t="s">
        <v>5698</v>
      </c>
    </row>
    <row r="360" spans="2:65" s="12" customFormat="1">
      <c r="B360" s="149"/>
      <c r="D360" s="150" t="s">
        <v>193</v>
      </c>
      <c r="E360" s="151" t="s">
        <v>3</v>
      </c>
      <c r="F360" s="152" t="s">
        <v>5699</v>
      </c>
      <c r="H360" s="153">
        <v>2</v>
      </c>
      <c r="I360" s="154"/>
      <c r="L360" s="149"/>
      <c r="M360" s="155"/>
      <c r="T360" s="156"/>
      <c r="AT360" s="151" t="s">
        <v>193</v>
      </c>
      <c r="AU360" s="151" t="s">
        <v>79</v>
      </c>
      <c r="AV360" s="12" t="s">
        <v>81</v>
      </c>
      <c r="AW360" s="12" t="s">
        <v>34</v>
      </c>
      <c r="AX360" s="12" t="s">
        <v>79</v>
      </c>
      <c r="AY360" s="151" t="s">
        <v>182</v>
      </c>
    </row>
    <row r="361" spans="2:65" s="1" customFormat="1" ht="24.2" customHeight="1">
      <c r="B361" s="131"/>
      <c r="C361" s="132" t="s">
        <v>2114</v>
      </c>
      <c r="D361" s="132" t="s">
        <v>184</v>
      </c>
      <c r="E361" s="133" t="s">
        <v>5700</v>
      </c>
      <c r="F361" s="134" t="s">
        <v>5701</v>
      </c>
      <c r="G361" s="135" t="s">
        <v>3470</v>
      </c>
      <c r="H361" s="136">
        <v>104</v>
      </c>
      <c r="I361" s="137"/>
      <c r="J361" s="138">
        <f t="shared" ref="J361:J384" si="50">ROUND(I361*H361,2)</f>
        <v>0</v>
      </c>
      <c r="K361" s="134" t="s">
        <v>3</v>
      </c>
      <c r="L361" s="32"/>
      <c r="M361" s="139" t="s">
        <v>3</v>
      </c>
      <c r="N361" s="140" t="s">
        <v>43</v>
      </c>
      <c r="P361" s="141">
        <f t="shared" ref="P361:P384" si="51">O361*H361</f>
        <v>0</v>
      </c>
      <c r="Q361" s="141">
        <v>0</v>
      </c>
      <c r="R361" s="141">
        <f t="shared" ref="R361:R384" si="52">Q361*H361</f>
        <v>0</v>
      </c>
      <c r="S361" s="141">
        <v>0</v>
      </c>
      <c r="T361" s="142">
        <f t="shared" ref="T361:T384" si="53">S361*H361</f>
        <v>0</v>
      </c>
      <c r="AR361" s="143" t="s">
        <v>286</v>
      </c>
      <c r="AT361" s="143" t="s">
        <v>184</v>
      </c>
      <c r="AU361" s="143" t="s">
        <v>79</v>
      </c>
      <c r="AY361" s="17" t="s">
        <v>182</v>
      </c>
      <c r="BE361" s="144">
        <f t="shared" ref="BE361:BE384" si="54">IF(N361="základní",J361,0)</f>
        <v>0</v>
      </c>
      <c r="BF361" s="144">
        <f t="shared" ref="BF361:BF384" si="55">IF(N361="snížená",J361,0)</f>
        <v>0</v>
      </c>
      <c r="BG361" s="144">
        <f t="shared" ref="BG361:BG384" si="56">IF(N361="zákl. přenesená",J361,0)</f>
        <v>0</v>
      </c>
      <c r="BH361" s="144">
        <f t="shared" ref="BH361:BH384" si="57">IF(N361="sníž. přenesená",J361,0)</f>
        <v>0</v>
      </c>
      <c r="BI361" s="144">
        <f t="shared" ref="BI361:BI384" si="58">IF(N361="nulová",J361,0)</f>
        <v>0</v>
      </c>
      <c r="BJ361" s="17" t="s">
        <v>79</v>
      </c>
      <c r="BK361" s="144">
        <f t="shared" ref="BK361:BK384" si="59">ROUND(I361*H361,2)</f>
        <v>0</v>
      </c>
      <c r="BL361" s="17" t="s">
        <v>286</v>
      </c>
      <c r="BM361" s="143" t="s">
        <v>3232</v>
      </c>
    </row>
    <row r="362" spans="2:65" s="1" customFormat="1" ht="24.2" customHeight="1">
      <c r="B362" s="131"/>
      <c r="C362" s="132" t="s">
        <v>2119</v>
      </c>
      <c r="D362" s="132" t="s">
        <v>184</v>
      </c>
      <c r="E362" s="133" t="s">
        <v>5702</v>
      </c>
      <c r="F362" s="134" t="s">
        <v>5703</v>
      </c>
      <c r="G362" s="135" t="s">
        <v>3470</v>
      </c>
      <c r="H362" s="136">
        <v>4</v>
      </c>
      <c r="I362" s="137"/>
      <c r="J362" s="138">
        <f t="shared" si="50"/>
        <v>0</v>
      </c>
      <c r="K362" s="134" t="s">
        <v>3</v>
      </c>
      <c r="L362" s="32"/>
      <c r="M362" s="139" t="s">
        <v>3</v>
      </c>
      <c r="N362" s="140" t="s">
        <v>43</v>
      </c>
      <c r="P362" s="141">
        <f t="shared" si="51"/>
        <v>0</v>
      </c>
      <c r="Q362" s="141">
        <v>0</v>
      </c>
      <c r="R362" s="141">
        <f t="shared" si="52"/>
        <v>0</v>
      </c>
      <c r="S362" s="141">
        <v>0</v>
      </c>
      <c r="T362" s="142">
        <f t="shared" si="53"/>
        <v>0</v>
      </c>
      <c r="AR362" s="143" t="s">
        <v>286</v>
      </c>
      <c r="AT362" s="143" t="s">
        <v>184</v>
      </c>
      <c r="AU362" s="143" t="s">
        <v>79</v>
      </c>
      <c r="AY362" s="17" t="s">
        <v>182</v>
      </c>
      <c r="BE362" s="144">
        <f t="shared" si="54"/>
        <v>0</v>
      </c>
      <c r="BF362" s="144">
        <f t="shared" si="55"/>
        <v>0</v>
      </c>
      <c r="BG362" s="144">
        <f t="shared" si="56"/>
        <v>0</v>
      </c>
      <c r="BH362" s="144">
        <f t="shared" si="57"/>
        <v>0</v>
      </c>
      <c r="BI362" s="144">
        <f t="shared" si="58"/>
        <v>0</v>
      </c>
      <c r="BJ362" s="17" t="s">
        <v>79</v>
      </c>
      <c r="BK362" s="144">
        <f t="shared" si="59"/>
        <v>0</v>
      </c>
      <c r="BL362" s="17" t="s">
        <v>286</v>
      </c>
      <c r="BM362" s="143" t="s">
        <v>3242</v>
      </c>
    </row>
    <row r="363" spans="2:65" s="1" customFormat="1" ht="37.9" customHeight="1">
      <c r="B363" s="131"/>
      <c r="C363" s="132" t="s">
        <v>2133</v>
      </c>
      <c r="D363" s="132" t="s">
        <v>184</v>
      </c>
      <c r="E363" s="133" t="s">
        <v>5704</v>
      </c>
      <c r="F363" s="134" t="s">
        <v>5705</v>
      </c>
      <c r="G363" s="135" t="s">
        <v>543</v>
      </c>
      <c r="H363" s="136">
        <v>44</v>
      </c>
      <c r="I363" s="137"/>
      <c r="J363" s="138">
        <f t="shared" si="50"/>
        <v>0</v>
      </c>
      <c r="K363" s="134" t="s">
        <v>3</v>
      </c>
      <c r="L363" s="32"/>
      <c r="M363" s="139" t="s">
        <v>3</v>
      </c>
      <c r="N363" s="140" t="s">
        <v>43</v>
      </c>
      <c r="P363" s="141">
        <f t="shared" si="51"/>
        <v>0</v>
      </c>
      <c r="Q363" s="141">
        <v>0</v>
      </c>
      <c r="R363" s="141">
        <f t="shared" si="52"/>
        <v>0</v>
      </c>
      <c r="S363" s="141">
        <v>0</v>
      </c>
      <c r="T363" s="142">
        <f t="shared" si="53"/>
        <v>0</v>
      </c>
      <c r="AR363" s="143" t="s">
        <v>286</v>
      </c>
      <c r="AT363" s="143" t="s">
        <v>184</v>
      </c>
      <c r="AU363" s="143" t="s">
        <v>79</v>
      </c>
      <c r="AY363" s="17" t="s">
        <v>182</v>
      </c>
      <c r="BE363" s="144">
        <f t="shared" si="54"/>
        <v>0</v>
      </c>
      <c r="BF363" s="144">
        <f t="shared" si="55"/>
        <v>0</v>
      </c>
      <c r="BG363" s="144">
        <f t="shared" si="56"/>
        <v>0</v>
      </c>
      <c r="BH363" s="144">
        <f t="shared" si="57"/>
        <v>0</v>
      </c>
      <c r="BI363" s="144">
        <f t="shared" si="58"/>
        <v>0</v>
      </c>
      <c r="BJ363" s="17" t="s">
        <v>79</v>
      </c>
      <c r="BK363" s="144">
        <f t="shared" si="59"/>
        <v>0</v>
      </c>
      <c r="BL363" s="17" t="s">
        <v>286</v>
      </c>
      <c r="BM363" s="143" t="s">
        <v>3256</v>
      </c>
    </row>
    <row r="364" spans="2:65" s="1" customFormat="1" ht="37.9" customHeight="1">
      <c r="B364" s="131"/>
      <c r="C364" s="132" t="s">
        <v>2138</v>
      </c>
      <c r="D364" s="132" t="s">
        <v>184</v>
      </c>
      <c r="E364" s="133" t="s">
        <v>5706</v>
      </c>
      <c r="F364" s="134" t="s">
        <v>5707</v>
      </c>
      <c r="G364" s="135" t="s">
        <v>543</v>
      </c>
      <c r="H364" s="136">
        <v>14</v>
      </c>
      <c r="I364" s="137"/>
      <c r="J364" s="138">
        <f t="shared" si="50"/>
        <v>0</v>
      </c>
      <c r="K364" s="134" t="s">
        <v>3</v>
      </c>
      <c r="L364" s="32"/>
      <c r="M364" s="139" t="s">
        <v>3</v>
      </c>
      <c r="N364" s="140" t="s">
        <v>43</v>
      </c>
      <c r="P364" s="141">
        <f t="shared" si="51"/>
        <v>0</v>
      </c>
      <c r="Q364" s="141">
        <v>0</v>
      </c>
      <c r="R364" s="141">
        <f t="shared" si="52"/>
        <v>0</v>
      </c>
      <c r="S364" s="141">
        <v>0</v>
      </c>
      <c r="T364" s="142">
        <f t="shared" si="53"/>
        <v>0</v>
      </c>
      <c r="AR364" s="143" t="s">
        <v>286</v>
      </c>
      <c r="AT364" s="143" t="s">
        <v>184</v>
      </c>
      <c r="AU364" s="143" t="s">
        <v>79</v>
      </c>
      <c r="AY364" s="17" t="s">
        <v>182</v>
      </c>
      <c r="BE364" s="144">
        <f t="shared" si="54"/>
        <v>0</v>
      </c>
      <c r="BF364" s="144">
        <f t="shared" si="55"/>
        <v>0</v>
      </c>
      <c r="BG364" s="144">
        <f t="shared" si="56"/>
        <v>0</v>
      </c>
      <c r="BH364" s="144">
        <f t="shared" si="57"/>
        <v>0</v>
      </c>
      <c r="BI364" s="144">
        <f t="shared" si="58"/>
        <v>0</v>
      </c>
      <c r="BJ364" s="17" t="s">
        <v>79</v>
      </c>
      <c r="BK364" s="144">
        <f t="shared" si="59"/>
        <v>0</v>
      </c>
      <c r="BL364" s="17" t="s">
        <v>286</v>
      </c>
      <c r="BM364" s="143" t="s">
        <v>3268</v>
      </c>
    </row>
    <row r="365" spans="2:65" s="1" customFormat="1" ht="62.65" customHeight="1">
      <c r="B365" s="131"/>
      <c r="C365" s="132" t="s">
        <v>2143</v>
      </c>
      <c r="D365" s="132" t="s">
        <v>184</v>
      </c>
      <c r="E365" s="133" t="s">
        <v>5708</v>
      </c>
      <c r="F365" s="134" t="s">
        <v>5709</v>
      </c>
      <c r="G365" s="135" t="s">
        <v>543</v>
      </c>
      <c r="H365" s="136">
        <v>14</v>
      </c>
      <c r="I365" s="137"/>
      <c r="J365" s="138">
        <f t="shared" si="50"/>
        <v>0</v>
      </c>
      <c r="K365" s="134" t="s">
        <v>3</v>
      </c>
      <c r="L365" s="32"/>
      <c r="M365" s="139" t="s">
        <v>3</v>
      </c>
      <c r="N365" s="140" t="s">
        <v>43</v>
      </c>
      <c r="P365" s="141">
        <f t="shared" si="51"/>
        <v>0</v>
      </c>
      <c r="Q365" s="141">
        <v>0</v>
      </c>
      <c r="R365" s="141">
        <f t="shared" si="52"/>
        <v>0</v>
      </c>
      <c r="S365" s="141">
        <v>0</v>
      </c>
      <c r="T365" s="142">
        <f t="shared" si="53"/>
        <v>0</v>
      </c>
      <c r="AR365" s="143" t="s">
        <v>286</v>
      </c>
      <c r="AT365" s="143" t="s">
        <v>184</v>
      </c>
      <c r="AU365" s="143" t="s">
        <v>79</v>
      </c>
      <c r="AY365" s="17" t="s">
        <v>182</v>
      </c>
      <c r="BE365" s="144">
        <f t="shared" si="54"/>
        <v>0</v>
      </c>
      <c r="BF365" s="144">
        <f t="shared" si="55"/>
        <v>0</v>
      </c>
      <c r="BG365" s="144">
        <f t="shared" si="56"/>
        <v>0</v>
      </c>
      <c r="BH365" s="144">
        <f t="shared" si="57"/>
        <v>0</v>
      </c>
      <c r="BI365" s="144">
        <f t="shared" si="58"/>
        <v>0</v>
      </c>
      <c r="BJ365" s="17" t="s">
        <v>79</v>
      </c>
      <c r="BK365" s="144">
        <f t="shared" si="59"/>
        <v>0</v>
      </c>
      <c r="BL365" s="17" t="s">
        <v>286</v>
      </c>
      <c r="BM365" s="143" t="s">
        <v>3280</v>
      </c>
    </row>
    <row r="366" spans="2:65" s="1" customFormat="1" ht="55.5" customHeight="1">
      <c r="B366" s="131"/>
      <c r="C366" s="132" t="s">
        <v>2157</v>
      </c>
      <c r="D366" s="132" t="s">
        <v>184</v>
      </c>
      <c r="E366" s="133" t="s">
        <v>5710</v>
      </c>
      <c r="F366" s="134" t="s">
        <v>5711</v>
      </c>
      <c r="G366" s="135" t="s">
        <v>543</v>
      </c>
      <c r="H366" s="136">
        <v>18</v>
      </c>
      <c r="I366" s="137"/>
      <c r="J366" s="138">
        <f t="shared" si="50"/>
        <v>0</v>
      </c>
      <c r="K366" s="134" t="s">
        <v>3</v>
      </c>
      <c r="L366" s="32"/>
      <c r="M366" s="139" t="s">
        <v>3</v>
      </c>
      <c r="N366" s="140" t="s">
        <v>43</v>
      </c>
      <c r="P366" s="141">
        <f t="shared" si="51"/>
        <v>0</v>
      </c>
      <c r="Q366" s="141">
        <v>0</v>
      </c>
      <c r="R366" s="141">
        <f t="shared" si="52"/>
        <v>0</v>
      </c>
      <c r="S366" s="141">
        <v>0</v>
      </c>
      <c r="T366" s="142">
        <f t="shared" si="53"/>
        <v>0</v>
      </c>
      <c r="AR366" s="143" t="s">
        <v>286</v>
      </c>
      <c r="AT366" s="143" t="s">
        <v>184</v>
      </c>
      <c r="AU366" s="143" t="s">
        <v>79</v>
      </c>
      <c r="AY366" s="17" t="s">
        <v>182</v>
      </c>
      <c r="BE366" s="144">
        <f t="shared" si="54"/>
        <v>0</v>
      </c>
      <c r="BF366" s="144">
        <f t="shared" si="55"/>
        <v>0</v>
      </c>
      <c r="BG366" s="144">
        <f t="shared" si="56"/>
        <v>0</v>
      </c>
      <c r="BH366" s="144">
        <f t="shared" si="57"/>
        <v>0</v>
      </c>
      <c r="BI366" s="144">
        <f t="shared" si="58"/>
        <v>0</v>
      </c>
      <c r="BJ366" s="17" t="s">
        <v>79</v>
      </c>
      <c r="BK366" s="144">
        <f t="shared" si="59"/>
        <v>0</v>
      </c>
      <c r="BL366" s="17" t="s">
        <v>286</v>
      </c>
      <c r="BM366" s="143" t="s">
        <v>3290</v>
      </c>
    </row>
    <row r="367" spans="2:65" s="1" customFormat="1" ht="16.5" customHeight="1">
      <c r="B367" s="131"/>
      <c r="C367" s="132" t="s">
        <v>2163</v>
      </c>
      <c r="D367" s="132" t="s">
        <v>184</v>
      </c>
      <c r="E367" s="133" t="s">
        <v>5712</v>
      </c>
      <c r="F367" s="134" t="s">
        <v>5713</v>
      </c>
      <c r="G367" s="135" t="s">
        <v>3470</v>
      </c>
      <c r="H367" s="136">
        <v>2</v>
      </c>
      <c r="I367" s="137"/>
      <c r="J367" s="138">
        <f t="shared" si="50"/>
        <v>0</v>
      </c>
      <c r="K367" s="134" t="s">
        <v>3</v>
      </c>
      <c r="L367" s="32"/>
      <c r="M367" s="139" t="s">
        <v>3</v>
      </c>
      <c r="N367" s="140" t="s">
        <v>43</v>
      </c>
      <c r="P367" s="141">
        <f t="shared" si="51"/>
        <v>0</v>
      </c>
      <c r="Q367" s="141">
        <v>0</v>
      </c>
      <c r="R367" s="141">
        <f t="shared" si="52"/>
        <v>0</v>
      </c>
      <c r="S367" s="141">
        <v>0</v>
      </c>
      <c r="T367" s="142">
        <f t="shared" si="53"/>
        <v>0</v>
      </c>
      <c r="AR367" s="143" t="s">
        <v>286</v>
      </c>
      <c r="AT367" s="143" t="s">
        <v>184</v>
      </c>
      <c r="AU367" s="143" t="s">
        <v>79</v>
      </c>
      <c r="AY367" s="17" t="s">
        <v>182</v>
      </c>
      <c r="BE367" s="144">
        <f t="shared" si="54"/>
        <v>0</v>
      </c>
      <c r="BF367" s="144">
        <f t="shared" si="55"/>
        <v>0</v>
      </c>
      <c r="BG367" s="144">
        <f t="shared" si="56"/>
        <v>0</v>
      </c>
      <c r="BH367" s="144">
        <f t="shared" si="57"/>
        <v>0</v>
      </c>
      <c r="BI367" s="144">
        <f t="shared" si="58"/>
        <v>0</v>
      </c>
      <c r="BJ367" s="17" t="s">
        <v>79</v>
      </c>
      <c r="BK367" s="144">
        <f t="shared" si="59"/>
        <v>0</v>
      </c>
      <c r="BL367" s="17" t="s">
        <v>286</v>
      </c>
      <c r="BM367" s="143" t="s">
        <v>3300</v>
      </c>
    </row>
    <row r="368" spans="2:65" s="1" customFormat="1" ht="16.5" customHeight="1">
      <c r="B368" s="131"/>
      <c r="C368" s="132" t="s">
        <v>2168</v>
      </c>
      <c r="D368" s="132" t="s">
        <v>184</v>
      </c>
      <c r="E368" s="133" t="s">
        <v>5714</v>
      </c>
      <c r="F368" s="134" t="s">
        <v>5715</v>
      </c>
      <c r="G368" s="135" t="s">
        <v>5381</v>
      </c>
      <c r="H368" s="136">
        <v>33</v>
      </c>
      <c r="I368" s="137"/>
      <c r="J368" s="138">
        <f t="shared" si="50"/>
        <v>0</v>
      </c>
      <c r="K368" s="134" t="s">
        <v>3</v>
      </c>
      <c r="L368" s="32"/>
      <c r="M368" s="139" t="s">
        <v>3</v>
      </c>
      <c r="N368" s="140" t="s">
        <v>43</v>
      </c>
      <c r="P368" s="141">
        <f t="shared" si="51"/>
        <v>0</v>
      </c>
      <c r="Q368" s="141">
        <v>0</v>
      </c>
      <c r="R368" s="141">
        <f t="shared" si="52"/>
        <v>0</v>
      </c>
      <c r="S368" s="141">
        <v>0</v>
      </c>
      <c r="T368" s="142">
        <f t="shared" si="53"/>
        <v>0</v>
      </c>
      <c r="AR368" s="143" t="s">
        <v>286</v>
      </c>
      <c r="AT368" s="143" t="s">
        <v>184</v>
      </c>
      <c r="AU368" s="143" t="s">
        <v>79</v>
      </c>
      <c r="AY368" s="17" t="s">
        <v>182</v>
      </c>
      <c r="BE368" s="144">
        <f t="shared" si="54"/>
        <v>0</v>
      </c>
      <c r="BF368" s="144">
        <f t="shared" si="55"/>
        <v>0</v>
      </c>
      <c r="BG368" s="144">
        <f t="shared" si="56"/>
        <v>0</v>
      </c>
      <c r="BH368" s="144">
        <f t="shared" si="57"/>
        <v>0</v>
      </c>
      <c r="BI368" s="144">
        <f t="shared" si="58"/>
        <v>0</v>
      </c>
      <c r="BJ368" s="17" t="s">
        <v>79</v>
      </c>
      <c r="BK368" s="144">
        <f t="shared" si="59"/>
        <v>0</v>
      </c>
      <c r="BL368" s="17" t="s">
        <v>286</v>
      </c>
      <c r="BM368" s="143" t="s">
        <v>3313</v>
      </c>
    </row>
    <row r="369" spans="2:65" s="1" customFormat="1" ht="16.5" customHeight="1">
      <c r="B369" s="131"/>
      <c r="C369" s="132" t="s">
        <v>2172</v>
      </c>
      <c r="D369" s="132" t="s">
        <v>184</v>
      </c>
      <c r="E369" s="133" t="s">
        <v>5716</v>
      </c>
      <c r="F369" s="134" t="s">
        <v>5717</v>
      </c>
      <c r="G369" s="135" t="s">
        <v>5381</v>
      </c>
      <c r="H369" s="136">
        <v>4</v>
      </c>
      <c r="I369" s="137"/>
      <c r="J369" s="138">
        <f t="shared" si="50"/>
        <v>0</v>
      </c>
      <c r="K369" s="134" t="s">
        <v>3</v>
      </c>
      <c r="L369" s="32"/>
      <c r="M369" s="139" t="s">
        <v>3</v>
      </c>
      <c r="N369" s="140" t="s">
        <v>43</v>
      </c>
      <c r="P369" s="141">
        <f t="shared" si="51"/>
        <v>0</v>
      </c>
      <c r="Q369" s="141">
        <v>0</v>
      </c>
      <c r="R369" s="141">
        <f t="shared" si="52"/>
        <v>0</v>
      </c>
      <c r="S369" s="141">
        <v>0</v>
      </c>
      <c r="T369" s="142">
        <f t="shared" si="53"/>
        <v>0</v>
      </c>
      <c r="AR369" s="143" t="s">
        <v>286</v>
      </c>
      <c r="AT369" s="143" t="s">
        <v>184</v>
      </c>
      <c r="AU369" s="143" t="s">
        <v>79</v>
      </c>
      <c r="AY369" s="17" t="s">
        <v>182</v>
      </c>
      <c r="BE369" s="144">
        <f t="shared" si="54"/>
        <v>0</v>
      </c>
      <c r="BF369" s="144">
        <f t="shared" si="55"/>
        <v>0</v>
      </c>
      <c r="BG369" s="144">
        <f t="shared" si="56"/>
        <v>0</v>
      </c>
      <c r="BH369" s="144">
        <f t="shared" si="57"/>
        <v>0</v>
      </c>
      <c r="BI369" s="144">
        <f t="shared" si="58"/>
        <v>0</v>
      </c>
      <c r="BJ369" s="17" t="s">
        <v>79</v>
      </c>
      <c r="BK369" s="144">
        <f t="shared" si="59"/>
        <v>0</v>
      </c>
      <c r="BL369" s="17" t="s">
        <v>286</v>
      </c>
      <c r="BM369" s="143" t="s">
        <v>3326</v>
      </c>
    </row>
    <row r="370" spans="2:65" s="1" customFormat="1" ht="16.5" customHeight="1">
      <c r="B370" s="131"/>
      <c r="C370" s="132" t="s">
        <v>2177</v>
      </c>
      <c r="D370" s="132" t="s">
        <v>184</v>
      </c>
      <c r="E370" s="133" t="s">
        <v>5718</v>
      </c>
      <c r="F370" s="134" t="s">
        <v>5719</v>
      </c>
      <c r="G370" s="135" t="s">
        <v>3470</v>
      </c>
      <c r="H370" s="136">
        <v>2</v>
      </c>
      <c r="I370" s="137"/>
      <c r="J370" s="138">
        <f t="shared" si="50"/>
        <v>0</v>
      </c>
      <c r="K370" s="134" t="s">
        <v>3</v>
      </c>
      <c r="L370" s="32"/>
      <c r="M370" s="139" t="s">
        <v>3</v>
      </c>
      <c r="N370" s="140" t="s">
        <v>43</v>
      </c>
      <c r="P370" s="141">
        <f t="shared" si="51"/>
        <v>0</v>
      </c>
      <c r="Q370" s="141">
        <v>0</v>
      </c>
      <c r="R370" s="141">
        <f t="shared" si="52"/>
        <v>0</v>
      </c>
      <c r="S370" s="141">
        <v>0</v>
      </c>
      <c r="T370" s="142">
        <f t="shared" si="53"/>
        <v>0</v>
      </c>
      <c r="AR370" s="143" t="s">
        <v>286</v>
      </c>
      <c r="AT370" s="143" t="s">
        <v>184</v>
      </c>
      <c r="AU370" s="143" t="s">
        <v>79</v>
      </c>
      <c r="AY370" s="17" t="s">
        <v>182</v>
      </c>
      <c r="BE370" s="144">
        <f t="shared" si="54"/>
        <v>0</v>
      </c>
      <c r="BF370" s="144">
        <f t="shared" si="55"/>
        <v>0</v>
      </c>
      <c r="BG370" s="144">
        <f t="shared" si="56"/>
        <v>0</v>
      </c>
      <c r="BH370" s="144">
        <f t="shared" si="57"/>
        <v>0</v>
      </c>
      <c r="BI370" s="144">
        <f t="shared" si="58"/>
        <v>0</v>
      </c>
      <c r="BJ370" s="17" t="s">
        <v>79</v>
      </c>
      <c r="BK370" s="144">
        <f t="shared" si="59"/>
        <v>0</v>
      </c>
      <c r="BL370" s="17" t="s">
        <v>286</v>
      </c>
      <c r="BM370" s="143" t="s">
        <v>3342</v>
      </c>
    </row>
    <row r="371" spans="2:65" s="1" customFormat="1" ht="16.5" customHeight="1">
      <c r="B371" s="131"/>
      <c r="C371" s="132" t="s">
        <v>2181</v>
      </c>
      <c r="D371" s="132" t="s">
        <v>184</v>
      </c>
      <c r="E371" s="133" t="s">
        <v>5720</v>
      </c>
      <c r="F371" s="134" t="s">
        <v>5721</v>
      </c>
      <c r="G371" s="135" t="s">
        <v>3470</v>
      </c>
      <c r="H371" s="136">
        <v>4</v>
      </c>
      <c r="I371" s="137"/>
      <c r="J371" s="138">
        <f t="shared" si="50"/>
        <v>0</v>
      </c>
      <c r="K371" s="134" t="s">
        <v>3</v>
      </c>
      <c r="L371" s="32"/>
      <c r="M371" s="139" t="s">
        <v>3</v>
      </c>
      <c r="N371" s="140" t="s">
        <v>43</v>
      </c>
      <c r="P371" s="141">
        <f t="shared" si="51"/>
        <v>0</v>
      </c>
      <c r="Q371" s="141">
        <v>0</v>
      </c>
      <c r="R371" s="141">
        <f t="shared" si="52"/>
        <v>0</v>
      </c>
      <c r="S371" s="141">
        <v>0</v>
      </c>
      <c r="T371" s="142">
        <f t="shared" si="53"/>
        <v>0</v>
      </c>
      <c r="AR371" s="143" t="s">
        <v>286</v>
      </c>
      <c r="AT371" s="143" t="s">
        <v>184</v>
      </c>
      <c r="AU371" s="143" t="s">
        <v>79</v>
      </c>
      <c r="AY371" s="17" t="s">
        <v>182</v>
      </c>
      <c r="BE371" s="144">
        <f t="shared" si="54"/>
        <v>0</v>
      </c>
      <c r="BF371" s="144">
        <f t="shared" si="55"/>
        <v>0</v>
      </c>
      <c r="BG371" s="144">
        <f t="shared" si="56"/>
        <v>0</v>
      </c>
      <c r="BH371" s="144">
        <f t="shared" si="57"/>
        <v>0</v>
      </c>
      <c r="BI371" s="144">
        <f t="shared" si="58"/>
        <v>0</v>
      </c>
      <c r="BJ371" s="17" t="s">
        <v>79</v>
      </c>
      <c r="BK371" s="144">
        <f t="shared" si="59"/>
        <v>0</v>
      </c>
      <c r="BL371" s="17" t="s">
        <v>286</v>
      </c>
      <c r="BM371" s="143" t="s">
        <v>3354</v>
      </c>
    </row>
    <row r="372" spans="2:65" s="1" customFormat="1" ht="16.5" customHeight="1">
      <c r="B372" s="131"/>
      <c r="C372" s="132" t="s">
        <v>2186</v>
      </c>
      <c r="D372" s="132" t="s">
        <v>184</v>
      </c>
      <c r="E372" s="133" t="s">
        <v>5722</v>
      </c>
      <c r="F372" s="134" t="s">
        <v>5723</v>
      </c>
      <c r="G372" s="135" t="s">
        <v>3470</v>
      </c>
      <c r="H372" s="136">
        <v>10</v>
      </c>
      <c r="I372" s="137"/>
      <c r="J372" s="138">
        <f t="shared" si="50"/>
        <v>0</v>
      </c>
      <c r="K372" s="134" t="s">
        <v>3</v>
      </c>
      <c r="L372" s="32"/>
      <c r="M372" s="139" t="s">
        <v>3</v>
      </c>
      <c r="N372" s="140" t="s">
        <v>43</v>
      </c>
      <c r="P372" s="141">
        <f t="shared" si="51"/>
        <v>0</v>
      </c>
      <c r="Q372" s="141">
        <v>0</v>
      </c>
      <c r="R372" s="141">
        <f t="shared" si="52"/>
        <v>0</v>
      </c>
      <c r="S372" s="141">
        <v>0</v>
      </c>
      <c r="T372" s="142">
        <f t="shared" si="53"/>
        <v>0</v>
      </c>
      <c r="AR372" s="143" t="s">
        <v>286</v>
      </c>
      <c r="AT372" s="143" t="s">
        <v>184</v>
      </c>
      <c r="AU372" s="143" t="s">
        <v>79</v>
      </c>
      <c r="AY372" s="17" t="s">
        <v>182</v>
      </c>
      <c r="BE372" s="144">
        <f t="shared" si="54"/>
        <v>0</v>
      </c>
      <c r="BF372" s="144">
        <f t="shared" si="55"/>
        <v>0</v>
      </c>
      <c r="BG372" s="144">
        <f t="shared" si="56"/>
        <v>0</v>
      </c>
      <c r="BH372" s="144">
        <f t="shared" si="57"/>
        <v>0</v>
      </c>
      <c r="BI372" s="144">
        <f t="shared" si="58"/>
        <v>0</v>
      </c>
      <c r="BJ372" s="17" t="s">
        <v>79</v>
      </c>
      <c r="BK372" s="144">
        <f t="shared" si="59"/>
        <v>0</v>
      </c>
      <c r="BL372" s="17" t="s">
        <v>286</v>
      </c>
      <c r="BM372" s="143" t="s">
        <v>3366</v>
      </c>
    </row>
    <row r="373" spans="2:65" s="1" customFormat="1" ht="16.5" customHeight="1">
      <c r="B373" s="131"/>
      <c r="C373" s="132" t="s">
        <v>2191</v>
      </c>
      <c r="D373" s="132" t="s">
        <v>184</v>
      </c>
      <c r="E373" s="133" t="s">
        <v>5724</v>
      </c>
      <c r="F373" s="134" t="s">
        <v>5725</v>
      </c>
      <c r="G373" s="135" t="s">
        <v>3470</v>
      </c>
      <c r="H373" s="136">
        <v>8</v>
      </c>
      <c r="I373" s="137"/>
      <c r="J373" s="138">
        <f t="shared" si="50"/>
        <v>0</v>
      </c>
      <c r="K373" s="134" t="s">
        <v>3</v>
      </c>
      <c r="L373" s="32"/>
      <c r="M373" s="139" t="s">
        <v>3</v>
      </c>
      <c r="N373" s="140" t="s">
        <v>43</v>
      </c>
      <c r="P373" s="141">
        <f t="shared" si="51"/>
        <v>0</v>
      </c>
      <c r="Q373" s="141">
        <v>0</v>
      </c>
      <c r="R373" s="141">
        <f t="shared" si="52"/>
        <v>0</v>
      </c>
      <c r="S373" s="141">
        <v>0</v>
      </c>
      <c r="T373" s="142">
        <f t="shared" si="53"/>
        <v>0</v>
      </c>
      <c r="AR373" s="143" t="s">
        <v>286</v>
      </c>
      <c r="AT373" s="143" t="s">
        <v>184</v>
      </c>
      <c r="AU373" s="143" t="s">
        <v>79</v>
      </c>
      <c r="AY373" s="17" t="s">
        <v>182</v>
      </c>
      <c r="BE373" s="144">
        <f t="shared" si="54"/>
        <v>0</v>
      </c>
      <c r="BF373" s="144">
        <f t="shared" si="55"/>
        <v>0</v>
      </c>
      <c r="BG373" s="144">
        <f t="shared" si="56"/>
        <v>0</v>
      </c>
      <c r="BH373" s="144">
        <f t="shared" si="57"/>
        <v>0</v>
      </c>
      <c r="BI373" s="144">
        <f t="shared" si="58"/>
        <v>0</v>
      </c>
      <c r="BJ373" s="17" t="s">
        <v>79</v>
      </c>
      <c r="BK373" s="144">
        <f t="shared" si="59"/>
        <v>0</v>
      </c>
      <c r="BL373" s="17" t="s">
        <v>286</v>
      </c>
      <c r="BM373" s="143" t="s">
        <v>3377</v>
      </c>
    </row>
    <row r="374" spans="2:65" s="1" customFormat="1" ht="16.5" customHeight="1">
      <c r="B374" s="131"/>
      <c r="C374" s="132" t="s">
        <v>2196</v>
      </c>
      <c r="D374" s="132" t="s">
        <v>184</v>
      </c>
      <c r="E374" s="133" t="s">
        <v>5726</v>
      </c>
      <c r="F374" s="134" t="s">
        <v>5727</v>
      </c>
      <c r="G374" s="135" t="s">
        <v>3470</v>
      </c>
      <c r="H374" s="136">
        <v>8</v>
      </c>
      <c r="I374" s="137"/>
      <c r="J374" s="138">
        <f t="shared" si="50"/>
        <v>0</v>
      </c>
      <c r="K374" s="134" t="s">
        <v>3</v>
      </c>
      <c r="L374" s="32"/>
      <c r="M374" s="139" t="s">
        <v>3</v>
      </c>
      <c r="N374" s="140" t="s">
        <v>43</v>
      </c>
      <c r="P374" s="141">
        <f t="shared" si="51"/>
        <v>0</v>
      </c>
      <c r="Q374" s="141">
        <v>0</v>
      </c>
      <c r="R374" s="141">
        <f t="shared" si="52"/>
        <v>0</v>
      </c>
      <c r="S374" s="141">
        <v>0</v>
      </c>
      <c r="T374" s="142">
        <f t="shared" si="53"/>
        <v>0</v>
      </c>
      <c r="AR374" s="143" t="s">
        <v>286</v>
      </c>
      <c r="AT374" s="143" t="s">
        <v>184</v>
      </c>
      <c r="AU374" s="143" t="s">
        <v>79</v>
      </c>
      <c r="AY374" s="17" t="s">
        <v>182</v>
      </c>
      <c r="BE374" s="144">
        <f t="shared" si="54"/>
        <v>0</v>
      </c>
      <c r="BF374" s="144">
        <f t="shared" si="55"/>
        <v>0</v>
      </c>
      <c r="BG374" s="144">
        <f t="shared" si="56"/>
        <v>0</v>
      </c>
      <c r="BH374" s="144">
        <f t="shared" si="57"/>
        <v>0</v>
      </c>
      <c r="BI374" s="144">
        <f t="shared" si="58"/>
        <v>0</v>
      </c>
      <c r="BJ374" s="17" t="s">
        <v>79</v>
      </c>
      <c r="BK374" s="144">
        <f t="shared" si="59"/>
        <v>0</v>
      </c>
      <c r="BL374" s="17" t="s">
        <v>286</v>
      </c>
      <c r="BM374" s="143" t="s">
        <v>3388</v>
      </c>
    </row>
    <row r="375" spans="2:65" s="1" customFormat="1" ht="16.5" customHeight="1">
      <c r="B375" s="131"/>
      <c r="C375" s="132" t="s">
        <v>2200</v>
      </c>
      <c r="D375" s="132" t="s">
        <v>184</v>
      </c>
      <c r="E375" s="133" t="s">
        <v>5728</v>
      </c>
      <c r="F375" s="134" t="s">
        <v>5729</v>
      </c>
      <c r="G375" s="135" t="s">
        <v>3470</v>
      </c>
      <c r="H375" s="136">
        <v>10</v>
      </c>
      <c r="I375" s="137"/>
      <c r="J375" s="138">
        <f t="shared" si="50"/>
        <v>0</v>
      </c>
      <c r="K375" s="134" t="s">
        <v>3</v>
      </c>
      <c r="L375" s="32"/>
      <c r="M375" s="139" t="s">
        <v>3</v>
      </c>
      <c r="N375" s="140" t="s">
        <v>43</v>
      </c>
      <c r="P375" s="141">
        <f t="shared" si="51"/>
        <v>0</v>
      </c>
      <c r="Q375" s="141">
        <v>0</v>
      </c>
      <c r="R375" s="141">
        <f t="shared" si="52"/>
        <v>0</v>
      </c>
      <c r="S375" s="141">
        <v>0</v>
      </c>
      <c r="T375" s="142">
        <f t="shared" si="53"/>
        <v>0</v>
      </c>
      <c r="AR375" s="143" t="s">
        <v>286</v>
      </c>
      <c r="AT375" s="143" t="s">
        <v>184</v>
      </c>
      <c r="AU375" s="143" t="s">
        <v>79</v>
      </c>
      <c r="AY375" s="17" t="s">
        <v>182</v>
      </c>
      <c r="BE375" s="144">
        <f t="shared" si="54"/>
        <v>0</v>
      </c>
      <c r="BF375" s="144">
        <f t="shared" si="55"/>
        <v>0</v>
      </c>
      <c r="BG375" s="144">
        <f t="shared" si="56"/>
        <v>0</v>
      </c>
      <c r="BH375" s="144">
        <f t="shared" si="57"/>
        <v>0</v>
      </c>
      <c r="BI375" s="144">
        <f t="shared" si="58"/>
        <v>0</v>
      </c>
      <c r="BJ375" s="17" t="s">
        <v>79</v>
      </c>
      <c r="BK375" s="144">
        <f t="shared" si="59"/>
        <v>0</v>
      </c>
      <c r="BL375" s="17" t="s">
        <v>286</v>
      </c>
      <c r="BM375" s="143" t="s">
        <v>3398</v>
      </c>
    </row>
    <row r="376" spans="2:65" s="1" customFormat="1" ht="24.2" customHeight="1">
      <c r="B376" s="131"/>
      <c r="C376" s="132" t="s">
        <v>2205</v>
      </c>
      <c r="D376" s="132" t="s">
        <v>184</v>
      </c>
      <c r="E376" s="133" t="s">
        <v>5730</v>
      </c>
      <c r="F376" s="134" t="s">
        <v>5731</v>
      </c>
      <c r="G376" s="135" t="s">
        <v>543</v>
      </c>
      <c r="H376" s="136">
        <v>12</v>
      </c>
      <c r="I376" s="137"/>
      <c r="J376" s="138">
        <f t="shared" si="50"/>
        <v>0</v>
      </c>
      <c r="K376" s="134" t="s">
        <v>3</v>
      </c>
      <c r="L376" s="32"/>
      <c r="M376" s="139" t="s">
        <v>3</v>
      </c>
      <c r="N376" s="140" t="s">
        <v>43</v>
      </c>
      <c r="P376" s="141">
        <f t="shared" si="51"/>
        <v>0</v>
      </c>
      <c r="Q376" s="141">
        <v>0</v>
      </c>
      <c r="R376" s="141">
        <f t="shared" si="52"/>
        <v>0</v>
      </c>
      <c r="S376" s="141">
        <v>0</v>
      </c>
      <c r="T376" s="142">
        <f t="shared" si="53"/>
        <v>0</v>
      </c>
      <c r="AR376" s="143" t="s">
        <v>286</v>
      </c>
      <c r="AT376" s="143" t="s">
        <v>184</v>
      </c>
      <c r="AU376" s="143" t="s">
        <v>79</v>
      </c>
      <c r="AY376" s="17" t="s">
        <v>182</v>
      </c>
      <c r="BE376" s="144">
        <f t="shared" si="54"/>
        <v>0</v>
      </c>
      <c r="BF376" s="144">
        <f t="shared" si="55"/>
        <v>0</v>
      </c>
      <c r="BG376" s="144">
        <f t="shared" si="56"/>
        <v>0</v>
      </c>
      <c r="BH376" s="144">
        <f t="shared" si="57"/>
        <v>0</v>
      </c>
      <c r="BI376" s="144">
        <f t="shared" si="58"/>
        <v>0</v>
      </c>
      <c r="BJ376" s="17" t="s">
        <v>79</v>
      </c>
      <c r="BK376" s="144">
        <f t="shared" si="59"/>
        <v>0</v>
      </c>
      <c r="BL376" s="17" t="s">
        <v>286</v>
      </c>
      <c r="BM376" s="143" t="s">
        <v>3408</v>
      </c>
    </row>
    <row r="377" spans="2:65" s="1" customFormat="1" ht="33" customHeight="1">
      <c r="B377" s="131"/>
      <c r="C377" s="132" t="s">
        <v>2220</v>
      </c>
      <c r="D377" s="132" t="s">
        <v>184</v>
      </c>
      <c r="E377" s="133" t="s">
        <v>5732</v>
      </c>
      <c r="F377" s="134" t="s">
        <v>5733</v>
      </c>
      <c r="G377" s="135" t="s">
        <v>543</v>
      </c>
      <c r="H377" s="136">
        <v>4</v>
      </c>
      <c r="I377" s="137"/>
      <c r="J377" s="138">
        <f t="shared" si="50"/>
        <v>0</v>
      </c>
      <c r="K377" s="134" t="s">
        <v>3</v>
      </c>
      <c r="L377" s="32"/>
      <c r="M377" s="139" t="s">
        <v>3</v>
      </c>
      <c r="N377" s="140" t="s">
        <v>43</v>
      </c>
      <c r="P377" s="141">
        <f t="shared" si="51"/>
        <v>0</v>
      </c>
      <c r="Q377" s="141">
        <v>0</v>
      </c>
      <c r="R377" s="141">
        <f t="shared" si="52"/>
        <v>0</v>
      </c>
      <c r="S377" s="141">
        <v>0</v>
      </c>
      <c r="T377" s="142">
        <f t="shared" si="53"/>
        <v>0</v>
      </c>
      <c r="AR377" s="143" t="s">
        <v>286</v>
      </c>
      <c r="AT377" s="143" t="s">
        <v>184</v>
      </c>
      <c r="AU377" s="143" t="s">
        <v>79</v>
      </c>
      <c r="AY377" s="17" t="s">
        <v>182</v>
      </c>
      <c r="BE377" s="144">
        <f t="shared" si="54"/>
        <v>0</v>
      </c>
      <c r="BF377" s="144">
        <f t="shared" si="55"/>
        <v>0</v>
      </c>
      <c r="BG377" s="144">
        <f t="shared" si="56"/>
        <v>0</v>
      </c>
      <c r="BH377" s="144">
        <f t="shared" si="57"/>
        <v>0</v>
      </c>
      <c r="BI377" s="144">
        <f t="shared" si="58"/>
        <v>0</v>
      </c>
      <c r="BJ377" s="17" t="s">
        <v>79</v>
      </c>
      <c r="BK377" s="144">
        <f t="shared" si="59"/>
        <v>0</v>
      </c>
      <c r="BL377" s="17" t="s">
        <v>286</v>
      </c>
      <c r="BM377" s="143" t="s">
        <v>3423</v>
      </c>
    </row>
    <row r="378" spans="2:65" s="1" customFormat="1" ht="33" customHeight="1">
      <c r="B378" s="131"/>
      <c r="C378" s="132" t="s">
        <v>2225</v>
      </c>
      <c r="D378" s="132" t="s">
        <v>184</v>
      </c>
      <c r="E378" s="133" t="s">
        <v>5734</v>
      </c>
      <c r="F378" s="134" t="s">
        <v>5735</v>
      </c>
      <c r="G378" s="135" t="s">
        <v>3470</v>
      </c>
      <c r="H378" s="136">
        <v>20</v>
      </c>
      <c r="I378" s="137"/>
      <c r="J378" s="138">
        <f t="shared" si="50"/>
        <v>0</v>
      </c>
      <c r="K378" s="134" t="s">
        <v>3</v>
      </c>
      <c r="L378" s="32"/>
      <c r="M378" s="139" t="s">
        <v>3</v>
      </c>
      <c r="N378" s="140" t="s">
        <v>43</v>
      </c>
      <c r="P378" s="141">
        <f t="shared" si="51"/>
        <v>0</v>
      </c>
      <c r="Q378" s="141">
        <v>0</v>
      </c>
      <c r="R378" s="141">
        <f t="shared" si="52"/>
        <v>0</v>
      </c>
      <c r="S378" s="141">
        <v>0</v>
      </c>
      <c r="T378" s="142">
        <f t="shared" si="53"/>
        <v>0</v>
      </c>
      <c r="AR378" s="143" t="s">
        <v>286</v>
      </c>
      <c r="AT378" s="143" t="s">
        <v>184</v>
      </c>
      <c r="AU378" s="143" t="s">
        <v>79</v>
      </c>
      <c r="AY378" s="17" t="s">
        <v>182</v>
      </c>
      <c r="BE378" s="144">
        <f t="shared" si="54"/>
        <v>0</v>
      </c>
      <c r="BF378" s="144">
        <f t="shared" si="55"/>
        <v>0</v>
      </c>
      <c r="BG378" s="144">
        <f t="shared" si="56"/>
        <v>0</v>
      </c>
      <c r="BH378" s="144">
        <f t="shared" si="57"/>
        <v>0</v>
      </c>
      <c r="BI378" s="144">
        <f t="shared" si="58"/>
        <v>0</v>
      </c>
      <c r="BJ378" s="17" t="s">
        <v>79</v>
      </c>
      <c r="BK378" s="144">
        <f t="shared" si="59"/>
        <v>0</v>
      </c>
      <c r="BL378" s="17" t="s">
        <v>286</v>
      </c>
      <c r="BM378" s="143" t="s">
        <v>3431</v>
      </c>
    </row>
    <row r="379" spans="2:65" s="1" customFormat="1" ht="16.5" customHeight="1">
      <c r="B379" s="131"/>
      <c r="C379" s="132" t="s">
        <v>2230</v>
      </c>
      <c r="D379" s="132" t="s">
        <v>184</v>
      </c>
      <c r="E379" s="133" t="s">
        <v>5736</v>
      </c>
      <c r="F379" s="134" t="s">
        <v>5737</v>
      </c>
      <c r="G379" s="135" t="s">
        <v>543</v>
      </c>
      <c r="H379" s="136">
        <v>4</v>
      </c>
      <c r="I379" s="137"/>
      <c r="J379" s="138">
        <f t="shared" si="50"/>
        <v>0</v>
      </c>
      <c r="K379" s="134" t="s">
        <v>3</v>
      </c>
      <c r="L379" s="32"/>
      <c r="M379" s="139" t="s">
        <v>3</v>
      </c>
      <c r="N379" s="140" t="s">
        <v>43</v>
      </c>
      <c r="P379" s="141">
        <f t="shared" si="51"/>
        <v>0</v>
      </c>
      <c r="Q379" s="141">
        <v>0</v>
      </c>
      <c r="R379" s="141">
        <f t="shared" si="52"/>
        <v>0</v>
      </c>
      <c r="S379" s="141">
        <v>0</v>
      </c>
      <c r="T379" s="142">
        <f t="shared" si="53"/>
        <v>0</v>
      </c>
      <c r="AR379" s="143" t="s">
        <v>286</v>
      </c>
      <c r="AT379" s="143" t="s">
        <v>184</v>
      </c>
      <c r="AU379" s="143" t="s">
        <v>79</v>
      </c>
      <c r="AY379" s="17" t="s">
        <v>182</v>
      </c>
      <c r="BE379" s="144">
        <f t="shared" si="54"/>
        <v>0</v>
      </c>
      <c r="BF379" s="144">
        <f t="shared" si="55"/>
        <v>0</v>
      </c>
      <c r="BG379" s="144">
        <f t="shared" si="56"/>
        <v>0</v>
      </c>
      <c r="BH379" s="144">
        <f t="shared" si="57"/>
        <v>0</v>
      </c>
      <c r="BI379" s="144">
        <f t="shared" si="58"/>
        <v>0</v>
      </c>
      <c r="BJ379" s="17" t="s">
        <v>79</v>
      </c>
      <c r="BK379" s="144">
        <f t="shared" si="59"/>
        <v>0</v>
      </c>
      <c r="BL379" s="17" t="s">
        <v>286</v>
      </c>
      <c r="BM379" s="143" t="s">
        <v>3441</v>
      </c>
    </row>
    <row r="380" spans="2:65" s="1" customFormat="1" ht="16.5" customHeight="1">
      <c r="B380" s="131"/>
      <c r="C380" s="132" t="s">
        <v>2245</v>
      </c>
      <c r="D380" s="132" t="s">
        <v>184</v>
      </c>
      <c r="E380" s="133" t="s">
        <v>5738</v>
      </c>
      <c r="F380" s="134" t="s">
        <v>5739</v>
      </c>
      <c r="G380" s="135" t="s">
        <v>543</v>
      </c>
      <c r="H380" s="136">
        <v>44</v>
      </c>
      <c r="I380" s="137"/>
      <c r="J380" s="138">
        <f t="shared" si="50"/>
        <v>0</v>
      </c>
      <c r="K380" s="134" t="s">
        <v>3</v>
      </c>
      <c r="L380" s="32"/>
      <c r="M380" s="139" t="s">
        <v>3</v>
      </c>
      <c r="N380" s="140" t="s">
        <v>43</v>
      </c>
      <c r="P380" s="141">
        <f t="shared" si="51"/>
        <v>0</v>
      </c>
      <c r="Q380" s="141">
        <v>0</v>
      </c>
      <c r="R380" s="141">
        <f t="shared" si="52"/>
        <v>0</v>
      </c>
      <c r="S380" s="141">
        <v>0</v>
      </c>
      <c r="T380" s="142">
        <f t="shared" si="53"/>
        <v>0</v>
      </c>
      <c r="AR380" s="143" t="s">
        <v>286</v>
      </c>
      <c r="AT380" s="143" t="s">
        <v>184</v>
      </c>
      <c r="AU380" s="143" t="s">
        <v>79</v>
      </c>
      <c r="AY380" s="17" t="s">
        <v>182</v>
      </c>
      <c r="BE380" s="144">
        <f t="shared" si="54"/>
        <v>0</v>
      </c>
      <c r="BF380" s="144">
        <f t="shared" si="55"/>
        <v>0</v>
      </c>
      <c r="BG380" s="144">
        <f t="shared" si="56"/>
        <v>0</v>
      </c>
      <c r="BH380" s="144">
        <f t="shared" si="57"/>
        <v>0</v>
      </c>
      <c r="BI380" s="144">
        <f t="shared" si="58"/>
        <v>0</v>
      </c>
      <c r="BJ380" s="17" t="s">
        <v>79</v>
      </c>
      <c r="BK380" s="144">
        <f t="shared" si="59"/>
        <v>0</v>
      </c>
      <c r="BL380" s="17" t="s">
        <v>286</v>
      </c>
      <c r="BM380" s="143" t="s">
        <v>3452</v>
      </c>
    </row>
    <row r="381" spans="2:65" s="1" customFormat="1" ht="24.2" customHeight="1">
      <c r="B381" s="131"/>
      <c r="C381" s="132" t="s">
        <v>2251</v>
      </c>
      <c r="D381" s="132" t="s">
        <v>184</v>
      </c>
      <c r="E381" s="133" t="s">
        <v>5740</v>
      </c>
      <c r="F381" s="134" t="s">
        <v>5741</v>
      </c>
      <c r="G381" s="135" t="s">
        <v>543</v>
      </c>
      <c r="H381" s="136">
        <v>12</v>
      </c>
      <c r="I381" s="137"/>
      <c r="J381" s="138">
        <f t="shared" si="50"/>
        <v>0</v>
      </c>
      <c r="K381" s="134" t="s">
        <v>3</v>
      </c>
      <c r="L381" s="32"/>
      <c r="M381" s="139" t="s">
        <v>3</v>
      </c>
      <c r="N381" s="140" t="s">
        <v>43</v>
      </c>
      <c r="P381" s="141">
        <f t="shared" si="51"/>
        <v>0</v>
      </c>
      <c r="Q381" s="141">
        <v>0</v>
      </c>
      <c r="R381" s="141">
        <f t="shared" si="52"/>
        <v>0</v>
      </c>
      <c r="S381" s="141">
        <v>0</v>
      </c>
      <c r="T381" s="142">
        <f t="shared" si="53"/>
        <v>0</v>
      </c>
      <c r="AR381" s="143" t="s">
        <v>286</v>
      </c>
      <c r="AT381" s="143" t="s">
        <v>184</v>
      </c>
      <c r="AU381" s="143" t="s">
        <v>79</v>
      </c>
      <c r="AY381" s="17" t="s">
        <v>182</v>
      </c>
      <c r="BE381" s="144">
        <f t="shared" si="54"/>
        <v>0</v>
      </c>
      <c r="BF381" s="144">
        <f t="shared" si="55"/>
        <v>0</v>
      </c>
      <c r="BG381" s="144">
        <f t="shared" si="56"/>
        <v>0</v>
      </c>
      <c r="BH381" s="144">
        <f t="shared" si="57"/>
        <v>0</v>
      </c>
      <c r="BI381" s="144">
        <f t="shared" si="58"/>
        <v>0</v>
      </c>
      <c r="BJ381" s="17" t="s">
        <v>79</v>
      </c>
      <c r="BK381" s="144">
        <f t="shared" si="59"/>
        <v>0</v>
      </c>
      <c r="BL381" s="17" t="s">
        <v>286</v>
      </c>
      <c r="BM381" s="143" t="s">
        <v>3467</v>
      </c>
    </row>
    <row r="382" spans="2:65" s="1" customFormat="1" ht="16.5" customHeight="1">
      <c r="B382" s="131"/>
      <c r="C382" s="132" t="s">
        <v>2259</v>
      </c>
      <c r="D382" s="132" t="s">
        <v>184</v>
      </c>
      <c r="E382" s="133" t="s">
        <v>5742</v>
      </c>
      <c r="F382" s="134" t="s">
        <v>5743</v>
      </c>
      <c r="G382" s="135" t="s">
        <v>543</v>
      </c>
      <c r="H382" s="136">
        <v>1</v>
      </c>
      <c r="I382" s="137"/>
      <c r="J382" s="138">
        <f t="shared" si="50"/>
        <v>0</v>
      </c>
      <c r="K382" s="134" t="s">
        <v>3</v>
      </c>
      <c r="L382" s="32"/>
      <c r="M382" s="139" t="s">
        <v>3</v>
      </c>
      <c r="N382" s="140" t="s">
        <v>43</v>
      </c>
      <c r="P382" s="141">
        <f t="shared" si="51"/>
        <v>0</v>
      </c>
      <c r="Q382" s="141">
        <v>0</v>
      </c>
      <c r="R382" s="141">
        <f t="shared" si="52"/>
        <v>0</v>
      </c>
      <c r="S382" s="141">
        <v>0</v>
      </c>
      <c r="T382" s="142">
        <f t="shared" si="53"/>
        <v>0</v>
      </c>
      <c r="AR382" s="143" t="s">
        <v>286</v>
      </c>
      <c r="AT382" s="143" t="s">
        <v>184</v>
      </c>
      <c r="AU382" s="143" t="s">
        <v>79</v>
      </c>
      <c r="AY382" s="17" t="s">
        <v>182</v>
      </c>
      <c r="BE382" s="144">
        <f t="shared" si="54"/>
        <v>0</v>
      </c>
      <c r="BF382" s="144">
        <f t="shared" si="55"/>
        <v>0</v>
      </c>
      <c r="BG382" s="144">
        <f t="shared" si="56"/>
        <v>0</v>
      </c>
      <c r="BH382" s="144">
        <f t="shared" si="57"/>
        <v>0</v>
      </c>
      <c r="BI382" s="144">
        <f t="shared" si="58"/>
        <v>0</v>
      </c>
      <c r="BJ382" s="17" t="s">
        <v>79</v>
      </c>
      <c r="BK382" s="144">
        <f t="shared" si="59"/>
        <v>0</v>
      </c>
      <c r="BL382" s="17" t="s">
        <v>286</v>
      </c>
      <c r="BM382" s="143" t="s">
        <v>3479</v>
      </c>
    </row>
    <row r="383" spans="2:65" s="1" customFormat="1" ht="24.2" customHeight="1">
      <c r="B383" s="131"/>
      <c r="C383" s="132" t="s">
        <v>2268</v>
      </c>
      <c r="D383" s="132" t="s">
        <v>184</v>
      </c>
      <c r="E383" s="133" t="s">
        <v>5744</v>
      </c>
      <c r="F383" s="134" t="s">
        <v>5745</v>
      </c>
      <c r="G383" s="135" t="s">
        <v>543</v>
      </c>
      <c r="H383" s="136">
        <v>10</v>
      </c>
      <c r="I383" s="137"/>
      <c r="J383" s="138">
        <f t="shared" si="50"/>
        <v>0</v>
      </c>
      <c r="K383" s="134" t="s">
        <v>3</v>
      </c>
      <c r="L383" s="32"/>
      <c r="M383" s="139" t="s">
        <v>3</v>
      </c>
      <c r="N383" s="140" t="s">
        <v>43</v>
      </c>
      <c r="P383" s="141">
        <f t="shared" si="51"/>
        <v>0</v>
      </c>
      <c r="Q383" s="141">
        <v>0</v>
      </c>
      <c r="R383" s="141">
        <f t="shared" si="52"/>
        <v>0</v>
      </c>
      <c r="S383" s="141">
        <v>0</v>
      </c>
      <c r="T383" s="142">
        <f t="shared" si="53"/>
        <v>0</v>
      </c>
      <c r="AR383" s="143" t="s">
        <v>286</v>
      </c>
      <c r="AT383" s="143" t="s">
        <v>184</v>
      </c>
      <c r="AU383" s="143" t="s">
        <v>79</v>
      </c>
      <c r="AY383" s="17" t="s">
        <v>182</v>
      </c>
      <c r="BE383" s="144">
        <f t="shared" si="54"/>
        <v>0</v>
      </c>
      <c r="BF383" s="144">
        <f t="shared" si="55"/>
        <v>0</v>
      </c>
      <c r="BG383" s="144">
        <f t="shared" si="56"/>
        <v>0</v>
      </c>
      <c r="BH383" s="144">
        <f t="shared" si="57"/>
        <v>0</v>
      </c>
      <c r="BI383" s="144">
        <f t="shared" si="58"/>
        <v>0</v>
      </c>
      <c r="BJ383" s="17" t="s">
        <v>79</v>
      </c>
      <c r="BK383" s="144">
        <f t="shared" si="59"/>
        <v>0</v>
      </c>
      <c r="BL383" s="17" t="s">
        <v>286</v>
      </c>
      <c r="BM383" s="143" t="s">
        <v>3489</v>
      </c>
    </row>
    <row r="384" spans="2:65" s="1" customFormat="1" ht="24.2" customHeight="1">
      <c r="B384" s="131"/>
      <c r="C384" s="132" t="s">
        <v>2276</v>
      </c>
      <c r="D384" s="132" t="s">
        <v>184</v>
      </c>
      <c r="E384" s="133" t="s">
        <v>5746</v>
      </c>
      <c r="F384" s="134" t="s">
        <v>5747</v>
      </c>
      <c r="G384" s="135" t="s">
        <v>543</v>
      </c>
      <c r="H384" s="136">
        <v>4</v>
      </c>
      <c r="I384" s="137"/>
      <c r="J384" s="138">
        <f t="shared" si="50"/>
        <v>0</v>
      </c>
      <c r="K384" s="134" t="s">
        <v>3</v>
      </c>
      <c r="L384" s="32"/>
      <c r="M384" s="139" t="s">
        <v>3</v>
      </c>
      <c r="N384" s="140" t="s">
        <v>43</v>
      </c>
      <c r="P384" s="141">
        <f t="shared" si="51"/>
        <v>0</v>
      </c>
      <c r="Q384" s="141">
        <v>0</v>
      </c>
      <c r="R384" s="141">
        <f t="shared" si="52"/>
        <v>0</v>
      </c>
      <c r="S384" s="141">
        <v>0</v>
      </c>
      <c r="T384" s="142">
        <f t="shared" si="53"/>
        <v>0</v>
      </c>
      <c r="AR384" s="143" t="s">
        <v>286</v>
      </c>
      <c r="AT384" s="143" t="s">
        <v>184</v>
      </c>
      <c r="AU384" s="143" t="s">
        <v>79</v>
      </c>
      <c r="AY384" s="17" t="s">
        <v>182</v>
      </c>
      <c r="BE384" s="144">
        <f t="shared" si="54"/>
        <v>0</v>
      </c>
      <c r="BF384" s="144">
        <f t="shared" si="55"/>
        <v>0</v>
      </c>
      <c r="BG384" s="144">
        <f t="shared" si="56"/>
        <v>0</v>
      </c>
      <c r="BH384" s="144">
        <f t="shared" si="57"/>
        <v>0</v>
      </c>
      <c r="BI384" s="144">
        <f t="shared" si="58"/>
        <v>0</v>
      </c>
      <c r="BJ384" s="17" t="s">
        <v>79</v>
      </c>
      <c r="BK384" s="144">
        <f t="shared" si="59"/>
        <v>0</v>
      </c>
      <c r="BL384" s="17" t="s">
        <v>286</v>
      </c>
      <c r="BM384" s="143" t="s">
        <v>3501</v>
      </c>
    </row>
    <row r="385" spans="2:65" s="11" customFormat="1" ht="25.9" customHeight="1">
      <c r="B385" s="119"/>
      <c r="D385" s="120" t="s">
        <v>71</v>
      </c>
      <c r="E385" s="121" t="s">
        <v>5748</v>
      </c>
      <c r="F385" s="121" t="s">
        <v>5749</v>
      </c>
      <c r="I385" s="122"/>
      <c r="J385" s="123">
        <f>BK385</f>
        <v>0</v>
      </c>
      <c r="L385" s="119"/>
      <c r="M385" s="124"/>
      <c r="P385" s="125">
        <f>SUM(P386:P390)</f>
        <v>0</v>
      </c>
      <c r="R385" s="125">
        <f>SUM(R386:R390)</f>
        <v>0</v>
      </c>
      <c r="T385" s="126">
        <f>SUM(T386:T390)</f>
        <v>0</v>
      </c>
      <c r="AR385" s="120" t="s">
        <v>81</v>
      </c>
      <c r="AT385" s="127" t="s">
        <v>71</v>
      </c>
      <c r="AU385" s="127" t="s">
        <v>72</v>
      </c>
      <c r="AY385" s="120" t="s">
        <v>182</v>
      </c>
      <c r="BK385" s="128">
        <f>SUM(BK386:BK390)</f>
        <v>0</v>
      </c>
    </row>
    <row r="386" spans="2:65" s="1" customFormat="1" ht="78" customHeight="1">
      <c r="B386" s="131"/>
      <c r="C386" s="132" t="s">
        <v>2376</v>
      </c>
      <c r="D386" s="132" t="s">
        <v>184</v>
      </c>
      <c r="E386" s="133" t="s">
        <v>5750</v>
      </c>
      <c r="F386" s="134" t="s">
        <v>5751</v>
      </c>
      <c r="G386" s="135" t="s">
        <v>3470</v>
      </c>
      <c r="H386" s="136">
        <v>29</v>
      </c>
      <c r="I386" s="137"/>
      <c r="J386" s="138">
        <f>ROUND(I386*H386,2)</f>
        <v>0</v>
      </c>
      <c r="K386" s="134" t="s">
        <v>3</v>
      </c>
      <c r="L386" s="32"/>
      <c r="M386" s="139" t="s">
        <v>3</v>
      </c>
      <c r="N386" s="140" t="s">
        <v>43</v>
      </c>
      <c r="P386" s="141">
        <f>O386*H386</f>
        <v>0</v>
      </c>
      <c r="Q386" s="141">
        <v>0</v>
      </c>
      <c r="R386" s="141">
        <f>Q386*H386</f>
        <v>0</v>
      </c>
      <c r="S386" s="141">
        <v>0</v>
      </c>
      <c r="T386" s="142">
        <f>S386*H386</f>
        <v>0</v>
      </c>
      <c r="AR386" s="143" t="s">
        <v>286</v>
      </c>
      <c r="AT386" s="143" t="s">
        <v>184</v>
      </c>
      <c r="AU386" s="143" t="s">
        <v>79</v>
      </c>
      <c r="AY386" s="17" t="s">
        <v>182</v>
      </c>
      <c r="BE386" s="144">
        <f>IF(N386="základní",J386,0)</f>
        <v>0</v>
      </c>
      <c r="BF386" s="144">
        <f>IF(N386="snížená",J386,0)</f>
        <v>0</v>
      </c>
      <c r="BG386" s="144">
        <f>IF(N386="zákl. přenesená",J386,0)</f>
        <v>0</v>
      </c>
      <c r="BH386" s="144">
        <f>IF(N386="sníž. přenesená",J386,0)</f>
        <v>0</v>
      </c>
      <c r="BI386" s="144">
        <f>IF(N386="nulová",J386,0)</f>
        <v>0</v>
      </c>
      <c r="BJ386" s="17" t="s">
        <v>79</v>
      </c>
      <c r="BK386" s="144">
        <f>ROUND(I386*H386,2)</f>
        <v>0</v>
      </c>
      <c r="BL386" s="17" t="s">
        <v>286</v>
      </c>
      <c r="BM386" s="143" t="s">
        <v>3514</v>
      </c>
    </row>
    <row r="387" spans="2:65" s="1" customFormat="1" ht="78" customHeight="1">
      <c r="B387" s="131"/>
      <c r="C387" s="132" t="s">
        <v>2381</v>
      </c>
      <c r="D387" s="132" t="s">
        <v>184</v>
      </c>
      <c r="E387" s="133" t="s">
        <v>5752</v>
      </c>
      <c r="F387" s="134" t="s">
        <v>5753</v>
      </c>
      <c r="G387" s="135" t="s">
        <v>3470</v>
      </c>
      <c r="H387" s="136">
        <v>4</v>
      </c>
      <c r="I387" s="137"/>
      <c r="J387" s="138">
        <f>ROUND(I387*H387,2)</f>
        <v>0</v>
      </c>
      <c r="K387" s="134" t="s">
        <v>3</v>
      </c>
      <c r="L387" s="32"/>
      <c r="M387" s="139" t="s">
        <v>3</v>
      </c>
      <c r="N387" s="140" t="s">
        <v>43</v>
      </c>
      <c r="P387" s="141">
        <f>O387*H387</f>
        <v>0</v>
      </c>
      <c r="Q387" s="141">
        <v>0</v>
      </c>
      <c r="R387" s="141">
        <f>Q387*H387</f>
        <v>0</v>
      </c>
      <c r="S387" s="141">
        <v>0</v>
      </c>
      <c r="T387" s="142">
        <f>S387*H387</f>
        <v>0</v>
      </c>
      <c r="AR387" s="143" t="s">
        <v>286</v>
      </c>
      <c r="AT387" s="143" t="s">
        <v>184</v>
      </c>
      <c r="AU387" s="143" t="s">
        <v>79</v>
      </c>
      <c r="AY387" s="17" t="s">
        <v>182</v>
      </c>
      <c r="BE387" s="144">
        <f>IF(N387="základní",J387,0)</f>
        <v>0</v>
      </c>
      <c r="BF387" s="144">
        <f>IF(N387="snížená",J387,0)</f>
        <v>0</v>
      </c>
      <c r="BG387" s="144">
        <f>IF(N387="zákl. přenesená",J387,0)</f>
        <v>0</v>
      </c>
      <c r="BH387" s="144">
        <f>IF(N387="sníž. přenesená",J387,0)</f>
        <v>0</v>
      </c>
      <c r="BI387" s="144">
        <f>IF(N387="nulová",J387,0)</f>
        <v>0</v>
      </c>
      <c r="BJ387" s="17" t="s">
        <v>79</v>
      </c>
      <c r="BK387" s="144">
        <f>ROUND(I387*H387,2)</f>
        <v>0</v>
      </c>
      <c r="BL387" s="17" t="s">
        <v>286</v>
      </c>
      <c r="BM387" s="143" t="s">
        <v>3524</v>
      </c>
    </row>
    <row r="388" spans="2:65" s="1" customFormat="1" ht="16.5" customHeight="1">
      <c r="B388" s="131"/>
      <c r="C388" s="132" t="s">
        <v>2389</v>
      </c>
      <c r="D388" s="132" t="s">
        <v>184</v>
      </c>
      <c r="E388" s="133" t="s">
        <v>5754</v>
      </c>
      <c r="F388" s="134" t="s">
        <v>5755</v>
      </c>
      <c r="G388" s="135" t="s">
        <v>5381</v>
      </c>
      <c r="H388" s="136">
        <v>33</v>
      </c>
      <c r="I388" s="137"/>
      <c r="J388" s="138">
        <f>ROUND(I388*H388,2)</f>
        <v>0</v>
      </c>
      <c r="K388" s="134" t="s">
        <v>3</v>
      </c>
      <c r="L388" s="32"/>
      <c r="M388" s="139" t="s">
        <v>3</v>
      </c>
      <c r="N388" s="140" t="s">
        <v>43</v>
      </c>
      <c r="P388" s="141">
        <f>O388*H388</f>
        <v>0</v>
      </c>
      <c r="Q388" s="141">
        <v>0</v>
      </c>
      <c r="R388" s="141">
        <f>Q388*H388</f>
        <v>0</v>
      </c>
      <c r="S388" s="141">
        <v>0</v>
      </c>
      <c r="T388" s="142">
        <f>S388*H388</f>
        <v>0</v>
      </c>
      <c r="AR388" s="143" t="s">
        <v>286</v>
      </c>
      <c r="AT388" s="143" t="s">
        <v>184</v>
      </c>
      <c r="AU388" s="143" t="s">
        <v>79</v>
      </c>
      <c r="AY388" s="17" t="s">
        <v>182</v>
      </c>
      <c r="BE388" s="144">
        <f>IF(N388="základní",J388,0)</f>
        <v>0</v>
      </c>
      <c r="BF388" s="144">
        <f>IF(N388="snížená",J388,0)</f>
        <v>0</v>
      </c>
      <c r="BG388" s="144">
        <f>IF(N388="zákl. přenesená",J388,0)</f>
        <v>0</v>
      </c>
      <c r="BH388" s="144">
        <f>IF(N388="sníž. přenesená",J388,0)</f>
        <v>0</v>
      </c>
      <c r="BI388" s="144">
        <f>IF(N388="nulová",J388,0)</f>
        <v>0</v>
      </c>
      <c r="BJ388" s="17" t="s">
        <v>79</v>
      </c>
      <c r="BK388" s="144">
        <f>ROUND(I388*H388,2)</f>
        <v>0</v>
      </c>
      <c r="BL388" s="17" t="s">
        <v>286</v>
      </c>
      <c r="BM388" s="143" t="s">
        <v>3537</v>
      </c>
    </row>
    <row r="389" spans="2:65" s="1" customFormat="1" ht="24.2" customHeight="1">
      <c r="B389" s="131"/>
      <c r="C389" s="132" t="s">
        <v>2398</v>
      </c>
      <c r="D389" s="132" t="s">
        <v>184</v>
      </c>
      <c r="E389" s="133" t="s">
        <v>5756</v>
      </c>
      <c r="F389" s="134" t="s">
        <v>5757</v>
      </c>
      <c r="G389" s="135" t="s">
        <v>5418</v>
      </c>
      <c r="H389" s="185"/>
      <c r="I389" s="137"/>
      <c r="J389" s="138">
        <f>ROUND(I389*H389,2)</f>
        <v>0</v>
      </c>
      <c r="K389" s="134" t="s">
        <v>3</v>
      </c>
      <c r="L389" s="32"/>
      <c r="M389" s="139" t="s">
        <v>3</v>
      </c>
      <c r="N389" s="140" t="s">
        <v>43</v>
      </c>
      <c r="P389" s="141">
        <f>O389*H389</f>
        <v>0</v>
      </c>
      <c r="Q389" s="141">
        <v>0</v>
      </c>
      <c r="R389" s="141">
        <f>Q389*H389</f>
        <v>0</v>
      </c>
      <c r="S389" s="141">
        <v>0</v>
      </c>
      <c r="T389" s="142">
        <f>S389*H389</f>
        <v>0</v>
      </c>
      <c r="AR389" s="143" t="s">
        <v>286</v>
      </c>
      <c r="AT389" s="143" t="s">
        <v>184</v>
      </c>
      <c r="AU389" s="143" t="s">
        <v>79</v>
      </c>
      <c r="AY389" s="17" t="s">
        <v>182</v>
      </c>
      <c r="BE389" s="144">
        <f>IF(N389="základní",J389,0)</f>
        <v>0</v>
      </c>
      <c r="BF389" s="144">
        <f>IF(N389="snížená",J389,0)</f>
        <v>0</v>
      </c>
      <c r="BG389" s="144">
        <f>IF(N389="zákl. přenesená",J389,0)</f>
        <v>0</v>
      </c>
      <c r="BH389" s="144">
        <f>IF(N389="sníž. přenesená",J389,0)</f>
        <v>0</v>
      </c>
      <c r="BI389" s="144">
        <f>IF(N389="nulová",J389,0)</f>
        <v>0</v>
      </c>
      <c r="BJ389" s="17" t="s">
        <v>79</v>
      </c>
      <c r="BK389" s="144">
        <f>ROUND(I389*H389,2)</f>
        <v>0</v>
      </c>
      <c r="BL389" s="17" t="s">
        <v>286</v>
      </c>
      <c r="BM389" s="143" t="s">
        <v>3551</v>
      </c>
    </row>
    <row r="390" spans="2:65" s="1" customFormat="1" ht="19.5">
      <c r="B390" s="32"/>
      <c r="D390" s="150" t="s">
        <v>739</v>
      </c>
      <c r="F390" s="181" t="s">
        <v>5654</v>
      </c>
      <c r="I390" s="147"/>
      <c r="L390" s="32"/>
      <c r="M390" s="148"/>
      <c r="T390" s="52"/>
      <c r="AT390" s="17" t="s">
        <v>739</v>
      </c>
      <c r="AU390" s="17" t="s">
        <v>79</v>
      </c>
    </row>
    <row r="391" spans="2:65" s="11" customFormat="1" ht="25.9" customHeight="1">
      <c r="B391" s="119"/>
      <c r="D391" s="120" t="s">
        <v>71</v>
      </c>
      <c r="E391" s="121" t="s">
        <v>5758</v>
      </c>
      <c r="F391" s="121" t="s">
        <v>5759</v>
      </c>
      <c r="I391" s="122"/>
      <c r="J391" s="123">
        <f>BK391</f>
        <v>0</v>
      </c>
      <c r="L391" s="119"/>
      <c r="M391" s="124"/>
      <c r="P391" s="125">
        <f>SUM(P392:P402)</f>
        <v>0</v>
      </c>
      <c r="R391" s="125">
        <f>SUM(R392:R402)</f>
        <v>0</v>
      </c>
      <c r="T391" s="126">
        <f>SUM(T392:T402)</f>
        <v>0</v>
      </c>
      <c r="AR391" s="120" t="s">
        <v>79</v>
      </c>
      <c r="AT391" s="127" t="s">
        <v>71</v>
      </c>
      <c r="AU391" s="127" t="s">
        <v>72</v>
      </c>
      <c r="AY391" s="120" t="s">
        <v>182</v>
      </c>
      <c r="BK391" s="128">
        <f>SUM(BK392:BK402)</f>
        <v>0</v>
      </c>
    </row>
    <row r="392" spans="2:65" s="1" customFormat="1" ht="24.2" customHeight="1">
      <c r="B392" s="131"/>
      <c r="C392" s="132" t="s">
        <v>2404</v>
      </c>
      <c r="D392" s="132" t="s">
        <v>184</v>
      </c>
      <c r="E392" s="133" t="s">
        <v>5760</v>
      </c>
      <c r="F392" s="134" t="s">
        <v>5761</v>
      </c>
      <c r="G392" s="135" t="s">
        <v>256</v>
      </c>
      <c r="H392" s="136">
        <v>262.8</v>
      </c>
      <c r="I392" s="137"/>
      <c r="J392" s="138">
        <f>ROUND(I392*H392,2)</f>
        <v>0</v>
      </c>
      <c r="K392" s="134" t="s">
        <v>3</v>
      </c>
      <c r="L392" s="32"/>
      <c r="M392" s="139" t="s">
        <v>3</v>
      </c>
      <c r="N392" s="140" t="s">
        <v>43</v>
      </c>
      <c r="P392" s="141">
        <f>O392*H392</f>
        <v>0</v>
      </c>
      <c r="Q392" s="141">
        <v>0</v>
      </c>
      <c r="R392" s="141">
        <f>Q392*H392</f>
        <v>0</v>
      </c>
      <c r="S392" s="141">
        <v>0</v>
      </c>
      <c r="T392" s="142">
        <f>S392*H392</f>
        <v>0</v>
      </c>
      <c r="AR392" s="143" t="s">
        <v>189</v>
      </c>
      <c r="AT392" s="143" t="s">
        <v>184</v>
      </c>
      <c r="AU392" s="143" t="s">
        <v>79</v>
      </c>
      <c r="AY392" s="17" t="s">
        <v>182</v>
      </c>
      <c r="BE392" s="144">
        <f>IF(N392="základní",J392,0)</f>
        <v>0</v>
      </c>
      <c r="BF392" s="144">
        <f>IF(N392="snížená",J392,0)</f>
        <v>0</v>
      </c>
      <c r="BG392" s="144">
        <f>IF(N392="zákl. přenesená",J392,0)</f>
        <v>0</v>
      </c>
      <c r="BH392" s="144">
        <f>IF(N392="sníž. přenesená",J392,0)</f>
        <v>0</v>
      </c>
      <c r="BI392" s="144">
        <f>IF(N392="nulová",J392,0)</f>
        <v>0</v>
      </c>
      <c r="BJ392" s="17" t="s">
        <v>79</v>
      </c>
      <c r="BK392" s="144">
        <f>ROUND(I392*H392,2)</f>
        <v>0</v>
      </c>
      <c r="BL392" s="17" t="s">
        <v>189</v>
      </c>
      <c r="BM392" s="143" t="s">
        <v>3563</v>
      </c>
    </row>
    <row r="393" spans="2:65" s="12" customFormat="1">
      <c r="B393" s="149"/>
      <c r="D393" s="150" t="s">
        <v>193</v>
      </c>
      <c r="E393" s="151" t="s">
        <v>3</v>
      </c>
      <c r="F393" s="152" t="s">
        <v>5762</v>
      </c>
      <c r="H393" s="153">
        <v>262.8</v>
      </c>
      <c r="I393" s="154"/>
      <c r="L393" s="149"/>
      <c r="M393" s="155"/>
      <c r="T393" s="156"/>
      <c r="AT393" s="151" t="s">
        <v>193</v>
      </c>
      <c r="AU393" s="151" t="s">
        <v>79</v>
      </c>
      <c r="AV393" s="12" t="s">
        <v>81</v>
      </c>
      <c r="AW393" s="12" t="s">
        <v>34</v>
      </c>
      <c r="AX393" s="12" t="s">
        <v>72</v>
      </c>
      <c r="AY393" s="151" t="s">
        <v>182</v>
      </c>
    </row>
    <row r="394" spans="2:65" s="13" customFormat="1">
      <c r="B394" s="157"/>
      <c r="D394" s="150" t="s">
        <v>193</v>
      </c>
      <c r="E394" s="158" t="s">
        <v>3</v>
      </c>
      <c r="F394" s="159" t="s">
        <v>201</v>
      </c>
      <c r="H394" s="160">
        <v>262.8</v>
      </c>
      <c r="I394" s="161"/>
      <c r="L394" s="157"/>
      <c r="M394" s="162"/>
      <c r="T394" s="163"/>
      <c r="AT394" s="158" t="s">
        <v>193</v>
      </c>
      <c r="AU394" s="158" t="s">
        <v>79</v>
      </c>
      <c r="AV394" s="13" t="s">
        <v>189</v>
      </c>
      <c r="AW394" s="13" t="s">
        <v>34</v>
      </c>
      <c r="AX394" s="13" t="s">
        <v>79</v>
      </c>
      <c r="AY394" s="158" t="s">
        <v>182</v>
      </c>
    </row>
    <row r="395" spans="2:65" s="1" customFormat="1" ht="33" customHeight="1">
      <c r="B395" s="131"/>
      <c r="C395" s="132" t="s">
        <v>2408</v>
      </c>
      <c r="D395" s="132" t="s">
        <v>184</v>
      </c>
      <c r="E395" s="133" t="s">
        <v>5763</v>
      </c>
      <c r="F395" s="134" t="s">
        <v>5764</v>
      </c>
      <c r="G395" s="135" t="s">
        <v>256</v>
      </c>
      <c r="H395" s="136">
        <v>15.44</v>
      </c>
      <c r="I395" s="137"/>
      <c r="J395" s="138">
        <f>ROUND(I395*H395,2)</f>
        <v>0</v>
      </c>
      <c r="K395" s="134" t="s">
        <v>3</v>
      </c>
      <c r="L395" s="32"/>
      <c r="M395" s="139" t="s">
        <v>3</v>
      </c>
      <c r="N395" s="140" t="s">
        <v>43</v>
      </c>
      <c r="P395" s="141">
        <f>O395*H395</f>
        <v>0</v>
      </c>
      <c r="Q395" s="141">
        <v>0</v>
      </c>
      <c r="R395" s="141">
        <f>Q395*H395</f>
        <v>0</v>
      </c>
      <c r="S395" s="141">
        <v>0</v>
      </c>
      <c r="T395" s="142">
        <f>S395*H395</f>
        <v>0</v>
      </c>
      <c r="AR395" s="143" t="s">
        <v>189</v>
      </c>
      <c r="AT395" s="143" t="s">
        <v>184</v>
      </c>
      <c r="AU395" s="143" t="s">
        <v>79</v>
      </c>
      <c r="AY395" s="17" t="s">
        <v>182</v>
      </c>
      <c r="BE395" s="144">
        <f>IF(N395="základní",J395,0)</f>
        <v>0</v>
      </c>
      <c r="BF395" s="144">
        <f>IF(N395="snížená",J395,0)</f>
        <v>0</v>
      </c>
      <c r="BG395" s="144">
        <f>IF(N395="zákl. přenesená",J395,0)</f>
        <v>0</v>
      </c>
      <c r="BH395" s="144">
        <f>IF(N395="sníž. přenesená",J395,0)</f>
        <v>0</v>
      </c>
      <c r="BI395" s="144">
        <f>IF(N395="nulová",J395,0)</f>
        <v>0</v>
      </c>
      <c r="BJ395" s="17" t="s">
        <v>79</v>
      </c>
      <c r="BK395" s="144">
        <f>ROUND(I395*H395,2)</f>
        <v>0</v>
      </c>
      <c r="BL395" s="17" t="s">
        <v>189</v>
      </c>
      <c r="BM395" s="143" t="s">
        <v>3575</v>
      </c>
    </row>
    <row r="396" spans="2:65" s="1" customFormat="1" ht="37.9" customHeight="1">
      <c r="B396" s="131"/>
      <c r="C396" s="132" t="s">
        <v>2412</v>
      </c>
      <c r="D396" s="132" t="s">
        <v>184</v>
      </c>
      <c r="E396" s="133" t="s">
        <v>5765</v>
      </c>
      <c r="F396" s="134" t="s">
        <v>5766</v>
      </c>
      <c r="G396" s="135" t="s">
        <v>256</v>
      </c>
      <c r="H396" s="136">
        <v>10.827999999999999</v>
      </c>
      <c r="I396" s="137"/>
      <c r="J396" s="138">
        <f>ROUND(I396*H396,2)</f>
        <v>0</v>
      </c>
      <c r="K396" s="134" t="s">
        <v>3</v>
      </c>
      <c r="L396" s="32"/>
      <c r="M396" s="139" t="s">
        <v>3</v>
      </c>
      <c r="N396" s="140" t="s">
        <v>43</v>
      </c>
      <c r="P396" s="141">
        <f>O396*H396</f>
        <v>0</v>
      </c>
      <c r="Q396" s="141">
        <v>0</v>
      </c>
      <c r="R396" s="141">
        <f>Q396*H396</f>
        <v>0</v>
      </c>
      <c r="S396" s="141">
        <v>0</v>
      </c>
      <c r="T396" s="142">
        <f>S396*H396</f>
        <v>0</v>
      </c>
      <c r="AR396" s="143" t="s">
        <v>189</v>
      </c>
      <c r="AT396" s="143" t="s">
        <v>184</v>
      </c>
      <c r="AU396" s="143" t="s">
        <v>79</v>
      </c>
      <c r="AY396" s="17" t="s">
        <v>182</v>
      </c>
      <c r="BE396" s="144">
        <f>IF(N396="základní",J396,0)</f>
        <v>0</v>
      </c>
      <c r="BF396" s="144">
        <f>IF(N396="snížená",J396,0)</f>
        <v>0</v>
      </c>
      <c r="BG396" s="144">
        <f>IF(N396="zákl. přenesená",J396,0)</f>
        <v>0</v>
      </c>
      <c r="BH396" s="144">
        <f>IF(N396="sníž. přenesená",J396,0)</f>
        <v>0</v>
      </c>
      <c r="BI396" s="144">
        <f>IF(N396="nulová",J396,0)</f>
        <v>0</v>
      </c>
      <c r="BJ396" s="17" t="s">
        <v>79</v>
      </c>
      <c r="BK396" s="144">
        <f>ROUND(I396*H396,2)</f>
        <v>0</v>
      </c>
      <c r="BL396" s="17" t="s">
        <v>189</v>
      </c>
      <c r="BM396" s="143" t="s">
        <v>3585</v>
      </c>
    </row>
    <row r="397" spans="2:65" s="1" customFormat="1" ht="21.75" customHeight="1">
      <c r="B397" s="131"/>
      <c r="C397" s="132" t="s">
        <v>2418</v>
      </c>
      <c r="D397" s="132" t="s">
        <v>184</v>
      </c>
      <c r="E397" s="133" t="s">
        <v>5767</v>
      </c>
      <c r="F397" s="134" t="s">
        <v>5768</v>
      </c>
      <c r="G397" s="135" t="s">
        <v>256</v>
      </c>
      <c r="H397" s="136">
        <v>26.268000000000001</v>
      </c>
      <c r="I397" s="137"/>
      <c r="J397" s="138">
        <f>ROUND(I397*H397,2)</f>
        <v>0</v>
      </c>
      <c r="K397" s="134" t="s">
        <v>3</v>
      </c>
      <c r="L397" s="32"/>
      <c r="M397" s="139" t="s">
        <v>3</v>
      </c>
      <c r="N397" s="140" t="s">
        <v>43</v>
      </c>
      <c r="P397" s="141">
        <f>O397*H397</f>
        <v>0</v>
      </c>
      <c r="Q397" s="141">
        <v>0</v>
      </c>
      <c r="R397" s="141">
        <f>Q397*H397</f>
        <v>0</v>
      </c>
      <c r="S397" s="141">
        <v>0</v>
      </c>
      <c r="T397" s="142">
        <f>S397*H397</f>
        <v>0</v>
      </c>
      <c r="AR397" s="143" t="s">
        <v>189</v>
      </c>
      <c r="AT397" s="143" t="s">
        <v>184</v>
      </c>
      <c r="AU397" s="143" t="s">
        <v>79</v>
      </c>
      <c r="AY397" s="17" t="s">
        <v>182</v>
      </c>
      <c r="BE397" s="144">
        <f>IF(N397="základní",J397,0)</f>
        <v>0</v>
      </c>
      <c r="BF397" s="144">
        <f>IF(N397="snížená",J397,0)</f>
        <v>0</v>
      </c>
      <c r="BG397" s="144">
        <f>IF(N397="zákl. přenesená",J397,0)</f>
        <v>0</v>
      </c>
      <c r="BH397" s="144">
        <f>IF(N397="sníž. přenesená",J397,0)</f>
        <v>0</v>
      </c>
      <c r="BI397" s="144">
        <f>IF(N397="nulová",J397,0)</f>
        <v>0</v>
      </c>
      <c r="BJ397" s="17" t="s">
        <v>79</v>
      </c>
      <c r="BK397" s="144">
        <f>ROUND(I397*H397,2)</f>
        <v>0</v>
      </c>
      <c r="BL397" s="17" t="s">
        <v>189</v>
      </c>
      <c r="BM397" s="143" t="s">
        <v>3597</v>
      </c>
    </row>
    <row r="398" spans="2:65" s="1" customFormat="1" ht="19.5">
      <c r="B398" s="32"/>
      <c r="D398" s="150" t="s">
        <v>739</v>
      </c>
      <c r="F398" s="181" t="s">
        <v>5769</v>
      </c>
      <c r="I398" s="147"/>
      <c r="L398" s="32"/>
      <c r="M398" s="148"/>
      <c r="T398" s="52"/>
      <c r="AT398" s="17" t="s">
        <v>739</v>
      </c>
      <c r="AU398" s="17" t="s">
        <v>79</v>
      </c>
    </row>
    <row r="399" spans="2:65" s="1" customFormat="1" ht="21.75" customHeight="1">
      <c r="B399" s="131"/>
      <c r="C399" s="132" t="s">
        <v>2425</v>
      </c>
      <c r="D399" s="132" t="s">
        <v>184</v>
      </c>
      <c r="E399" s="133" t="s">
        <v>5770</v>
      </c>
      <c r="F399" s="134" t="s">
        <v>5771</v>
      </c>
      <c r="G399" s="135" t="s">
        <v>256</v>
      </c>
      <c r="H399" s="136">
        <v>26.268000000000001</v>
      </c>
      <c r="I399" s="137"/>
      <c r="J399" s="138">
        <f>ROUND(I399*H399,2)</f>
        <v>0</v>
      </c>
      <c r="K399" s="134" t="s">
        <v>3</v>
      </c>
      <c r="L399" s="32"/>
      <c r="M399" s="139" t="s">
        <v>3</v>
      </c>
      <c r="N399" s="140" t="s">
        <v>43</v>
      </c>
      <c r="P399" s="141">
        <f>O399*H399</f>
        <v>0</v>
      </c>
      <c r="Q399" s="141">
        <v>0</v>
      </c>
      <c r="R399" s="141">
        <f>Q399*H399</f>
        <v>0</v>
      </c>
      <c r="S399" s="141">
        <v>0</v>
      </c>
      <c r="T399" s="142">
        <f>S399*H399</f>
        <v>0</v>
      </c>
      <c r="AR399" s="143" t="s">
        <v>189</v>
      </c>
      <c r="AT399" s="143" t="s">
        <v>184</v>
      </c>
      <c r="AU399" s="143" t="s">
        <v>79</v>
      </c>
      <c r="AY399" s="17" t="s">
        <v>182</v>
      </c>
      <c r="BE399" s="144">
        <f>IF(N399="základní",J399,0)</f>
        <v>0</v>
      </c>
      <c r="BF399" s="144">
        <f>IF(N399="snížená",J399,0)</f>
        <v>0</v>
      </c>
      <c r="BG399" s="144">
        <f>IF(N399="zákl. přenesená",J399,0)</f>
        <v>0</v>
      </c>
      <c r="BH399" s="144">
        <f>IF(N399="sníž. přenesená",J399,0)</f>
        <v>0</v>
      </c>
      <c r="BI399" s="144">
        <f>IF(N399="nulová",J399,0)</f>
        <v>0</v>
      </c>
      <c r="BJ399" s="17" t="s">
        <v>79</v>
      </c>
      <c r="BK399" s="144">
        <f>ROUND(I399*H399,2)</f>
        <v>0</v>
      </c>
      <c r="BL399" s="17" t="s">
        <v>189</v>
      </c>
      <c r="BM399" s="143" t="s">
        <v>3607</v>
      </c>
    </row>
    <row r="400" spans="2:65" s="1" customFormat="1" ht="24.2" customHeight="1">
      <c r="B400" s="131"/>
      <c r="C400" s="132" t="s">
        <v>2431</v>
      </c>
      <c r="D400" s="132" t="s">
        <v>184</v>
      </c>
      <c r="E400" s="133" t="s">
        <v>5772</v>
      </c>
      <c r="F400" s="134" t="s">
        <v>5773</v>
      </c>
      <c r="G400" s="135" t="s">
        <v>256</v>
      </c>
      <c r="H400" s="136">
        <v>26.268000000000001</v>
      </c>
      <c r="I400" s="137"/>
      <c r="J400" s="138">
        <f>ROUND(I400*H400,2)</f>
        <v>0</v>
      </c>
      <c r="K400" s="134" t="s">
        <v>3</v>
      </c>
      <c r="L400" s="32"/>
      <c r="M400" s="139" t="s">
        <v>3</v>
      </c>
      <c r="N400" s="140" t="s">
        <v>43</v>
      </c>
      <c r="P400" s="141">
        <f>O400*H400</f>
        <v>0</v>
      </c>
      <c r="Q400" s="141">
        <v>0</v>
      </c>
      <c r="R400" s="141">
        <f>Q400*H400</f>
        <v>0</v>
      </c>
      <c r="S400" s="141">
        <v>0</v>
      </c>
      <c r="T400" s="142">
        <f>S400*H400</f>
        <v>0</v>
      </c>
      <c r="AR400" s="143" t="s">
        <v>189</v>
      </c>
      <c r="AT400" s="143" t="s">
        <v>184</v>
      </c>
      <c r="AU400" s="143" t="s">
        <v>79</v>
      </c>
      <c r="AY400" s="17" t="s">
        <v>182</v>
      </c>
      <c r="BE400" s="144">
        <f>IF(N400="základní",J400,0)</f>
        <v>0</v>
      </c>
      <c r="BF400" s="144">
        <f>IF(N400="snížená",J400,0)</f>
        <v>0</v>
      </c>
      <c r="BG400" s="144">
        <f>IF(N400="zákl. přenesená",J400,0)</f>
        <v>0</v>
      </c>
      <c r="BH400" s="144">
        <f>IF(N400="sníž. přenesená",J400,0)</f>
        <v>0</v>
      </c>
      <c r="BI400" s="144">
        <f>IF(N400="nulová",J400,0)</f>
        <v>0</v>
      </c>
      <c r="BJ400" s="17" t="s">
        <v>79</v>
      </c>
      <c r="BK400" s="144">
        <f>ROUND(I400*H400,2)</f>
        <v>0</v>
      </c>
      <c r="BL400" s="17" t="s">
        <v>189</v>
      </c>
      <c r="BM400" s="143" t="s">
        <v>3614</v>
      </c>
    </row>
    <row r="401" spans="2:65" s="1" customFormat="1" ht="16.5" customHeight="1">
      <c r="B401" s="131"/>
      <c r="C401" s="132" t="s">
        <v>2437</v>
      </c>
      <c r="D401" s="132" t="s">
        <v>184</v>
      </c>
      <c r="E401" s="133" t="s">
        <v>5774</v>
      </c>
      <c r="F401" s="134" t="s">
        <v>5775</v>
      </c>
      <c r="G401" s="135" t="s">
        <v>256</v>
      </c>
      <c r="H401" s="136">
        <v>26.268000000000001</v>
      </c>
      <c r="I401" s="137"/>
      <c r="J401" s="138">
        <f>ROUND(I401*H401,2)</f>
        <v>0</v>
      </c>
      <c r="K401" s="134" t="s">
        <v>3</v>
      </c>
      <c r="L401" s="32"/>
      <c r="M401" s="139" t="s">
        <v>3</v>
      </c>
      <c r="N401" s="140" t="s">
        <v>43</v>
      </c>
      <c r="P401" s="141">
        <f>O401*H401</f>
        <v>0</v>
      </c>
      <c r="Q401" s="141">
        <v>0</v>
      </c>
      <c r="R401" s="141">
        <f>Q401*H401</f>
        <v>0</v>
      </c>
      <c r="S401" s="141">
        <v>0</v>
      </c>
      <c r="T401" s="142">
        <f>S401*H401</f>
        <v>0</v>
      </c>
      <c r="AR401" s="143" t="s">
        <v>189</v>
      </c>
      <c r="AT401" s="143" t="s">
        <v>184</v>
      </c>
      <c r="AU401" s="143" t="s">
        <v>79</v>
      </c>
      <c r="AY401" s="17" t="s">
        <v>182</v>
      </c>
      <c r="BE401" s="144">
        <f>IF(N401="základní",J401,0)</f>
        <v>0</v>
      </c>
      <c r="BF401" s="144">
        <f>IF(N401="snížená",J401,0)</f>
        <v>0</v>
      </c>
      <c r="BG401" s="144">
        <f>IF(N401="zákl. přenesená",J401,0)</f>
        <v>0</v>
      </c>
      <c r="BH401" s="144">
        <f>IF(N401="sníž. přenesená",J401,0)</f>
        <v>0</v>
      </c>
      <c r="BI401" s="144">
        <f>IF(N401="nulová",J401,0)</f>
        <v>0</v>
      </c>
      <c r="BJ401" s="17" t="s">
        <v>79</v>
      </c>
      <c r="BK401" s="144">
        <f>ROUND(I401*H401,2)</f>
        <v>0</v>
      </c>
      <c r="BL401" s="17" t="s">
        <v>189</v>
      </c>
      <c r="BM401" s="143" t="s">
        <v>3627</v>
      </c>
    </row>
    <row r="402" spans="2:65" s="1" customFormat="1" ht="19.5">
      <c r="B402" s="32"/>
      <c r="D402" s="150" t="s">
        <v>739</v>
      </c>
      <c r="F402" s="181" t="s">
        <v>5776</v>
      </c>
      <c r="I402" s="147"/>
      <c r="L402" s="32"/>
      <c r="M402" s="148"/>
      <c r="T402" s="52"/>
      <c r="AT402" s="17" t="s">
        <v>739</v>
      </c>
      <c r="AU402" s="17" t="s">
        <v>79</v>
      </c>
    </row>
    <row r="403" spans="2:65" s="11" customFormat="1" ht="25.9" customHeight="1">
      <c r="B403" s="119"/>
      <c r="D403" s="120" t="s">
        <v>71</v>
      </c>
      <c r="E403" s="121" t="s">
        <v>5777</v>
      </c>
      <c r="F403" s="121" t="s">
        <v>5778</v>
      </c>
      <c r="I403" s="122"/>
      <c r="J403" s="123">
        <f>BK403</f>
        <v>0</v>
      </c>
      <c r="L403" s="119"/>
      <c r="M403" s="124"/>
      <c r="P403" s="125">
        <f>SUM(P404:P405)</f>
        <v>0</v>
      </c>
      <c r="R403" s="125">
        <f>SUM(R404:R405)</f>
        <v>0</v>
      </c>
      <c r="T403" s="126">
        <f>SUM(T404:T405)</f>
        <v>0</v>
      </c>
      <c r="AR403" s="120" t="s">
        <v>79</v>
      </c>
      <c r="AT403" s="127" t="s">
        <v>71</v>
      </c>
      <c r="AU403" s="127" t="s">
        <v>72</v>
      </c>
      <c r="AY403" s="120" t="s">
        <v>182</v>
      </c>
      <c r="BK403" s="128">
        <f>SUM(BK404:BK405)</f>
        <v>0</v>
      </c>
    </row>
    <row r="404" spans="2:65" s="1" customFormat="1" ht="24.2" customHeight="1">
      <c r="B404" s="131"/>
      <c r="C404" s="132" t="s">
        <v>2442</v>
      </c>
      <c r="D404" s="132" t="s">
        <v>184</v>
      </c>
      <c r="E404" s="133" t="s">
        <v>5779</v>
      </c>
      <c r="F404" s="134" t="s">
        <v>5780</v>
      </c>
      <c r="G404" s="135" t="s">
        <v>5781</v>
      </c>
      <c r="H404" s="136">
        <v>1</v>
      </c>
      <c r="I404" s="137"/>
      <c r="J404" s="138">
        <f>ROUND(I404*H404,2)</f>
        <v>0</v>
      </c>
      <c r="K404" s="134" t="s">
        <v>3</v>
      </c>
      <c r="L404" s="32"/>
      <c r="M404" s="139" t="s">
        <v>3</v>
      </c>
      <c r="N404" s="140" t="s">
        <v>43</v>
      </c>
      <c r="P404" s="141">
        <f>O404*H404</f>
        <v>0</v>
      </c>
      <c r="Q404" s="141">
        <v>0</v>
      </c>
      <c r="R404" s="141">
        <f>Q404*H404</f>
        <v>0</v>
      </c>
      <c r="S404" s="141">
        <v>0</v>
      </c>
      <c r="T404" s="142">
        <f>S404*H404</f>
        <v>0</v>
      </c>
      <c r="AR404" s="143" t="s">
        <v>189</v>
      </c>
      <c r="AT404" s="143" t="s">
        <v>184</v>
      </c>
      <c r="AU404" s="143" t="s">
        <v>79</v>
      </c>
      <c r="AY404" s="17" t="s">
        <v>182</v>
      </c>
      <c r="BE404" s="144">
        <f>IF(N404="základní",J404,0)</f>
        <v>0</v>
      </c>
      <c r="BF404" s="144">
        <f>IF(N404="snížená",J404,0)</f>
        <v>0</v>
      </c>
      <c r="BG404" s="144">
        <f>IF(N404="zákl. přenesená",J404,0)</f>
        <v>0</v>
      </c>
      <c r="BH404" s="144">
        <f>IF(N404="sníž. přenesená",J404,0)</f>
        <v>0</v>
      </c>
      <c r="BI404" s="144">
        <f>IF(N404="nulová",J404,0)</f>
        <v>0</v>
      </c>
      <c r="BJ404" s="17" t="s">
        <v>79</v>
      </c>
      <c r="BK404" s="144">
        <f>ROUND(I404*H404,2)</f>
        <v>0</v>
      </c>
      <c r="BL404" s="17" t="s">
        <v>189</v>
      </c>
      <c r="BM404" s="143" t="s">
        <v>3639</v>
      </c>
    </row>
    <row r="405" spans="2:65" s="1" customFormat="1" ht="24.2" customHeight="1">
      <c r="B405" s="131"/>
      <c r="C405" s="132" t="s">
        <v>2448</v>
      </c>
      <c r="D405" s="132" t="s">
        <v>184</v>
      </c>
      <c r="E405" s="133" t="s">
        <v>5782</v>
      </c>
      <c r="F405" s="134" t="s">
        <v>5783</v>
      </c>
      <c r="G405" s="135" t="s">
        <v>5781</v>
      </c>
      <c r="H405" s="136">
        <v>1</v>
      </c>
      <c r="I405" s="137"/>
      <c r="J405" s="138">
        <f>ROUND(I405*H405,2)</f>
        <v>0</v>
      </c>
      <c r="K405" s="134" t="s">
        <v>3</v>
      </c>
      <c r="L405" s="32"/>
      <c r="M405" s="139" t="s">
        <v>3</v>
      </c>
      <c r="N405" s="140" t="s">
        <v>43</v>
      </c>
      <c r="P405" s="141">
        <f>O405*H405</f>
        <v>0</v>
      </c>
      <c r="Q405" s="141">
        <v>0</v>
      </c>
      <c r="R405" s="141">
        <f>Q405*H405</f>
        <v>0</v>
      </c>
      <c r="S405" s="141">
        <v>0</v>
      </c>
      <c r="T405" s="142">
        <f>S405*H405</f>
        <v>0</v>
      </c>
      <c r="AR405" s="143" t="s">
        <v>189</v>
      </c>
      <c r="AT405" s="143" t="s">
        <v>184</v>
      </c>
      <c r="AU405" s="143" t="s">
        <v>79</v>
      </c>
      <c r="AY405" s="17" t="s">
        <v>182</v>
      </c>
      <c r="BE405" s="144">
        <f>IF(N405="základní",J405,0)</f>
        <v>0</v>
      </c>
      <c r="BF405" s="144">
        <f>IF(N405="snížená",J405,0)</f>
        <v>0</v>
      </c>
      <c r="BG405" s="144">
        <f>IF(N405="zákl. přenesená",J405,0)</f>
        <v>0</v>
      </c>
      <c r="BH405" s="144">
        <f>IF(N405="sníž. přenesená",J405,0)</f>
        <v>0</v>
      </c>
      <c r="BI405" s="144">
        <f>IF(N405="nulová",J405,0)</f>
        <v>0</v>
      </c>
      <c r="BJ405" s="17" t="s">
        <v>79</v>
      </c>
      <c r="BK405" s="144">
        <f>ROUND(I405*H405,2)</f>
        <v>0</v>
      </c>
      <c r="BL405" s="17" t="s">
        <v>189</v>
      </c>
      <c r="BM405" s="143" t="s">
        <v>3651</v>
      </c>
    </row>
    <row r="406" spans="2:65" s="11" customFormat="1" ht="25.9" customHeight="1">
      <c r="B406" s="119"/>
      <c r="D406" s="120" t="s">
        <v>71</v>
      </c>
      <c r="E406" s="121" t="s">
        <v>5784</v>
      </c>
      <c r="F406" s="121" t="s">
        <v>5785</v>
      </c>
      <c r="I406" s="122"/>
      <c r="J406" s="123">
        <f>BK406</f>
        <v>0</v>
      </c>
      <c r="L406" s="119"/>
      <c r="M406" s="124"/>
      <c r="P406" s="125">
        <f>SUM(P407:P408)</f>
        <v>0</v>
      </c>
      <c r="R406" s="125">
        <f>SUM(R407:R408)</f>
        <v>0</v>
      </c>
      <c r="T406" s="126">
        <f>SUM(T407:T408)</f>
        <v>0</v>
      </c>
      <c r="AR406" s="120" t="s">
        <v>79</v>
      </c>
      <c r="AT406" s="127" t="s">
        <v>71</v>
      </c>
      <c r="AU406" s="127" t="s">
        <v>72</v>
      </c>
      <c r="AY406" s="120" t="s">
        <v>182</v>
      </c>
      <c r="BK406" s="128">
        <f>SUM(BK407:BK408)</f>
        <v>0</v>
      </c>
    </row>
    <row r="407" spans="2:65" s="1" customFormat="1" ht="24.2" customHeight="1">
      <c r="B407" s="131"/>
      <c r="C407" s="132" t="s">
        <v>2454</v>
      </c>
      <c r="D407" s="132" t="s">
        <v>184</v>
      </c>
      <c r="E407" s="133" t="s">
        <v>5786</v>
      </c>
      <c r="F407" s="134" t="s">
        <v>5787</v>
      </c>
      <c r="G407" s="135" t="s">
        <v>5781</v>
      </c>
      <c r="H407" s="136">
        <v>1</v>
      </c>
      <c r="I407" s="137"/>
      <c r="J407" s="138">
        <f>ROUND(I407*H407,2)</f>
        <v>0</v>
      </c>
      <c r="K407" s="134" t="s">
        <v>3</v>
      </c>
      <c r="L407" s="32"/>
      <c r="M407" s="139" t="s">
        <v>3</v>
      </c>
      <c r="N407" s="140" t="s">
        <v>43</v>
      </c>
      <c r="P407" s="141">
        <f>O407*H407</f>
        <v>0</v>
      </c>
      <c r="Q407" s="141">
        <v>0</v>
      </c>
      <c r="R407" s="141">
        <f>Q407*H407</f>
        <v>0</v>
      </c>
      <c r="S407" s="141">
        <v>0</v>
      </c>
      <c r="T407" s="142">
        <f>S407*H407</f>
        <v>0</v>
      </c>
      <c r="AR407" s="143" t="s">
        <v>189</v>
      </c>
      <c r="AT407" s="143" t="s">
        <v>184</v>
      </c>
      <c r="AU407" s="143" t="s">
        <v>79</v>
      </c>
      <c r="AY407" s="17" t="s">
        <v>182</v>
      </c>
      <c r="BE407" s="144">
        <f>IF(N407="základní",J407,0)</f>
        <v>0</v>
      </c>
      <c r="BF407" s="144">
        <f>IF(N407="snížená",J407,0)</f>
        <v>0</v>
      </c>
      <c r="BG407" s="144">
        <f>IF(N407="zákl. přenesená",J407,0)</f>
        <v>0</v>
      </c>
      <c r="BH407" s="144">
        <f>IF(N407="sníž. přenesená",J407,0)</f>
        <v>0</v>
      </c>
      <c r="BI407" s="144">
        <f>IF(N407="nulová",J407,0)</f>
        <v>0</v>
      </c>
      <c r="BJ407" s="17" t="s">
        <v>79</v>
      </c>
      <c r="BK407" s="144">
        <f>ROUND(I407*H407,2)</f>
        <v>0</v>
      </c>
      <c r="BL407" s="17" t="s">
        <v>189</v>
      </c>
      <c r="BM407" s="143" t="s">
        <v>3665</v>
      </c>
    </row>
    <row r="408" spans="2:65" s="1" customFormat="1" ht="16.5" customHeight="1">
      <c r="B408" s="131"/>
      <c r="C408" s="132" t="s">
        <v>2459</v>
      </c>
      <c r="D408" s="132" t="s">
        <v>184</v>
      </c>
      <c r="E408" s="133" t="s">
        <v>5788</v>
      </c>
      <c r="F408" s="134" t="s">
        <v>5789</v>
      </c>
      <c r="G408" s="135" t="s">
        <v>5381</v>
      </c>
      <c r="H408" s="136">
        <v>1</v>
      </c>
      <c r="I408" s="137"/>
      <c r="J408" s="138">
        <f>ROUND(I408*H408,2)</f>
        <v>0</v>
      </c>
      <c r="K408" s="134" t="s">
        <v>3</v>
      </c>
      <c r="L408" s="32"/>
      <c r="M408" s="186" t="s">
        <v>3</v>
      </c>
      <c r="N408" s="187" t="s">
        <v>43</v>
      </c>
      <c r="O408" s="188"/>
      <c r="P408" s="189">
        <f>O408*H408</f>
        <v>0</v>
      </c>
      <c r="Q408" s="189">
        <v>0</v>
      </c>
      <c r="R408" s="189">
        <f>Q408*H408</f>
        <v>0</v>
      </c>
      <c r="S408" s="189">
        <v>0</v>
      </c>
      <c r="T408" s="190">
        <f>S408*H408</f>
        <v>0</v>
      </c>
      <c r="AR408" s="143" t="s">
        <v>189</v>
      </c>
      <c r="AT408" s="143" t="s">
        <v>184</v>
      </c>
      <c r="AU408" s="143" t="s">
        <v>79</v>
      </c>
      <c r="AY408" s="17" t="s">
        <v>182</v>
      </c>
      <c r="BE408" s="144">
        <f>IF(N408="základní",J408,0)</f>
        <v>0</v>
      </c>
      <c r="BF408" s="144">
        <f>IF(N408="snížená",J408,0)</f>
        <v>0</v>
      </c>
      <c r="BG408" s="144">
        <f>IF(N408="zákl. přenesená",J408,0)</f>
        <v>0</v>
      </c>
      <c r="BH408" s="144">
        <f>IF(N408="sníž. přenesená",J408,0)</f>
        <v>0</v>
      </c>
      <c r="BI408" s="144">
        <f>IF(N408="nulová",J408,0)</f>
        <v>0</v>
      </c>
      <c r="BJ408" s="17" t="s">
        <v>79</v>
      </c>
      <c r="BK408" s="144">
        <f>ROUND(I408*H408,2)</f>
        <v>0</v>
      </c>
      <c r="BL408" s="17" t="s">
        <v>189</v>
      </c>
      <c r="BM408" s="143" t="s">
        <v>3679</v>
      </c>
    </row>
    <row r="409" spans="2:65" s="1" customFormat="1" ht="6.95" customHeight="1">
      <c r="B409" s="41"/>
      <c r="C409" s="42"/>
      <c r="D409" s="42"/>
      <c r="E409" s="42"/>
      <c r="F409" s="42"/>
      <c r="G409" s="42"/>
      <c r="H409" s="42"/>
      <c r="I409" s="42"/>
      <c r="J409" s="42"/>
      <c r="K409" s="42"/>
      <c r="L409" s="32"/>
    </row>
  </sheetData>
  <autoFilter ref="C100:K408"/>
  <mergeCells count="12">
    <mergeCell ref="E93:H93"/>
    <mergeCell ref="L2:V2"/>
    <mergeCell ref="E50:H50"/>
    <mergeCell ref="E52:H52"/>
    <mergeCell ref="E54:H54"/>
    <mergeCell ref="E89:H89"/>
    <mergeCell ref="E91:H91"/>
    <mergeCell ref="E7:H7"/>
    <mergeCell ref="E9:H9"/>
    <mergeCell ref="E11:H11"/>
    <mergeCell ref="E20:H20"/>
    <mergeCell ref="E29:H29"/>
  </mergeCells>
  <hyperlinks>
    <hyperlink ref="F347" r:id="rId1"/>
    <hyperlink ref="F350" r:id="rId2"/>
    <hyperlink ref="F355" r:id="rId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4.xml><?xml version="1.0" encoding="utf-8"?>
<worksheet xmlns="http://schemas.openxmlformats.org/spreadsheetml/2006/main" xmlns:r="http://schemas.openxmlformats.org/officeDocument/2006/relationships">
  <dimension ref="B2:BM313"/>
  <sheetViews>
    <sheetView workbookViewId="0"/>
  </sheetViews>
  <sheetFormatPr defaultRowHeight="11.25"/>
  <cols>
    <col min="1" max="1" width="8.33203125" customWidth="1"/>
    <col min="2" max="2" width="1" customWidth="1"/>
    <col min="3" max="3" width="4.1640625" customWidth="1"/>
    <col min="4" max="4" width="4" customWidth="1"/>
    <col min="5" max="5" width="17.1640625" customWidth="1"/>
    <col min="6" max="6" width="50.83203125" customWidth="1"/>
    <col min="7" max="7" width="7.33203125" customWidth="1"/>
    <col min="8" max="8" width="14.33203125" customWidth="1"/>
    <col min="9" max="9" width="15.83203125" customWidth="1"/>
    <col min="10" max="10" width="22.33203125" customWidth="1"/>
    <col min="11" max="11" width="0.5" customWidth="1"/>
    <col min="12" max="12" width="8.6640625" customWidth="1"/>
    <col min="13" max="13" width="64.6640625" hidden="1" customWidth="1"/>
    <col min="14" max="14" width="8.5" hidden="1" customWidth="1"/>
    <col min="15" max="15" width="7.83203125" hidden="1" customWidth="1"/>
    <col min="16" max="16" width="9.33203125" hidden="1" customWidth="1"/>
    <col min="17" max="17" width="10.6640625" hidden="1" customWidth="1"/>
    <col min="18" max="18" width="8.83203125" hidden="1" customWidth="1"/>
    <col min="19" max="19" width="7.83203125" hidden="1" customWidth="1"/>
    <col min="20" max="20" width="9.33203125" hidden="1" customWidth="1"/>
    <col min="21" max="22" width="8.6640625" hidden="1" customWidth="1"/>
  </cols>
  <sheetData>
    <row r="2" spans="2:46" ht="36.950000000000003" customHeight="1">
      <c r="L2" s="309"/>
      <c r="M2" s="309"/>
      <c r="N2" s="309"/>
      <c r="O2" s="309"/>
      <c r="P2" s="309"/>
      <c r="Q2" s="309"/>
      <c r="R2" s="309"/>
      <c r="S2" s="309"/>
      <c r="T2" s="309"/>
      <c r="U2" s="309"/>
      <c r="V2" s="309"/>
      <c r="AT2" s="17" t="s">
        <v>7874</v>
      </c>
    </row>
    <row r="3" spans="2:46" ht="6.95" customHeight="1">
      <c r="B3" s="18"/>
      <c r="C3" s="19"/>
      <c r="D3" s="19"/>
      <c r="E3" s="19"/>
      <c r="F3" s="19"/>
      <c r="G3" s="19"/>
      <c r="H3" s="19"/>
      <c r="I3" s="19"/>
      <c r="J3" s="19"/>
      <c r="K3" s="19"/>
      <c r="L3" s="20"/>
      <c r="AT3" s="17" t="s">
        <v>81</v>
      </c>
    </row>
    <row r="4" spans="2:46" ht="24.95" customHeight="1">
      <c r="B4" s="20"/>
      <c r="D4" s="21" t="s">
        <v>125</v>
      </c>
      <c r="L4" s="20"/>
      <c r="M4" s="89" t="s">
        <v>11</v>
      </c>
      <c r="AT4" s="17" t="s">
        <v>4</v>
      </c>
    </row>
    <row r="5" spans="2:46" ht="6.95" customHeight="1">
      <c r="B5" s="20"/>
      <c r="L5" s="20"/>
    </row>
    <row r="6" spans="2:46" ht="12" customHeight="1">
      <c r="B6" s="20"/>
      <c r="D6" s="27" t="s">
        <v>17</v>
      </c>
      <c r="L6" s="20"/>
    </row>
    <row r="7" spans="2:46" ht="16.5" customHeight="1">
      <c r="B7" s="20"/>
      <c r="E7" s="341" t="s">
        <v>8179</v>
      </c>
      <c r="F7" s="342"/>
      <c r="G7" s="342"/>
      <c r="H7" s="342"/>
      <c r="L7" s="20"/>
    </row>
    <row r="8" spans="2:46" s="1" customFormat="1" ht="12" customHeight="1">
      <c r="B8" s="32"/>
      <c r="D8" s="27" t="s">
        <v>126</v>
      </c>
      <c r="L8" s="32"/>
    </row>
    <row r="9" spans="2:46" s="1" customFormat="1" ht="16.5" customHeight="1">
      <c r="B9" s="32"/>
      <c r="E9" s="335" t="s">
        <v>7875</v>
      </c>
      <c r="F9" s="340"/>
      <c r="G9" s="340"/>
      <c r="H9" s="340"/>
      <c r="L9" s="32"/>
    </row>
    <row r="10" spans="2:46" s="1" customFormat="1">
      <c r="B10" s="32"/>
      <c r="L10" s="32"/>
    </row>
    <row r="11" spans="2:46" s="1" customFormat="1" ht="12" customHeight="1">
      <c r="B11" s="32"/>
      <c r="D11" s="27" t="s">
        <v>19</v>
      </c>
      <c r="F11" s="25" t="s">
        <v>3</v>
      </c>
      <c r="I11" s="27" t="s">
        <v>21</v>
      </c>
      <c r="J11" s="25" t="s">
        <v>3</v>
      </c>
      <c r="L11" s="32"/>
    </row>
    <row r="12" spans="2:46" s="1" customFormat="1" ht="12" customHeight="1">
      <c r="B12" s="32"/>
      <c r="D12" s="27" t="s">
        <v>22</v>
      </c>
      <c r="F12" s="25" t="s">
        <v>23</v>
      </c>
      <c r="I12" s="27" t="s">
        <v>24</v>
      </c>
      <c r="J12" s="49" t="s">
        <v>8180</v>
      </c>
      <c r="L12" s="32"/>
    </row>
    <row r="13" spans="2:46" s="1" customFormat="1" ht="10.9" customHeight="1">
      <c r="B13" s="32"/>
      <c r="L13" s="32"/>
    </row>
    <row r="14" spans="2:46" s="1" customFormat="1" ht="12" customHeight="1">
      <c r="B14" s="32"/>
      <c r="D14" s="27" t="s">
        <v>26</v>
      </c>
      <c r="I14" s="27" t="s">
        <v>27</v>
      </c>
      <c r="J14" s="25" t="s">
        <v>3</v>
      </c>
      <c r="L14" s="32"/>
    </row>
    <row r="15" spans="2:46" s="1" customFormat="1" ht="18" customHeight="1">
      <c r="B15" s="32"/>
      <c r="E15" s="25" t="s">
        <v>28</v>
      </c>
      <c r="I15" s="27" t="s">
        <v>29</v>
      </c>
      <c r="J15" s="25" t="s">
        <v>3</v>
      </c>
      <c r="L15" s="32"/>
    </row>
    <row r="16" spans="2:46" s="1" customFormat="1" ht="6.95" customHeight="1">
      <c r="B16" s="32"/>
      <c r="L16" s="32"/>
    </row>
    <row r="17" spans="2:12" s="1" customFormat="1" ht="12" customHeight="1">
      <c r="B17" s="32"/>
      <c r="D17" s="27" t="s">
        <v>30</v>
      </c>
      <c r="I17" s="27" t="s">
        <v>27</v>
      </c>
      <c r="J17" s="28" t="s">
        <v>31</v>
      </c>
      <c r="L17" s="32"/>
    </row>
    <row r="18" spans="2:12" s="1" customFormat="1" ht="18" customHeight="1">
      <c r="B18" s="32"/>
      <c r="E18" s="343" t="s">
        <v>31</v>
      </c>
      <c r="F18" s="325"/>
      <c r="G18" s="325"/>
      <c r="H18" s="325"/>
      <c r="I18" s="27" t="s">
        <v>29</v>
      </c>
      <c r="J18" s="28" t="s">
        <v>31</v>
      </c>
      <c r="L18" s="32"/>
    </row>
    <row r="19" spans="2:12" s="1" customFormat="1" ht="6.95" customHeight="1">
      <c r="B19" s="32"/>
      <c r="L19" s="32"/>
    </row>
    <row r="20" spans="2:12" s="1" customFormat="1" ht="12" customHeight="1">
      <c r="B20" s="32"/>
      <c r="D20" s="27" t="s">
        <v>32</v>
      </c>
      <c r="I20" s="27" t="s">
        <v>27</v>
      </c>
      <c r="J20" s="25" t="s">
        <v>3</v>
      </c>
      <c r="L20" s="32"/>
    </row>
    <row r="21" spans="2:12" s="1" customFormat="1" ht="18" customHeight="1">
      <c r="B21" s="32"/>
      <c r="E21" s="25" t="s">
        <v>7876</v>
      </c>
      <c r="I21" s="27" t="s">
        <v>29</v>
      </c>
      <c r="J21" s="25" t="s">
        <v>3</v>
      </c>
      <c r="L21" s="32"/>
    </row>
    <row r="22" spans="2:12" s="1" customFormat="1" ht="6.95" customHeight="1">
      <c r="B22" s="32"/>
      <c r="L22" s="32"/>
    </row>
    <row r="23" spans="2:12" s="1" customFormat="1" ht="12" customHeight="1">
      <c r="B23" s="32"/>
      <c r="D23" s="27" t="s">
        <v>35</v>
      </c>
      <c r="I23" s="27" t="s">
        <v>27</v>
      </c>
      <c r="J23" s="25" t="s">
        <v>3</v>
      </c>
      <c r="L23" s="32"/>
    </row>
    <row r="24" spans="2:12" s="1" customFormat="1" ht="18" customHeight="1">
      <c r="B24" s="32"/>
      <c r="E24" s="25" t="s">
        <v>7877</v>
      </c>
      <c r="I24" s="27" t="s">
        <v>29</v>
      </c>
      <c r="J24" s="25" t="s">
        <v>3</v>
      </c>
      <c r="L24" s="32"/>
    </row>
    <row r="25" spans="2:12" s="1" customFormat="1" ht="6.95" customHeight="1">
      <c r="B25" s="32"/>
      <c r="L25" s="32"/>
    </row>
    <row r="26" spans="2:12" s="1" customFormat="1" ht="12" customHeight="1">
      <c r="B26" s="32"/>
      <c r="D26" s="27" t="s">
        <v>36</v>
      </c>
      <c r="L26" s="32"/>
    </row>
    <row r="27" spans="2:12" s="7" customFormat="1" ht="16.5" customHeight="1">
      <c r="B27" s="90"/>
      <c r="E27" s="329" t="s">
        <v>3</v>
      </c>
      <c r="F27" s="329"/>
      <c r="G27" s="329"/>
      <c r="H27" s="329"/>
      <c r="L27" s="90"/>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1" t="s">
        <v>38</v>
      </c>
      <c r="J30" s="62">
        <f>ROUND(J127, 2)</f>
        <v>0</v>
      </c>
      <c r="L30" s="32"/>
    </row>
    <row r="31" spans="2:12" s="1" customFormat="1" ht="6.95" customHeight="1">
      <c r="B31" s="32"/>
      <c r="D31" s="50"/>
      <c r="E31" s="50"/>
      <c r="F31" s="50"/>
      <c r="G31" s="50"/>
      <c r="H31" s="50"/>
      <c r="I31" s="50"/>
      <c r="J31" s="50"/>
      <c r="K31" s="50"/>
      <c r="L31" s="32"/>
    </row>
    <row r="32" spans="2:12" s="1" customFormat="1" ht="14.45" customHeight="1">
      <c r="B32" s="32"/>
      <c r="F32" s="35" t="s">
        <v>40</v>
      </c>
      <c r="I32" s="35" t="s">
        <v>39</v>
      </c>
      <c r="J32" s="35" t="s">
        <v>41</v>
      </c>
      <c r="L32" s="32"/>
    </row>
    <row r="33" spans="2:12" s="1" customFormat="1" ht="14.45" customHeight="1">
      <c r="B33" s="32"/>
      <c r="D33" s="92" t="s">
        <v>42</v>
      </c>
      <c r="E33" s="27" t="s">
        <v>43</v>
      </c>
      <c r="F33" s="82">
        <f>ROUND((SUM(BE127:BE312)),  2)</f>
        <v>0</v>
      </c>
      <c r="I33" s="93">
        <v>0.21</v>
      </c>
      <c r="J33" s="82">
        <f>ROUND(((SUM(BE127:BE312))*I33),  2)</f>
        <v>0</v>
      </c>
      <c r="L33" s="32"/>
    </row>
    <row r="34" spans="2:12" s="1" customFormat="1" ht="14.45" customHeight="1">
      <c r="B34" s="32"/>
      <c r="E34" s="27" t="s">
        <v>44</v>
      </c>
      <c r="F34" s="82">
        <f>ROUND((SUM(BF127:BF312)),  2)</f>
        <v>0</v>
      </c>
      <c r="I34" s="93">
        <v>0.12</v>
      </c>
      <c r="J34" s="82">
        <f>ROUND(((SUM(BF127:BF312))*I34),  2)</f>
        <v>0</v>
      </c>
      <c r="L34" s="32"/>
    </row>
    <row r="35" spans="2:12" s="1" customFormat="1" ht="12.4" hidden="1" customHeight="1">
      <c r="B35" s="32"/>
      <c r="E35" s="27" t="s">
        <v>45</v>
      </c>
      <c r="F35" s="82">
        <f>ROUND((SUM(BG127:BG312)),  2)</f>
        <v>0</v>
      </c>
      <c r="I35" s="93">
        <v>0.21</v>
      </c>
      <c r="J35" s="82">
        <f>0</f>
        <v>0</v>
      </c>
      <c r="L35" s="32"/>
    </row>
    <row r="36" spans="2:12" s="1" customFormat="1" ht="12.4" hidden="1" customHeight="1">
      <c r="B36" s="32"/>
      <c r="E36" s="27" t="s">
        <v>46</v>
      </c>
      <c r="F36" s="82">
        <f>ROUND((SUM(BH127:BH312)),  2)</f>
        <v>0</v>
      </c>
      <c r="I36" s="93">
        <v>0.12</v>
      </c>
      <c r="J36" s="82">
        <f>0</f>
        <v>0</v>
      </c>
      <c r="L36" s="32"/>
    </row>
    <row r="37" spans="2:12" s="1" customFormat="1" ht="12.4" hidden="1" customHeight="1">
      <c r="B37" s="32"/>
      <c r="E37" s="27" t="s">
        <v>47</v>
      </c>
      <c r="F37" s="82">
        <f>ROUND((SUM(BI127:BI312)),  2)</f>
        <v>0</v>
      </c>
      <c r="I37" s="93">
        <v>0</v>
      </c>
      <c r="J37" s="82">
        <f>0</f>
        <v>0</v>
      </c>
      <c r="L37" s="32"/>
    </row>
    <row r="38" spans="2:12" s="1" customFormat="1" ht="6.95" customHeight="1">
      <c r="B38" s="32"/>
      <c r="L38" s="32"/>
    </row>
    <row r="39" spans="2:12" s="1" customFormat="1" ht="25.35" customHeight="1">
      <c r="B39" s="32"/>
      <c r="C39" s="94"/>
      <c r="D39" s="95" t="s">
        <v>48</v>
      </c>
      <c r="E39" s="53"/>
      <c r="F39" s="53"/>
      <c r="G39" s="96" t="s">
        <v>49</v>
      </c>
      <c r="H39" s="97" t="s">
        <v>50</v>
      </c>
      <c r="I39" s="53"/>
      <c r="J39" s="98">
        <f>SUM(J30:J37)</f>
        <v>0</v>
      </c>
      <c r="K39" s="99"/>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272" t="s">
        <v>7788</v>
      </c>
      <c r="E50" s="273"/>
      <c r="F50" s="273"/>
      <c r="G50" s="272" t="s">
        <v>7878</v>
      </c>
      <c r="H50" s="273"/>
      <c r="I50" s="273"/>
      <c r="J50" s="273"/>
      <c r="K50" s="273"/>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274" t="s">
        <v>7879</v>
      </c>
      <c r="E61" s="34"/>
      <c r="F61" s="275" t="s">
        <v>7880</v>
      </c>
      <c r="G61" s="274" t="s">
        <v>7879</v>
      </c>
      <c r="H61" s="34"/>
      <c r="I61" s="34"/>
      <c r="J61" s="276" t="s">
        <v>7880</v>
      </c>
      <c r="K61" s="34"/>
      <c r="L61" s="32"/>
    </row>
    <row r="62" spans="2:12">
      <c r="B62" s="20"/>
      <c r="L62" s="20"/>
    </row>
    <row r="63" spans="2:12">
      <c r="B63" s="20"/>
      <c r="L63" s="20"/>
    </row>
    <row r="64" spans="2:12">
      <c r="B64" s="20"/>
      <c r="L64" s="20"/>
    </row>
    <row r="65" spans="2:12" s="1" customFormat="1" ht="12.75">
      <c r="B65" s="32"/>
      <c r="D65" s="272" t="s">
        <v>7881</v>
      </c>
      <c r="E65" s="273"/>
      <c r="F65" s="273"/>
      <c r="G65" s="272" t="s">
        <v>7786</v>
      </c>
      <c r="H65" s="273"/>
      <c r="I65" s="273"/>
      <c r="J65" s="273"/>
      <c r="K65" s="273"/>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274" t="s">
        <v>7879</v>
      </c>
      <c r="E76" s="34"/>
      <c r="F76" s="275" t="s">
        <v>7880</v>
      </c>
      <c r="G76" s="274" t="s">
        <v>7879</v>
      </c>
      <c r="H76" s="34"/>
      <c r="I76" s="34"/>
      <c r="J76" s="276" t="s">
        <v>7880</v>
      </c>
      <c r="K76" s="34"/>
      <c r="L76" s="32"/>
    </row>
    <row r="77" spans="2:12" s="1" customFormat="1" ht="14.45" customHeight="1">
      <c r="B77" s="41"/>
      <c r="C77" s="42"/>
      <c r="D77" s="42"/>
      <c r="E77" s="42"/>
      <c r="F77" s="42"/>
      <c r="G77" s="42"/>
      <c r="H77" s="42"/>
      <c r="I77" s="42"/>
      <c r="J77" s="42"/>
      <c r="K77" s="42"/>
      <c r="L77" s="32"/>
    </row>
    <row r="81" spans="2:47" s="1" customFormat="1" ht="6.95" customHeight="1">
      <c r="B81" s="43"/>
      <c r="C81" s="44"/>
      <c r="D81" s="44"/>
      <c r="E81" s="44"/>
      <c r="F81" s="44"/>
      <c r="G81" s="44"/>
      <c r="H81" s="44"/>
      <c r="I81" s="44"/>
      <c r="J81" s="44"/>
      <c r="K81" s="44"/>
      <c r="L81" s="32"/>
    </row>
    <row r="82" spans="2:47" s="1" customFormat="1" ht="24.95" customHeight="1">
      <c r="B82" s="32"/>
      <c r="C82" s="21" t="s">
        <v>130</v>
      </c>
      <c r="L82" s="32"/>
    </row>
    <row r="83" spans="2:47" s="1" customFormat="1" ht="6.95" customHeight="1">
      <c r="B83" s="32"/>
      <c r="L83" s="32"/>
    </row>
    <row r="84" spans="2:47" s="1" customFormat="1" ht="12" customHeight="1">
      <c r="B84" s="32"/>
      <c r="C84" s="27" t="s">
        <v>17</v>
      </c>
      <c r="L84" s="32"/>
    </row>
    <row r="85" spans="2:47" s="1" customFormat="1" ht="16.5" customHeight="1">
      <c r="B85" s="32"/>
      <c r="E85" s="341" t="str">
        <f>E7</f>
        <v>Stavební úpravy objektu T 13 (2024)</v>
      </c>
      <c r="F85" s="342"/>
      <c r="G85" s="342"/>
      <c r="H85" s="342"/>
      <c r="L85" s="32"/>
    </row>
    <row r="86" spans="2:47" s="1" customFormat="1" ht="12" customHeight="1">
      <c r="B86" s="32"/>
      <c r="C86" s="27" t="s">
        <v>126</v>
      </c>
      <c r="L86" s="32"/>
    </row>
    <row r="87" spans="2:47" s="1" customFormat="1" ht="16.5" customHeight="1">
      <c r="B87" s="32"/>
      <c r="E87" s="335" t="str">
        <f>E9</f>
        <v>307.1 - Stavební úpravy objektu T 13  - ústřední vytápění</v>
      </c>
      <c r="F87" s="340"/>
      <c r="G87" s="340"/>
      <c r="H87" s="340"/>
      <c r="L87" s="32"/>
    </row>
    <row r="88" spans="2:47" s="1" customFormat="1" ht="6.95" customHeight="1">
      <c r="B88" s="32"/>
      <c r="L88" s="32"/>
    </row>
    <row r="89" spans="2:47" s="1" customFormat="1" ht="12" customHeight="1">
      <c r="B89" s="32"/>
      <c r="C89" s="27" t="s">
        <v>22</v>
      </c>
      <c r="F89" s="25" t="str">
        <f>F12</f>
        <v>České Budějovice</v>
      </c>
      <c r="I89" s="27" t="s">
        <v>24</v>
      </c>
      <c r="J89" s="49" t="str">
        <f>IF(J12="","",J12)</f>
        <v>17. 12. 2024</v>
      </c>
      <c r="L89" s="32"/>
    </row>
    <row r="90" spans="2:47" s="1" customFormat="1" ht="6.95" customHeight="1">
      <c r="B90" s="32"/>
      <c r="L90" s="32"/>
    </row>
    <row r="91" spans="2:47" s="1" customFormat="1" ht="15.2" customHeight="1">
      <c r="B91" s="32"/>
      <c r="C91" s="27" t="s">
        <v>26</v>
      </c>
      <c r="F91" s="25" t="str">
        <f>E15</f>
        <v xml:space="preserve"> </v>
      </c>
      <c r="I91" s="27" t="s">
        <v>32</v>
      </c>
      <c r="J91" s="30" t="str">
        <f>E21</f>
        <v>J. PRinc</v>
      </c>
      <c r="L91" s="32"/>
    </row>
    <row r="92" spans="2:47" s="1" customFormat="1" ht="15.2" customHeight="1">
      <c r="B92" s="32"/>
      <c r="C92" s="27" t="s">
        <v>30</v>
      </c>
      <c r="F92" s="25" t="str">
        <f>IF(E18="","",E18)</f>
        <v>Vyplň údaj</v>
      </c>
      <c r="I92" s="27" t="s">
        <v>35</v>
      </c>
      <c r="J92" s="30" t="str">
        <f>E24</f>
        <v>J. Princ</v>
      </c>
      <c r="L92" s="32"/>
    </row>
    <row r="93" spans="2:47" s="1" customFormat="1" ht="10.35" customHeight="1">
      <c r="B93" s="32"/>
      <c r="L93" s="32"/>
    </row>
    <row r="94" spans="2:47" s="1" customFormat="1" ht="29.25" customHeight="1">
      <c r="B94" s="32"/>
      <c r="C94" s="100" t="s">
        <v>131</v>
      </c>
      <c r="D94" s="94"/>
      <c r="E94" s="94"/>
      <c r="F94" s="94"/>
      <c r="G94" s="94"/>
      <c r="H94" s="94"/>
      <c r="I94" s="94"/>
      <c r="J94" s="101" t="s">
        <v>132</v>
      </c>
      <c r="K94" s="94"/>
      <c r="L94" s="32"/>
    </row>
    <row r="95" spans="2:47" s="1" customFormat="1" ht="10.35" customHeight="1">
      <c r="B95" s="32"/>
      <c r="L95" s="32"/>
    </row>
    <row r="96" spans="2:47" s="1" customFormat="1" ht="22.9" customHeight="1">
      <c r="B96" s="32"/>
      <c r="C96" s="102" t="s">
        <v>7882</v>
      </c>
      <c r="J96" s="62">
        <f>J127</f>
        <v>0</v>
      </c>
      <c r="L96" s="32"/>
      <c r="AU96" s="17" t="s">
        <v>133</v>
      </c>
    </row>
    <row r="97" spans="2:12" s="8" customFormat="1" ht="24.95" customHeight="1">
      <c r="B97" s="103"/>
      <c r="D97" s="104" t="s">
        <v>5790</v>
      </c>
      <c r="E97" s="105"/>
      <c r="F97" s="105"/>
      <c r="G97" s="105"/>
      <c r="H97" s="105"/>
      <c r="I97" s="105"/>
      <c r="J97" s="106">
        <f>J128</f>
        <v>0</v>
      </c>
      <c r="L97" s="103"/>
    </row>
    <row r="98" spans="2:12" s="9" customFormat="1" ht="19.899999999999999" customHeight="1">
      <c r="B98" s="107"/>
      <c r="D98" s="108" t="s">
        <v>147</v>
      </c>
      <c r="E98" s="109"/>
      <c r="F98" s="109"/>
      <c r="G98" s="109"/>
      <c r="H98" s="109"/>
      <c r="I98" s="109"/>
      <c r="J98" s="110">
        <f>J129</f>
        <v>0</v>
      </c>
      <c r="L98" s="107"/>
    </row>
    <row r="99" spans="2:12" s="9" customFormat="1" ht="19.899999999999999" customHeight="1">
      <c r="B99" s="107"/>
      <c r="D99" s="108" t="s">
        <v>150</v>
      </c>
      <c r="E99" s="109"/>
      <c r="F99" s="109"/>
      <c r="G99" s="109"/>
      <c r="H99" s="109"/>
      <c r="I99" s="109"/>
      <c r="J99" s="110">
        <f>J143</f>
        <v>0</v>
      </c>
      <c r="L99" s="107"/>
    </row>
    <row r="100" spans="2:12" s="9" customFormat="1" ht="19.899999999999999" customHeight="1">
      <c r="B100" s="107"/>
      <c r="D100" s="108" t="s">
        <v>5791</v>
      </c>
      <c r="E100" s="109"/>
      <c r="F100" s="109"/>
      <c r="G100" s="109"/>
      <c r="H100" s="109"/>
      <c r="I100" s="109"/>
      <c r="J100" s="110">
        <f>J148</f>
        <v>0</v>
      </c>
      <c r="L100" s="107"/>
    </row>
    <row r="101" spans="2:12" s="9" customFormat="1" ht="19.899999999999999" customHeight="1">
      <c r="B101" s="107"/>
      <c r="D101" s="108" t="s">
        <v>5792</v>
      </c>
      <c r="E101" s="109"/>
      <c r="F101" s="109"/>
      <c r="G101" s="109"/>
      <c r="H101" s="109"/>
      <c r="I101" s="109"/>
      <c r="J101" s="110">
        <f>J169</f>
        <v>0</v>
      </c>
      <c r="L101" s="107"/>
    </row>
    <row r="102" spans="2:12" s="9" customFormat="1" ht="19.899999999999999" customHeight="1">
      <c r="B102" s="107"/>
      <c r="D102" s="108" t="s">
        <v>5793</v>
      </c>
      <c r="E102" s="109"/>
      <c r="F102" s="109"/>
      <c r="G102" s="109"/>
      <c r="H102" s="109"/>
      <c r="I102" s="109"/>
      <c r="J102" s="110">
        <f>J192</f>
        <v>0</v>
      </c>
      <c r="L102" s="107"/>
    </row>
    <row r="103" spans="2:12" s="9" customFormat="1" ht="19.899999999999999" customHeight="1">
      <c r="B103" s="107"/>
      <c r="D103" s="108" t="s">
        <v>5794</v>
      </c>
      <c r="E103" s="109"/>
      <c r="F103" s="109"/>
      <c r="G103" s="109"/>
      <c r="H103" s="109"/>
      <c r="I103" s="109"/>
      <c r="J103" s="110">
        <f>J242</f>
        <v>0</v>
      </c>
      <c r="L103" s="107"/>
    </row>
    <row r="104" spans="2:12" s="9" customFormat="1" ht="19.899999999999999" customHeight="1">
      <c r="B104" s="107"/>
      <c r="D104" s="108" t="s">
        <v>161</v>
      </c>
      <c r="E104" s="109"/>
      <c r="F104" s="109"/>
      <c r="G104" s="109"/>
      <c r="H104" s="109"/>
      <c r="I104" s="109"/>
      <c r="J104" s="110">
        <f>J297</f>
        <v>0</v>
      </c>
      <c r="L104" s="107"/>
    </row>
    <row r="105" spans="2:12" s="8" customFormat="1" ht="24.95" customHeight="1">
      <c r="B105" s="103"/>
      <c r="D105" s="104" t="s">
        <v>165</v>
      </c>
      <c r="E105" s="105"/>
      <c r="F105" s="105"/>
      <c r="G105" s="105"/>
      <c r="H105" s="105"/>
      <c r="I105" s="105"/>
      <c r="J105" s="106">
        <f>J306</f>
        <v>0</v>
      </c>
      <c r="L105" s="103"/>
    </row>
    <row r="106" spans="2:12" s="8" customFormat="1" ht="24.95" customHeight="1">
      <c r="B106" s="103"/>
      <c r="D106" s="104" t="s">
        <v>5795</v>
      </c>
      <c r="E106" s="105"/>
      <c r="F106" s="105"/>
      <c r="G106" s="105"/>
      <c r="H106" s="105"/>
      <c r="I106" s="105"/>
      <c r="J106" s="106">
        <f>J310</f>
        <v>0</v>
      </c>
      <c r="L106" s="103"/>
    </row>
    <row r="107" spans="2:12" s="9" customFormat="1" ht="19.899999999999999" customHeight="1">
      <c r="B107" s="107"/>
      <c r="D107" s="108" t="s">
        <v>5796</v>
      </c>
      <c r="E107" s="109"/>
      <c r="F107" s="109"/>
      <c r="G107" s="109"/>
      <c r="H107" s="109"/>
      <c r="I107" s="109"/>
      <c r="J107" s="110">
        <f>J311</f>
        <v>0</v>
      </c>
      <c r="L107" s="107"/>
    </row>
    <row r="108" spans="2:12" s="1" customFormat="1" ht="21.75" customHeight="1">
      <c r="B108" s="32"/>
      <c r="L108" s="32"/>
    </row>
    <row r="109" spans="2:12" s="1" customFormat="1" ht="6.95" customHeight="1">
      <c r="B109" s="41"/>
      <c r="C109" s="42"/>
      <c r="D109" s="42"/>
      <c r="E109" s="42"/>
      <c r="F109" s="42"/>
      <c r="G109" s="42"/>
      <c r="H109" s="42"/>
      <c r="I109" s="42"/>
      <c r="J109" s="42"/>
      <c r="K109" s="42"/>
      <c r="L109" s="32"/>
    </row>
    <row r="113" spans="2:63" s="1" customFormat="1" ht="6.95" customHeight="1">
      <c r="B113" s="43"/>
      <c r="C113" s="44"/>
      <c r="D113" s="44"/>
      <c r="E113" s="44"/>
      <c r="F113" s="44"/>
      <c r="G113" s="44"/>
      <c r="H113" s="44"/>
      <c r="I113" s="44"/>
      <c r="J113" s="44"/>
      <c r="K113" s="44"/>
      <c r="L113" s="32"/>
    </row>
    <row r="114" spans="2:63" s="1" customFormat="1" ht="24.95" customHeight="1">
      <c r="B114" s="32"/>
      <c r="C114" s="21" t="s">
        <v>167</v>
      </c>
      <c r="L114" s="32"/>
    </row>
    <row r="115" spans="2:63" s="1" customFormat="1" ht="6.95" customHeight="1">
      <c r="B115" s="32"/>
      <c r="L115" s="32"/>
    </row>
    <row r="116" spans="2:63" s="1" customFormat="1" ht="12" customHeight="1">
      <c r="B116" s="32"/>
      <c r="C116" s="27" t="s">
        <v>17</v>
      </c>
      <c r="L116" s="32"/>
    </row>
    <row r="117" spans="2:63" s="1" customFormat="1" ht="16.5" customHeight="1">
      <c r="B117" s="32"/>
      <c r="E117" s="341" t="str">
        <f>E7</f>
        <v>Stavební úpravy objektu T 13 (2024)</v>
      </c>
      <c r="F117" s="342"/>
      <c r="G117" s="342"/>
      <c r="H117" s="342"/>
      <c r="L117" s="32"/>
    </row>
    <row r="118" spans="2:63" s="1" customFormat="1" ht="12" customHeight="1">
      <c r="B118" s="32"/>
      <c r="C118" s="27" t="s">
        <v>126</v>
      </c>
      <c r="L118" s="32"/>
    </row>
    <row r="119" spans="2:63" s="1" customFormat="1" ht="16.5" customHeight="1">
      <c r="B119" s="32"/>
      <c r="E119" s="335" t="str">
        <f>E9</f>
        <v>307.1 - Stavební úpravy objektu T 13  - ústřední vytápění</v>
      </c>
      <c r="F119" s="340"/>
      <c r="G119" s="340"/>
      <c r="H119" s="340"/>
      <c r="L119" s="32"/>
    </row>
    <row r="120" spans="2:63" s="1" customFormat="1" ht="6.95" customHeight="1">
      <c r="B120" s="32"/>
      <c r="L120" s="32"/>
    </row>
    <row r="121" spans="2:63" s="1" customFormat="1" ht="12" customHeight="1">
      <c r="B121" s="32"/>
      <c r="C121" s="27" t="s">
        <v>22</v>
      </c>
      <c r="F121" s="25" t="str">
        <f>F12</f>
        <v>České Budějovice</v>
      </c>
      <c r="I121" s="27" t="s">
        <v>24</v>
      </c>
      <c r="J121" s="49" t="str">
        <f>IF(J12="","",J12)</f>
        <v>17. 12. 2024</v>
      </c>
      <c r="L121" s="32"/>
    </row>
    <row r="122" spans="2:63" s="1" customFormat="1" ht="6.95" customHeight="1">
      <c r="B122" s="32"/>
      <c r="L122" s="32"/>
    </row>
    <row r="123" spans="2:63" s="1" customFormat="1" ht="15.2" customHeight="1">
      <c r="B123" s="32"/>
      <c r="C123" s="27" t="s">
        <v>26</v>
      </c>
      <c r="F123" s="25" t="str">
        <f>E15</f>
        <v xml:space="preserve"> </v>
      </c>
      <c r="I123" s="27" t="s">
        <v>32</v>
      </c>
      <c r="J123" s="30" t="str">
        <f>E21</f>
        <v>J. PRinc</v>
      </c>
      <c r="L123" s="32"/>
    </row>
    <row r="124" spans="2:63" s="1" customFormat="1" ht="15.2" customHeight="1">
      <c r="B124" s="32"/>
      <c r="C124" s="27" t="s">
        <v>30</v>
      </c>
      <c r="F124" s="25" t="str">
        <f>IF(E18="","",E18)</f>
        <v>Vyplň údaj</v>
      </c>
      <c r="I124" s="27" t="s">
        <v>35</v>
      </c>
      <c r="J124" s="30" t="str">
        <f>E24</f>
        <v>J. Princ</v>
      </c>
      <c r="L124" s="32"/>
    </row>
    <row r="125" spans="2:63" s="1" customFormat="1" ht="10.35" customHeight="1">
      <c r="B125" s="32"/>
      <c r="L125" s="32"/>
    </row>
    <row r="126" spans="2:63" s="10" customFormat="1" ht="29.25" customHeight="1">
      <c r="B126" s="111"/>
      <c r="C126" s="112" t="s">
        <v>168</v>
      </c>
      <c r="D126" s="113" t="s">
        <v>57</v>
      </c>
      <c r="E126" s="113" t="s">
        <v>53</v>
      </c>
      <c r="F126" s="113" t="s">
        <v>54</v>
      </c>
      <c r="G126" s="113" t="s">
        <v>169</v>
      </c>
      <c r="H126" s="113" t="s">
        <v>170</v>
      </c>
      <c r="I126" s="113" t="s">
        <v>171</v>
      </c>
      <c r="J126" s="114" t="s">
        <v>132</v>
      </c>
      <c r="K126" s="277" t="s">
        <v>172</v>
      </c>
      <c r="L126" s="111"/>
      <c r="M126" s="55" t="s">
        <v>3</v>
      </c>
      <c r="N126" s="56" t="s">
        <v>42</v>
      </c>
      <c r="O126" s="56" t="s">
        <v>173</v>
      </c>
      <c r="P126" s="56" t="s">
        <v>174</v>
      </c>
      <c r="Q126" s="56" t="s">
        <v>175</v>
      </c>
      <c r="R126" s="56" t="s">
        <v>176</v>
      </c>
      <c r="S126" s="56" t="s">
        <v>177</v>
      </c>
      <c r="T126" s="57" t="s">
        <v>178</v>
      </c>
    </row>
    <row r="127" spans="2:63" s="1" customFormat="1" ht="22.9" customHeight="1">
      <c r="B127" s="32"/>
      <c r="C127" s="60" t="s">
        <v>179</v>
      </c>
      <c r="J127" s="115">
        <f>BK127</f>
        <v>0</v>
      </c>
      <c r="L127" s="32"/>
      <c r="M127" s="58"/>
      <c r="N127" s="50"/>
      <c r="O127" s="50"/>
      <c r="P127" s="116">
        <f>P128+P306+P310</f>
        <v>0</v>
      </c>
      <c r="Q127" s="50"/>
      <c r="R127" s="116">
        <f>R128+R306+R310</f>
        <v>7.8495003999999993</v>
      </c>
      <c r="S127" s="50"/>
      <c r="T127" s="117">
        <f>T128+T306+T310</f>
        <v>9.91845</v>
      </c>
      <c r="AT127" s="17" t="s">
        <v>71</v>
      </c>
      <c r="AU127" s="17" t="s">
        <v>133</v>
      </c>
      <c r="BK127" s="118">
        <f>BK128+BK306+BK310</f>
        <v>0</v>
      </c>
    </row>
    <row r="128" spans="2:63" s="11" customFormat="1" ht="25.9" customHeight="1">
      <c r="B128" s="119"/>
      <c r="D128" s="120" t="s">
        <v>71</v>
      </c>
      <c r="E128" s="121" t="s">
        <v>3091</v>
      </c>
      <c r="F128" s="121" t="s">
        <v>5797</v>
      </c>
      <c r="I128" s="122"/>
      <c r="J128" s="123">
        <f>BK128</f>
        <v>0</v>
      </c>
      <c r="L128" s="119"/>
      <c r="M128" s="124"/>
      <c r="N128" s="278"/>
      <c r="O128" s="278"/>
      <c r="P128" s="279">
        <f>P129+P143+P148+P169+P192+P242+P297</f>
        <v>0</v>
      </c>
      <c r="Q128" s="278"/>
      <c r="R128" s="279">
        <f>R129+R143+R148+R169+R192+R242+R297</f>
        <v>7.8495003999999993</v>
      </c>
      <c r="S128" s="278"/>
      <c r="T128" s="126">
        <f>T129+T143+T148+T169+T192+T242+T297</f>
        <v>9.91845</v>
      </c>
      <c r="AR128" s="120" t="s">
        <v>81</v>
      </c>
      <c r="AT128" s="127" t="s">
        <v>71</v>
      </c>
      <c r="AU128" s="127" t="s">
        <v>72</v>
      </c>
      <c r="AY128" s="120" t="s">
        <v>182</v>
      </c>
      <c r="BK128" s="128">
        <f>BK129+BK143+BK148+BK169+BK192+BK242+BK297</f>
        <v>0</v>
      </c>
    </row>
    <row r="129" spans="2:65" s="11" customFormat="1" ht="22.9" customHeight="1">
      <c r="B129" s="119"/>
      <c r="D129" s="120" t="s">
        <v>71</v>
      </c>
      <c r="E129" s="129" t="s">
        <v>3305</v>
      </c>
      <c r="F129" s="129" t="s">
        <v>3306</v>
      </c>
      <c r="I129" s="122"/>
      <c r="J129" s="130">
        <f>BK129</f>
        <v>0</v>
      </c>
      <c r="L129" s="119"/>
      <c r="M129" s="124"/>
      <c r="N129" s="278"/>
      <c r="O129" s="278"/>
      <c r="P129" s="279">
        <f>SUM(P130:P142)</f>
        <v>0</v>
      </c>
      <c r="Q129" s="278"/>
      <c r="R129" s="279">
        <f>SUM(R130:R142)</f>
        <v>1.3133904000000001</v>
      </c>
      <c r="S129" s="278"/>
      <c r="T129" s="126">
        <f>SUM(T130:T142)</f>
        <v>4.5579999999999998</v>
      </c>
      <c r="AR129" s="120" t="s">
        <v>81</v>
      </c>
      <c r="AT129" s="127" t="s">
        <v>71</v>
      </c>
      <c r="AU129" s="127" t="s">
        <v>79</v>
      </c>
      <c r="AY129" s="120" t="s">
        <v>182</v>
      </c>
      <c r="BK129" s="128">
        <f>SUM(BK130:BK142)</f>
        <v>0</v>
      </c>
    </row>
    <row r="130" spans="2:65" s="1" customFormat="1" ht="33" customHeight="1">
      <c r="B130" s="32"/>
      <c r="C130" s="280" t="s">
        <v>79</v>
      </c>
      <c r="D130" s="280" t="s">
        <v>184</v>
      </c>
      <c r="E130" s="281" t="s">
        <v>5798</v>
      </c>
      <c r="F130" s="282" t="s">
        <v>7883</v>
      </c>
      <c r="G130" s="283" t="s">
        <v>300</v>
      </c>
      <c r="H130" s="284">
        <v>860</v>
      </c>
      <c r="I130" s="137"/>
      <c r="J130" s="285">
        <f t="shared" ref="J130:J142" si="0">ROUND(I130*H130,2)</f>
        <v>0</v>
      </c>
      <c r="K130" s="286"/>
      <c r="L130" s="32"/>
      <c r="M130" s="139" t="s">
        <v>3</v>
      </c>
      <c r="N130" s="287" t="s">
        <v>43</v>
      </c>
      <c r="O130" s="288"/>
      <c r="P130" s="289">
        <f t="shared" ref="P130:P142" si="1">O130*H130</f>
        <v>0</v>
      </c>
      <c r="Q130" s="289">
        <v>0</v>
      </c>
      <c r="R130" s="289">
        <f t="shared" ref="R130:R142" si="2">Q130*H130</f>
        <v>0</v>
      </c>
      <c r="S130" s="289">
        <v>5.3E-3</v>
      </c>
      <c r="T130" s="142">
        <f t="shared" ref="T130:T142" si="3">S130*H130</f>
        <v>4.5579999999999998</v>
      </c>
      <c r="AR130" s="143" t="s">
        <v>286</v>
      </c>
      <c r="AT130" s="143" t="s">
        <v>184</v>
      </c>
      <c r="AU130" s="143" t="s">
        <v>81</v>
      </c>
      <c r="AY130" s="17" t="s">
        <v>182</v>
      </c>
      <c r="BE130" s="144">
        <f t="shared" ref="BE130:BE142" si="4">IF(N130="základní",J130,0)</f>
        <v>0</v>
      </c>
      <c r="BF130" s="144">
        <f t="shared" ref="BF130:BF142" si="5">IF(N130="snížená",J130,0)</f>
        <v>0</v>
      </c>
      <c r="BG130" s="144">
        <f t="shared" ref="BG130:BG142" si="6">IF(N130="zákl. přenesená",J130,0)</f>
        <v>0</v>
      </c>
      <c r="BH130" s="144">
        <f t="shared" ref="BH130:BH142" si="7">IF(N130="sníž. přenesená",J130,0)</f>
        <v>0</v>
      </c>
      <c r="BI130" s="144">
        <f t="shared" ref="BI130:BI142" si="8">IF(N130="nulová",J130,0)</f>
        <v>0</v>
      </c>
      <c r="BJ130" s="17" t="s">
        <v>79</v>
      </c>
      <c r="BK130" s="144">
        <f t="shared" ref="BK130:BK142" si="9">ROUND(I130*H130,2)</f>
        <v>0</v>
      </c>
      <c r="BL130" s="17" t="s">
        <v>286</v>
      </c>
      <c r="BM130" s="143" t="s">
        <v>7884</v>
      </c>
    </row>
    <row r="131" spans="2:65" s="1" customFormat="1" ht="33" customHeight="1">
      <c r="B131" s="32"/>
      <c r="C131" s="280" t="s">
        <v>81</v>
      </c>
      <c r="D131" s="280" t="s">
        <v>184</v>
      </c>
      <c r="E131" s="281" t="s">
        <v>5799</v>
      </c>
      <c r="F131" s="282" t="s">
        <v>7885</v>
      </c>
      <c r="G131" s="283" t="s">
        <v>300</v>
      </c>
      <c r="H131" s="284">
        <v>1839</v>
      </c>
      <c r="I131" s="137"/>
      <c r="J131" s="285">
        <f t="shared" si="0"/>
        <v>0</v>
      </c>
      <c r="K131" s="286"/>
      <c r="L131" s="32"/>
      <c r="M131" s="139" t="s">
        <v>3</v>
      </c>
      <c r="N131" s="287" t="s">
        <v>43</v>
      </c>
      <c r="O131" s="288"/>
      <c r="P131" s="289">
        <f t="shared" si="1"/>
        <v>0</v>
      </c>
      <c r="Q131" s="289">
        <v>9.0000000000000006E-5</v>
      </c>
      <c r="R131" s="289">
        <f t="shared" si="2"/>
        <v>0.16551000000000002</v>
      </c>
      <c r="S131" s="289">
        <v>0</v>
      </c>
      <c r="T131" s="142">
        <f t="shared" si="3"/>
        <v>0</v>
      </c>
      <c r="AR131" s="143" t="s">
        <v>286</v>
      </c>
      <c r="AT131" s="143" t="s">
        <v>184</v>
      </c>
      <c r="AU131" s="143" t="s">
        <v>81</v>
      </c>
      <c r="AY131" s="17" t="s">
        <v>182</v>
      </c>
      <c r="BE131" s="144">
        <f t="shared" si="4"/>
        <v>0</v>
      </c>
      <c r="BF131" s="144">
        <f t="shared" si="5"/>
        <v>0</v>
      </c>
      <c r="BG131" s="144">
        <f t="shared" si="6"/>
        <v>0</v>
      </c>
      <c r="BH131" s="144">
        <f t="shared" si="7"/>
        <v>0</v>
      </c>
      <c r="BI131" s="144">
        <f t="shared" si="8"/>
        <v>0</v>
      </c>
      <c r="BJ131" s="17" t="s">
        <v>79</v>
      </c>
      <c r="BK131" s="144">
        <f t="shared" si="9"/>
        <v>0</v>
      </c>
      <c r="BL131" s="17" t="s">
        <v>286</v>
      </c>
      <c r="BM131" s="143" t="s">
        <v>7886</v>
      </c>
    </row>
    <row r="132" spans="2:65" s="1" customFormat="1" ht="24.2" customHeight="1">
      <c r="B132" s="32"/>
      <c r="C132" s="290" t="s">
        <v>202</v>
      </c>
      <c r="D132" s="290" t="s">
        <v>281</v>
      </c>
      <c r="E132" s="291" t="s">
        <v>5800</v>
      </c>
      <c r="F132" s="292" t="s">
        <v>8181</v>
      </c>
      <c r="G132" s="293" t="s">
        <v>300</v>
      </c>
      <c r="H132" s="294">
        <v>970</v>
      </c>
      <c r="I132" s="169"/>
      <c r="J132" s="295">
        <f t="shared" si="0"/>
        <v>0</v>
      </c>
      <c r="K132" s="296"/>
      <c r="L132" s="171"/>
      <c r="M132" s="172" t="s">
        <v>3</v>
      </c>
      <c r="N132" s="297" t="s">
        <v>43</v>
      </c>
      <c r="O132" s="288"/>
      <c r="P132" s="289">
        <f t="shared" si="1"/>
        <v>0</v>
      </c>
      <c r="Q132" s="289">
        <v>2.0000000000000001E-4</v>
      </c>
      <c r="R132" s="289">
        <f t="shared" si="2"/>
        <v>0.19400000000000001</v>
      </c>
      <c r="S132" s="289">
        <v>0</v>
      </c>
      <c r="T132" s="142">
        <f t="shared" si="3"/>
        <v>0</v>
      </c>
      <c r="AR132" s="143" t="s">
        <v>405</v>
      </c>
      <c r="AT132" s="143" t="s">
        <v>281</v>
      </c>
      <c r="AU132" s="143" t="s">
        <v>81</v>
      </c>
      <c r="AY132" s="17" t="s">
        <v>182</v>
      </c>
      <c r="BE132" s="144">
        <f t="shared" si="4"/>
        <v>0</v>
      </c>
      <c r="BF132" s="144">
        <f t="shared" si="5"/>
        <v>0</v>
      </c>
      <c r="BG132" s="144">
        <f t="shared" si="6"/>
        <v>0</v>
      </c>
      <c r="BH132" s="144">
        <f t="shared" si="7"/>
        <v>0</v>
      </c>
      <c r="BI132" s="144">
        <f t="shared" si="8"/>
        <v>0</v>
      </c>
      <c r="BJ132" s="17" t="s">
        <v>79</v>
      </c>
      <c r="BK132" s="144">
        <f t="shared" si="9"/>
        <v>0</v>
      </c>
      <c r="BL132" s="17" t="s">
        <v>286</v>
      </c>
      <c r="BM132" s="143" t="s">
        <v>7887</v>
      </c>
    </row>
    <row r="133" spans="2:65" s="1" customFormat="1" ht="24.2" customHeight="1">
      <c r="B133" s="32"/>
      <c r="C133" s="290" t="s">
        <v>189</v>
      </c>
      <c r="D133" s="290" t="s">
        <v>281</v>
      </c>
      <c r="E133" s="291" t="s">
        <v>5801</v>
      </c>
      <c r="F133" s="292" t="s">
        <v>5802</v>
      </c>
      <c r="G133" s="293" t="s">
        <v>300</v>
      </c>
      <c r="H133" s="294">
        <v>199.92</v>
      </c>
      <c r="I133" s="169"/>
      <c r="J133" s="295">
        <f t="shared" si="0"/>
        <v>0</v>
      </c>
      <c r="K133" s="296"/>
      <c r="L133" s="171"/>
      <c r="M133" s="172" t="s">
        <v>3</v>
      </c>
      <c r="N133" s="297" t="s">
        <v>43</v>
      </c>
      <c r="O133" s="288"/>
      <c r="P133" s="289">
        <f t="shared" si="1"/>
        <v>0</v>
      </c>
      <c r="Q133" s="289">
        <v>2.5000000000000001E-4</v>
      </c>
      <c r="R133" s="289">
        <f t="shared" si="2"/>
        <v>4.9979999999999997E-2</v>
      </c>
      <c r="S133" s="289">
        <v>0</v>
      </c>
      <c r="T133" s="142">
        <f t="shared" si="3"/>
        <v>0</v>
      </c>
      <c r="AR133" s="143" t="s">
        <v>405</v>
      </c>
      <c r="AT133" s="143" t="s">
        <v>281</v>
      </c>
      <c r="AU133" s="143" t="s">
        <v>81</v>
      </c>
      <c r="AY133" s="17" t="s">
        <v>182</v>
      </c>
      <c r="BE133" s="144">
        <f t="shared" si="4"/>
        <v>0</v>
      </c>
      <c r="BF133" s="144">
        <f t="shared" si="5"/>
        <v>0</v>
      </c>
      <c r="BG133" s="144">
        <f t="shared" si="6"/>
        <v>0</v>
      </c>
      <c r="BH133" s="144">
        <f t="shared" si="7"/>
        <v>0</v>
      </c>
      <c r="BI133" s="144">
        <f t="shared" si="8"/>
        <v>0</v>
      </c>
      <c r="BJ133" s="17" t="s">
        <v>79</v>
      </c>
      <c r="BK133" s="144">
        <f t="shared" si="9"/>
        <v>0</v>
      </c>
      <c r="BL133" s="17" t="s">
        <v>286</v>
      </c>
      <c r="BM133" s="143" t="s">
        <v>7888</v>
      </c>
    </row>
    <row r="134" spans="2:65" s="1" customFormat="1" ht="24.2" customHeight="1">
      <c r="B134" s="32"/>
      <c r="C134" s="290" t="s">
        <v>218</v>
      </c>
      <c r="D134" s="290" t="s">
        <v>281</v>
      </c>
      <c r="E134" s="291" t="s">
        <v>5803</v>
      </c>
      <c r="F134" s="292" t="s">
        <v>5804</v>
      </c>
      <c r="G134" s="293" t="s">
        <v>300</v>
      </c>
      <c r="H134" s="294">
        <v>308.04000000000002</v>
      </c>
      <c r="I134" s="169"/>
      <c r="J134" s="295">
        <f t="shared" si="0"/>
        <v>0</v>
      </c>
      <c r="K134" s="296"/>
      <c r="L134" s="171"/>
      <c r="M134" s="172" t="s">
        <v>3</v>
      </c>
      <c r="N134" s="297" t="s">
        <v>43</v>
      </c>
      <c r="O134" s="288"/>
      <c r="P134" s="289">
        <f t="shared" si="1"/>
        <v>0</v>
      </c>
      <c r="Q134" s="289">
        <v>2.7E-4</v>
      </c>
      <c r="R134" s="289">
        <f t="shared" si="2"/>
        <v>8.3170800000000003E-2</v>
      </c>
      <c r="S134" s="289">
        <v>0</v>
      </c>
      <c r="T134" s="142">
        <f t="shared" si="3"/>
        <v>0</v>
      </c>
      <c r="AR134" s="143" t="s">
        <v>405</v>
      </c>
      <c r="AT134" s="143" t="s">
        <v>281</v>
      </c>
      <c r="AU134" s="143" t="s">
        <v>81</v>
      </c>
      <c r="AY134" s="17" t="s">
        <v>182</v>
      </c>
      <c r="BE134" s="144">
        <f t="shared" si="4"/>
        <v>0</v>
      </c>
      <c r="BF134" s="144">
        <f t="shared" si="5"/>
        <v>0</v>
      </c>
      <c r="BG134" s="144">
        <f t="shared" si="6"/>
        <v>0</v>
      </c>
      <c r="BH134" s="144">
        <f t="shared" si="7"/>
        <v>0</v>
      </c>
      <c r="BI134" s="144">
        <f t="shared" si="8"/>
        <v>0</v>
      </c>
      <c r="BJ134" s="17" t="s">
        <v>79</v>
      </c>
      <c r="BK134" s="144">
        <f t="shared" si="9"/>
        <v>0</v>
      </c>
      <c r="BL134" s="17" t="s">
        <v>286</v>
      </c>
      <c r="BM134" s="143" t="s">
        <v>7889</v>
      </c>
    </row>
    <row r="135" spans="2:65" s="1" customFormat="1" ht="24.2" customHeight="1">
      <c r="B135" s="32"/>
      <c r="C135" s="290" t="s">
        <v>224</v>
      </c>
      <c r="D135" s="290" t="s">
        <v>281</v>
      </c>
      <c r="E135" s="291" t="s">
        <v>5805</v>
      </c>
      <c r="F135" s="292" t="s">
        <v>5806</v>
      </c>
      <c r="G135" s="293" t="s">
        <v>300</v>
      </c>
      <c r="H135" s="294">
        <v>122.4</v>
      </c>
      <c r="I135" s="169"/>
      <c r="J135" s="295">
        <f t="shared" si="0"/>
        <v>0</v>
      </c>
      <c r="K135" s="296"/>
      <c r="L135" s="171"/>
      <c r="M135" s="172" t="s">
        <v>3</v>
      </c>
      <c r="N135" s="297" t="s">
        <v>43</v>
      </c>
      <c r="O135" s="288"/>
      <c r="P135" s="289">
        <f t="shared" si="1"/>
        <v>0</v>
      </c>
      <c r="Q135" s="289">
        <v>2.9E-4</v>
      </c>
      <c r="R135" s="289">
        <f t="shared" si="2"/>
        <v>3.5496E-2</v>
      </c>
      <c r="S135" s="289">
        <v>0</v>
      </c>
      <c r="T135" s="142">
        <f t="shared" si="3"/>
        <v>0</v>
      </c>
      <c r="AR135" s="143" t="s">
        <v>405</v>
      </c>
      <c r="AT135" s="143" t="s">
        <v>281</v>
      </c>
      <c r="AU135" s="143" t="s">
        <v>81</v>
      </c>
      <c r="AY135" s="17" t="s">
        <v>182</v>
      </c>
      <c r="BE135" s="144">
        <f t="shared" si="4"/>
        <v>0</v>
      </c>
      <c r="BF135" s="144">
        <f t="shared" si="5"/>
        <v>0</v>
      </c>
      <c r="BG135" s="144">
        <f t="shared" si="6"/>
        <v>0</v>
      </c>
      <c r="BH135" s="144">
        <f t="shared" si="7"/>
        <v>0</v>
      </c>
      <c r="BI135" s="144">
        <f t="shared" si="8"/>
        <v>0</v>
      </c>
      <c r="BJ135" s="17" t="s">
        <v>79</v>
      </c>
      <c r="BK135" s="144">
        <f t="shared" si="9"/>
        <v>0</v>
      </c>
      <c r="BL135" s="17" t="s">
        <v>286</v>
      </c>
      <c r="BM135" s="143" t="s">
        <v>7890</v>
      </c>
    </row>
    <row r="136" spans="2:65" s="1" customFormat="1" ht="24.2" customHeight="1">
      <c r="B136" s="32"/>
      <c r="C136" s="290" t="s">
        <v>230</v>
      </c>
      <c r="D136" s="290" t="s">
        <v>281</v>
      </c>
      <c r="E136" s="291" t="s">
        <v>5807</v>
      </c>
      <c r="F136" s="292" t="s">
        <v>5808</v>
      </c>
      <c r="G136" s="293" t="s">
        <v>300</v>
      </c>
      <c r="H136" s="294">
        <v>99</v>
      </c>
      <c r="I136" s="169"/>
      <c r="J136" s="295">
        <f t="shared" si="0"/>
        <v>0</v>
      </c>
      <c r="K136" s="296"/>
      <c r="L136" s="171"/>
      <c r="M136" s="172" t="s">
        <v>3</v>
      </c>
      <c r="N136" s="297" t="s">
        <v>43</v>
      </c>
      <c r="O136" s="288"/>
      <c r="P136" s="289">
        <f t="shared" si="1"/>
        <v>0</v>
      </c>
      <c r="Q136" s="289">
        <v>6.4999999999999997E-4</v>
      </c>
      <c r="R136" s="289">
        <f t="shared" si="2"/>
        <v>6.4349999999999991E-2</v>
      </c>
      <c r="S136" s="289">
        <v>0</v>
      </c>
      <c r="T136" s="142">
        <f t="shared" si="3"/>
        <v>0</v>
      </c>
      <c r="AR136" s="143" t="s">
        <v>405</v>
      </c>
      <c r="AT136" s="143" t="s">
        <v>281</v>
      </c>
      <c r="AU136" s="143" t="s">
        <v>81</v>
      </c>
      <c r="AY136" s="17" t="s">
        <v>182</v>
      </c>
      <c r="BE136" s="144">
        <f t="shared" si="4"/>
        <v>0</v>
      </c>
      <c r="BF136" s="144">
        <f t="shared" si="5"/>
        <v>0</v>
      </c>
      <c r="BG136" s="144">
        <f t="shared" si="6"/>
        <v>0</v>
      </c>
      <c r="BH136" s="144">
        <f t="shared" si="7"/>
        <v>0</v>
      </c>
      <c r="BI136" s="144">
        <f t="shared" si="8"/>
        <v>0</v>
      </c>
      <c r="BJ136" s="17" t="s">
        <v>79</v>
      </c>
      <c r="BK136" s="144">
        <f t="shared" si="9"/>
        <v>0</v>
      </c>
      <c r="BL136" s="17" t="s">
        <v>286</v>
      </c>
      <c r="BM136" s="143" t="s">
        <v>7891</v>
      </c>
    </row>
    <row r="137" spans="2:65" s="1" customFormat="1" ht="24.2" customHeight="1">
      <c r="B137" s="32"/>
      <c r="C137" s="290" t="s">
        <v>236</v>
      </c>
      <c r="D137" s="290" t="s">
        <v>281</v>
      </c>
      <c r="E137" s="291" t="s">
        <v>5809</v>
      </c>
      <c r="F137" s="292" t="s">
        <v>5810</v>
      </c>
      <c r="G137" s="293" t="s">
        <v>300</v>
      </c>
      <c r="H137" s="294">
        <v>150.96</v>
      </c>
      <c r="I137" s="169"/>
      <c r="J137" s="295">
        <f t="shared" si="0"/>
        <v>0</v>
      </c>
      <c r="K137" s="296"/>
      <c r="L137" s="171"/>
      <c r="M137" s="172" t="s">
        <v>3</v>
      </c>
      <c r="N137" s="297" t="s">
        <v>43</v>
      </c>
      <c r="O137" s="288"/>
      <c r="P137" s="289">
        <f t="shared" si="1"/>
        <v>0</v>
      </c>
      <c r="Q137" s="289">
        <v>1.08E-3</v>
      </c>
      <c r="R137" s="289">
        <f t="shared" si="2"/>
        <v>0.16303680000000001</v>
      </c>
      <c r="S137" s="289">
        <v>0</v>
      </c>
      <c r="T137" s="142">
        <f t="shared" si="3"/>
        <v>0</v>
      </c>
      <c r="AR137" s="143" t="s">
        <v>405</v>
      </c>
      <c r="AT137" s="143" t="s">
        <v>281</v>
      </c>
      <c r="AU137" s="143" t="s">
        <v>81</v>
      </c>
      <c r="AY137" s="17" t="s">
        <v>182</v>
      </c>
      <c r="BE137" s="144">
        <f t="shared" si="4"/>
        <v>0</v>
      </c>
      <c r="BF137" s="144">
        <f t="shared" si="5"/>
        <v>0</v>
      </c>
      <c r="BG137" s="144">
        <f t="shared" si="6"/>
        <v>0</v>
      </c>
      <c r="BH137" s="144">
        <f t="shared" si="7"/>
        <v>0</v>
      </c>
      <c r="BI137" s="144">
        <f t="shared" si="8"/>
        <v>0</v>
      </c>
      <c r="BJ137" s="17" t="s">
        <v>79</v>
      </c>
      <c r="BK137" s="144">
        <f t="shared" si="9"/>
        <v>0</v>
      </c>
      <c r="BL137" s="17" t="s">
        <v>286</v>
      </c>
      <c r="BM137" s="143" t="s">
        <v>7892</v>
      </c>
    </row>
    <row r="138" spans="2:65" s="1" customFormat="1" ht="24.2" customHeight="1">
      <c r="B138" s="32"/>
      <c r="C138" s="290" t="s">
        <v>243</v>
      </c>
      <c r="D138" s="290" t="s">
        <v>281</v>
      </c>
      <c r="E138" s="291" t="s">
        <v>5811</v>
      </c>
      <c r="F138" s="292" t="s">
        <v>5812</v>
      </c>
      <c r="G138" s="293" t="s">
        <v>300</v>
      </c>
      <c r="H138" s="294">
        <v>55.08</v>
      </c>
      <c r="I138" s="169"/>
      <c r="J138" s="295">
        <f t="shared" si="0"/>
        <v>0</v>
      </c>
      <c r="K138" s="296"/>
      <c r="L138" s="171"/>
      <c r="M138" s="172" t="s">
        <v>3</v>
      </c>
      <c r="N138" s="297" t="s">
        <v>43</v>
      </c>
      <c r="O138" s="288"/>
      <c r="P138" s="289">
        <f t="shared" si="1"/>
        <v>0</v>
      </c>
      <c r="Q138" s="289">
        <v>1.2099999999999999E-3</v>
      </c>
      <c r="R138" s="289">
        <f t="shared" si="2"/>
        <v>6.6646799999999992E-2</v>
      </c>
      <c r="S138" s="289">
        <v>0</v>
      </c>
      <c r="T138" s="142">
        <f t="shared" si="3"/>
        <v>0</v>
      </c>
      <c r="AR138" s="143" t="s">
        <v>405</v>
      </c>
      <c r="AT138" s="143" t="s">
        <v>281</v>
      </c>
      <c r="AU138" s="143" t="s">
        <v>81</v>
      </c>
      <c r="AY138" s="17" t="s">
        <v>182</v>
      </c>
      <c r="BE138" s="144">
        <f t="shared" si="4"/>
        <v>0</v>
      </c>
      <c r="BF138" s="144">
        <f t="shared" si="5"/>
        <v>0</v>
      </c>
      <c r="BG138" s="144">
        <f t="shared" si="6"/>
        <v>0</v>
      </c>
      <c r="BH138" s="144">
        <f t="shared" si="7"/>
        <v>0</v>
      </c>
      <c r="BI138" s="144">
        <f t="shared" si="8"/>
        <v>0</v>
      </c>
      <c r="BJ138" s="17" t="s">
        <v>79</v>
      </c>
      <c r="BK138" s="144">
        <f t="shared" si="9"/>
        <v>0</v>
      </c>
      <c r="BL138" s="17" t="s">
        <v>286</v>
      </c>
      <c r="BM138" s="143" t="s">
        <v>7893</v>
      </c>
    </row>
    <row r="139" spans="2:65" s="1" customFormat="1" ht="33" customHeight="1">
      <c r="B139" s="32"/>
      <c r="C139" s="280" t="s">
        <v>111</v>
      </c>
      <c r="D139" s="280" t="s">
        <v>184</v>
      </c>
      <c r="E139" s="281" t="s">
        <v>5813</v>
      </c>
      <c r="F139" s="282" t="s">
        <v>6306</v>
      </c>
      <c r="G139" s="283" t="s">
        <v>300</v>
      </c>
      <c r="H139" s="284">
        <v>200</v>
      </c>
      <c r="I139" s="137"/>
      <c r="J139" s="285">
        <f t="shared" si="0"/>
        <v>0</v>
      </c>
      <c r="K139" s="286"/>
      <c r="L139" s="32"/>
      <c r="M139" s="139" t="s">
        <v>3</v>
      </c>
      <c r="N139" s="287" t="s">
        <v>43</v>
      </c>
      <c r="O139" s="288"/>
      <c r="P139" s="289">
        <f t="shared" si="1"/>
        <v>0</v>
      </c>
      <c r="Q139" s="289">
        <v>1.7000000000000001E-4</v>
      </c>
      <c r="R139" s="289">
        <f t="shared" si="2"/>
        <v>3.4000000000000002E-2</v>
      </c>
      <c r="S139" s="289">
        <v>0</v>
      </c>
      <c r="T139" s="142">
        <f t="shared" si="3"/>
        <v>0</v>
      </c>
      <c r="AR139" s="143" t="s">
        <v>286</v>
      </c>
      <c r="AT139" s="143" t="s">
        <v>184</v>
      </c>
      <c r="AU139" s="143" t="s">
        <v>81</v>
      </c>
      <c r="AY139" s="17" t="s">
        <v>182</v>
      </c>
      <c r="BE139" s="144">
        <f t="shared" si="4"/>
        <v>0</v>
      </c>
      <c r="BF139" s="144">
        <f t="shared" si="5"/>
        <v>0</v>
      </c>
      <c r="BG139" s="144">
        <f t="shared" si="6"/>
        <v>0</v>
      </c>
      <c r="BH139" s="144">
        <f t="shared" si="7"/>
        <v>0</v>
      </c>
      <c r="BI139" s="144">
        <f t="shared" si="8"/>
        <v>0</v>
      </c>
      <c r="BJ139" s="17" t="s">
        <v>79</v>
      </c>
      <c r="BK139" s="144">
        <f t="shared" si="9"/>
        <v>0</v>
      </c>
      <c r="BL139" s="17" t="s">
        <v>286</v>
      </c>
      <c r="BM139" s="143" t="s">
        <v>7894</v>
      </c>
    </row>
    <row r="140" spans="2:65" s="1" customFormat="1" ht="24.2" customHeight="1">
      <c r="B140" s="32"/>
      <c r="C140" s="290" t="s">
        <v>114</v>
      </c>
      <c r="D140" s="290" t="s">
        <v>281</v>
      </c>
      <c r="E140" s="291" t="s">
        <v>5814</v>
      </c>
      <c r="F140" s="292" t="s">
        <v>5815</v>
      </c>
      <c r="G140" s="293" t="s">
        <v>300</v>
      </c>
      <c r="H140" s="294">
        <v>204</v>
      </c>
      <c r="I140" s="169"/>
      <c r="J140" s="295">
        <f t="shared" si="0"/>
        <v>0</v>
      </c>
      <c r="K140" s="296"/>
      <c r="L140" s="171"/>
      <c r="M140" s="172" t="s">
        <v>3</v>
      </c>
      <c r="N140" s="297" t="s">
        <v>43</v>
      </c>
      <c r="O140" s="288"/>
      <c r="P140" s="289">
        <f t="shared" si="1"/>
        <v>0</v>
      </c>
      <c r="Q140" s="289">
        <v>2.0500000000000002E-3</v>
      </c>
      <c r="R140" s="289">
        <f t="shared" si="2"/>
        <v>0.41820000000000002</v>
      </c>
      <c r="S140" s="289">
        <v>0</v>
      </c>
      <c r="T140" s="142">
        <f t="shared" si="3"/>
        <v>0</v>
      </c>
      <c r="AR140" s="143" t="s">
        <v>405</v>
      </c>
      <c r="AT140" s="143" t="s">
        <v>281</v>
      </c>
      <c r="AU140" s="143" t="s">
        <v>81</v>
      </c>
      <c r="AY140" s="17" t="s">
        <v>182</v>
      </c>
      <c r="BE140" s="144">
        <f t="shared" si="4"/>
        <v>0</v>
      </c>
      <c r="BF140" s="144">
        <f t="shared" si="5"/>
        <v>0</v>
      </c>
      <c r="BG140" s="144">
        <f t="shared" si="6"/>
        <v>0</v>
      </c>
      <c r="BH140" s="144">
        <f t="shared" si="7"/>
        <v>0</v>
      </c>
      <c r="BI140" s="144">
        <f t="shared" si="8"/>
        <v>0</v>
      </c>
      <c r="BJ140" s="17" t="s">
        <v>79</v>
      </c>
      <c r="BK140" s="144">
        <f t="shared" si="9"/>
        <v>0</v>
      </c>
      <c r="BL140" s="17" t="s">
        <v>286</v>
      </c>
      <c r="BM140" s="143" t="s">
        <v>7895</v>
      </c>
    </row>
    <row r="141" spans="2:65" s="1" customFormat="1" ht="24.2" customHeight="1">
      <c r="B141" s="32"/>
      <c r="C141" s="290" t="s">
        <v>260</v>
      </c>
      <c r="D141" s="290" t="s">
        <v>281</v>
      </c>
      <c r="E141" s="291" t="s">
        <v>5816</v>
      </c>
      <c r="F141" s="292" t="s">
        <v>5817</v>
      </c>
      <c r="G141" s="293" t="s">
        <v>300</v>
      </c>
      <c r="H141" s="294">
        <v>10</v>
      </c>
      <c r="I141" s="169"/>
      <c r="J141" s="295">
        <f t="shared" si="0"/>
        <v>0</v>
      </c>
      <c r="K141" s="296"/>
      <c r="L141" s="171"/>
      <c r="M141" s="172" t="s">
        <v>3</v>
      </c>
      <c r="N141" s="297" t="s">
        <v>43</v>
      </c>
      <c r="O141" s="288"/>
      <c r="P141" s="289">
        <f t="shared" si="1"/>
        <v>0</v>
      </c>
      <c r="Q141" s="289">
        <v>3.8999999999999998E-3</v>
      </c>
      <c r="R141" s="289">
        <f t="shared" si="2"/>
        <v>3.9E-2</v>
      </c>
      <c r="S141" s="289">
        <v>0</v>
      </c>
      <c r="T141" s="142">
        <f t="shared" si="3"/>
        <v>0</v>
      </c>
      <c r="AR141" s="143" t="s">
        <v>405</v>
      </c>
      <c r="AT141" s="143" t="s">
        <v>281</v>
      </c>
      <c r="AU141" s="143" t="s">
        <v>81</v>
      </c>
      <c r="AY141" s="17" t="s">
        <v>182</v>
      </c>
      <c r="BE141" s="144">
        <f t="shared" si="4"/>
        <v>0</v>
      </c>
      <c r="BF141" s="144">
        <f t="shared" si="5"/>
        <v>0</v>
      </c>
      <c r="BG141" s="144">
        <f t="shared" si="6"/>
        <v>0</v>
      </c>
      <c r="BH141" s="144">
        <f t="shared" si="7"/>
        <v>0</v>
      </c>
      <c r="BI141" s="144">
        <f t="shared" si="8"/>
        <v>0</v>
      </c>
      <c r="BJ141" s="17" t="s">
        <v>79</v>
      </c>
      <c r="BK141" s="144">
        <f t="shared" si="9"/>
        <v>0</v>
      </c>
      <c r="BL141" s="17" t="s">
        <v>286</v>
      </c>
      <c r="BM141" s="143" t="s">
        <v>7896</v>
      </c>
    </row>
    <row r="142" spans="2:65" s="1" customFormat="1" ht="24.2" customHeight="1">
      <c r="B142" s="32"/>
      <c r="C142" s="280" t="s">
        <v>265</v>
      </c>
      <c r="D142" s="280" t="s">
        <v>184</v>
      </c>
      <c r="E142" s="281" t="s">
        <v>5818</v>
      </c>
      <c r="F142" s="282" t="s">
        <v>7897</v>
      </c>
      <c r="G142" s="283" t="s">
        <v>5418</v>
      </c>
      <c r="H142" s="185"/>
      <c r="I142" s="137"/>
      <c r="J142" s="285">
        <f t="shared" si="0"/>
        <v>0</v>
      </c>
      <c r="K142" s="286"/>
      <c r="L142" s="32"/>
      <c r="M142" s="139" t="s">
        <v>3</v>
      </c>
      <c r="N142" s="287" t="s">
        <v>43</v>
      </c>
      <c r="O142" s="288"/>
      <c r="P142" s="289">
        <f t="shared" si="1"/>
        <v>0</v>
      </c>
      <c r="Q142" s="289">
        <v>0</v>
      </c>
      <c r="R142" s="289">
        <f t="shared" si="2"/>
        <v>0</v>
      </c>
      <c r="S142" s="289">
        <v>0</v>
      </c>
      <c r="T142" s="142">
        <f t="shared" si="3"/>
        <v>0</v>
      </c>
      <c r="AR142" s="143" t="s">
        <v>286</v>
      </c>
      <c r="AT142" s="143" t="s">
        <v>184</v>
      </c>
      <c r="AU142" s="143" t="s">
        <v>81</v>
      </c>
      <c r="AY142" s="17" t="s">
        <v>182</v>
      </c>
      <c r="BE142" s="144">
        <f t="shared" si="4"/>
        <v>0</v>
      </c>
      <c r="BF142" s="144">
        <f t="shared" si="5"/>
        <v>0</v>
      </c>
      <c r="BG142" s="144">
        <f t="shared" si="6"/>
        <v>0</v>
      </c>
      <c r="BH142" s="144">
        <f t="shared" si="7"/>
        <v>0</v>
      </c>
      <c r="BI142" s="144">
        <f t="shared" si="8"/>
        <v>0</v>
      </c>
      <c r="BJ142" s="17" t="s">
        <v>79</v>
      </c>
      <c r="BK142" s="144">
        <f t="shared" si="9"/>
        <v>0</v>
      </c>
      <c r="BL142" s="17" t="s">
        <v>286</v>
      </c>
      <c r="BM142" s="143" t="s">
        <v>7898</v>
      </c>
    </row>
    <row r="143" spans="2:65" s="11" customFormat="1" ht="22.9" customHeight="1">
      <c r="B143" s="119"/>
      <c r="D143" s="120" t="s">
        <v>71</v>
      </c>
      <c r="E143" s="129" t="s">
        <v>3499</v>
      </c>
      <c r="F143" s="129" t="s">
        <v>3500</v>
      </c>
      <c r="I143" s="122"/>
      <c r="J143" s="130">
        <f>BK143</f>
        <v>0</v>
      </c>
      <c r="L143" s="119"/>
      <c r="M143" s="124"/>
      <c r="N143" s="278"/>
      <c r="O143" s="278"/>
      <c r="P143" s="279">
        <f>SUM(P144:P147)</f>
        <v>0</v>
      </c>
      <c r="Q143" s="278"/>
      <c r="R143" s="279">
        <f>SUM(R144:R147)</f>
        <v>1.5399999999999999E-2</v>
      </c>
      <c r="S143" s="278"/>
      <c r="T143" s="126">
        <f>SUM(T144:T147)</f>
        <v>0</v>
      </c>
      <c r="AR143" s="120" t="s">
        <v>81</v>
      </c>
      <c r="AT143" s="127" t="s">
        <v>71</v>
      </c>
      <c r="AU143" s="127" t="s">
        <v>79</v>
      </c>
      <c r="AY143" s="120" t="s">
        <v>182</v>
      </c>
      <c r="BK143" s="128">
        <f>SUM(BK144:BK147)</f>
        <v>0</v>
      </c>
    </row>
    <row r="144" spans="2:65" s="1" customFormat="1" ht="24.2" customHeight="1">
      <c r="B144" s="32"/>
      <c r="C144" s="280" t="s">
        <v>271</v>
      </c>
      <c r="D144" s="280" t="s">
        <v>184</v>
      </c>
      <c r="E144" s="281" t="s">
        <v>5819</v>
      </c>
      <c r="F144" s="282" t="s">
        <v>7899</v>
      </c>
      <c r="G144" s="283" t="s">
        <v>543</v>
      </c>
      <c r="H144" s="284">
        <v>38</v>
      </c>
      <c r="I144" s="137"/>
      <c r="J144" s="285">
        <f>ROUND(I144*H144,2)</f>
        <v>0</v>
      </c>
      <c r="K144" s="286"/>
      <c r="L144" s="32"/>
      <c r="M144" s="139" t="s">
        <v>3</v>
      </c>
      <c r="N144" s="287" t="s">
        <v>43</v>
      </c>
      <c r="O144" s="288"/>
      <c r="P144" s="289">
        <f>O144*H144</f>
        <v>0</v>
      </c>
      <c r="Q144" s="289">
        <v>2.5000000000000001E-4</v>
      </c>
      <c r="R144" s="289">
        <f>Q144*H144</f>
        <v>9.4999999999999998E-3</v>
      </c>
      <c r="S144" s="289">
        <v>0</v>
      </c>
      <c r="T144" s="142">
        <f>S144*H144</f>
        <v>0</v>
      </c>
      <c r="AR144" s="143" t="s">
        <v>286</v>
      </c>
      <c r="AT144" s="143" t="s">
        <v>184</v>
      </c>
      <c r="AU144" s="143" t="s">
        <v>81</v>
      </c>
      <c r="AY144" s="17" t="s">
        <v>182</v>
      </c>
      <c r="BE144" s="144">
        <f>IF(N144="základní",J144,0)</f>
        <v>0</v>
      </c>
      <c r="BF144" s="144">
        <f>IF(N144="snížená",J144,0)</f>
        <v>0</v>
      </c>
      <c r="BG144" s="144">
        <f>IF(N144="zákl. přenesená",J144,0)</f>
        <v>0</v>
      </c>
      <c r="BH144" s="144">
        <f>IF(N144="sníž. přenesená",J144,0)</f>
        <v>0</v>
      </c>
      <c r="BI144" s="144">
        <f>IF(N144="nulová",J144,0)</f>
        <v>0</v>
      </c>
      <c r="BJ144" s="17" t="s">
        <v>79</v>
      </c>
      <c r="BK144" s="144">
        <f>ROUND(I144*H144,2)</f>
        <v>0</v>
      </c>
      <c r="BL144" s="17" t="s">
        <v>286</v>
      </c>
      <c r="BM144" s="143" t="s">
        <v>7900</v>
      </c>
    </row>
    <row r="145" spans="2:65" s="1" customFormat="1" ht="24.2" customHeight="1">
      <c r="B145" s="32"/>
      <c r="C145" s="280" t="s">
        <v>9</v>
      </c>
      <c r="D145" s="280" t="s">
        <v>184</v>
      </c>
      <c r="E145" s="281" t="s">
        <v>5820</v>
      </c>
      <c r="F145" s="282" t="s">
        <v>7901</v>
      </c>
      <c r="G145" s="283" t="s">
        <v>543</v>
      </c>
      <c r="H145" s="284">
        <v>6</v>
      </c>
      <c r="I145" s="137"/>
      <c r="J145" s="285">
        <f>ROUND(I145*H145,2)</f>
        <v>0</v>
      </c>
      <c r="K145" s="286"/>
      <c r="L145" s="32"/>
      <c r="M145" s="139" t="s">
        <v>3</v>
      </c>
      <c r="N145" s="287" t="s">
        <v>43</v>
      </c>
      <c r="O145" s="288"/>
      <c r="P145" s="289">
        <f>O145*H145</f>
        <v>0</v>
      </c>
      <c r="Q145" s="289">
        <v>2.5000000000000001E-4</v>
      </c>
      <c r="R145" s="289">
        <f>Q145*H145</f>
        <v>1.5E-3</v>
      </c>
      <c r="S145" s="289">
        <v>0</v>
      </c>
      <c r="T145" s="142">
        <f>S145*H145</f>
        <v>0</v>
      </c>
      <c r="AR145" s="143" t="s">
        <v>286</v>
      </c>
      <c r="AT145" s="143" t="s">
        <v>184</v>
      </c>
      <c r="AU145" s="143" t="s">
        <v>81</v>
      </c>
      <c r="AY145" s="17" t="s">
        <v>182</v>
      </c>
      <c r="BE145" s="144">
        <f>IF(N145="základní",J145,0)</f>
        <v>0</v>
      </c>
      <c r="BF145" s="144">
        <f>IF(N145="snížená",J145,0)</f>
        <v>0</v>
      </c>
      <c r="BG145" s="144">
        <f>IF(N145="zákl. přenesená",J145,0)</f>
        <v>0</v>
      </c>
      <c r="BH145" s="144">
        <f>IF(N145="sníž. přenesená",J145,0)</f>
        <v>0</v>
      </c>
      <c r="BI145" s="144">
        <f>IF(N145="nulová",J145,0)</f>
        <v>0</v>
      </c>
      <c r="BJ145" s="17" t="s">
        <v>79</v>
      </c>
      <c r="BK145" s="144">
        <f>ROUND(I145*H145,2)</f>
        <v>0</v>
      </c>
      <c r="BL145" s="17" t="s">
        <v>286</v>
      </c>
      <c r="BM145" s="143" t="s">
        <v>7902</v>
      </c>
    </row>
    <row r="146" spans="2:65" s="1" customFormat="1" ht="24.2" customHeight="1">
      <c r="B146" s="32"/>
      <c r="C146" s="280" t="s">
        <v>286</v>
      </c>
      <c r="D146" s="280" t="s">
        <v>184</v>
      </c>
      <c r="E146" s="281" t="s">
        <v>5821</v>
      </c>
      <c r="F146" s="282" t="s">
        <v>7903</v>
      </c>
      <c r="G146" s="283" t="s">
        <v>543</v>
      </c>
      <c r="H146" s="284">
        <v>8</v>
      </c>
      <c r="I146" s="137"/>
      <c r="J146" s="285">
        <f>ROUND(I146*H146,2)</f>
        <v>0</v>
      </c>
      <c r="K146" s="286"/>
      <c r="L146" s="32"/>
      <c r="M146" s="139" t="s">
        <v>3</v>
      </c>
      <c r="N146" s="287" t="s">
        <v>43</v>
      </c>
      <c r="O146" s="288"/>
      <c r="P146" s="289">
        <f>O146*H146</f>
        <v>0</v>
      </c>
      <c r="Q146" s="289">
        <v>2.5000000000000001E-4</v>
      </c>
      <c r="R146" s="289">
        <f>Q146*H146</f>
        <v>2E-3</v>
      </c>
      <c r="S146" s="289">
        <v>0</v>
      </c>
      <c r="T146" s="142">
        <f>S146*H146</f>
        <v>0</v>
      </c>
      <c r="AR146" s="143" t="s">
        <v>286</v>
      </c>
      <c r="AT146" s="143" t="s">
        <v>184</v>
      </c>
      <c r="AU146" s="143" t="s">
        <v>81</v>
      </c>
      <c r="AY146" s="17" t="s">
        <v>182</v>
      </c>
      <c r="BE146" s="144">
        <f>IF(N146="základní",J146,0)</f>
        <v>0</v>
      </c>
      <c r="BF146" s="144">
        <f>IF(N146="snížená",J146,0)</f>
        <v>0</v>
      </c>
      <c r="BG146" s="144">
        <f>IF(N146="zákl. přenesená",J146,0)</f>
        <v>0</v>
      </c>
      <c r="BH146" s="144">
        <f>IF(N146="sníž. přenesená",J146,0)</f>
        <v>0</v>
      </c>
      <c r="BI146" s="144">
        <f>IF(N146="nulová",J146,0)</f>
        <v>0</v>
      </c>
      <c r="BJ146" s="17" t="s">
        <v>79</v>
      </c>
      <c r="BK146" s="144">
        <f>ROUND(I146*H146,2)</f>
        <v>0</v>
      </c>
      <c r="BL146" s="17" t="s">
        <v>286</v>
      </c>
      <c r="BM146" s="143" t="s">
        <v>7904</v>
      </c>
    </row>
    <row r="147" spans="2:65" s="1" customFormat="1" ht="24.2" customHeight="1">
      <c r="B147" s="32"/>
      <c r="C147" s="280" t="s">
        <v>289</v>
      </c>
      <c r="D147" s="280" t="s">
        <v>184</v>
      </c>
      <c r="E147" s="281" t="s">
        <v>5822</v>
      </c>
      <c r="F147" s="282" t="s">
        <v>6337</v>
      </c>
      <c r="G147" s="283" t="s">
        <v>543</v>
      </c>
      <c r="H147" s="284">
        <v>8</v>
      </c>
      <c r="I147" s="137"/>
      <c r="J147" s="285">
        <f>ROUND(I147*H147,2)</f>
        <v>0</v>
      </c>
      <c r="K147" s="286"/>
      <c r="L147" s="32"/>
      <c r="M147" s="139" t="s">
        <v>3</v>
      </c>
      <c r="N147" s="287" t="s">
        <v>43</v>
      </c>
      <c r="O147" s="288"/>
      <c r="P147" s="289">
        <f>O147*H147</f>
        <v>0</v>
      </c>
      <c r="Q147" s="289">
        <v>2.9999999999999997E-4</v>
      </c>
      <c r="R147" s="289">
        <f>Q147*H147</f>
        <v>2.3999999999999998E-3</v>
      </c>
      <c r="S147" s="289">
        <v>0</v>
      </c>
      <c r="T147" s="142">
        <f>S147*H147</f>
        <v>0</v>
      </c>
      <c r="AR147" s="143" t="s">
        <v>286</v>
      </c>
      <c r="AT147" s="143" t="s">
        <v>184</v>
      </c>
      <c r="AU147" s="143" t="s">
        <v>81</v>
      </c>
      <c r="AY147" s="17" t="s">
        <v>182</v>
      </c>
      <c r="BE147" s="144">
        <f>IF(N147="základní",J147,0)</f>
        <v>0</v>
      </c>
      <c r="BF147" s="144">
        <f>IF(N147="snížená",J147,0)</f>
        <v>0</v>
      </c>
      <c r="BG147" s="144">
        <f>IF(N147="zákl. přenesená",J147,0)</f>
        <v>0</v>
      </c>
      <c r="BH147" s="144">
        <f>IF(N147="sníž. přenesená",J147,0)</f>
        <v>0</v>
      </c>
      <c r="BI147" s="144">
        <f>IF(N147="nulová",J147,0)</f>
        <v>0</v>
      </c>
      <c r="BJ147" s="17" t="s">
        <v>79</v>
      </c>
      <c r="BK147" s="144">
        <f>ROUND(I147*H147,2)</f>
        <v>0</v>
      </c>
      <c r="BL147" s="17" t="s">
        <v>286</v>
      </c>
      <c r="BM147" s="143" t="s">
        <v>7905</v>
      </c>
    </row>
    <row r="148" spans="2:65" s="11" customFormat="1" ht="22.9" customHeight="1">
      <c r="B148" s="119"/>
      <c r="D148" s="120" t="s">
        <v>71</v>
      </c>
      <c r="E148" s="129" t="s">
        <v>5823</v>
      </c>
      <c r="F148" s="129" t="s">
        <v>5824</v>
      </c>
      <c r="I148" s="122"/>
      <c r="J148" s="130">
        <f>BK148</f>
        <v>0</v>
      </c>
      <c r="L148" s="119"/>
      <c r="M148" s="124"/>
      <c r="N148" s="278"/>
      <c r="O148" s="278"/>
      <c r="P148" s="279">
        <f>SUM(P149:P168)</f>
        <v>0</v>
      </c>
      <c r="Q148" s="278"/>
      <c r="R148" s="279">
        <f>SUM(R149:R168)</f>
        <v>0.25240999999999997</v>
      </c>
      <c r="S148" s="278"/>
      <c r="T148" s="126">
        <f>SUM(T149:T168)</f>
        <v>0</v>
      </c>
      <c r="AR148" s="120" t="s">
        <v>81</v>
      </c>
      <c r="AT148" s="127" t="s">
        <v>71</v>
      </c>
      <c r="AU148" s="127" t="s">
        <v>79</v>
      </c>
      <c r="AY148" s="120" t="s">
        <v>182</v>
      </c>
      <c r="BK148" s="128">
        <f>SUM(BK149:BK168)</f>
        <v>0</v>
      </c>
    </row>
    <row r="149" spans="2:65" s="1" customFormat="1" ht="24.2" customHeight="1">
      <c r="B149" s="32"/>
      <c r="C149" s="280" t="s">
        <v>297</v>
      </c>
      <c r="D149" s="280" t="s">
        <v>184</v>
      </c>
      <c r="E149" s="281" t="s">
        <v>5825</v>
      </c>
      <c r="F149" s="282" t="s">
        <v>7906</v>
      </c>
      <c r="G149" s="283" t="s">
        <v>543</v>
      </c>
      <c r="H149" s="284">
        <v>2</v>
      </c>
      <c r="I149" s="137"/>
      <c r="J149" s="285">
        <f t="shared" ref="J149:J168" si="10">ROUND(I149*H149,2)</f>
        <v>0</v>
      </c>
      <c r="K149" s="286"/>
      <c r="L149" s="32"/>
      <c r="M149" s="139" t="s">
        <v>3</v>
      </c>
      <c r="N149" s="287" t="s">
        <v>43</v>
      </c>
      <c r="O149" s="288"/>
      <c r="P149" s="289">
        <f t="shared" ref="P149:P168" si="11">O149*H149</f>
        <v>0</v>
      </c>
      <c r="Q149" s="289">
        <v>3.1809999999999998E-2</v>
      </c>
      <c r="R149" s="289">
        <f t="shared" ref="R149:R168" si="12">Q149*H149</f>
        <v>6.3619999999999996E-2</v>
      </c>
      <c r="S149" s="289">
        <v>0</v>
      </c>
      <c r="T149" s="142">
        <f t="shared" ref="T149:T168" si="13">S149*H149</f>
        <v>0</v>
      </c>
      <c r="AR149" s="143" t="s">
        <v>286</v>
      </c>
      <c r="AT149" s="143" t="s">
        <v>184</v>
      </c>
      <c r="AU149" s="143" t="s">
        <v>81</v>
      </c>
      <c r="AY149" s="17" t="s">
        <v>182</v>
      </c>
      <c r="BE149" s="144">
        <f t="shared" ref="BE149:BE168" si="14">IF(N149="základní",J149,0)</f>
        <v>0</v>
      </c>
      <c r="BF149" s="144">
        <f t="shared" ref="BF149:BF168" si="15">IF(N149="snížená",J149,0)</f>
        <v>0</v>
      </c>
      <c r="BG149" s="144">
        <f t="shared" ref="BG149:BG168" si="16">IF(N149="zákl. přenesená",J149,0)</f>
        <v>0</v>
      </c>
      <c r="BH149" s="144">
        <f t="shared" ref="BH149:BH168" si="17">IF(N149="sníž. přenesená",J149,0)</f>
        <v>0</v>
      </c>
      <c r="BI149" s="144">
        <f t="shared" ref="BI149:BI168" si="18">IF(N149="nulová",J149,0)</f>
        <v>0</v>
      </c>
      <c r="BJ149" s="17" t="s">
        <v>79</v>
      </c>
      <c r="BK149" s="144">
        <f t="shared" ref="BK149:BK168" si="19">ROUND(I149*H149,2)</f>
        <v>0</v>
      </c>
      <c r="BL149" s="17" t="s">
        <v>286</v>
      </c>
      <c r="BM149" s="143" t="s">
        <v>7907</v>
      </c>
    </row>
    <row r="150" spans="2:65" s="1" customFormat="1" ht="24.2" customHeight="1">
      <c r="B150" s="32"/>
      <c r="C150" s="280" t="s">
        <v>303</v>
      </c>
      <c r="D150" s="280" t="s">
        <v>184</v>
      </c>
      <c r="E150" s="281" t="s">
        <v>5826</v>
      </c>
      <c r="F150" s="282" t="s">
        <v>7908</v>
      </c>
      <c r="G150" s="283" t="s">
        <v>543</v>
      </c>
      <c r="H150" s="284">
        <v>12</v>
      </c>
      <c r="I150" s="137"/>
      <c r="J150" s="285">
        <f t="shared" si="10"/>
        <v>0</v>
      </c>
      <c r="K150" s="286"/>
      <c r="L150" s="32"/>
      <c r="M150" s="139" t="s">
        <v>3</v>
      </c>
      <c r="N150" s="287" t="s">
        <v>43</v>
      </c>
      <c r="O150" s="288"/>
      <c r="P150" s="289">
        <f t="shared" si="11"/>
        <v>0</v>
      </c>
      <c r="Q150" s="289">
        <v>7.92E-3</v>
      </c>
      <c r="R150" s="289">
        <f t="shared" si="12"/>
        <v>9.5039999999999999E-2</v>
      </c>
      <c r="S150" s="289">
        <v>0</v>
      </c>
      <c r="T150" s="142">
        <f t="shared" si="13"/>
        <v>0</v>
      </c>
      <c r="AR150" s="143" t="s">
        <v>286</v>
      </c>
      <c r="AT150" s="143" t="s">
        <v>184</v>
      </c>
      <c r="AU150" s="143" t="s">
        <v>81</v>
      </c>
      <c r="AY150" s="17" t="s">
        <v>182</v>
      </c>
      <c r="BE150" s="144">
        <f t="shared" si="14"/>
        <v>0</v>
      </c>
      <c r="BF150" s="144">
        <f t="shared" si="15"/>
        <v>0</v>
      </c>
      <c r="BG150" s="144">
        <f t="shared" si="16"/>
        <v>0</v>
      </c>
      <c r="BH150" s="144">
        <f t="shared" si="17"/>
        <v>0</v>
      </c>
      <c r="BI150" s="144">
        <f t="shared" si="18"/>
        <v>0</v>
      </c>
      <c r="BJ150" s="17" t="s">
        <v>79</v>
      </c>
      <c r="BK150" s="144">
        <f t="shared" si="19"/>
        <v>0</v>
      </c>
      <c r="BL150" s="17" t="s">
        <v>286</v>
      </c>
      <c r="BM150" s="143" t="s">
        <v>7909</v>
      </c>
    </row>
    <row r="151" spans="2:65" s="1" customFormat="1" ht="24.2" customHeight="1">
      <c r="B151" s="32"/>
      <c r="C151" s="280" t="s">
        <v>309</v>
      </c>
      <c r="D151" s="280" t="s">
        <v>184</v>
      </c>
      <c r="E151" s="281" t="s">
        <v>5827</v>
      </c>
      <c r="F151" s="282" t="s">
        <v>7910</v>
      </c>
      <c r="G151" s="283" t="s">
        <v>543</v>
      </c>
      <c r="H151" s="284">
        <v>3</v>
      </c>
      <c r="I151" s="137"/>
      <c r="J151" s="285">
        <f t="shared" si="10"/>
        <v>0</v>
      </c>
      <c r="K151" s="286"/>
      <c r="L151" s="32"/>
      <c r="M151" s="139" t="s">
        <v>3</v>
      </c>
      <c r="N151" s="287" t="s">
        <v>43</v>
      </c>
      <c r="O151" s="288"/>
      <c r="P151" s="289">
        <f t="shared" si="11"/>
        <v>0</v>
      </c>
      <c r="Q151" s="289">
        <v>5.9000000000000003E-4</v>
      </c>
      <c r="R151" s="289">
        <f t="shared" si="12"/>
        <v>1.7700000000000001E-3</v>
      </c>
      <c r="S151" s="289">
        <v>0</v>
      </c>
      <c r="T151" s="142">
        <f t="shared" si="13"/>
        <v>0</v>
      </c>
      <c r="AR151" s="143" t="s">
        <v>286</v>
      </c>
      <c r="AT151" s="143" t="s">
        <v>184</v>
      </c>
      <c r="AU151" s="143" t="s">
        <v>81</v>
      </c>
      <c r="AY151" s="17" t="s">
        <v>182</v>
      </c>
      <c r="BE151" s="144">
        <f t="shared" si="14"/>
        <v>0</v>
      </c>
      <c r="BF151" s="144">
        <f t="shared" si="15"/>
        <v>0</v>
      </c>
      <c r="BG151" s="144">
        <f t="shared" si="16"/>
        <v>0</v>
      </c>
      <c r="BH151" s="144">
        <f t="shared" si="17"/>
        <v>0</v>
      </c>
      <c r="BI151" s="144">
        <f t="shared" si="18"/>
        <v>0</v>
      </c>
      <c r="BJ151" s="17" t="s">
        <v>79</v>
      </c>
      <c r="BK151" s="144">
        <f t="shared" si="19"/>
        <v>0</v>
      </c>
      <c r="BL151" s="17" t="s">
        <v>286</v>
      </c>
      <c r="BM151" s="143" t="s">
        <v>7911</v>
      </c>
    </row>
    <row r="152" spans="2:65" s="1" customFormat="1" ht="24.2" customHeight="1">
      <c r="B152" s="32"/>
      <c r="C152" s="280" t="s">
        <v>8</v>
      </c>
      <c r="D152" s="280" t="s">
        <v>184</v>
      </c>
      <c r="E152" s="281" t="s">
        <v>5828</v>
      </c>
      <c r="F152" s="282" t="s">
        <v>7912</v>
      </c>
      <c r="G152" s="283" t="s">
        <v>543</v>
      </c>
      <c r="H152" s="284">
        <v>8</v>
      </c>
      <c r="I152" s="137"/>
      <c r="J152" s="285">
        <f t="shared" si="10"/>
        <v>0</v>
      </c>
      <c r="K152" s="286"/>
      <c r="L152" s="32"/>
      <c r="M152" s="139" t="s">
        <v>3</v>
      </c>
      <c r="N152" s="287" t="s">
        <v>43</v>
      </c>
      <c r="O152" s="288"/>
      <c r="P152" s="289">
        <f t="shared" si="11"/>
        <v>0</v>
      </c>
      <c r="Q152" s="289">
        <v>1.3799999999999999E-3</v>
      </c>
      <c r="R152" s="289">
        <f t="shared" si="12"/>
        <v>1.1039999999999999E-2</v>
      </c>
      <c r="S152" s="289">
        <v>0</v>
      </c>
      <c r="T152" s="142">
        <f t="shared" si="13"/>
        <v>0</v>
      </c>
      <c r="AR152" s="143" t="s">
        <v>286</v>
      </c>
      <c r="AT152" s="143" t="s">
        <v>184</v>
      </c>
      <c r="AU152" s="143" t="s">
        <v>81</v>
      </c>
      <c r="AY152" s="17" t="s">
        <v>182</v>
      </c>
      <c r="BE152" s="144">
        <f t="shared" si="14"/>
        <v>0</v>
      </c>
      <c r="BF152" s="144">
        <f t="shared" si="15"/>
        <v>0</v>
      </c>
      <c r="BG152" s="144">
        <f t="shared" si="16"/>
        <v>0</v>
      </c>
      <c r="BH152" s="144">
        <f t="shared" si="17"/>
        <v>0</v>
      </c>
      <c r="BI152" s="144">
        <f t="shared" si="18"/>
        <v>0</v>
      </c>
      <c r="BJ152" s="17" t="s">
        <v>79</v>
      </c>
      <c r="BK152" s="144">
        <f t="shared" si="19"/>
        <v>0</v>
      </c>
      <c r="BL152" s="17" t="s">
        <v>286</v>
      </c>
      <c r="BM152" s="143" t="s">
        <v>7913</v>
      </c>
    </row>
    <row r="153" spans="2:65" s="1" customFormat="1" ht="24.2" customHeight="1">
      <c r="B153" s="32"/>
      <c r="C153" s="280" t="s">
        <v>319</v>
      </c>
      <c r="D153" s="280" t="s">
        <v>184</v>
      </c>
      <c r="E153" s="281" t="s">
        <v>5829</v>
      </c>
      <c r="F153" s="282" t="s">
        <v>7914</v>
      </c>
      <c r="G153" s="283" t="s">
        <v>543</v>
      </c>
      <c r="H153" s="284">
        <v>4</v>
      </c>
      <c r="I153" s="137"/>
      <c r="J153" s="285">
        <f t="shared" si="10"/>
        <v>0</v>
      </c>
      <c r="K153" s="286"/>
      <c r="L153" s="32"/>
      <c r="M153" s="139" t="s">
        <v>3</v>
      </c>
      <c r="N153" s="287" t="s">
        <v>43</v>
      </c>
      <c r="O153" s="288"/>
      <c r="P153" s="289">
        <f t="shared" si="11"/>
        <v>0</v>
      </c>
      <c r="Q153" s="289">
        <v>1.6999999999999999E-3</v>
      </c>
      <c r="R153" s="289">
        <f t="shared" si="12"/>
        <v>6.7999999999999996E-3</v>
      </c>
      <c r="S153" s="289">
        <v>0</v>
      </c>
      <c r="T153" s="142">
        <f t="shared" si="13"/>
        <v>0</v>
      </c>
      <c r="AR153" s="143" t="s">
        <v>286</v>
      </c>
      <c r="AT153" s="143" t="s">
        <v>184</v>
      </c>
      <c r="AU153" s="143" t="s">
        <v>81</v>
      </c>
      <c r="AY153" s="17" t="s">
        <v>182</v>
      </c>
      <c r="BE153" s="144">
        <f t="shared" si="14"/>
        <v>0</v>
      </c>
      <c r="BF153" s="144">
        <f t="shared" si="15"/>
        <v>0</v>
      </c>
      <c r="BG153" s="144">
        <f t="shared" si="16"/>
        <v>0</v>
      </c>
      <c r="BH153" s="144">
        <f t="shared" si="17"/>
        <v>0</v>
      </c>
      <c r="BI153" s="144">
        <f t="shared" si="18"/>
        <v>0</v>
      </c>
      <c r="BJ153" s="17" t="s">
        <v>79</v>
      </c>
      <c r="BK153" s="144">
        <f t="shared" si="19"/>
        <v>0</v>
      </c>
      <c r="BL153" s="17" t="s">
        <v>286</v>
      </c>
      <c r="BM153" s="143" t="s">
        <v>7915</v>
      </c>
    </row>
    <row r="154" spans="2:65" s="1" customFormat="1" ht="24.2" customHeight="1">
      <c r="B154" s="32"/>
      <c r="C154" s="280" t="s">
        <v>328</v>
      </c>
      <c r="D154" s="280" t="s">
        <v>184</v>
      </c>
      <c r="E154" s="281" t="s">
        <v>5830</v>
      </c>
      <c r="F154" s="282" t="s">
        <v>7916</v>
      </c>
      <c r="G154" s="283" t="s">
        <v>543</v>
      </c>
      <c r="H154" s="284">
        <v>2</v>
      </c>
      <c r="I154" s="137"/>
      <c r="J154" s="285">
        <f t="shared" si="10"/>
        <v>0</v>
      </c>
      <c r="K154" s="286"/>
      <c r="L154" s="32"/>
      <c r="M154" s="139" t="s">
        <v>3</v>
      </c>
      <c r="N154" s="287" t="s">
        <v>43</v>
      </c>
      <c r="O154" s="288"/>
      <c r="P154" s="289">
        <f t="shared" si="11"/>
        <v>0</v>
      </c>
      <c r="Q154" s="289">
        <v>2.4199999999999998E-3</v>
      </c>
      <c r="R154" s="289">
        <f t="shared" si="12"/>
        <v>4.8399999999999997E-3</v>
      </c>
      <c r="S154" s="289">
        <v>0</v>
      </c>
      <c r="T154" s="142">
        <f t="shared" si="13"/>
        <v>0</v>
      </c>
      <c r="AR154" s="143" t="s">
        <v>286</v>
      </c>
      <c r="AT154" s="143" t="s">
        <v>184</v>
      </c>
      <c r="AU154" s="143" t="s">
        <v>81</v>
      </c>
      <c r="AY154" s="17" t="s">
        <v>182</v>
      </c>
      <c r="BE154" s="144">
        <f t="shared" si="14"/>
        <v>0</v>
      </c>
      <c r="BF154" s="144">
        <f t="shared" si="15"/>
        <v>0</v>
      </c>
      <c r="BG154" s="144">
        <f t="shared" si="16"/>
        <v>0</v>
      </c>
      <c r="BH154" s="144">
        <f t="shared" si="17"/>
        <v>0</v>
      </c>
      <c r="BI154" s="144">
        <f t="shared" si="18"/>
        <v>0</v>
      </c>
      <c r="BJ154" s="17" t="s">
        <v>79</v>
      </c>
      <c r="BK154" s="144">
        <f t="shared" si="19"/>
        <v>0</v>
      </c>
      <c r="BL154" s="17" t="s">
        <v>286</v>
      </c>
      <c r="BM154" s="143" t="s">
        <v>7917</v>
      </c>
    </row>
    <row r="155" spans="2:65" s="1" customFormat="1" ht="16.5" customHeight="1">
      <c r="B155" s="32"/>
      <c r="C155" s="280" t="s">
        <v>338</v>
      </c>
      <c r="D155" s="280" t="s">
        <v>184</v>
      </c>
      <c r="E155" s="281" t="s">
        <v>5831</v>
      </c>
      <c r="F155" s="282" t="s">
        <v>7918</v>
      </c>
      <c r="G155" s="283" t="s">
        <v>3470</v>
      </c>
      <c r="H155" s="284">
        <v>14</v>
      </c>
      <c r="I155" s="137"/>
      <c r="J155" s="285">
        <f t="shared" si="10"/>
        <v>0</v>
      </c>
      <c r="K155" s="286"/>
      <c r="L155" s="32"/>
      <c r="M155" s="139" t="s">
        <v>3</v>
      </c>
      <c r="N155" s="287" t="s">
        <v>43</v>
      </c>
      <c r="O155" s="288"/>
      <c r="P155" s="289">
        <f t="shared" si="11"/>
        <v>0</v>
      </c>
      <c r="Q155" s="289">
        <v>1.1199999999999999E-3</v>
      </c>
      <c r="R155" s="289">
        <f t="shared" si="12"/>
        <v>1.5679999999999999E-2</v>
      </c>
      <c r="S155" s="289">
        <v>0</v>
      </c>
      <c r="T155" s="142">
        <f t="shared" si="13"/>
        <v>0</v>
      </c>
      <c r="AR155" s="143" t="s">
        <v>286</v>
      </c>
      <c r="AT155" s="143" t="s">
        <v>184</v>
      </c>
      <c r="AU155" s="143" t="s">
        <v>81</v>
      </c>
      <c r="AY155" s="17" t="s">
        <v>182</v>
      </c>
      <c r="BE155" s="144">
        <f t="shared" si="14"/>
        <v>0</v>
      </c>
      <c r="BF155" s="144">
        <f t="shared" si="15"/>
        <v>0</v>
      </c>
      <c r="BG155" s="144">
        <f t="shared" si="16"/>
        <v>0</v>
      </c>
      <c r="BH155" s="144">
        <f t="shared" si="17"/>
        <v>0</v>
      </c>
      <c r="BI155" s="144">
        <f t="shared" si="18"/>
        <v>0</v>
      </c>
      <c r="BJ155" s="17" t="s">
        <v>79</v>
      </c>
      <c r="BK155" s="144">
        <f t="shared" si="19"/>
        <v>0</v>
      </c>
      <c r="BL155" s="17" t="s">
        <v>286</v>
      </c>
      <c r="BM155" s="143" t="s">
        <v>7919</v>
      </c>
    </row>
    <row r="156" spans="2:65" s="1" customFormat="1" ht="16.5" customHeight="1">
      <c r="B156" s="32"/>
      <c r="C156" s="290" t="s">
        <v>351</v>
      </c>
      <c r="D156" s="290" t="s">
        <v>281</v>
      </c>
      <c r="E156" s="291" t="s">
        <v>5832</v>
      </c>
      <c r="F156" s="292" t="s">
        <v>5833</v>
      </c>
      <c r="G156" s="293" t="s">
        <v>543</v>
      </c>
      <c r="H156" s="294">
        <v>14</v>
      </c>
      <c r="I156" s="169"/>
      <c r="J156" s="295">
        <f t="shared" si="10"/>
        <v>0</v>
      </c>
      <c r="K156" s="296"/>
      <c r="L156" s="171"/>
      <c r="M156" s="172" t="s">
        <v>3</v>
      </c>
      <c r="N156" s="297" t="s">
        <v>43</v>
      </c>
      <c r="O156" s="288"/>
      <c r="P156" s="289">
        <f t="shared" si="11"/>
        <v>0</v>
      </c>
      <c r="Q156" s="289">
        <v>0</v>
      </c>
      <c r="R156" s="289">
        <f t="shared" si="12"/>
        <v>0</v>
      </c>
      <c r="S156" s="289">
        <v>0</v>
      </c>
      <c r="T156" s="142">
        <f t="shared" si="13"/>
        <v>0</v>
      </c>
      <c r="AR156" s="143" t="s">
        <v>405</v>
      </c>
      <c r="AT156" s="143" t="s">
        <v>281</v>
      </c>
      <c r="AU156" s="143" t="s">
        <v>81</v>
      </c>
      <c r="AY156" s="17" t="s">
        <v>182</v>
      </c>
      <c r="BE156" s="144">
        <f t="shared" si="14"/>
        <v>0</v>
      </c>
      <c r="BF156" s="144">
        <f t="shared" si="15"/>
        <v>0</v>
      </c>
      <c r="BG156" s="144">
        <f t="shared" si="16"/>
        <v>0</v>
      </c>
      <c r="BH156" s="144">
        <f t="shared" si="17"/>
        <v>0</v>
      </c>
      <c r="BI156" s="144">
        <f t="shared" si="18"/>
        <v>0</v>
      </c>
      <c r="BJ156" s="17" t="s">
        <v>79</v>
      </c>
      <c r="BK156" s="144">
        <f t="shared" si="19"/>
        <v>0</v>
      </c>
      <c r="BL156" s="17" t="s">
        <v>286</v>
      </c>
      <c r="BM156" s="143" t="s">
        <v>7920</v>
      </c>
    </row>
    <row r="157" spans="2:65" s="1" customFormat="1" ht="37.9" customHeight="1">
      <c r="B157" s="32"/>
      <c r="C157" s="290" t="s">
        <v>357</v>
      </c>
      <c r="D157" s="290" t="s">
        <v>281</v>
      </c>
      <c r="E157" s="291" t="s">
        <v>5834</v>
      </c>
      <c r="F157" s="292" t="s">
        <v>5835</v>
      </c>
      <c r="G157" s="293" t="s">
        <v>5836</v>
      </c>
      <c r="H157" s="294">
        <v>1</v>
      </c>
      <c r="I157" s="169"/>
      <c r="J157" s="295">
        <f t="shared" si="10"/>
        <v>0</v>
      </c>
      <c r="K157" s="296"/>
      <c r="L157" s="171"/>
      <c r="M157" s="172" t="s">
        <v>3</v>
      </c>
      <c r="N157" s="297" t="s">
        <v>43</v>
      </c>
      <c r="O157" s="288"/>
      <c r="P157" s="289">
        <f t="shared" si="11"/>
        <v>0</v>
      </c>
      <c r="Q157" s="289">
        <v>0</v>
      </c>
      <c r="R157" s="289">
        <f t="shared" si="12"/>
        <v>0</v>
      </c>
      <c r="S157" s="289">
        <v>0</v>
      </c>
      <c r="T157" s="142">
        <f t="shared" si="13"/>
        <v>0</v>
      </c>
      <c r="AR157" s="143" t="s">
        <v>405</v>
      </c>
      <c r="AT157" s="143" t="s">
        <v>281</v>
      </c>
      <c r="AU157" s="143" t="s">
        <v>81</v>
      </c>
      <c r="AY157" s="17" t="s">
        <v>182</v>
      </c>
      <c r="BE157" s="144">
        <f t="shared" si="14"/>
        <v>0</v>
      </c>
      <c r="BF157" s="144">
        <f t="shared" si="15"/>
        <v>0</v>
      </c>
      <c r="BG157" s="144">
        <f t="shared" si="16"/>
        <v>0</v>
      </c>
      <c r="BH157" s="144">
        <f t="shared" si="17"/>
        <v>0</v>
      </c>
      <c r="BI157" s="144">
        <f t="shared" si="18"/>
        <v>0</v>
      </c>
      <c r="BJ157" s="17" t="s">
        <v>79</v>
      </c>
      <c r="BK157" s="144">
        <f t="shared" si="19"/>
        <v>0</v>
      </c>
      <c r="BL157" s="17" t="s">
        <v>286</v>
      </c>
      <c r="BM157" s="143" t="s">
        <v>7921</v>
      </c>
    </row>
    <row r="158" spans="2:65" s="1" customFormat="1" ht="37.9" customHeight="1">
      <c r="B158" s="32"/>
      <c r="C158" s="290" t="s">
        <v>363</v>
      </c>
      <c r="D158" s="290" t="s">
        <v>281</v>
      </c>
      <c r="E158" s="291" t="s">
        <v>5837</v>
      </c>
      <c r="F158" s="292" t="s">
        <v>5838</v>
      </c>
      <c r="G158" s="293" t="s">
        <v>5836</v>
      </c>
      <c r="H158" s="294">
        <v>1</v>
      </c>
      <c r="I158" s="169"/>
      <c r="J158" s="295">
        <f t="shared" si="10"/>
        <v>0</v>
      </c>
      <c r="K158" s="296"/>
      <c r="L158" s="171"/>
      <c r="M158" s="172" t="s">
        <v>3</v>
      </c>
      <c r="N158" s="297" t="s">
        <v>43</v>
      </c>
      <c r="O158" s="288"/>
      <c r="P158" s="289">
        <f t="shared" si="11"/>
        <v>0</v>
      </c>
      <c r="Q158" s="289">
        <v>0</v>
      </c>
      <c r="R158" s="289">
        <f t="shared" si="12"/>
        <v>0</v>
      </c>
      <c r="S158" s="289">
        <v>0</v>
      </c>
      <c r="T158" s="142">
        <f t="shared" si="13"/>
        <v>0</v>
      </c>
      <c r="AR158" s="143" t="s">
        <v>405</v>
      </c>
      <c r="AT158" s="143" t="s">
        <v>281</v>
      </c>
      <c r="AU158" s="143" t="s">
        <v>81</v>
      </c>
      <c r="AY158" s="17" t="s">
        <v>182</v>
      </c>
      <c r="BE158" s="144">
        <f t="shared" si="14"/>
        <v>0</v>
      </c>
      <c r="BF158" s="144">
        <f t="shared" si="15"/>
        <v>0</v>
      </c>
      <c r="BG158" s="144">
        <f t="shared" si="16"/>
        <v>0</v>
      </c>
      <c r="BH158" s="144">
        <f t="shared" si="17"/>
        <v>0</v>
      </c>
      <c r="BI158" s="144">
        <f t="shared" si="18"/>
        <v>0</v>
      </c>
      <c r="BJ158" s="17" t="s">
        <v>79</v>
      </c>
      <c r="BK158" s="144">
        <f t="shared" si="19"/>
        <v>0</v>
      </c>
      <c r="BL158" s="17" t="s">
        <v>286</v>
      </c>
      <c r="BM158" s="143" t="s">
        <v>7922</v>
      </c>
    </row>
    <row r="159" spans="2:65" s="1" customFormat="1" ht="37.9" customHeight="1">
      <c r="B159" s="32"/>
      <c r="C159" s="290" t="s">
        <v>374</v>
      </c>
      <c r="D159" s="290" t="s">
        <v>281</v>
      </c>
      <c r="E159" s="291" t="s">
        <v>5839</v>
      </c>
      <c r="F159" s="292" t="s">
        <v>5840</v>
      </c>
      <c r="G159" s="293" t="s">
        <v>5836</v>
      </c>
      <c r="H159" s="294">
        <v>1</v>
      </c>
      <c r="I159" s="169"/>
      <c r="J159" s="295">
        <f t="shared" si="10"/>
        <v>0</v>
      </c>
      <c r="K159" s="296"/>
      <c r="L159" s="171"/>
      <c r="M159" s="172" t="s">
        <v>3</v>
      </c>
      <c r="N159" s="297" t="s">
        <v>43</v>
      </c>
      <c r="O159" s="288"/>
      <c r="P159" s="289">
        <f t="shared" si="11"/>
        <v>0</v>
      </c>
      <c r="Q159" s="289">
        <v>0</v>
      </c>
      <c r="R159" s="289">
        <f t="shared" si="12"/>
        <v>0</v>
      </c>
      <c r="S159" s="289">
        <v>0</v>
      </c>
      <c r="T159" s="142">
        <f t="shared" si="13"/>
        <v>0</v>
      </c>
      <c r="AR159" s="143" t="s">
        <v>405</v>
      </c>
      <c r="AT159" s="143" t="s">
        <v>281</v>
      </c>
      <c r="AU159" s="143" t="s">
        <v>81</v>
      </c>
      <c r="AY159" s="17" t="s">
        <v>182</v>
      </c>
      <c r="BE159" s="144">
        <f t="shared" si="14"/>
        <v>0</v>
      </c>
      <c r="BF159" s="144">
        <f t="shared" si="15"/>
        <v>0</v>
      </c>
      <c r="BG159" s="144">
        <f t="shared" si="16"/>
        <v>0</v>
      </c>
      <c r="BH159" s="144">
        <f t="shared" si="17"/>
        <v>0</v>
      </c>
      <c r="BI159" s="144">
        <f t="shared" si="18"/>
        <v>0</v>
      </c>
      <c r="BJ159" s="17" t="s">
        <v>79</v>
      </c>
      <c r="BK159" s="144">
        <f t="shared" si="19"/>
        <v>0</v>
      </c>
      <c r="BL159" s="17" t="s">
        <v>286</v>
      </c>
      <c r="BM159" s="143" t="s">
        <v>7923</v>
      </c>
    </row>
    <row r="160" spans="2:65" s="1" customFormat="1" ht="37.9" customHeight="1">
      <c r="B160" s="32"/>
      <c r="C160" s="290" t="s">
        <v>382</v>
      </c>
      <c r="D160" s="290" t="s">
        <v>281</v>
      </c>
      <c r="E160" s="291" t="s">
        <v>5841</v>
      </c>
      <c r="F160" s="292" t="s">
        <v>5842</v>
      </c>
      <c r="G160" s="293" t="s">
        <v>5836</v>
      </c>
      <c r="H160" s="294">
        <v>2</v>
      </c>
      <c r="I160" s="169"/>
      <c r="J160" s="295">
        <f t="shared" si="10"/>
        <v>0</v>
      </c>
      <c r="K160" s="296"/>
      <c r="L160" s="171"/>
      <c r="M160" s="172" t="s">
        <v>3</v>
      </c>
      <c r="N160" s="297" t="s">
        <v>43</v>
      </c>
      <c r="O160" s="288"/>
      <c r="P160" s="289">
        <f t="shared" si="11"/>
        <v>0</v>
      </c>
      <c r="Q160" s="289">
        <v>0</v>
      </c>
      <c r="R160" s="289">
        <f t="shared" si="12"/>
        <v>0</v>
      </c>
      <c r="S160" s="289">
        <v>0</v>
      </c>
      <c r="T160" s="142">
        <f t="shared" si="13"/>
        <v>0</v>
      </c>
      <c r="AR160" s="143" t="s">
        <v>405</v>
      </c>
      <c r="AT160" s="143" t="s">
        <v>281</v>
      </c>
      <c r="AU160" s="143" t="s">
        <v>81</v>
      </c>
      <c r="AY160" s="17" t="s">
        <v>182</v>
      </c>
      <c r="BE160" s="144">
        <f t="shared" si="14"/>
        <v>0</v>
      </c>
      <c r="BF160" s="144">
        <f t="shared" si="15"/>
        <v>0</v>
      </c>
      <c r="BG160" s="144">
        <f t="shared" si="16"/>
        <v>0</v>
      </c>
      <c r="BH160" s="144">
        <f t="shared" si="17"/>
        <v>0</v>
      </c>
      <c r="BI160" s="144">
        <f t="shared" si="18"/>
        <v>0</v>
      </c>
      <c r="BJ160" s="17" t="s">
        <v>79</v>
      </c>
      <c r="BK160" s="144">
        <f t="shared" si="19"/>
        <v>0</v>
      </c>
      <c r="BL160" s="17" t="s">
        <v>286</v>
      </c>
      <c r="BM160" s="143" t="s">
        <v>7924</v>
      </c>
    </row>
    <row r="161" spans="2:65" s="1" customFormat="1" ht="37.9" customHeight="1">
      <c r="B161" s="32"/>
      <c r="C161" s="290" t="s">
        <v>390</v>
      </c>
      <c r="D161" s="290" t="s">
        <v>281</v>
      </c>
      <c r="E161" s="291" t="s">
        <v>5843</v>
      </c>
      <c r="F161" s="292" t="s">
        <v>5844</v>
      </c>
      <c r="G161" s="293" t="s">
        <v>5836</v>
      </c>
      <c r="H161" s="294">
        <v>1</v>
      </c>
      <c r="I161" s="169"/>
      <c r="J161" s="295">
        <f t="shared" si="10"/>
        <v>0</v>
      </c>
      <c r="K161" s="296"/>
      <c r="L161" s="171"/>
      <c r="M161" s="172" t="s">
        <v>3</v>
      </c>
      <c r="N161" s="297" t="s">
        <v>43</v>
      </c>
      <c r="O161" s="288"/>
      <c r="P161" s="289">
        <f t="shared" si="11"/>
        <v>0</v>
      </c>
      <c r="Q161" s="289">
        <v>0</v>
      </c>
      <c r="R161" s="289">
        <f t="shared" si="12"/>
        <v>0</v>
      </c>
      <c r="S161" s="289">
        <v>0</v>
      </c>
      <c r="T161" s="142">
        <f t="shared" si="13"/>
        <v>0</v>
      </c>
      <c r="AR161" s="143" t="s">
        <v>405</v>
      </c>
      <c r="AT161" s="143" t="s">
        <v>281</v>
      </c>
      <c r="AU161" s="143" t="s">
        <v>81</v>
      </c>
      <c r="AY161" s="17" t="s">
        <v>182</v>
      </c>
      <c r="BE161" s="144">
        <f t="shared" si="14"/>
        <v>0</v>
      </c>
      <c r="BF161" s="144">
        <f t="shared" si="15"/>
        <v>0</v>
      </c>
      <c r="BG161" s="144">
        <f t="shared" si="16"/>
        <v>0</v>
      </c>
      <c r="BH161" s="144">
        <f t="shared" si="17"/>
        <v>0</v>
      </c>
      <c r="BI161" s="144">
        <f t="shared" si="18"/>
        <v>0</v>
      </c>
      <c r="BJ161" s="17" t="s">
        <v>79</v>
      </c>
      <c r="BK161" s="144">
        <f t="shared" si="19"/>
        <v>0</v>
      </c>
      <c r="BL161" s="17" t="s">
        <v>286</v>
      </c>
      <c r="BM161" s="143" t="s">
        <v>7925</v>
      </c>
    </row>
    <row r="162" spans="2:65" s="1" customFormat="1" ht="37.9" customHeight="1">
      <c r="B162" s="32"/>
      <c r="C162" s="290" t="s">
        <v>395</v>
      </c>
      <c r="D162" s="290" t="s">
        <v>281</v>
      </c>
      <c r="E162" s="291" t="s">
        <v>5845</v>
      </c>
      <c r="F162" s="292" t="s">
        <v>5846</v>
      </c>
      <c r="G162" s="293" t="s">
        <v>5836</v>
      </c>
      <c r="H162" s="294">
        <v>1</v>
      </c>
      <c r="I162" s="169"/>
      <c r="J162" s="295">
        <f t="shared" si="10"/>
        <v>0</v>
      </c>
      <c r="K162" s="296"/>
      <c r="L162" s="171"/>
      <c r="M162" s="172" t="s">
        <v>3</v>
      </c>
      <c r="N162" s="297" t="s">
        <v>43</v>
      </c>
      <c r="O162" s="288"/>
      <c r="P162" s="289">
        <f t="shared" si="11"/>
        <v>0</v>
      </c>
      <c r="Q162" s="289">
        <v>0</v>
      </c>
      <c r="R162" s="289">
        <f t="shared" si="12"/>
        <v>0</v>
      </c>
      <c r="S162" s="289">
        <v>0</v>
      </c>
      <c r="T162" s="142">
        <f t="shared" si="13"/>
        <v>0</v>
      </c>
      <c r="AR162" s="143" t="s">
        <v>405</v>
      </c>
      <c r="AT162" s="143" t="s">
        <v>281</v>
      </c>
      <c r="AU162" s="143" t="s">
        <v>81</v>
      </c>
      <c r="AY162" s="17" t="s">
        <v>182</v>
      </c>
      <c r="BE162" s="144">
        <f t="shared" si="14"/>
        <v>0</v>
      </c>
      <c r="BF162" s="144">
        <f t="shared" si="15"/>
        <v>0</v>
      </c>
      <c r="BG162" s="144">
        <f t="shared" si="16"/>
        <v>0</v>
      </c>
      <c r="BH162" s="144">
        <f t="shared" si="17"/>
        <v>0</v>
      </c>
      <c r="BI162" s="144">
        <f t="shared" si="18"/>
        <v>0</v>
      </c>
      <c r="BJ162" s="17" t="s">
        <v>79</v>
      </c>
      <c r="BK162" s="144">
        <f t="shared" si="19"/>
        <v>0</v>
      </c>
      <c r="BL162" s="17" t="s">
        <v>286</v>
      </c>
      <c r="BM162" s="143" t="s">
        <v>7926</v>
      </c>
    </row>
    <row r="163" spans="2:65" s="1" customFormat="1" ht="37.9" customHeight="1">
      <c r="B163" s="32"/>
      <c r="C163" s="290" t="s">
        <v>405</v>
      </c>
      <c r="D163" s="290" t="s">
        <v>281</v>
      </c>
      <c r="E163" s="291" t="s">
        <v>5847</v>
      </c>
      <c r="F163" s="292" t="s">
        <v>5848</v>
      </c>
      <c r="G163" s="293" t="s">
        <v>5836</v>
      </c>
      <c r="H163" s="294">
        <v>1</v>
      </c>
      <c r="I163" s="169"/>
      <c r="J163" s="295">
        <f t="shared" si="10"/>
        <v>0</v>
      </c>
      <c r="K163" s="296"/>
      <c r="L163" s="171"/>
      <c r="M163" s="172" t="s">
        <v>3</v>
      </c>
      <c r="N163" s="297" t="s">
        <v>43</v>
      </c>
      <c r="O163" s="288"/>
      <c r="P163" s="289">
        <f t="shared" si="11"/>
        <v>0</v>
      </c>
      <c r="Q163" s="289">
        <v>0</v>
      </c>
      <c r="R163" s="289">
        <f t="shared" si="12"/>
        <v>0</v>
      </c>
      <c r="S163" s="289">
        <v>0</v>
      </c>
      <c r="T163" s="142">
        <f t="shared" si="13"/>
        <v>0</v>
      </c>
      <c r="AR163" s="143" t="s">
        <v>405</v>
      </c>
      <c r="AT163" s="143" t="s">
        <v>281</v>
      </c>
      <c r="AU163" s="143" t="s">
        <v>81</v>
      </c>
      <c r="AY163" s="17" t="s">
        <v>182</v>
      </c>
      <c r="BE163" s="144">
        <f t="shared" si="14"/>
        <v>0</v>
      </c>
      <c r="BF163" s="144">
        <f t="shared" si="15"/>
        <v>0</v>
      </c>
      <c r="BG163" s="144">
        <f t="shared" si="16"/>
        <v>0</v>
      </c>
      <c r="BH163" s="144">
        <f t="shared" si="17"/>
        <v>0</v>
      </c>
      <c r="BI163" s="144">
        <f t="shared" si="18"/>
        <v>0</v>
      </c>
      <c r="BJ163" s="17" t="s">
        <v>79</v>
      </c>
      <c r="BK163" s="144">
        <f t="shared" si="19"/>
        <v>0</v>
      </c>
      <c r="BL163" s="17" t="s">
        <v>286</v>
      </c>
      <c r="BM163" s="143" t="s">
        <v>7927</v>
      </c>
    </row>
    <row r="164" spans="2:65" s="1" customFormat="1" ht="37.9" customHeight="1">
      <c r="B164" s="32"/>
      <c r="C164" s="290" t="s">
        <v>418</v>
      </c>
      <c r="D164" s="290" t="s">
        <v>281</v>
      </c>
      <c r="E164" s="291" t="s">
        <v>5849</v>
      </c>
      <c r="F164" s="292" t="s">
        <v>5850</v>
      </c>
      <c r="G164" s="293" t="s">
        <v>5836</v>
      </c>
      <c r="H164" s="294">
        <v>1</v>
      </c>
      <c r="I164" s="169"/>
      <c r="J164" s="295">
        <f t="shared" si="10"/>
        <v>0</v>
      </c>
      <c r="K164" s="296"/>
      <c r="L164" s="171"/>
      <c r="M164" s="172" t="s">
        <v>3</v>
      </c>
      <c r="N164" s="297" t="s">
        <v>43</v>
      </c>
      <c r="O164" s="288"/>
      <c r="P164" s="289">
        <f t="shared" si="11"/>
        <v>0</v>
      </c>
      <c r="Q164" s="289">
        <v>0</v>
      </c>
      <c r="R164" s="289">
        <f t="shared" si="12"/>
        <v>0</v>
      </c>
      <c r="S164" s="289">
        <v>0</v>
      </c>
      <c r="T164" s="142">
        <f t="shared" si="13"/>
        <v>0</v>
      </c>
      <c r="AR164" s="143" t="s">
        <v>405</v>
      </c>
      <c r="AT164" s="143" t="s">
        <v>281</v>
      </c>
      <c r="AU164" s="143" t="s">
        <v>81</v>
      </c>
      <c r="AY164" s="17" t="s">
        <v>182</v>
      </c>
      <c r="BE164" s="144">
        <f t="shared" si="14"/>
        <v>0</v>
      </c>
      <c r="BF164" s="144">
        <f t="shared" si="15"/>
        <v>0</v>
      </c>
      <c r="BG164" s="144">
        <f t="shared" si="16"/>
        <v>0</v>
      </c>
      <c r="BH164" s="144">
        <f t="shared" si="17"/>
        <v>0</v>
      </c>
      <c r="BI164" s="144">
        <f t="shared" si="18"/>
        <v>0</v>
      </c>
      <c r="BJ164" s="17" t="s">
        <v>79</v>
      </c>
      <c r="BK164" s="144">
        <f t="shared" si="19"/>
        <v>0</v>
      </c>
      <c r="BL164" s="17" t="s">
        <v>286</v>
      </c>
      <c r="BM164" s="143" t="s">
        <v>7928</v>
      </c>
    </row>
    <row r="165" spans="2:65" s="1" customFormat="1" ht="24.2" customHeight="1">
      <c r="B165" s="32"/>
      <c r="C165" s="290" t="s">
        <v>425</v>
      </c>
      <c r="D165" s="290" t="s">
        <v>281</v>
      </c>
      <c r="E165" s="291" t="s">
        <v>5851</v>
      </c>
      <c r="F165" s="292" t="s">
        <v>5852</v>
      </c>
      <c r="G165" s="293" t="s">
        <v>4434</v>
      </c>
      <c r="H165" s="294">
        <v>260</v>
      </c>
      <c r="I165" s="169"/>
      <c r="J165" s="295">
        <f t="shared" si="10"/>
        <v>0</v>
      </c>
      <c r="K165" s="296"/>
      <c r="L165" s="171"/>
      <c r="M165" s="172" t="s">
        <v>3</v>
      </c>
      <c r="N165" s="297" t="s">
        <v>43</v>
      </c>
      <c r="O165" s="288"/>
      <c r="P165" s="289">
        <f t="shared" si="11"/>
        <v>0</v>
      </c>
      <c r="Q165" s="289">
        <v>0</v>
      </c>
      <c r="R165" s="289">
        <f t="shared" si="12"/>
        <v>0</v>
      </c>
      <c r="S165" s="289">
        <v>0</v>
      </c>
      <c r="T165" s="142">
        <f t="shared" si="13"/>
        <v>0</v>
      </c>
      <c r="AR165" s="143" t="s">
        <v>405</v>
      </c>
      <c r="AT165" s="143" t="s">
        <v>281</v>
      </c>
      <c r="AU165" s="143" t="s">
        <v>81</v>
      </c>
      <c r="AY165" s="17" t="s">
        <v>182</v>
      </c>
      <c r="BE165" s="144">
        <f t="shared" si="14"/>
        <v>0</v>
      </c>
      <c r="BF165" s="144">
        <f t="shared" si="15"/>
        <v>0</v>
      </c>
      <c r="BG165" s="144">
        <f t="shared" si="16"/>
        <v>0</v>
      </c>
      <c r="BH165" s="144">
        <f t="shared" si="17"/>
        <v>0</v>
      </c>
      <c r="BI165" s="144">
        <f t="shared" si="18"/>
        <v>0</v>
      </c>
      <c r="BJ165" s="17" t="s">
        <v>79</v>
      </c>
      <c r="BK165" s="144">
        <f t="shared" si="19"/>
        <v>0</v>
      </c>
      <c r="BL165" s="17" t="s">
        <v>286</v>
      </c>
      <c r="BM165" s="143" t="s">
        <v>7929</v>
      </c>
    </row>
    <row r="166" spans="2:65" s="1" customFormat="1" ht="24.2" customHeight="1">
      <c r="B166" s="32"/>
      <c r="C166" s="280" t="s">
        <v>439</v>
      </c>
      <c r="D166" s="280" t="s">
        <v>184</v>
      </c>
      <c r="E166" s="281" t="s">
        <v>7930</v>
      </c>
      <c r="F166" s="282" t="s">
        <v>7931</v>
      </c>
      <c r="G166" s="283" t="s">
        <v>3470</v>
      </c>
      <c r="H166" s="284">
        <v>1</v>
      </c>
      <c r="I166" s="137"/>
      <c r="J166" s="285">
        <f t="shared" si="10"/>
        <v>0</v>
      </c>
      <c r="K166" s="286"/>
      <c r="L166" s="32"/>
      <c r="M166" s="139" t="s">
        <v>3</v>
      </c>
      <c r="N166" s="287" t="s">
        <v>43</v>
      </c>
      <c r="O166" s="288"/>
      <c r="P166" s="289">
        <f t="shared" si="11"/>
        <v>0</v>
      </c>
      <c r="Q166" s="289">
        <v>5.287E-2</v>
      </c>
      <c r="R166" s="289">
        <f t="shared" si="12"/>
        <v>5.287E-2</v>
      </c>
      <c r="S166" s="289">
        <v>0</v>
      </c>
      <c r="T166" s="142">
        <f t="shared" si="13"/>
        <v>0</v>
      </c>
      <c r="AR166" s="143" t="s">
        <v>286</v>
      </c>
      <c r="AT166" s="143" t="s">
        <v>184</v>
      </c>
      <c r="AU166" s="143" t="s">
        <v>81</v>
      </c>
      <c r="AY166" s="17" t="s">
        <v>182</v>
      </c>
      <c r="BE166" s="144">
        <f t="shared" si="14"/>
        <v>0</v>
      </c>
      <c r="BF166" s="144">
        <f t="shared" si="15"/>
        <v>0</v>
      </c>
      <c r="BG166" s="144">
        <f t="shared" si="16"/>
        <v>0</v>
      </c>
      <c r="BH166" s="144">
        <f t="shared" si="17"/>
        <v>0</v>
      </c>
      <c r="BI166" s="144">
        <f t="shared" si="18"/>
        <v>0</v>
      </c>
      <c r="BJ166" s="17" t="s">
        <v>79</v>
      </c>
      <c r="BK166" s="144">
        <f t="shared" si="19"/>
        <v>0</v>
      </c>
      <c r="BL166" s="17" t="s">
        <v>286</v>
      </c>
      <c r="BM166" s="143" t="s">
        <v>7932</v>
      </c>
    </row>
    <row r="167" spans="2:65" s="1" customFormat="1" ht="24.2" customHeight="1">
      <c r="B167" s="32"/>
      <c r="C167" s="280" t="s">
        <v>444</v>
      </c>
      <c r="D167" s="280" t="s">
        <v>184</v>
      </c>
      <c r="E167" s="281" t="s">
        <v>6356</v>
      </c>
      <c r="F167" s="282" t="s">
        <v>6357</v>
      </c>
      <c r="G167" s="283" t="s">
        <v>543</v>
      </c>
      <c r="H167" s="284">
        <v>1</v>
      </c>
      <c r="I167" s="137"/>
      <c r="J167" s="285">
        <f t="shared" si="10"/>
        <v>0</v>
      </c>
      <c r="K167" s="286"/>
      <c r="L167" s="32"/>
      <c r="M167" s="139" t="s">
        <v>3</v>
      </c>
      <c r="N167" s="287" t="s">
        <v>43</v>
      </c>
      <c r="O167" s="288"/>
      <c r="P167" s="289">
        <f t="shared" si="11"/>
        <v>0</v>
      </c>
      <c r="Q167" s="289">
        <v>7.5000000000000002E-4</v>
      </c>
      <c r="R167" s="289">
        <f t="shared" si="12"/>
        <v>7.5000000000000002E-4</v>
      </c>
      <c r="S167" s="289">
        <v>0</v>
      </c>
      <c r="T167" s="142">
        <f t="shared" si="13"/>
        <v>0</v>
      </c>
      <c r="AR167" s="143" t="s">
        <v>286</v>
      </c>
      <c r="AT167" s="143" t="s">
        <v>184</v>
      </c>
      <c r="AU167" s="143" t="s">
        <v>81</v>
      </c>
      <c r="AY167" s="17" t="s">
        <v>182</v>
      </c>
      <c r="BE167" s="144">
        <f t="shared" si="14"/>
        <v>0</v>
      </c>
      <c r="BF167" s="144">
        <f t="shared" si="15"/>
        <v>0</v>
      </c>
      <c r="BG167" s="144">
        <f t="shared" si="16"/>
        <v>0</v>
      </c>
      <c r="BH167" s="144">
        <f t="shared" si="17"/>
        <v>0</v>
      </c>
      <c r="BI167" s="144">
        <f t="shared" si="18"/>
        <v>0</v>
      </c>
      <c r="BJ167" s="17" t="s">
        <v>79</v>
      </c>
      <c r="BK167" s="144">
        <f t="shared" si="19"/>
        <v>0</v>
      </c>
      <c r="BL167" s="17" t="s">
        <v>286</v>
      </c>
      <c r="BM167" s="143" t="s">
        <v>7933</v>
      </c>
    </row>
    <row r="168" spans="2:65" s="1" customFormat="1" ht="24.2" customHeight="1">
      <c r="B168" s="32"/>
      <c r="C168" s="280" t="s">
        <v>454</v>
      </c>
      <c r="D168" s="280" t="s">
        <v>184</v>
      </c>
      <c r="E168" s="281" t="s">
        <v>5853</v>
      </c>
      <c r="F168" s="282" t="s">
        <v>6359</v>
      </c>
      <c r="G168" s="283" t="s">
        <v>5418</v>
      </c>
      <c r="H168" s="185"/>
      <c r="I168" s="137"/>
      <c r="J168" s="285">
        <f t="shared" si="10"/>
        <v>0</v>
      </c>
      <c r="K168" s="286"/>
      <c r="L168" s="32"/>
      <c r="M168" s="139" t="s">
        <v>3</v>
      </c>
      <c r="N168" s="287" t="s">
        <v>43</v>
      </c>
      <c r="O168" s="288"/>
      <c r="P168" s="289">
        <f t="shared" si="11"/>
        <v>0</v>
      </c>
      <c r="Q168" s="289">
        <v>0</v>
      </c>
      <c r="R168" s="289">
        <f t="shared" si="12"/>
        <v>0</v>
      </c>
      <c r="S168" s="289">
        <v>0</v>
      </c>
      <c r="T168" s="142">
        <f t="shared" si="13"/>
        <v>0</v>
      </c>
      <c r="AR168" s="143" t="s">
        <v>286</v>
      </c>
      <c r="AT168" s="143" t="s">
        <v>184</v>
      </c>
      <c r="AU168" s="143" t="s">
        <v>81</v>
      </c>
      <c r="AY168" s="17" t="s">
        <v>182</v>
      </c>
      <c r="BE168" s="144">
        <f t="shared" si="14"/>
        <v>0</v>
      </c>
      <c r="BF168" s="144">
        <f t="shared" si="15"/>
        <v>0</v>
      </c>
      <c r="BG168" s="144">
        <f t="shared" si="16"/>
        <v>0</v>
      </c>
      <c r="BH168" s="144">
        <f t="shared" si="17"/>
        <v>0</v>
      </c>
      <c r="BI168" s="144">
        <f t="shared" si="18"/>
        <v>0</v>
      </c>
      <c r="BJ168" s="17" t="s">
        <v>79</v>
      </c>
      <c r="BK168" s="144">
        <f t="shared" si="19"/>
        <v>0</v>
      </c>
      <c r="BL168" s="17" t="s">
        <v>286</v>
      </c>
      <c r="BM168" s="143" t="s">
        <v>7934</v>
      </c>
    </row>
    <row r="169" spans="2:65" s="11" customFormat="1" ht="22.9" customHeight="1">
      <c r="B169" s="119"/>
      <c r="D169" s="120" t="s">
        <v>71</v>
      </c>
      <c r="E169" s="129" t="s">
        <v>5854</v>
      </c>
      <c r="F169" s="129" t="s">
        <v>5855</v>
      </c>
      <c r="I169" s="122"/>
      <c r="J169" s="130">
        <f>BK169</f>
        <v>0</v>
      </c>
      <c r="L169" s="119"/>
      <c r="M169" s="124"/>
      <c r="N169" s="278"/>
      <c r="O169" s="278"/>
      <c r="P169" s="279">
        <f>SUM(P170:P191)</f>
        <v>0</v>
      </c>
      <c r="Q169" s="278"/>
      <c r="R169" s="279">
        <f>SUM(R170:R191)</f>
        <v>2.5330099999999995</v>
      </c>
      <c r="S169" s="278"/>
      <c r="T169" s="126">
        <f>SUM(T170:T191)</f>
        <v>2.8195999999999999</v>
      </c>
      <c r="AR169" s="120" t="s">
        <v>81</v>
      </c>
      <c r="AT169" s="127" t="s">
        <v>71</v>
      </c>
      <c r="AU169" s="127" t="s">
        <v>79</v>
      </c>
      <c r="AY169" s="120" t="s">
        <v>182</v>
      </c>
      <c r="BK169" s="128">
        <f>SUM(BK170:BK191)</f>
        <v>0</v>
      </c>
    </row>
    <row r="170" spans="2:65" s="1" customFormat="1" ht="21.75" customHeight="1">
      <c r="B170" s="32"/>
      <c r="C170" s="280" t="s">
        <v>464</v>
      </c>
      <c r="D170" s="280" t="s">
        <v>184</v>
      </c>
      <c r="E170" s="281" t="s">
        <v>5856</v>
      </c>
      <c r="F170" s="282" t="s">
        <v>7935</v>
      </c>
      <c r="G170" s="283" t="s">
        <v>300</v>
      </c>
      <c r="H170" s="284">
        <v>450</v>
      </c>
      <c r="I170" s="137"/>
      <c r="J170" s="285">
        <f t="shared" ref="J170:J191" si="20">ROUND(I170*H170,2)</f>
        <v>0</v>
      </c>
      <c r="K170" s="286"/>
      <c r="L170" s="32"/>
      <c r="M170" s="139" t="s">
        <v>3</v>
      </c>
      <c r="N170" s="287" t="s">
        <v>43</v>
      </c>
      <c r="O170" s="288"/>
      <c r="P170" s="289">
        <f t="shared" ref="P170:P191" si="21">O170*H170</f>
        <v>0</v>
      </c>
      <c r="Q170" s="289">
        <v>5.0000000000000002E-5</v>
      </c>
      <c r="R170" s="289">
        <f t="shared" ref="R170:R191" si="22">Q170*H170</f>
        <v>2.2500000000000003E-2</v>
      </c>
      <c r="S170" s="289">
        <v>5.3200000000000001E-3</v>
      </c>
      <c r="T170" s="142">
        <f t="shared" ref="T170:T191" si="23">S170*H170</f>
        <v>2.3940000000000001</v>
      </c>
      <c r="AR170" s="143" t="s">
        <v>286</v>
      </c>
      <c r="AT170" s="143" t="s">
        <v>184</v>
      </c>
      <c r="AU170" s="143" t="s">
        <v>81</v>
      </c>
      <c r="AY170" s="17" t="s">
        <v>182</v>
      </c>
      <c r="BE170" s="144">
        <f t="shared" ref="BE170:BE191" si="24">IF(N170="základní",J170,0)</f>
        <v>0</v>
      </c>
      <c r="BF170" s="144">
        <f t="shared" ref="BF170:BF191" si="25">IF(N170="snížená",J170,0)</f>
        <v>0</v>
      </c>
      <c r="BG170" s="144">
        <f t="shared" ref="BG170:BG191" si="26">IF(N170="zákl. přenesená",J170,0)</f>
        <v>0</v>
      </c>
      <c r="BH170" s="144">
        <f t="shared" ref="BH170:BH191" si="27">IF(N170="sníž. přenesená",J170,0)</f>
        <v>0</v>
      </c>
      <c r="BI170" s="144">
        <f t="shared" ref="BI170:BI191" si="28">IF(N170="nulová",J170,0)</f>
        <v>0</v>
      </c>
      <c r="BJ170" s="17" t="s">
        <v>79</v>
      </c>
      <c r="BK170" s="144">
        <f t="shared" ref="BK170:BK191" si="29">ROUND(I170*H170,2)</f>
        <v>0</v>
      </c>
      <c r="BL170" s="17" t="s">
        <v>286</v>
      </c>
      <c r="BM170" s="143" t="s">
        <v>7936</v>
      </c>
    </row>
    <row r="171" spans="2:65" s="1" customFormat="1" ht="24.2" customHeight="1">
      <c r="B171" s="32"/>
      <c r="C171" s="280" t="s">
        <v>479</v>
      </c>
      <c r="D171" s="280" t="s">
        <v>184</v>
      </c>
      <c r="E171" s="281" t="s">
        <v>5857</v>
      </c>
      <c r="F171" s="282" t="s">
        <v>7937</v>
      </c>
      <c r="G171" s="283" t="s">
        <v>300</v>
      </c>
      <c r="H171" s="284">
        <v>148</v>
      </c>
      <c r="I171" s="137"/>
      <c r="J171" s="285">
        <f t="shared" si="20"/>
        <v>0</v>
      </c>
      <c r="K171" s="286"/>
      <c r="L171" s="32"/>
      <c r="M171" s="139" t="s">
        <v>3</v>
      </c>
      <c r="N171" s="287" t="s">
        <v>43</v>
      </c>
      <c r="O171" s="288"/>
      <c r="P171" s="289">
        <f t="shared" si="21"/>
        <v>0</v>
      </c>
      <c r="Q171" s="289">
        <v>4.28E-3</v>
      </c>
      <c r="R171" s="289">
        <f t="shared" si="22"/>
        <v>0.63344</v>
      </c>
      <c r="S171" s="289">
        <v>0</v>
      </c>
      <c r="T171" s="142">
        <f t="shared" si="23"/>
        <v>0</v>
      </c>
      <c r="AR171" s="143" t="s">
        <v>286</v>
      </c>
      <c r="AT171" s="143" t="s">
        <v>184</v>
      </c>
      <c r="AU171" s="143" t="s">
        <v>81</v>
      </c>
      <c r="AY171" s="17" t="s">
        <v>182</v>
      </c>
      <c r="BE171" s="144">
        <f t="shared" si="24"/>
        <v>0</v>
      </c>
      <c r="BF171" s="144">
        <f t="shared" si="25"/>
        <v>0</v>
      </c>
      <c r="BG171" s="144">
        <f t="shared" si="26"/>
        <v>0</v>
      </c>
      <c r="BH171" s="144">
        <f t="shared" si="27"/>
        <v>0</v>
      </c>
      <c r="BI171" s="144">
        <f t="shared" si="28"/>
        <v>0</v>
      </c>
      <c r="BJ171" s="17" t="s">
        <v>79</v>
      </c>
      <c r="BK171" s="144">
        <f t="shared" si="29"/>
        <v>0</v>
      </c>
      <c r="BL171" s="17" t="s">
        <v>286</v>
      </c>
      <c r="BM171" s="143" t="s">
        <v>7938</v>
      </c>
    </row>
    <row r="172" spans="2:65" s="1" customFormat="1" ht="24.2" customHeight="1">
      <c r="B172" s="32"/>
      <c r="C172" s="280" t="s">
        <v>484</v>
      </c>
      <c r="D172" s="280" t="s">
        <v>184</v>
      </c>
      <c r="E172" s="281" t="s">
        <v>5858</v>
      </c>
      <c r="F172" s="282" t="s">
        <v>7939</v>
      </c>
      <c r="G172" s="283" t="s">
        <v>300</v>
      </c>
      <c r="H172" s="284">
        <v>54</v>
      </c>
      <c r="I172" s="137"/>
      <c r="J172" s="285">
        <f t="shared" si="20"/>
        <v>0</v>
      </c>
      <c r="K172" s="286"/>
      <c r="L172" s="32"/>
      <c r="M172" s="139" t="s">
        <v>3</v>
      </c>
      <c r="N172" s="287" t="s">
        <v>43</v>
      </c>
      <c r="O172" s="288"/>
      <c r="P172" s="289">
        <f t="shared" si="21"/>
        <v>0</v>
      </c>
      <c r="Q172" s="289">
        <v>5.94E-3</v>
      </c>
      <c r="R172" s="289">
        <f t="shared" si="22"/>
        <v>0.32075999999999999</v>
      </c>
      <c r="S172" s="289">
        <v>0</v>
      </c>
      <c r="T172" s="142">
        <f t="shared" si="23"/>
        <v>0</v>
      </c>
      <c r="AR172" s="143" t="s">
        <v>286</v>
      </c>
      <c r="AT172" s="143" t="s">
        <v>184</v>
      </c>
      <c r="AU172" s="143" t="s">
        <v>81</v>
      </c>
      <c r="AY172" s="17" t="s">
        <v>182</v>
      </c>
      <c r="BE172" s="144">
        <f t="shared" si="24"/>
        <v>0</v>
      </c>
      <c r="BF172" s="144">
        <f t="shared" si="25"/>
        <v>0</v>
      </c>
      <c r="BG172" s="144">
        <f t="shared" si="26"/>
        <v>0</v>
      </c>
      <c r="BH172" s="144">
        <f t="shared" si="27"/>
        <v>0</v>
      </c>
      <c r="BI172" s="144">
        <f t="shared" si="28"/>
        <v>0</v>
      </c>
      <c r="BJ172" s="17" t="s">
        <v>79</v>
      </c>
      <c r="BK172" s="144">
        <f t="shared" si="29"/>
        <v>0</v>
      </c>
      <c r="BL172" s="17" t="s">
        <v>286</v>
      </c>
      <c r="BM172" s="143" t="s">
        <v>7940</v>
      </c>
    </row>
    <row r="173" spans="2:65" s="1" customFormat="1" ht="24.2" customHeight="1">
      <c r="B173" s="32"/>
      <c r="C173" s="280" t="s">
        <v>499</v>
      </c>
      <c r="D173" s="280" t="s">
        <v>184</v>
      </c>
      <c r="E173" s="281" t="s">
        <v>5859</v>
      </c>
      <c r="F173" s="282" t="s">
        <v>7941</v>
      </c>
      <c r="G173" s="283" t="s">
        <v>300</v>
      </c>
      <c r="H173" s="284">
        <v>60</v>
      </c>
      <c r="I173" s="137"/>
      <c r="J173" s="285">
        <f t="shared" si="20"/>
        <v>0</v>
      </c>
      <c r="K173" s="286"/>
      <c r="L173" s="32"/>
      <c r="M173" s="139" t="s">
        <v>3</v>
      </c>
      <c r="N173" s="287" t="s">
        <v>43</v>
      </c>
      <c r="O173" s="288"/>
      <c r="P173" s="289">
        <f t="shared" si="21"/>
        <v>0</v>
      </c>
      <c r="Q173" s="289">
        <v>6.6699999999999997E-3</v>
      </c>
      <c r="R173" s="289">
        <f t="shared" si="22"/>
        <v>0.4002</v>
      </c>
      <c r="S173" s="289">
        <v>0</v>
      </c>
      <c r="T173" s="142">
        <f t="shared" si="23"/>
        <v>0</v>
      </c>
      <c r="AR173" s="143" t="s">
        <v>286</v>
      </c>
      <c r="AT173" s="143" t="s">
        <v>184</v>
      </c>
      <c r="AU173" s="143" t="s">
        <v>81</v>
      </c>
      <c r="AY173" s="17" t="s">
        <v>182</v>
      </c>
      <c r="BE173" s="144">
        <f t="shared" si="24"/>
        <v>0</v>
      </c>
      <c r="BF173" s="144">
        <f t="shared" si="25"/>
        <v>0</v>
      </c>
      <c r="BG173" s="144">
        <f t="shared" si="26"/>
        <v>0</v>
      </c>
      <c r="BH173" s="144">
        <f t="shared" si="27"/>
        <v>0</v>
      </c>
      <c r="BI173" s="144">
        <f t="shared" si="28"/>
        <v>0</v>
      </c>
      <c r="BJ173" s="17" t="s">
        <v>79</v>
      </c>
      <c r="BK173" s="144">
        <f t="shared" si="29"/>
        <v>0</v>
      </c>
      <c r="BL173" s="17" t="s">
        <v>286</v>
      </c>
      <c r="BM173" s="143" t="s">
        <v>7942</v>
      </c>
    </row>
    <row r="174" spans="2:65" s="1" customFormat="1" ht="24.2" customHeight="1">
      <c r="B174" s="32"/>
      <c r="C174" s="290" t="s">
        <v>507</v>
      </c>
      <c r="D174" s="290" t="s">
        <v>281</v>
      </c>
      <c r="E174" s="291" t="s">
        <v>5860</v>
      </c>
      <c r="F174" s="292" t="s">
        <v>5861</v>
      </c>
      <c r="G174" s="293" t="s">
        <v>300</v>
      </c>
      <c r="H174" s="294">
        <v>140</v>
      </c>
      <c r="I174" s="169"/>
      <c r="J174" s="295">
        <f t="shared" si="20"/>
        <v>0</v>
      </c>
      <c r="K174" s="296"/>
      <c r="L174" s="171"/>
      <c r="M174" s="172" t="s">
        <v>3</v>
      </c>
      <c r="N174" s="297" t="s">
        <v>43</v>
      </c>
      <c r="O174" s="288"/>
      <c r="P174" s="289">
        <f t="shared" si="21"/>
        <v>0</v>
      </c>
      <c r="Q174" s="289">
        <v>0</v>
      </c>
      <c r="R174" s="289">
        <f t="shared" si="22"/>
        <v>0</v>
      </c>
      <c r="S174" s="289">
        <v>0</v>
      </c>
      <c r="T174" s="142">
        <f t="shared" si="23"/>
        <v>0</v>
      </c>
      <c r="AR174" s="143" t="s">
        <v>405</v>
      </c>
      <c r="AT174" s="143" t="s">
        <v>281</v>
      </c>
      <c r="AU174" s="143" t="s">
        <v>81</v>
      </c>
      <c r="AY174" s="17" t="s">
        <v>182</v>
      </c>
      <c r="BE174" s="144">
        <f t="shared" si="24"/>
        <v>0</v>
      </c>
      <c r="BF174" s="144">
        <f t="shared" si="25"/>
        <v>0</v>
      </c>
      <c r="BG174" s="144">
        <f t="shared" si="26"/>
        <v>0</v>
      </c>
      <c r="BH174" s="144">
        <f t="shared" si="27"/>
        <v>0</v>
      </c>
      <c r="BI174" s="144">
        <f t="shared" si="28"/>
        <v>0</v>
      </c>
      <c r="BJ174" s="17" t="s">
        <v>79</v>
      </c>
      <c r="BK174" s="144">
        <f t="shared" si="29"/>
        <v>0</v>
      </c>
      <c r="BL174" s="17" t="s">
        <v>286</v>
      </c>
      <c r="BM174" s="143" t="s">
        <v>7943</v>
      </c>
    </row>
    <row r="175" spans="2:65" s="1" customFormat="1" ht="21.75" customHeight="1">
      <c r="B175" s="32"/>
      <c r="C175" s="280" t="s">
        <v>513</v>
      </c>
      <c r="D175" s="280" t="s">
        <v>184</v>
      </c>
      <c r="E175" s="281" t="s">
        <v>5862</v>
      </c>
      <c r="F175" s="282" t="s">
        <v>6385</v>
      </c>
      <c r="G175" s="283" t="s">
        <v>543</v>
      </c>
      <c r="H175" s="284">
        <v>10</v>
      </c>
      <c r="I175" s="137"/>
      <c r="J175" s="285">
        <f t="shared" si="20"/>
        <v>0</v>
      </c>
      <c r="K175" s="286"/>
      <c r="L175" s="32"/>
      <c r="M175" s="139" t="s">
        <v>3</v>
      </c>
      <c r="N175" s="287" t="s">
        <v>43</v>
      </c>
      <c r="O175" s="288"/>
      <c r="P175" s="289">
        <f t="shared" si="21"/>
        <v>0</v>
      </c>
      <c r="Q175" s="289">
        <v>1.6299999999999999E-3</v>
      </c>
      <c r="R175" s="289">
        <f t="shared" si="22"/>
        <v>1.6299999999999999E-2</v>
      </c>
      <c r="S175" s="289">
        <v>0</v>
      </c>
      <c r="T175" s="142">
        <f t="shared" si="23"/>
        <v>0</v>
      </c>
      <c r="AR175" s="143" t="s">
        <v>286</v>
      </c>
      <c r="AT175" s="143" t="s">
        <v>184</v>
      </c>
      <c r="AU175" s="143" t="s">
        <v>81</v>
      </c>
      <c r="AY175" s="17" t="s">
        <v>182</v>
      </c>
      <c r="BE175" s="144">
        <f t="shared" si="24"/>
        <v>0</v>
      </c>
      <c r="BF175" s="144">
        <f t="shared" si="25"/>
        <v>0</v>
      </c>
      <c r="BG175" s="144">
        <f t="shared" si="26"/>
        <v>0</v>
      </c>
      <c r="BH175" s="144">
        <f t="shared" si="27"/>
        <v>0</v>
      </c>
      <c r="BI175" s="144">
        <f t="shared" si="28"/>
        <v>0</v>
      </c>
      <c r="BJ175" s="17" t="s">
        <v>79</v>
      </c>
      <c r="BK175" s="144">
        <f t="shared" si="29"/>
        <v>0</v>
      </c>
      <c r="BL175" s="17" t="s">
        <v>286</v>
      </c>
      <c r="BM175" s="143" t="s">
        <v>7944</v>
      </c>
    </row>
    <row r="176" spans="2:65" s="1" customFormat="1" ht="21.75" customHeight="1">
      <c r="B176" s="32"/>
      <c r="C176" s="280" t="s">
        <v>520</v>
      </c>
      <c r="D176" s="280" t="s">
        <v>184</v>
      </c>
      <c r="E176" s="281" t="s">
        <v>5863</v>
      </c>
      <c r="F176" s="282" t="s">
        <v>6390</v>
      </c>
      <c r="G176" s="283" t="s">
        <v>300</v>
      </c>
      <c r="H176" s="284">
        <v>202</v>
      </c>
      <c r="I176" s="137"/>
      <c r="J176" s="285">
        <f t="shared" si="20"/>
        <v>0</v>
      </c>
      <c r="K176" s="286"/>
      <c r="L176" s="32"/>
      <c r="M176" s="139" t="s">
        <v>3</v>
      </c>
      <c r="N176" s="287" t="s">
        <v>43</v>
      </c>
      <c r="O176" s="288"/>
      <c r="P176" s="289">
        <f t="shared" si="21"/>
        <v>0</v>
      </c>
      <c r="Q176" s="289">
        <v>0</v>
      </c>
      <c r="R176" s="289">
        <f t="shared" si="22"/>
        <v>0</v>
      </c>
      <c r="S176" s="289">
        <v>0</v>
      </c>
      <c r="T176" s="142">
        <f t="shared" si="23"/>
        <v>0</v>
      </c>
      <c r="AR176" s="143" t="s">
        <v>286</v>
      </c>
      <c r="AT176" s="143" t="s">
        <v>184</v>
      </c>
      <c r="AU176" s="143" t="s">
        <v>81</v>
      </c>
      <c r="AY176" s="17" t="s">
        <v>182</v>
      </c>
      <c r="BE176" s="144">
        <f t="shared" si="24"/>
        <v>0</v>
      </c>
      <c r="BF176" s="144">
        <f t="shared" si="25"/>
        <v>0</v>
      </c>
      <c r="BG176" s="144">
        <f t="shared" si="26"/>
        <v>0</v>
      </c>
      <c r="BH176" s="144">
        <f t="shared" si="27"/>
        <v>0</v>
      </c>
      <c r="BI176" s="144">
        <f t="shared" si="28"/>
        <v>0</v>
      </c>
      <c r="BJ176" s="17" t="s">
        <v>79</v>
      </c>
      <c r="BK176" s="144">
        <f t="shared" si="29"/>
        <v>0</v>
      </c>
      <c r="BL176" s="17" t="s">
        <v>286</v>
      </c>
      <c r="BM176" s="143" t="s">
        <v>7945</v>
      </c>
    </row>
    <row r="177" spans="2:65" s="1" customFormat="1" ht="24.2" customHeight="1">
      <c r="B177" s="32"/>
      <c r="C177" s="280" t="s">
        <v>526</v>
      </c>
      <c r="D177" s="280" t="s">
        <v>184</v>
      </c>
      <c r="E177" s="281" t="s">
        <v>5864</v>
      </c>
      <c r="F177" s="282" t="s">
        <v>6392</v>
      </c>
      <c r="G177" s="283" t="s">
        <v>300</v>
      </c>
      <c r="H177" s="284">
        <v>200</v>
      </c>
      <c r="I177" s="137"/>
      <c r="J177" s="285">
        <f t="shared" si="20"/>
        <v>0</v>
      </c>
      <c r="K177" s="286"/>
      <c r="L177" s="32"/>
      <c r="M177" s="139" t="s">
        <v>3</v>
      </c>
      <c r="N177" s="287" t="s">
        <v>43</v>
      </c>
      <c r="O177" s="288"/>
      <c r="P177" s="289">
        <f t="shared" si="21"/>
        <v>0</v>
      </c>
      <c r="Q177" s="289">
        <v>0</v>
      </c>
      <c r="R177" s="289">
        <f t="shared" si="22"/>
        <v>0</v>
      </c>
      <c r="S177" s="289">
        <v>0</v>
      </c>
      <c r="T177" s="142">
        <f t="shared" si="23"/>
        <v>0</v>
      </c>
      <c r="AR177" s="143" t="s">
        <v>286</v>
      </c>
      <c r="AT177" s="143" t="s">
        <v>184</v>
      </c>
      <c r="AU177" s="143" t="s">
        <v>81</v>
      </c>
      <c r="AY177" s="17" t="s">
        <v>182</v>
      </c>
      <c r="BE177" s="144">
        <f t="shared" si="24"/>
        <v>0</v>
      </c>
      <c r="BF177" s="144">
        <f t="shared" si="25"/>
        <v>0</v>
      </c>
      <c r="BG177" s="144">
        <f t="shared" si="26"/>
        <v>0</v>
      </c>
      <c r="BH177" s="144">
        <f t="shared" si="27"/>
        <v>0</v>
      </c>
      <c r="BI177" s="144">
        <f t="shared" si="28"/>
        <v>0</v>
      </c>
      <c r="BJ177" s="17" t="s">
        <v>79</v>
      </c>
      <c r="BK177" s="144">
        <f t="shared" si="29"/>
        <v>0</v>
      </c>
      <c r="BL177" s="17" t="s">
        <v>286</v>
      </c>
      <c r="BM177" s="143" t="s">
        <v>7946</v>
      </c>
    </row>
    <row r="178" spans="2:65" s="1" customFormat="1" ht="16.5" customHeight="1">
      <c r="B178" s="32"/>
      <c r="C178" s="280" t="s">
        <v>531</v>
      </c>
      <c r="D178" s="280" t="s">
        <v>184</v>
      </c>
      <c r="E178" s="281" t="s">
        <v>5865</v>
      </c>
      <c r="F178" s="282" t="s">
        <v>7947</v>
      </c>
      <c r="G178" s="283" t="s">
        <v>543</v>
      </c>
      <c r="H178" s="284">
        <v>120</v>
      </c>
      <c r="I178" s="137"/>
      <c r="J178" s="285">
        <f t="shared" si="20"/>
        <v>0</v>
      </c>
      <c r="K178" s="286"/>
      <c r="L178" s="32"/>
      <c r="M178" s="139" t="s">
        <v>3</v>
      </c>
      <c r="N178" s="287" t="s">
        <v>43</v>
      </c>
      <c r="O178" s="288"/>
      <c r="P178" s="289">
        <f t="shared" si="21"/>
        <v>0</v>
      </c>
      <c r="Q178" s="289">
        <v>0</v>
      </c>
      <c r="R178" s="289">
        <f t="shared" si="22"/>
        <v>0</v>
      </c>
      <c r="S178" s="289">
        <v>7.2000000000000005E-4</v>
      </c>
      <c r="T178" s="142">
        <f t="shared" si="23"/>
        <v>8.6400000000000005E-2</v>
      </c>
      <c r="AR178" s="143" t="s">
        <v>286</v>
      </c>
      <c r="AT178" s="143" t="s">
        <v>184</v>
      </c>
      <c r="AU178" s="143" t="s">
        <v>81</v>
      </c>
      <c r="AY178" s="17" t="s">
        <v>182</v>
      </c>
      <c r="BE178" s="144">
        <f t="shared" si="24"/>
        <v>0</v>
      </c>
      <c r="BF178" s="144">
        <f t="shared" si="25"/>
        <v>0</v>
      </c>
      <c r="BG178" s="144">
        <f t="shared" si="26"/>
        <v>0</v>
      </c>
      <c r="BH178" s="144">
        <f t="shared" si="27"/>
        <v>0</v>
      </c>
      <c r="BI178" s="144">
        <f t="shared" si="28"/>
        <v>0</v>
      </c>
      <c r="BJ178" s="17" t="s">
        <v>79</v>
      </c>
      <c r="BK178" s="144">
        <f t="shared" si="29"/>
        <v>0</v>
      </c>
      <c r="BL178" s="17" t="s">
        <v>286</v>
      </c>
      <c r="BM178" s="143" t="s">
        <v>7948</v>
      </c>
    </row>
    <row r="179" spans="2:65" s="1" customFormat="1" ht="24.2" customHeight="1">
      <c r="B179" s="32"/>
      <c r="C179" s="280" t="s">
        <v>540</v>
      </c>
      <c r="D179" s="280" t="s">
        <v>184</v>
      </c>
      <c r="E179" s="281" t="s">
        <v>5866</v>
      </c>
      <c r="F179" s="282" t="s">
        <v>7949</v>
      </c>
      <c r="G179" s="283" t="s">
        <v>300</v>
      </c>
      <c r="H179" s="284">
        <v>970</v>
      </c>
      <c r="I179" s="137"/>
      <c r="J179" s="285">
        <f t="shared" si="20"/>
        <v>0</v>
      </c>
      <c r="K179" s="286"/>
      <c r="L179" s="32"/>
      <c r="M179" s="139" t="s">
        <v>3</v>
      </c>
      <c r="N179" s="287" t="s">
        <v>43</v>
      </c>
      <c r="O179" s="288"/>
      <c r="P179" s="289">
        <f t="shared" si="21"/>
        <v>0</v>
      </c>
      <c r="Q179" s="289">
        <v>4.6999999999999999E-4</v>
      </c>
      <c r="R179" s="289">
        <f t="shared" si="22"/>
        <v>0.45589999999999997</v>
      </c>
      <c r="S179" s="289">
        <v>0</v>
      </c>
      <c r="T179" s="142">
        <f t="shared" si="23"/>
        <v>0</v>
      </c>
      <c r="AR179" s="143" t="s">
        <v>286</v>
      </c>
      <c r="AT179" s="143" t="s">
        <v>184</v>
      </c>
      <c r="AU179" s="143" t="s">
        <v>81</v>
      </c>
      <c r="AY179" s="17" t="s">
        <v>182</v>
      </c>
      <c r="BE179" s="144">
        <f t="shared" si="24"/>
        <v>0</v>
      </c>
      <c r="BF179" s="144">
        <f t="shared" si="25"/>
        <v>0</v>
      </c>
      <c r="BG179" s="144">
        <f t="shared" si="26"/>
        <v>0</v>
      </c>
      <c r="BH179" s="144">
        <f t="shared" si="27"/>
        <v>0</v>
      </c>
      <c r="BI179" s="144">
        <f t="shared" si="28"/>
        <v>0</v>
      </c>
      <c r="BJ179" s="17" t="s">
        <v>79</v>
      </c>
      <c r="BK179" s="144">
        <f t="shared" si="29"/>
        <v>0</v>
      </c>
      <c r="BL179" s="17" t="s">
        <v>286</v>
      </c>
      <c r="BM179" s="143" t="s">
        <v>7950</v>
      </c>
    </row>
    <row r="180" spans="2:65" s="1" customFormat="1" ht="24.2" customHeight="1">
      <c r="B180" s="32"/>
      <c r="C180" s="280" t="s">
        <v>546</v>
      </c>
      <c r="D180" s="280" t="s">
        <v>184</v>
      </c>
      <c r="E180" s="281" t="s">
        <v>5867</v>
      </c>
      <c r="F180" s="282" t="s">
        <v>7951</v>
      </c>
      <c r="G180" s="283" t="s">
        <v>300</v>
      </c>
      <c r="H180" s="284">
        <v>216</v>
      </c>
      <c r="I180" s="137"/>
      <c r="J180" s="285">
        <f t="shared" si="20"/>
        <v>0</v>
      </c>
      <c r="K180" s="286"/>
      <c r="L180" s="32"/>
      <c r="M180" s="139" t="s">
        <v>3</v>
      </c>
      <c r="N180" s="287" t="s">
        <v>43</v>
      </c>
      <c r="O180" s="288"/>
      <c r="P180" s="289">
        <f t="shared" si="21"/>
        <v>0</v>
      </c>
      <c r="Q180" s="289">
        <v>5.8E-4</v>
      </c>
      <c r="R180" s="289">
        <f t="shared" si="22"/>
        <v>0.12528</v>
      </c>
      <c r="S180" s="289">
        <v>0</v>
      </c>
      <c r="T180" s="142">
        <f t="shared" si="23"/>
        <v>0</v>
      </c>
      <c r="AR180" s="143" t="s">
        <v>286</v>
      </c>
      <c r="AT180" s="143" t="s">
        <v>184</v>
      </c>
      <c r="AU180" s="143" t="s">
        <v>81</v>
      </c>
      <c r="AY180" s="17" t="s">
        <v>182</v>
      </c>
      <c r="BE180" s="144">
        <f t="shared" si="24"/>
        <v>0</v>
      </c>
      <c r="BF180" s="144">
        <f t="shared" si="25"/>
        <v>0</v>
      </c>
      <c r="BG180" s="144">
        <f t="shared" si="26"/>
        <v>0</v>
      </c>
      <c r="BH180" s="144">
        <f t="shared" si="27"/>
        <v>0</v>
      </c>
      <c r="BI180" s="144">
        <f t="shared" si="28"/>
        <v>0</v>
      </c>
      <c r="BJ180" s="17" t="s">
        <v>79</v>
      </c>
      <c r="BK180" s="144">
        <f t="shared" si="29"/>
        <v>0</v>
      </c>
      <c r="BL180" s="17" t="s">
        <v>286</v>
      </c>
      <c r="BM180" s="143" t="s">
        <v>7952</v>
      </c>
    </row>
    <row r="181" spans="2:65" s="1" customFormat="1" ht="24.2" customHeight="1">
      <c r="B181" s="32"/>
      <c r="C181" s="280" t="s">
        <v>554</v>
      </c>
      <c r="D181" s="280" t="s">
        <v>184</v>
      </c>
      <c r="E181" s="281" t="s">
        <v>5868</v>
      </c>
      <c r="F181" s="282" t="s">
        <v>7953</v>
      </c>
      <c r="G181" s="283" t="s">
        <v>300</v>
      </c>
      <c r="H181" s="284">
        <v>302</v>
      </c>
      <c r="I181" s="137"/>
      <c r="J181" s="285">
        <f t="shared" si="20"/>
        <v>0</v>
      </c>
      <c r="K181" s="286"/>
      <c r="L181" s="32"/>
      <c r="M181" s="139" t="s">
        <v>3</v>
      </c>
      <c r="N181" s="287" t="s">
        <v>43</v>
      </c>
      <c r="O181" s="288"/>
      <c r="P181" s="289">
        <f t="shared" si="21"/>
        <v>0</v>
      </c>
      <c r="Q181" s="289">
        <v>7.2999999999999996E-4</v>
      </c>
      <c r="R181" s="289">
        <f t="shared" si="22"/>
        <v>0.22045999999999999</v>
      </c>
      <c r="S181" s="289">
        <v>0</v>
      </c>
      <c r="T181" s="142">
        <f t="shared" si="23"/>
        <v>0</v>
      </c>
      <c r="AR181" s="143" t="s">
        <v>286</v>
      </c>
      <c r="AT181" s="143" t="s">
        <v>184</v>
      </c>
      <c r="AU181" s="143" t="s">
        <v>81</v>
      </c>
      <c r="AY181" s="17" t="s">
        <v>182</v>
      </c>
      <c r="BE181" s="144">
        <f t="shared" si="24"/>
        <v>0</v>
      </c>
      <c r="BF181" s="144">
        <f t="shared" si="25"/>
        <v>0</v>
      </c>
      <c r="BG181" s="144">
        <f t="shared" si="26"/>
        <v>0</v>
      </c>
      <c r="BH181" s="144">
        <f t="shared" si="27"/>
        <v>0</v>
      </c>
      <c r="BI181" s="144">
        <f t="shared" si="28"/>
        <v>0</v>
      </c>
      <c r="BJ181" s="17" t="s">
        <v>79</v>
      </c>
      <c r="BK181" s="144">
        <f t="shared" si="29"/>
        <v>0</v>
      </c>
      <c r="BL181" s="17" t="s">
        <v>286</v>
      </c>
      <c r="BM181" s="143" t="s">
        <v>7954</v>
      </c>
    </row>
    <row r="182" spans="2:65" s="1" customFormat="1" ht="24.2" customHeight="1">
      <c r="B182" s="32"/>
      <c r="C182" s="280" t="s">
        <v>561</v>
      </c>
      <c r="D182" s="280" t="s">
        <v>184</v>
      </c>
      <c r="E182" s="281" t="s">
        <v>5869</v>
      </c>
      <c r="F182" s="282" t="s">
        <v>7955</v>
      </c>
      <c r="G182" s="283" t="s">
        <v>300</v>
      </c>
      <c r="H182" s="284">
        <v>132</v>
      </c>
      <c r="I182" s="137"/>
      <c r="J182" s="285">
        <f t="shared" si="20"/>
        <v>0</v>
      </c>
      <c r="K182" s="286"/>
      <c r="L182" s="32"/>
      <c r="M182" s="139" t="s">
        <v>3</v>
      </c>
      <c r="N182" s="287" t="s">
        <v>43</v>
      </c>
      <c r="O182" s="288"/>
      <c r="P182" s="289">
        <f t="shared" si="21"/>
        <v>0</v>
      </c>
      <c r="Q182" s="289">
        <v>1.2700000000000001E-3</v>
      </c>
      <c r="R182" s="289">
        <f t="shared" si="22"/>
        <v>0.16764000000000001</v>
      </c>
      <c r="S182" s="289">
        <v>0</v>
      </c>
      <c r="T182" s="142">
        <f t="shared" si="23"/>
        <v>0</v>
      </c>
      <c r="AR182" s="143" t="s">
        <v>286</v>
      </c>
      <c r="AT182" s="143" t="s">
        <v>184</v>
      </c>
      <c r="AU182" s="143" t="s">
        <v>81</v>
      </c>
      <c r="AY182" s="17" t="s">
        <v>182</v>
      </c>
      <c r="BE182" s="144">
        <f t="shared" si="24"/>
        <v>0</v>
      </c>
      <c r="BF182" s="144">
        <f t="shared" si="25"/>
        <v>0</v>
      </c>
      <c r="BG182" s="144">
        <f t="shared" si="26"/>
        <v>0</v>
      </c>
      <c r="BH182" s="144">
        <f t="shared" si="27"/>
        <v>0</v>
      </c>
      <c r="BI182" s="144">
        <f t="shared" si="28"/>
        <v>0</v>
      </c>
      <c r="BJ182" s="17" t="s">
        <v>79</v>
      </c>
      <c r="BK182" s="144">
        <f t="shared" si="29"/>
        <v>0</v>
      </c>
      <c r="BL182" s="17" t="s">
        <v>286</v>
      </c>
      <c r="BM182" s="143" t="s">
        <v>7956</v>
      </c>
    </row>
    <row r="183" spans="2:65" s="1" customFormat="1" ht="24.2" customHeight="1">
      <c r="B183" s="32"/>
      <c r="C183" s="280" t="s">
        <v>568</v>
      </c>
      <c r="D183" s="280" t="s">
        <v>184</v>
      </c>
      <c r="E183" s="281" t="s">
        <v>5870</v>
      </c>
      <c r="F183" s="282" t="s">
        <v>7957</v>
      </c>
      <c r="G183" s="283" t="s">
        <v>300</v>
      </c>
      <c r="H183" s="284">
        <v>99</v>
      </c>
      <c r="I183" s="137"/>
      <c r="J183" s="285">
        <f t="shared" si="20"/>
        <v>0</v>
      </c>
      <c r="K183" s="286"/>
      <c r="L183" s="32"/>
      <c r="M183" s="139" t="s">
        <v>3</v>
      </c>
      <c r="N183" s="287" t="s">
        <v>43</v>
      </c>
      <c r="O183" s="288"/>
      <c r="P183" s="289">
        <f t="shared" si="21"/>
        <v>0</v>
      </c>
      <c r="Q183" s="289">
        <v>1.5900000000000001E-3</v>
      </c>
      <c r="R183" s="289">
        <f t="shared" si="22"/>
        <v>0.15740999999999999</v>
      </c>
      <c r="S183" s="289">
        <v>0</v>
      </c>
      <c r="T183" s="142">
        <f t="shared" si="23"/>
        <v>0</v>
      </c>
      <c r="AR183" s="143" t="s">
        <v>286</v>
      </c>
      <c r="AT183" s="143" t="s">
        <v>184</v>
      </c>
      <c r="AU183" s="143" t="s">
        <v>81</v>
      </c>
      <c r="AY183" s="17" t="s">
        <v>182</v>
      </c>
      <c r="BE183" s="144">
        <f t="shared" si="24"/>
        <v>0</v>
      </c>
      <c r="BF183" s="144">
        <f t="shared" si="25"/>
        <v>0</v>
      </c>
      <c r="BG183" s="144">
        <f t="shared" si="26"/>
        <v>0</v>
      </c>
      <c r="BH183" s="144">
        <f t="shared" si="27"/>
        <v>0</v>
      </c>
      <c r="BI183" s="144">
        <f t="shared" si="28"/>
        <v>0</v>
      </c>
      <c r="BJ183" s="17" t="s">
        <v>79</v>
      </c>
      <c r="BK183" s="144">
        <f t="shared" si="29"/>
        <v>0</v>
      </c>
      <c r="BL183" s="17" t="s">
        <v>286</v>
      </c>
      <c r="BM183" s="143" t="s">
        <v>7958</v>
      </c>
    </row>
    <row r="184" spans="2:65" s="1" customFormat="1" ht="24.2" customHeight="1">
      <c r="B184" s="32"/>
      <c r="C184" s="280" t="s">
        <v>577</v>
      </c>
      <c r="D184" s="280" t="s">
        <v>184</v>
      </c>
      <c r="E184" s="281" t="s">
        <v>5871</v>
      </c>
      <c r="F184" s="282" t="s">
        <v>7959</v>
      </c>
      <c r="G184" s="283" t="s">
        <v>543</v>
      </c>
      <c r="H184" s="284">
        <v>302</v>
      </c>
      <c r="I184" s="137"/>
      <c r="J184" s="285">
        <f t="shared" si="20"/>
        <v>0</v>
      </c>
      <c r="K184" s="286"/>
      <c r="L184" s="32"/>
      <c r="M184" s="139" t="s">
        <v>3</v>
      </c>
      <c r="N184" s="287" t="s">
        <v>43</v>
      </c>
      <c r="O184" s="288"/>
      <c r="P184" s="289">
        <f t="shared" si="21"/>
        <v>0</v>
      </c>
      <c r="Q184" s="289">
        <v>1.0000000000000001E-5</v>
      </c>
      <c r="R184" s="289">
        <f t="shared" si="22"/>
        <v>3.0200000000000001E-3</v>
      </c>
      <c r="S184" s="289">
        <v>0</v>
      </c>
      <c r="T184" s="142">
        <f t="shared" si="23"/>
        <v>0</v>
      </c>
      <c r="AR184" s="143" t="s">
        <v>286</v>
      </c>
      <c r="AT184" s="143" t="s">
        <v>184</v>
      </c>
      <c r="AU184" s="143" t="s">
        <v>81</v>
      </c>
      <c r="AY184" s="17" t="s">
        <v>182</v>
      </c>
      <c r="BE184" s="144">
        <f t="shared" si="24"/>
        <v>0</v>
      </c>
      <c r="BF184" s="144">
        <f t="shared" si="25"/>
        <v>0</v>
      </c>
      <c r="BG184" s="144">
        <f t="shared" si="26"/>
        <v>0</v>
      </c>
      <c r="BH184" s="144">
        <f t="shared" si="27"/>
        <v>0</v>
      </c>
      <c r="BI184" s="144">
        <f t="shared" si="28"/>
        <v>0</v>
      </c>
      <c r="BJ184" s="17" t="s">
        <v>79</v>
      </c>
      <c r="BK184" s="144">
        <f t="shared" si="29"/>
        <v>0</v>
      </c>
      <c r="BL184" s="17" t="s">
        <v>286</v>
      </c>
      <c r="BM184" s="143" t="s">
        <v>7960</v>
      </c>
    </row>
    <row r="185" spans="2:65" s="1" customFormat="1" ht="24.2" customHeight="1">
      <c r="B185" s="32"/>
      <c r="C185" s="280" t="s">
        <v>583</v>
      </c>
      <c r="D185" s="280" t="s">
        <v>184</v>
      </c>
      <c r="E185" s="281" t="s">
        <v>5872</v>
      </c>
      <c r="F185" s="282" t="s">
        <v>7961</v>
      </c>
      <c r="G185" s="283" t="s">
        <v>543</v>
      </c>
      <c r="H185" s="284">
        <v>2</v>
      </c>
      <c r="I185" s="137"/>
      <c r="J185" s="285">
        <f t="shared" si="20"/>
        <v>0</v>
      </c>
      <c r="K185" s="286"/>
      <c r="L185" s="32"/>
      <c r="M185" s="139" t="s">
        <v>3</v>
      </c>
      <c r="N185" s="287" t="s">
        <v>43</v>
      </c>
      <c r="O185" s="288"/>
      <c r="P185" s="289">
        <f t="shared" si="21"/>
        <v>0</v>
      </c>
      <c r="Q185" s="289">
        <v>3.0000000000000001E-5</v>
      </c>
      <c r="R185" s="289">
        <f t="shared" si="22"/>
        <v>6.0000000000000002E-5</v>
      </c>
      <c r="S185" s="289">
        <v>0</v>
      </c>
      <c r="T185" s="142">
        <f t="shared" si="23"/>
        <v>0</v>
      </c>
      <c r="AR185" s="143" t="s">
        <v>286</v>
      </c>
      <c r="AT185" s="143" t="s">
        <v>184</v>
      </c>
      <c r="AU185" s="143" t="s">
        <v>81</v>
      </c>
      <c r="AY185" s="17" t="s">
        <v>182</v>
      </c>
      <c r="BE185" s="144">
        <f t="shared" si="24"/>
        <v>0</v>
      </c>
      <c r="BF185" s="144">
        <f t="shared" si="25"/>
        <v>0</v>
      </c>
      <c r="BG185" s="144">
        <f t="shared" si="26"/>
        <v>0</v>
      </c>
      <c r="BH185" s="144">
        <f t="shared" si="27"/>
        <v>0</v>
      </c>
      <c r="BI185" s="144">
        <f t="shared" si="28"/>
        <v>0</v>
      </c>
      <c r="BJ185" s="17" t="s">
        <v>79</v>
      </c>
      <c r="BK185" s="144">
        <f t="shared" si="29"/>
        <v>0</v>
      </c>
      <c r="BL185" s="17" t="s">
        <v>286</v>
      </c>
      <c r="BM185" s="143" t="s">
        <v>7962</v>
      </c>
    </row>
    <row r="186" spans="2:65" s="1" customFormat="1" ht="24.2" customHeight="1">
      <c r="B186" s="32"/>
      <c r="C186" s="280" t="s">
        <v>613</v>
      </c>
      <c r="D186" s="280" t="s">
        <v>184</v>
      </c>
      <c r="E186" s="281" t="s">
        <v>5873</v>
      </c>
      <c r="F186" s="282" t="s">
        <v>7963</v>
      </c>
      <c r="G186" s="283" t="s">
        <v>543</v>
      </c>
      <c r="H186" s="284">
        <v>4</v>
      </c>
      <c r="I186" s="137"/>
      <c r="J186" s="285">
        <f t="shared" si="20"/>
        <v>0</v>
      </c>
      <c r="K186" s="286"/>
      <c r="L186" s="32"/>
      <c r="M186" s="139" t="s">
        <v>3</v>
      </c>
      <c r="N186" s="287" t="s">
        <v>43</v>
      </c>
      <c r="O186" s="288"/>
      <c r="P186" s="289">
        <f t="shared" si="21"/>
        <v>0</v>
      </c>
      <c r="Q186" s="289">
        <v>5.0000000000000002E-5</v>
      </c>
      <c r="R186" s="289">
        <f t="shared" si="22"/>
        <v>2.0000000000000001E-4</v>
      </c>
      <c r="S186" s="289">
        <v>0</v>
      </c>
      <c r="T186" s="142">
        <f t="shared" si="23"/>
        <v>0</v>
      </c>
      <c r="AR186" s="143" t="s">
        <v>286</v>
      </c>
      <c r="AT186" s="143" t="s">
        <v>184</v>
      </c>
      <c r="AU186" s="143" t="s">
        <v>81</v>
      </c>
      <c r="AY186" s="17" t="s">
        <v>182</v>
      </c>
      <c r="BE186" s="144">
        <f t="shared" si="24"/>
        <v>0</v>
      </c>
      <c r="BF186" s="144">
        <f t="shared" si="25"/>
        <v>0</v>
      </c>
      <c r="BG186" s="144">
        <f t="shared" si="26"/>
        <v>0</v>
      </c>
      <c r="BH186" s="144">
        <f t="shared" si="27"/>
        <v>0</v>
      </c>
      <c r="BI186" s="144">
        <f t="shared" si="28"/>
        <v>0</v>
      </c>
      <c r="BJ186" s="17" t="s">
        <v>79</v>
      </c>
      <c r="BK186" s="144">
        <f t="shared" si="29"/>
        <v>0</v>
      </c>
      <c r="BL186" s="17" t="s">
        <v>286</v>
      </c>
      <c r="BM186" s="143" t="s">
        <v>7964</v>
      </c>
    </row>
    <row r="187" spans="2:65" s="1" customFormat="1" ht="24.2" customHeight="1">
      <c r="B187" s="32"/>
      <c r="C187" s="280" t="s">
        <v>644</v>
      </c>
      <c r="D187" s="280" t="s">
        <v>184</v>
      </c>
      <c r="E187" s="281" t="s">
        <v>5874</v>
      </c>
      <c r="F187" s="282" t="s">
        <v>7965</v>
      </c>
      <c r="G187" s="283" t="s">
        <v>543</v>
      </c>
      <c r="H187" s="284">
        <v>4</v>
      </c>
      <c r="I187" s="137"/>
      <c r="J187" s="285">
        <f t="shared" si="20"/>
        <v>0</v>
      </c>
      <c r="K187" s="286"/>
      <c r="L187" s="32"/>
      <c r="M187" s="139" t="s">
        <v>3</v>
      </c>
      <c r="N187" s="287" t="s">
        <v>43</v>
      </c>
      <c r="O187" s="288"/>
      <c r="P187" s="289">
        <f t="shared" si="21"/>
        <v>0</v>
      </c>
      <c r="Q187" s="289">
        <v>6.0000000000000002E-5</v>
      </c>
      <c r="R187" s="289">
        <f t="shared" si="22"/>
        <v>2.4000000000000001E-4</v>
      </c>
      <c r="S187" s="289">
        <v>0</v>
      </c>
      <c r="T187" s="142">
        <f t="shared" si="23"/>
        <v>0</v>
      </c>
      <c r="AR187" s="143" t="s">
        <v>286</v>
      </c>
      <c r="AT187" s="143" t="s">
        <v>184</v>
      </c>
      <c r="AU187" s="143" t="s">
        <v>81</v>
      </c>
      <c r="AY187" s="17" t="s">
        <v>182</v>
      </c>
      <c r="BE187" s="144">
        <f t="shared" si="24"/>
        <v>0</v>
      </c>
      <c r="BF187" s="144">
        <f t="shared" si="25"/>
        <v>0</v>
      </c>
      <c r="BG187" s="144">
        <f t="shared" si="26"/>
        <v>0</v>
      </c>
      <c r="BH187" s="144">
        <f t="shared" si="27"/>
        <v>0</v>
      </c>
      <c r="BI187" s="144">
        <f t="shared" si="28"/>
        <v>0</v>
      </c>
      <c r="BJ187" s="17" t="s">
        <v>79</v>
      </c>
      <c r="BK187" s="144">
        <f t="shared" si="29"/>
        <v>0</v>
      </c>
      <c r="BL187" s="17" t="s">
        <v>286</v>
      </c>
      <c r="BM187" s="143" t="s">
        <v>7966</v>
      </c>
    </row>
    <row r="188" spans="2:65" s="1" customFormat="1" ht="16.5" customHeight="1">
      <c r="B188" s="32"/>
      <c r="C188" s="280" t="s">
        <v>653</v>
      </c>
      <c r="D188" s="280" t="s">
        <v>184</v>
      </c>
      <c r="E188" s="281" t="s">
        <v>5875</v>
      </c>
      <c r="F188" s="282" t="s">
        <v>7967</v>
      </c>
      <c r="G188" s="283" t="s">
        <v>300</v>
      </c>
      <c r="H188" s="284">
        <v>320</v>
      </c>
      <c r="I188" s="137"/>
      <c r="J188" s="285">
        <f t="shared" si="20"/>
        <v>0</v>
      </c>
      <c r="K188" s="286"/>
      <c r="L188" s="32"/>
      <c r="M188" s="139" t="s">
        <v>3</v>
      </c>
      <c r="N188" s="287" t="s">
        <v>43</v>
      </c>
      <c r="O188" s="288"/>
      <c r="P188" s="289">
        <f t="shared" si="21"/>
        <v>0</v>
      </c>
      <c r="Q188" s="289">
        <v>3.0000000000000001E-5</v>
      </c>
      <c r="R188" s="289">
        <f t="shared" si="22"/>
        <v>9.6000000000000009E-3</v>
      </c>
      <c r="S188" s="289">
        <v>1.06E-3</v>
      </c>
      <c r="T188" s="142">
        <f t="shared" si="23"/>
        <v>0.3392</v>
      </c>
      <c r="AR188" s="143" t="s">
        <v>286</v>
      </c>
      <c r="AT188" s="143" t="s">
        <v>184</v>
      </c>
      <c r="AU188" s="143" t="s">
        <v>81</v>
      </c>
      <c r="AY188" s="17" t="s">
        <v>182</v>
      </c>
      <c r="BE188" s="144">
        <f t="shared" si="24"/>
        <v>0</v>
      </c>
      <c r="BF188" s="144">
        <f t="shared" si="25"/>
        <v>0</v>
      </c>
      <c r="BG188" s="144">
        <f t="shared" si="26"/>
        <v>0</v>
      </c>
      <c r="BH188" s="144">
        <f t="shared" si="27"/>
        <v>0</v>
      </c>
      <c r="BI188" s="144">
        <f t="shared" si="28"/>
        <v>0</v>
      </c>
      <c r="BJ188" s="17" t="s">
        <v>79</v>
      </c>
      <c r="BK188" s="144">
        <f t="shared" si="29"/>
        <v>0</v>
      </c>
      <c r="BL188" s="17" t="s">
        <v>286</v>
      </c>
      <c r="BM188" s="143" t="s">
        <v>7968</v>
      </c>
    </row>
    <row r="189" spans="2:65" s="1" customFormat="1" ht="16.5" customHeight="1">
      <c r="B189" s="32"/>
      <c r="C189" s="280" t="s">
        <v>659</v>
      </c>
      <c r="D189" s="280" t="s">
        <v>184</v>
      </c>
      <c r="E189" s="281" t="s">
        <v>5876</v>
      </c>
      <c r="F189" s="282" t="s">
        <v>7969</v>
      </c>
      <c r="G189" s="283" t="s">
        <v>300</v>
      </c>
      <c r="H189" s="284">
        <v>1527</v>
      </c>
      <c r="I189" s="137"/>
      <c r="J189" s="285">
        <f t="shared" si="20"/>
        <v>0</v>
      </c>
      <c r="K189" s="286"/>
      <c r="L189" s="32"/>
      <c r="M189" s="139" t="s">
        <v>3</v>
      </c>
      <c r="N189" s="287" t="s">
        <v>43</v>
      </c>
      <c r="O189" s="288"/>
      <c r="P189" s="289">
        <f t="shared" si="21"/>
        <v>0</v>
      </c>
      <c r="Q189" s="289">
        <v>0</v>
      </c>
      <c r="R189" s="289">
        <f t="shared" si="22"/>
        <v>0</v>
      </c>
      <c r="S189" s="289">
        <v>0</v>
      </c>
      <c r="T189" s="142">
        <f t="shared" si="23"/>
        <v>0</v>
      </c>
      <c r="AR189" s="143" t="s">
        <v>286</v>
      </c>
      <c r="AT189" s="143" t="s">
        <v>184</v>
      </c>
      <c r="AU189" s="143" t="s">
        <v>81</v>
      </c>
      <c r="AY189" s="17" t="s">
        <v>182</v>
      </c>
      <c r="BE189" s="144">
        <f t="shared" si="24"/>
        <v>0</v>
      </c>
      <c r="BF189" s="144">
        <f t="shared" si="25"/>
        <v>0</v>
      </c>
      <c r="BG189" s="144">
        <f t="shared" si="26"/>
        <v>0</v>
      </c>
      <c r="BH189" s="144">
        <f t="shared" si="27"/>
        <v>0</v>
      </c>
      <c r="BI189" s="144">
        <f t="shared" si="28"/>
        <v>0</v>
      </c>
      <c r="BJ189" s="17" t="s">
        <v>79</v>
      </c>
      <c r="BK189" s="144">
        <f t="shared" si="29"/>
        <v>0</v>
      </c>
      <c r="BL189" s="17" t="s">
        <v>286</v>
      </c>
      <c r="BM189" s="143" t="s">
        <v>7970</v>
      </c>
    </row>
    <row r="190" spans="2:65" s="1" customFormat="1" ht="24.2" customHeight="1">
      <c r="B190" s="32"/>
      <c r="C190" s="280" t="s">
        <v>668</v>
      </c>
      <c r="D190" s="280" t="s">
        <v>184</v>
      </c>
      <c r="E190" s="281" t="s">
        <v>5877</v>
      </c>
      <c r="F190" s="282" t="s">
        <v>7971</v>
      </c>
      <c r="G190" s="283" t="s">
        <v>256</v>
      </c>
      <c r="H190" s="284">
        <v>1.5</v>
      </c>
      <c r="I190" s="137"/>
      <c r="J190" s="285">
        <f t="shared" si="20"/>
        <v>0</v>
      </c>
      <c r="K190" s="286"/>
      <c r="L190" s="32"/>
      <c r="M190" s="139" t="s">
        <v>3</v>
      </c>
      <c r="N190" s="287" t="s">
        <v>43</v>
      </c>
      <c r="O190" s="288"/>
      <c r="P190" s="289">
        <f t="shared" si="21"/>
        <v>0</v>
      </c>
      <c r="Q190" s="289">
        <v>0</v>
      </c>
      <c r="R190" s="289">
        <f t="shared" si="22"/>
        <v>0</v>
      </c>
      <c r="S190" s="289">
        <v>0</v>
      </c>
      <c r="T190" s="142">
        <f t="shared" si="23"/>
        <v>0</v>
      </c>
      <c r="AR190" s="143" t="s">
        <v>286</v>
      </c>
      <c r="AT190" s="143" t="s">
        <v>184</v>
      </c>
      <c r="AU190" s="143" t="s">
        <v>81</v>
      </c>
      <c r="AY190" s="17" t="s">
        <v>182</v>
      </c>
      <c r="BE190" s="144">
        <f t="shared" si="24"/>
        <v>0</v>
      </c>
      <c r="BF190" s="144">
        <f t="shared" si="25"/>
        <v>0</v>
      </c>
      <c r="BG190" s="144">
        <f t="shared" si="26"/>
        <v>0</v>
      </c>
      <c r="BH190" s="144">
        <f t="shared" si="27"/>
        <v>0</v>
      </c>
      <c r="BI190" s="144">
        <f t="shared" si="28"/>
        <v>0</v>
      </c>
      <c r="BJ190" s="17" t="s">
        <v>79</v>
      </c>
      <c r="BK190" s="144">
        <f t="shared" si="29"/>
        <v>0</v>
      </c>
      <c r="BL190" s="17" t="s">
        <v>286</v>
      </c>
      <c r="BM190" s="143" t="s">
        <v>7972</v>
      </c>
    </row>
    <row r="191" spans="2:65" s="1" customFormat="1" ht="24.2" customHeight="1">
      <c r="B191" s="32"/>
      <c r="C191" s="280" t="s">
        <v>676</v>
      </c>
      <c r="D191" s="280" t="s">
        <v>184</v>
      </c>
      <c r="E191" s="281" t="s">
        <v>5878</v>
      </c>
      <c r="F191" s="282" t="s">
        <v>7973</v>
      </c>
      <c r="G191" s="283" t="s">
        <v>5418</v>
      </c>
      <c r="H191" s="185"/>
      <c r="I191" s="137"/>
      <c r="J191" s="285">
        <f t="shared" si="20"/>
        <v>0</v>
      </c>
      <c r="K191" s="286"/>
      <c r="L191" s="32"/>
      <c r="M191" s="139" t="s">
        <v>3</v>
      </c>
      <c r="N191" s="287" t="s">
        <v>43</v>
      </c>
      <c r="O191" s="288"/>
      <c r="P191" s="289">
        <f t="shared" si="21"/>
        <v>0</v>
      </c>
      <c r="Q191" s="289">
        <v>0</v>
      </c>
      <c r="R191" s="289">
        <f t="shared" si="22"/>
        <v>0</v>
      </c>
      <c r="S191" s="289">
        <v>0</v>
      </c>
      <c r="T191" s="142">
        <f t="shared" si="23"/>
        <v>0</v>
      </c>
      <c r="AR191" s="143" t="s">
        <v>286</v>
      </c>
      <c r="AT191" s="143" t="s">
        <v>184</v>
      </c>
      <c r="AU191" s="143" t="s">
        <v>81</v>
      </c>
      <c r="AY191" s="17" t="s">
        <v>182</v>
      </c>
      <c r="BE191" s="144">
        <f t="shared" si="24"/>
        <v>0</v>
      </c>
      <c r="BF191" s="144">
        <f t="shared" si="25"/>
        <v>0</v>
      </c>
      <c r="BG191" s="144">
        <f t="shared" si="26"/>
        <v>0</v>
      </c>
      <c r="BH191" s="144">
        <f t="shared" si="27"/>
        <v>0</v>
      </c>
      <c r="BI191" s="144">
        <f t="shared" si="28"/>
        <v>0</v>
      </c>
      <c r="BJ191" s="17" t="s">
        <v>79</v>
      </c>
      <c r="BK191" s="144">
        <f t="shared" si="29"/>
        <v>0</v>
      </c>
      <c r="BL191" s="17" t="s">
        <v>286</v>
      </c>
      <c r="BM191" s="143" t="s">
        <v>7974</v>
      </c>
    </row>
    <row r="192" spans="2:65" s="11" customFormat="1" ht="22.9" customHeight="1">
      <c r="B192" s="119"/>
      <c r="D192" s="120" t="s">
        <v>71</v>
      </c>
      <c r="E192" s="129" t="s">
        <v>5879</v>
      </c>
      <c r="F192" s="129" t="s">
        <v>5880</v>
      </c>
      <c r="I192" s="122"/>
      <c r="J192" s="130">
        <f>BK192</f>
        <v>0</v>
      </c>
      <c r="L192" s="119"/>
      <c r="M192" s="124"/>
      <c r="N192" s="278"/>
      <c r="O192" s="278"/>
      <c r="P192" s="279">
        <f>SUM(P193:P241)</f>
        <v>0</v>
      </c>
      <c r="Q192" s="278"/>
      <c r="R192" s="279">
        <f>SUM(R193:R241)</f>
        <v>0.29932999999999993</v>
      </c>
      <c r="S192" s="278"/>
      <c r="T192" s="126">
        <f>SUM(T193:T241)</f>
        <v>0</v>
      </c>
      <c r="AR192" s="120" t="s">
        <v>81</v>
      </c>
      <c r="AT192" s="127" t="s">
        <v>71</v>
      </c>
      <c r="AU192" s="127" t="s">
        <v>79</v>
      </c>
      <c r="AY192" s="120" t="s">
        <v>182</v>
      </c>
      <c r="BK192" s="128">
        <f>SUM(BK193:BK241)</f>
        <v>0</v>
      </c>
    </row>
    <row r="193" spans="2:65" s="1" customFormat="1" ht="24.2" customHeight="1">
      <c r="B193" s="32"/>
      <c r="C193" s="280" t="s">
        <v>682</v>
      </c>
      <c r="D193" s="280" t="s">
        <v>184</v>
      </c>
      <c r="E193" s="281" t="s">
        <v>5881</v>
      </c>
      <c r="F193" s="282" t="s">
        <v>7975</v>
      </c>
      <c r="G193" s="283" t="s">
        <v>3470</v>
      </c>
      <c r="H193" s="284">
        <v>1</v>
      </c>
      <c r="I193" s="137"/>
      <c r="J193" s="285">
        <f t="shared" ref="J193:J241" si="30">ROUND(I193*H193,2)</f>
        <v>0</v>
      </c>
      <c r="K193" s="286"/>
      <c r="L193" s="32"/>
      <c r="M193" s="139" t="s">
        <v>3</v>
      </c>
      <c r="N193" s="287" t="s">
        <v>43</v>
      </c>
      <c r="O193" s="288"/>
      <c r="P193" s="289">
        <f t="shared" ref="P193:P241" si="31">O193*H193</f>
        <v>0</v>
      </c>
      <c r="Q193" s="289">
        <v>2.147E-2</v>
      </c>
      <c r="R193" s="289">
        <f t="shared" ref="R193:R241" si="32">Q193*H193</f>
        <v>2.147E-2</v>
      </c>
      <c r="S193" s="289">
        <v>0</v>
      </c>
      <c r="T193" s="142">
        <f t="shared" ref="T193:T241" si="33">S193*H193</f>
        <v>0</v>
      </c>
      <c r="AR193" s="143" t="s">
        <v>286</v>
      </c>
      <c r="AT193" s="143" t="s">
        <v>184</v>
      </c>
      <c r="AU193" s="143" t="s">
        <v>81</v>
      </c>
      <c r="AY193" s="17" t="s">
        <v>182</v>
      </c>
      <c r="BE193" s="144">
        <f t="shared" ref="BE193:BE241" si="34">IF(N193="základní",J193,0)</f>
        <v>0</v>
      </c>
      <c r="BF193" s="144">
        <f t="shared" ref="BF193:BF241" si="35">IF(N193="snížená",J193,0)</f>
        <v>0</v>
      </c>
      <c r="BG193" s="144">
        <f t="shared" ref="BG193:BG241" si="36">IF(N193="zákl. přenesená",J193,0)</f>
        <v>0</v>
      </c>
      <c r="BH193" s="144">
        <f t="shared" ref="BH193:BH241" si="37">IF(N193="sníž. přenesená",J193,0)</f>
        <v>0</v>
      </c>
      <c r="BI193" s="144">
        <f t="shared" ref="BI193:BI241" si="38">IF(N193="nulová",J193,0)</f>
        <v>0</v>
      </c>
      <c r="BJ193" s="17" t="s">
        <v>79</v>
      </c>
      <c r="BK193" s="144">
        <f t="shared" ref="BK193:BK241" si="39">ROUND(I193*H193,2)</f>
        <v>0</v>
      </c>
      <c r="BL193" s="17" t="s">
        <v>286</v>
      </c>
      <c r="BM193" s="143" t="s">
        <v>7976</v>
      </c>
    </row>
    <row r="194" spans="2:65" s="1" customFormat="1" ht="24.2" customHeight="1">
      <c r="B194" s="32"/>
      <c r="C194" s="280" t="s">
        <v>687</v>
      </c>
      <c r="D194" s="280" t="s">
        <v>184</v>
      </c>
      <c r="E194" s="281" t="s">
        <v>5882</v>
      </c>
      <c r="F194" s="282" t="s">
        <v>7977</v>
      </c>
      <c r="G194" s="283" t="s">
        <v>3470</v>
      </c>
      <c r="H194" s="284">
        <v>1</v>
      </c>
      <c r="I194" s="137"/>
      <c r="J194" s="285">
        <f t="shared" si="30"/>
        <v>0</v>
      </c>
      <c r="K194" s="286"/>
      <c r="L194" s="32"/>
      <c r="M194" s="139" t="s">
        <v>3</v>
      </c>
      <c r="N194" s="287" t="s">
        <v>43</v>
      </c>
      <c r="O194" s="288"/>
      <c r="P194" s="289">
        <f t="shared" si="31"/>
        <v>0</v>
      </c>
      <c r="Q194" s="289">
        <v>2.5250000000000002E-2</v>
      </c>
      <c r="R194" s="289">
        <f t="shared" si="32"/>
        <v>2.5250000000000002E-2</v>
      </c>
      <c r="S194" s="289">
        <v>0</v>
      </c>
      <c r="T194" s="142">
        <f t="shared" si="33"/>
        <v>0</v>
      </c>
      <c r="AR194" s="143" t="s">
        <v>286</v>
      </c>
      <c r="AT194" s="143" t="s">
        <v>184</v>
      </c>
      <c r="AU194" s="143" t="s">
        <v>81</v>
      </c>
      <c r="AY194" s="17" t="s">
        <v>182</v>
      </c>
      <c r="BE194" s="144">
        <f t="shared" si="34"/>
        <v>0</v>
      </c>
      <c r="BF194" s="144">
        <f t="shared" si="35"/>
        <v>0</v>
      </c>
      <c r="BG194" s="144">
        <f t="shared" si="36"/>
        <v>0</v>
      </c>
      <c r="BH194" s="144">
        <f t="shared" si="37"/>
        <v>0</v>
      </c>
      <c r="BI194" s="144">
        <f t="shared" si="38"/>
        <v>0</v>
      </c>
      <c r="BJ194" s="17" t="s">
        <v>79</v>
      </c>
      <c r="BK194" s="144">
        <f t="shared" si="39"/>
        <v>0</v>
      </c>
      <c r="BL194" s="17" t="s">
        <v>286</v>
      </c>
      <c r="BM194" s="143" t="s">
        <v>7978</v>
      </c>
    </row>
    <row r="195" spans="2:65" s="1" customFormat="1" ht="16.5" customHeight="1">
      <c r="B195" s="32"/>
      <c r="C195" s="280" t="s">
        <v>695</v>
      </c>
      <c r="D195" s="280" t="s">
        <v>184</v>
      </c>
      <c r="E195" s="281" t="s">
        <v>5883</v>
      </c>
      <c r="F195" s="282" t="s">
        <v>7979</v>
      </c>
      <c r="G195" s="283" t="s">
        <v>3470</v>
      </c>
      <c r="H195" s="284">
        <v>2</v>
      </c>
      <c r="I195" s="137"/>
      <c r="J195" s="285">
        <f t="shared" si="30"/>
        <v>0</v>
      </c>
      <c r="K195" s="286"/>
      <c r="L195" s="32"/>
      <c r="M195" s="139" t="s">
        <v>3</v>
      </c>
      <c r="N195" s="287" t="s">
        <v>43</v>
      </c>
      <c r="O195" s="288"/>
      <c r="P195" s="289">
        <f t="shared" si="31"/>
        <v>0</v>
      </c>
      <c r="Q195" s="289">
        <v>4.2700000000000004E-3</v>
      </c>
      <c r="R195" s="289">
        <f t="shared" si="32"/>
        <v>8.5400000000000007E-3</v>
      </c>
      <c r="S195" s="289">
        <v>0</v>
      </c>
      <c r="T195" s="142">
        <f t="shared" si="33"/>
        <v>0</v>
      </c>
      <c r="AR195" s="143" t="s">
        <v>286</v>
      </c>
      <c r="AT195" s="143" t="s">
        <v>184</v>
      </c>
      <c r="AU195" s="143" t="s">
        <v>81</v>
      </c>
      <c r="AY195" s="17" t="s">
        <v>182</v>
      </c>
      <c r="BE195" s="144">
        <f t="shared" si="34"/>
        <v>0</v>
      </c>
      <c r="BF195" s="144">
        <f t="shared" si="35"/>
        <v>0</v>
      </c>
      <c r="BG195" s="144">
        <f t="shared" si="36"/>
        <v>0</v>
      </c>
      <c r="BH195" s="144">
        <f t="shared" si="37"/>
        <v>0</v>
      </c>
      <c r="BI195" s="144">
        <f t="shared" si="38"/>
        <v>0</v>
      </c>
      <c r="BJ195" s="17" t="s">
        <v>79</v>
      </c>
      <c r="BK195" s="144">
        <f t="shared" si="39"/>
        <v>0</v>
      </c>
      <c r="BL195" s="17" t="s">
        <v>286</v>
      </c>
      <c r="BM195" s="143" t="s">
        <v>7980</v>
      </c>
    </row>
    <row r="196" spans="2:65" s="1" customFormat="1" ht="24.2" customHeight="1">
      <c r="B196" s="32"/>
      <c r="C196" s="280" t="s">
        <v>701</v>
      </c>
      <c r="D196" s="280" t="s">
        <v>184</v>
      </c>
      <c r="E196" s="281" t="s">
        <v>5884</v>
      </c>
      <c r="F196" s="282" t="s">
        <v>7981</v>
      </c>
      <c r="G196" s="283" t="s">
        <v>3470</v>
      </c>
      <c r="H196" s="284">
        <v>3</v>
      </c>
      <c r="I196" s="137"/>
      <c r="J196" s="285">
        <f t="shared" si="30"/>
        <v>0</v>
      </c>
      <c r="K196" s="286"/>
      <c r="L196" s="32"/>
      <c r="M196" s="139" t="s">
        <v>3</v>
      </c>
      <c r="N196" s="287" t="s">
        <v>43</v>
      </c>
      <c r="O196" s="288"/>
      <c r="P196" s="289">
        <f t="shared" si="31"/>
        <v>0</v>
      </c>
      <c r="Q196" s="289">
        <v>1.191E-2</v>
      </c>
      <c r="R196" s="289">
        <f t="shared" si="32"/>
        <v>3.5729999999999998E-2</v>
      </c>
      <c r="S196" s="289">
        <v>0</v>
      </c>
      <c r="T196" s="142">
        <f t="shared" si="33"/>
        <v>0</v>
      </c>
      <c r="AR196" s="143" t="s">
        <v>286</v>
      </c>
      <c r="AT196" s="143" t="s">
        <v>184</v>
      </c>
      <c r="AU196" s="143" t="s">
        <v>81</v>
      </c>
      <c r="AY196" s="17" t="s">
        <v>182</v>
      </c>
      <c r="BE196" s="144">
        <f t="shared" si="34"/>
        <v>0</v>
      </c>
      <c r="BF196" s="144">
        <f t="shared" si="35"/>
        <v>0</v>
      </c>
      <c r="BG196" s="144">
        <f t="shared" si="36"/>
        <v>0</v>
      </c>
      <c r="BH196" s="144">
        <f t="shared" si="37"/>
        <v>0</v>
      </c>
      <c r="BI196" s="144">
        <f t="shared" si="38"/>
        <v>0</v>
      </c>
      <c r="BJ196" s="17" t="s">
        <v>79</v>
      </c>
      <c r="BK196" s="144">
        <f t="shared" si="39"/>
        <v>0</v>
      </c>
      <c r="BL196" s="17" t="s">
        <v>286</v>
      </c>
      <c r="BM196" s="143" t="s">
        <v>7982</v>
      </c>
    </row>
    <row r="197" spans="2:65" s="1" customFormat="1" ht="16.5" customHeight="1">
      <c r="B197" s="32"/>
      <c r="C197" s="280" t="s">
        <v>709</v>
      </c>
      <c r="D197" s="280" t="s">
        <v>184</v>
      </c>
      <c r="E197" s="281" t="s">
        <v>5885</v>
      </c>
      <c r="F197" s="282" t="s">
        <v>7983</v>
      </c>
      <c r="G197" s="283" t="s">
        <v>543</v>
      </c>
      <c r="H197" s="284">
        <v>1</v>
      </c>
      <c r="I197" s="137"/>
      <c r="J197" s="285">
        <f t="shared" si="30"/>
        <v>0</v>
      </c>
      <c r="K197" s="286"/>
      <c r="L197" s="32"/>
      <c r="M197" s="139" t="s">
        <v>3</v>
      </c>
      <c r="N197" s="287" t="s">
        <v>43</v>
      </c>
      <c r="O197" s="288"/>
      <c r="P197" s="289">
        <f t="shared" si="31"/>
        <v>0</v>
      </c>
      <c r="Q197" s="289">
        <v>1.2E-4</v>
      </c>
      <c r="R197" s="289">
        <f t="shared" si="32"/>
        <v>1.2E-4</v>
      </c>
      <c r="S197" s="289">
        <v>0</v>
      </c>
      <c r="T197" s="142">
        <f t="shared" si="33"/>
        <v>0</v>
      </c>
      <c r="AR197" s="143" t="s">
        <v>286</v>
      </c>
      <c r="AT197" s="143" t="s">
        <v>184</v>
      </c>
      <c r="AU197" s="143" t="s">
        <v>81</v>
      </c>
      <c r="AY197" s="17" t="s">
        <v>182</v>
      </c>
      <c r="BE197" s="144">
        <f t="shared" si="34"/>
        <v>0</v>
      </c>
      <c r="BF197" s="144">
        <f t="shared" si="35"/>
        <v>0</v>
      </c>
      <c r="BG197" s="144">
        <f t="shared" si="36"/>
        <v>0</v>
      </c>
      <c r="BH197" s="144">
        <f t="shared" si="37"/>
        <v>0</v>
      </c>
      <c r="BI197" s="144">
        <f t="shared" si="38"/>
        <v>0</v>
      </c>
      <c r="BJ197" s="17" t="s">
        <v>79</v>
      </c>
      <c r="BK197" s="144">
        <f t="shared" si="39"/>
        <v>0</v>
      </c>
      <c r="BL197" s="17" t="s">
        <v>286</v>
      </c>
      <c r="BM197" s="143" t="s">
        <v>7984</v>
      </c>
    </row>
    <row r="198" spans="2:65" s="1" customFormat="1" ht="16.5" customHeight="1">
      <c r="B198" s="32"/>
      <c r="C198" s="280" t="s">
        <v>714</v>
      </c>
      <c r="D198" s="280" t="s">
        <v>184</v>
      </c>
      <c r="E198" s="281" t="s">
        <v>5886</v>
      </c>
      <c r="F198" s="282" t="s">
        <v>7985</v>
      </c>
      <c r="G198" s="283" t="s">
        <v>543</v>
      </c>
      <c r="H198" s="284">
        <v>1</v>
      </c>
      <c r="I198" s="137"/>
      <c r="J198" s="285">
        <f t="shared" si="30"/>
        <v>0</v>
      </c>
      <c r="K198" s="286"/>
      <c r="L198" s="32"/>
      <c r="M198" s="139" t="s">
        <v>3</v>
      </c>
      <c r="N198" s="287" t="s">
        <v>43</v>
      </c>
      <c r="O198" s="288"/>
      <c r="P198" s="289">
        <f t="shared" si="31"/>
        <v>0</v>
      </c>
      <c r="Q198" s="289">
        <v>1.4999999999999999E-4</v>
      </c>
      <c r="R198" s="289">
        <f t="shared" si="32"/>
        <v>1.4999999999999999E-4</v>
      </c>
      <c r="S198" s="289">
        <v>0</v>
      </c>
      <c r="T198" s="142">
        <f t="shared" si="33"/>
        <v>0</v>
      </c>
      <c r="AR198" s="143" t="s">
        <v>286</v>
      </c>
      <c r="AT198" s="143" t="s">
        <v>184</v>
      </c>
      <c r="AU198" s="143" t="s">
        <v>81</v>
      </c>
      <c r="AY198" s="17" t="s">
        <v>182</v>
      </c>
      <c r="BE198" s="144">
        <f t="shared" si="34"/>
        <v>0</v>
      </c>
      <c r="BF198" s="144">
        <f t="shared" si="35"/>
        <v>0</v>
      </c>
      <c r="BG198" s="144">
        <f t="shared" si="36"/>
        <v>0</v>
      </c>
      <c r="BH198" s="144">
        <f t="shared" si="37"/>
        <v>0</v>
      </c>
      <c r="BI198" s="144">
        <f t="shared" si="38"/>
        <v>0</v>
      </c>
      <c r="BJ198" s="17" t="s">
        <v>79</v>
      </c>
      <c r="BK198" s="144">
        <f t="shared" si="39"/>
        <v>0</v>
      </c>
      <c r="BL198" s="17" t="s">
        <v>286</v>
      </c>
      <c r="BM198" s="143" t="s">
        <v>7986</v>
      </c>
    </row>
    <row r="199" spans="2:65" s="1" customFormat="1" ht="16.5" customHeight="1">
      <c r="B199" s="32"/>
      <c r="C199" s="280" t="s">
        <v>729</v>
      </c>
      <c r="D199" s="280" t="s">
        <v>184</v>
      </c>
      <c r="E199" s="281" t="s">
        <v>5887</v>
      </c>
      <c r="F199" s="282" t="s">
        <v>7987</v>
      </c>
      <c r="G199" s="283" t="s">
        <v>543</v>
      </c>
      <c r="H199" s="284">
        <v>2</v>
      </c>
      <c r="I199" s="137"/>
      <c r="J199" s="285">
        <f t="shared" si="30"/>
        <v>0</v>
      </c>
      <c r="K199" s="286"/>
      <c r="L199" s="32"/>
      <c r="M199" s="139" t="s">
        <v>3</v>
      </c>
      <c r="N199" s="287" t="s">
        <v>43</v>
      </c>
      <c r="O199" s="288"/>
      <c r="P199" s="289">
        <f t="shared" si="31"/>
        <v>0</v>
      </c>
      <c r="Q199" s="289">
        <v>2.2000000000000001E-4</v>
      </c>
      <c r="R199" s="289">
        <f t="shared" si="32"/>
        <v>4.4000000000000002E-4</v>
      </c>
      <c r="S199" s="289">
        <v>0</v>
      </c>
      <c r="T199" s="142">
        <f t="shared" si="33"/>
        <v>0</v>
      </c>
      <c r="AR199" s="143" t="s">
        <v>286</v>
      </c>
      <c r="AT199" s="143" t="s">
        <v>184</v>
      </c>
      <c r="AU199" s="143" t="s">
        <v>81</v>
      </c>
      <c r="AY199" s="17" t="s">
        <v>182</v>
      </c>
      <c r="BE199" s="144">
        <f t="shared" si="34"/>
        <v>0</v>
      </c>
      <c r="BF199" s="144">
        <f t="shared" si="35"/>
        <v>0</v>
      </c>
      <c r="BG199" s="144">
        <f t="shared" si="36"/>
        <v>0</v>
      </c>
      <c r="BH199" s="144">
        <f t="shared" si="37"/>
        <v>0</v>
      </c>
      <c r="BI199" s="144">
        <f t="shared" si="38"/>
        <v>0</v>
      </c>
      <c r="BJ199" s="17" t="s">
        <v>79</v>
      </c>
      <c r="BK199" s="144">
        <f t="shared" si="39"/>
        <v>0</v>
      </c>
      <c r="BL199" s="17" t="s">
        <v>286</v>
      </c>
      <c r="BM199" s="143" t="s">
        <v>7988</v>
      </c>
    </row>
    <row r="200" spans="2:65" s="1" customFormat="1" ht="16.5" customHeight="1">
      <c r="B200" s="32"/>
      <c r="C200" s="280" t="s">
        <v>735</v>
      </c>
      <c r="D200" s="280" t="s">
        <v>184</v>
      </c>
      <c r="E200" s="281" t="s">
        <v>5888</v>
      </c>
      <c r="F200" s="282" t="s">
        <v>6397</v>
      </c>
      <c r="G200" s="283" t="s">
        <v>543</v>
      </c>
      <c r="H200" s="284">
        <v>1</v>
      </c>
      <c r="I200" s="137"/>
      <c r="J200" s="285">
        <f t="shared" si="30"/>
        <v>0</v>
      </c>
      <c r="K200" s="286"/>
      <c r="L200" s="32"/>
      <c r="M200" s="139" t="s">
        <v>3</v>
      </c>
      <c r="N200" s="287" t="s">
        <v>43</v>
      </c>
      <c r="O200" s="288"/>
      <c r="P200" s="289">
        <f t="shared" si="31"/>
        <v>0</v>
      </c>
      <c r="Q200" s="289">
        <v>3.1E-4</v>
      </c>
      <c r="R200" s="289">
        <f t="shared" si="32"/>
        <v>3.1E-4</v>
      </c>
      <c r="S200" s="289">
        <v>0</v>
      </c>
      <c r="T200" s="142">
        <f t="shared" si="33"/>
        <v>0</v>
      </c>
      <c r="AR200" s="143" t="s">
        <v>286</v>
      </c>
      <c r="AT200" s="143" t="s">
        <v>184</v>
      </c>
      <c r="AU200" s="143" t="s">
        <v>81</v>
      </c>
      <c r="AY200" s="17" t="s">
        <v>182</v>
      </c>
      <c r="BE200" s="144">
        <f t="shared" si="34"/>
        <v>0</v>
      </c>
      <c r="BF200" s="144">
        <f t="shared" si="35"/>
        <v>0</v>
      </c>
      <c r="BG200" s="144">
        <f t="shared" si="36"/>
        <v>0</v>
      </c>
      <c r="BH200" s="144">
        <f t="shared" si="37"/>
        <v>0</v>
      </c>
      <c r="BI200" s="144">
        <f t="shared" si="38"/>
        <v>0</v>
      </c>
      <c r="BJ200" s="17" t="s">
        <v>79</v>
      </c>
      <c r="BK200" s="144">
        <f t="shared" si="39"/>
        <v>0</v>
      </c>
      <c r="BL200" s="17" t="s">
        <v>286</v>
      </c>
      <c r="BM200" s="143" t="s">
        <v>7989</v>
      </c>
    </row>
    <row r="201" spans="2:65" s="1" customFormat="1" ht="33" customHeight="1">
      <c r="B201" s="32"/>
      <c r="C201" s="280" t="s">
        <v>742</v>
      </c>
      <c r="D201" s="280" t="s">
        <v>184</v>
      </c>
      <c r="E201" s="281" t="s">
        <v>5889</v>
      </c>
      <c r="F201" s="282" t="s">
        <v>6402</v>
      </c>
      <c r="G201" s="283" t="s">
        <v>543</v>
      </c>
      <c r="H201" s="284">
        <v>10</v>
      </c>
      <c r="I201" s="137"/>
      <c r="J201" s="285">
        <f t="shared" si="30"/>
        <v>0</v>
      </c>
      <c r="K201" s="286"/>
      <c r="L201" s="32"/>
      <c r="M201" s="139" t="s">
        <v>3</v>
      </c>
      <c r="N201" s="287" t="s">
        <v>43</v>
      </c>
      <c r="O201" s="288"/>
      <c r="P201" s="289">
        <f t="shared" si="31"/>
        <v>0</v>
      </c>
      <c r="Q201" s="289">
        <v>2.7E-4</v>
      </c>
      <c r="R201" s="289">
        <f t="shared" si="32"/>
        <v>2.7000000000000001E-3</v>
      </c>
      <c r="S201" s="289">
        <v>0</v>
      </c>
      <c r="T201" s="142">
        <f t="shared" si="33"/>
        <v>0</v>
      </c>
      <c r="AR201" s="143" t="s">
        <v>286</v>
      </c>
      <c r="AT201" s="143" t="s">
        <v>184</v>
      </c>
      <c r="AU201" s="143" t="s">
        <v>81</v>
      </c>
      <c r="AY201" s="17" t="s">
        <v>182</v>
      </c>
      <c r="BE201" s="144">
        <f t="shared" si="34"/>
        <v>0</v>
      </c>
      <c r="BF201" s="144">
        <f t="shared" si="35"/>
        <v>0</v>
      </c>
      <c r="BG201" s="144">
        <f t="shared" si="36"/>
        <v>0</v>
      </c>
      <c r="BH201" s="144">
        <f t="shared" si="37"/>
        <v>0</v>
      </c>
      <c r="BI201" s="144">
        <f t="shared" si="38"/>
        <v>0</v>
      </c>
      <c r="BJ201" s="17" t="s">
        <v>79</v>
      </c>
      <c r="BK201" s="144">
        <f t="shared" si="39"/>
        <v>0</v>
      </c>
      <c r="BL201" s="17" t="s">
        <v>286</v>
      </c>
      <c r="BM201" s="143" t="s">
        <v>7990</v>
      </c>
    </row>
    <row r="202" spans="2:65" s="1" customFormat="1" ht="24.2" customHeight="1">
      <c r="B202" s="32"/>
      <c r="C202" s="280" t="s">
        <v>752</v>
      </c>
      <c r="D202" s="280" t="s">
        <v>184</v>
      </c>
      <c r="E202" s="281" t="s">
        <v>5890</v>
      </c>
      <c r="F202" s="282" t="s">
        <v>7991</v>
      </c>
      <c r="G202" s="283" t="s">
        <v>543</v>
      </c>
      <c r="H202" s="284">
        <v>13</v>
      </c>
      <c r="I202" s="137"/>
      <c r="J202" s="285">
        <f t="shared" si="30"/>
        <v>0</v>
      </c>
      <c r="K202" s="286"/>
      <c r="L202" s="32"/>
      <c r="M202" s="139" t="s">
        <v>3</v>
      </c>
      <c r="N202" s="287" t="s">
        <v>43</v>
      </c>
      <c r="O202" s="288"/>
      <c r="P202" s="289">
        <f t="shared" si="31"/>
        <v>0</v>
      </c>
      <c r="Q202" s="289">
        <v>5.1999999999999995E-4</v>
      </c>
      <c r="R202" s="289">
        <f t="shared" si="32"/>
        <v>6.7599999999999995E-3</v>
      </c>
      <c r="S202" s="289">
        <v>0</v>
      </c>
      <c r="T202" s="142">
        <f t="shared" si="33"/>
        <v>0</v>
      </c>
      <c r="AR202" s="143" t="s">
        <v>286</v>
      </c>
      <c r="AT202" s="143" t="s">
        <v>184</v>
      </c>
      <c r="AU202" s="143" t="s">
        <v>81</v>
      </c>
      <c r="AY202" s="17" t="s">
        <v>182</v>
      </c>
      <c r="BE202" s="144">
        <f t="shared" si="34"/>
        <v>0</v>
      </c>
      <c r="BF202" s="144">
        <f t="shared" si="35"/>
        <v>0</v>
      </c>
      <c r="BG202" s="144">
        <f t="shared" si="36"/>
        <v>0</v>
      </c>
      <c r="BH202" s="144">
        <f t="shared" si="37"/>
        <v>0</v>
      </c>
      <c r="BI202" s="144">
        <f t="shared" si="38"/>
        <v>0</v>
      </c>
      <c r="BJ202" s="17" t="s">
        <v>79</v>
      </c>
      <c r="BK202" s="144">
        <f t="shared" si="39"/>
        <v>0</v>
      </c>
      <c r="BL202" s="17" t="s">
        <v>286</v>
      </c>
      <c r="BM202" s="143" t="s">
        <v>7992</v>
      </c>
    </row>
    <row r="203" spans="2:65" s="1" customFormat="1" ht="24.2" customHeight="1">
      <c r="B203" s="32"/>
      <c r="C203" s="280" t="s">
        <v>772</v>
      </c>
      <c r="D203" s="280" t="s">
        <v>184</v>
      </c>
      <c r="E203" s="281" t="s">
        <v>5891</v>
      </c>
      <c r="F203" s="282" t="s">
        <v>7993</v>
      </c>
      <c r="G203" s="283" t="s">
        <v>543</v>
      </c>
      <c r="H203" s="284">
        <v>9</v>
      </c>
      <c r="I203" s="137"/>
      <c r="J203" s="285">
        <f t="shared" si="30"/>
        <v>0</v>
      </c>
      <c r="K203" s="286"/>
      <c r="L203" s="32"/>
      <c r="M203" s="139" t="s">
        <v>3</v>
      </c>
      <c r="N203" s="287" t="s">
        <v>43</v>
      </c>
      <c r="O203" s="288"/>
      <c r="P203" s="289">
        <f t="shared" si="31"/>
        <v>0</v>
      </c>
      <c r="Q203" s="289">
        <v>6.2E-4</v>
      </c>
      <c r="R203" s="289">
        <f t="shared" si="32"/>
        <v>5.5799999999999999E-3</v>
      </c>
      <c r="S203" s="289">
        <v>0</v>
      </c>
      <c r="T203" s="142">
        <f t="shared" si="33"/>
        <v>0</v>
      </c>
      <c r="AR203" s="143" t="s">
        <v>286</v>
      </c>
      <c r="AT203" s="143" t="s">
        <v>184</v>
      </c>
      <c r="AU203" s="143" t="s">
        <v>81</v>
      </c>
      <c r="AY203" s="17" t="s">
        <v>182</v>
      </c>
      <c r="BE203" s="144">
        <f t="shared" si="34"/>
        <v>0</v>
      </c>
      <c r="BF203" s="144">
        <f t="shared" si="35"/>
        <v>0</v>
      </c>
      <c r="BG203" s="144">
        <f t="shared" si="36"/>
        <v>0</v>
      </c>
      <c r="BH203" s="144">
        <f t="shared" si="37"/>
        <v>0</v>
      </c>
      <c r="BI203" s="144">
        <f t="shared" si="38"/>
        <v>0</v>
      </c>
      <c r="BJ203" s="17" t="s">
        <v>79</v>
      </c>
      <c r="BK203" s="144">
        <f t="shared" si="39"/>
        <v>0</v>
      </c>
      <c r="BL203" s="17" t="s">
        <v>286</v>
      </c>
      <c r="BM203" s="143" t="s">
        <v>7994</v>
      </c>
    </row>
    <row r="204" spans="2:65" s="1" customFormat="1" ht="24.2" customHeight="1">
      <c r="B204" s="32"/>
      <c r="C204" s="280" t="s">
        <v>780</v>
      </c>
      <c r="D204" s="280" t="s">
        <v>184</v>
      </c>
      <c r="E204" s="281" t="s">
        <v>5892</v>
      </c>
      <c r="F204" s="282" t="s">
        <v>6404</v>
      </c>
      <c r="G204" s="283" t="s">
        <v>543</v>
      </c>
      <c r="H204" s="284">
        <v>1</v>
      </c>
      <c r="I204" s="137"/>
      <c r="J204" s="285">
        <f t="shared" si="30"/>
        <v>0</v>
      </c>
      <c r="K204" s="286"/>
      <c r="L204" s="32"/>
      <c r="M204" s="139" t="s">
        <v>3</v>
      </c>
      <c r="N204" s="287" t="s">
        <v>43</v>
      </c>
      <c r="O204" s="288"/>
      <c r="P204" s="289">
        <f t="shared" si="31"/>
        <v>0</v>
      </c>
      <c r="Q204" s="289">
        <v>9.7000000000000005E-4</v>
      </c>
      <c r="R204" s="289">
        <f t="shared" si="32"/>
        <v>9.7000000000000005E-4</v>
      </c>
      <c r="S204" s="289">
        <v>0</v>
      </c>
      <c r="T204" s="142">
        <f t="shared" si="33"/>
        <v>0</v>
      </c>
      <c r="AR204" s="143" t="s">
        <v>286</v>
      </c>
      <c r="AT204" s="143" t="s">
        <v>184</v>
      </c>
      <c r="AU204" s="143" t="s">
        <v>81</v>
      </c>
      <c r="AY204" s="17" t="s">
        <v>182</v>
      </c>
      <c r="BE204" s="144">
        <f t="shared" si="34"/>
        <v>0</v>
      </c>
      <c r="BF204" s="144">
        <f t="shared" si="35"/>
        <v>0</v>
      </c>
      <c r="BG204" s="144">
        <f t="shared" si="36"/>
        <v>0</v>
      </c>
      <c r="BH204" s="144">
        <f t="shared" si="37"/>
        <v>0</v>
      </c>
      <c r="BI204" s="144">
        <f t="shared" si="38"/>
        <v>0</v>
      </c>
      <c r="BJ204" s="17" t="s">
        <v>79</v>
      </c>
      <c r="BK204" s="144">
        <f t="shared" si="39"/>
        <v>0</v>
      </c>
      <c r="BL204" s="17" t="s">
        <v>286</v>
      </c>
      <c r="BM204" s="143" t="s">
        <v>7995</v>
      </c>
    </row>
    <row r="205" spans="2:65" s="1" customFormat="1" ht="24.2" customHeight="1">
      <c r="B205" s="32"/>
      <c r="C205" s="280" t="s">
        <v>808</v>
      </c>
      <c r="D205" s="280" t="s">
        <v>184</v>
      </c>
      <c r="E205" s="281" t="s">
        <v>5893</v>
      </c>
      <c r="F205" s="282" t="s">
        <v>7996</v>
      </c>
      <c r="G205" s="283" t="s">
        <v>543</v>
      </c>
      <c r="H205" s="284">
        <v>2</v>
      </c>
      <c r="I205" s="137"/>
      <c r="J205" s="285">
        <f t="shared" si="30"/>
        <v>0</v>
      </c>
      <c r="K205" s="286"/>
      <c r="L205" s="32"/>
      <c r="M205" s="139" t="s">
        <v>3</v>
      </c>
      <c r="N205" s="287" t="s">
        <v>43</v>
      </c>
      <c r="O205" s="288"/>
      <c r="P205" s="289">
        <f t="shared" si="31"/>
        <v>0</v>
      </c>
      <c r="Q205" s="289">
        <v>9.2000000000000003E-4</v>
      </c>
      <c r="R205" s="289">
        <f t="shared" si="32"/>
        <v>1.8400000000000001E-3</v>
      </c>
      <c r="S205" s="289">
        <v>0</v>
      </c>
      <c r="T205" s="142">
        <f t="shared" si="33"/>
        <v>0</v>
      </c>
      <c r="AR205" s="143" t="s">
        <v>286</v>
      </c>
      <c r="AT205" s="143" t="s">
        <v>184</v>
      </c>
      <c r="AU205" s="143" t="s">
        <v>81</v>
      </c>
      <c r="AY205" s="17" t="s">
        <v>182</v>
      </c>
      <c r="BE205" s="144">
        <f t="shared" si="34"/>
        <v>0</v>
      </c>
      <c r="BF205" s="144">
        <f t="shared" si="35"/>
        <v>0</v>
      </c>
      <c r="BG205" s="144">
        <f t="shared" si="36"/>
        <v>0</v>
      </c>
      <c r="BH205" s="144">
        <f t="shared" si="37"/>
        <v>0</v>
      </c>
      <c r="BI205" s="144">
        <f t="shared" si="38"/>
        <v>0</v>
      </c>
      <c r="BJ205" s="17" t="s">
        <v>79</v>
      </c>
      <c r="BK205" s="144">
        <f t="shared" si="39"/>
        <v>0</v>
      </c>
      <c r="BL205" s="17" t="s">
        <v>286</v>
      </c>
      <c r="BM205" s="143" t="s">
        <v>7997</v>
      </c>
    </row>
    <row r="206" spans="2:65" s="1" customFormat="1" ht="24.2" customHeight="1">
      <c r="B206" s="32"/>
      <c r="C206" s="280" t="s">
        <v>833</v>
      </c>
      <c r="D206" s="280" t="s">
        <v>184</v>
      </c>
      <c r="E206" s="281" t="s">
        <v>5894</v>
      </c>
      <c r="F206" s="282" t="s">
        <v>6406</v>
      </c>
      <c r="G206" s="283" t="s">
        <v>543</v>
      </c>
      <c r="H206" s="284">
        <v>1</v>
      </c>
      <c r="I206" s="137"/>
      <c r="J206" s="285">
        <f t="shared" si="30"/>
        <v>0</v>
      </c>
      <c r="K206" s="286"/>
      <c r="L206" s="32"/>
      <c r="M206" s="139" t="s">
        <v>3</v>
      </c>
      <c r="N206" s="287" t="s">
        <v>43</v>
      </c>
      <c r="O206" s="288"/>
      <c r="P206" s="289">
        <f t="shared" si="31"/>
        <v>0</v>
      </c>
      <c r="Q206" s="289">
        <v>1.1199999999999999E-3</v>
      </c>
      <c r="R206" s="289">
        <f t="shared" si="32"/>
        <v>1.1199999999999999E-3</v>
      </c>
      <c r="S206" s="289">
        <v>0</v>
      </c>
      <c r="T206" s="142">
        <f t="shared" si="33"/>
        <v>0</v>
      </c>
      <c r="AR206" s="143" t="s">
        <v>286</v>
      </c>
      <c r="AT206" s="143" t="s">
        <v>184</v>
      </c>
      <c r="AU206" s="143" t="s">
        <v>81</v>
      </c>
      <c r="AY206" s="17" t="s">
        <v>182</v>
      </c>
      <c r="BE206" s="144">
        <f t="shared" si="34"/>
        <v>0</v>
      </c>
      <c r="BF206" s="144">
        <f t="shared" si="35"/>
        <v>0</v>
      </c>
      <c r="BG206" s="144">
        <f t="shared" si="36"/>
        <v>0</v>
      </c>
      <c r="BH206" s="144">
        <f t="shared" si="37"/>
        <v>0</v>
      </c>
      <c r="BI206" s="144">
        <f t="shared" si="38"/>
        <v>0</v>
      </c>
      <c r="BJ206" s="17" t="s">
        <v>79</v>
      </c>
      <c r="BK206" s="144">
        <f t="shared" si="39"/>
        <v>0</v>
      </c>
      <c r="BL206" s="17" t="s">
        <v>286</v>
      </c>
      <c r="BM206" s="143" t="s">
        <v>7998</v>
      </c>
    </row>
    <row r="207" spans="2:65" s="1" customFormat="1" ht="16.5" customHeight="1">
      <c r="B207" s="32"/>
      <c r="C207" s="290" t="s">
        <v>838</v>
      </c>
      <c r="D207" s="290" t="s">
        <v>281</v>
      </c>
      <c r="E207" s="291" t="s">
        <v>5895</v>
      </c>
      <c r="F207" s="292" t="s">
        <v>5896</v>
      </c>
      <c r="G207" s="293" t="s">
        <v>543</v>
      </c>
      <c r="H207" s="294">
        <v>6</v>
      </c>
      <c r="I207" s="169"/>
      <c r="J207" s="295">
        <f t="shared" si="30"/>
        <v>0</v>
      </c>
      <c r="K207" s="296"/>
      <c r="L207" s="171"/>
      <c r="M207" s="172" t="s">
        <v>3</v>
      </c>
      <c r="N207" s="297" t="s">
        <v>43</v>
      </c>
      <c r="O207" s="288"/>
      <c r="P207" s="289">
        <f t="shared" si="31"/>
        <v>0</v>
      </c>
      <c r="Q207" s="289">
        <v>0</v>
      </c>
      <c r="R207" s="289">
        <f t="shared" si="32"/>
        <v>0</v>
      </c>
      <c r="S207" s="289">
        <v>0</v>
      </c>
      <c r="T207" s="142">
        <f t="shared" si="33"/>
        <v>0</v>
      </c>
      <c r="AR207" s="143" t="s">
        <v>405</v>
      </c>
      <c r="AT207" s="143" t="s">
        <v>281</v>
      </c>
      <c r="AU207" s="143" t="s">
        <v>81</v>
      </c>
      <c r="AY207" s="17" t="s">
        <v>182</v>
      </c>
      <c r="BE207" s="144">
        <f t="shared" si="34"/>
        <v>0</v>
      </c>
      <c r="BF207" s="144">
        <f t="shared" si="35"/>
        <v>0</v>
      </c>
      <c r="BG207" s="144">
        <f t="shared" si="36"/>
        <v>0</v>
      </c>
      <c r="BH207" s="144">
        <f t="shared" si="37"/>
        <v>0</v>
      </c>
      <c r="BI207" s="144">
        <f t="shared" si="38"/>
        <v>0</v>
      </c>
      <c r="BJ207" s="17" t="s">
        <v>79</v>
      </c>
      <c r="BK207" s="144">
        <f t="shared" si="39"/>
        <v>0</v>
      </c>
      <c r="BL207" s="17" t="s">
        <v>286</v>
      </c>
      <c r="BM207" s="143" t="s">
        <v>7999</v>
      </c>
    </row>
    <row r="208" spans="2:65" s="1" customFormat="1" ht="24.2" customHeight="1">
      <c r="B208" s="32"/>
      <c r="C208" s="280" t="s">
        <v>845</v>
      </c>
      <c r="D208" s="280" t="s">
        <v>184</v>
      </c>
      <c r="E208" s="281" t="s">
        <v>5897</v>
      </c>
      <c r="F208" s="282" t="s">
        <v>8000</v>
      </c>
      <c r="G208" s="283" t="s">
        <v>543</v>
      </c>
      <c r="H208" s="284">
        <v>47</v>
      </c>
      <c r="I208" s="137"/>
      <c r="J208" s="285">
        <f t="shared" si="30"/>
        <v>0</v>
      </c>
      <c r="K208" s="286"/>
      <c r="L208" s="32"/>
      <c r="M208" s="139" t="s">
        <v>3</v>
      </c>
      <c r="N208" s="287" t="s">
        <v>43</v>
      </c>
      <c r="O208" s="288"/>
      <c r="P208" s="289">
        <f t="shared" si="31"/>
        <v>0</v>
      </c>
      <c r="Q208" s="289">
        <v>2.9E-4</v>
      </c>
      <c r="R208" s="289">
        <f t="shared" si="32"/>
        <v>1.363E-2</v>
      </c>
      <c r="S208" s="289">
        <v>0</v>
      </c>
      <c r="T208" s="142">
        <f t="shared" si="33"/>
        <v>0</v>
      </c>
      <c r="AR208" s="143" t="s">
        <v>286</v>
      </c>
      <c r="AT208" s="143" t="s">
        <v>184</v>
      </c>
      <c r="AU208" s="143" t="s">
        <v>81</v>
      </c>
      <c r="AY208" s="17" t="s">
        <v>182</v>
      </c>
      <c r="BE208" s="144">
        <f t="shared" si="34"/>
        <v>0</v>
      </c>
      <c r="BF208" s="144">
        <f t="shared" si="35"/>
        <v>0</v>
      </c>
      <c r="BG208" s="144">
        <f t="shared" si="36"/>
        <v>0</v>
      </c>
      <c r="BH208" s="144">
        <f t="shared" si="37"/>
        <v>0</v>
      </c>
      <c r="BI208" s="144">
        <f t="shared" si="38"/>
        <v>0</v>
      </c>
      <c r="BJ208" s="17" t="s">
        <v>79</v>
      </c>
      <c r="BK208" s="144">
        <f t="shared" si="39"/>
        <v>0</v>
      </c>
      <c r="BL208" s="17" t="s">
        <v>286</v>
      </c>
      <c r="BM208" s="143" t="s">
        <v>8001</v>
      </c>
    </row>
    <row r="209" spans="2:65" s="1" customFormat="1" ht="24.2" customHeight="1">
      <c r="B209" s="32"/>
      <c r="C209" s="290" t="s">
        <v>850</v>
      </c>
      <c r="D209" s="290" t="s">
        <v>281</v>
      </c>
      <c r="E209" s="291" t="s">
        <v>5898</v>
      </c>
      <c r="F209" s="292" t="s">
        <v>5899</v>
      </c>
      <c r="G209" s="293" t="s">
        <v>543</v>
      </c>
      <c r="H209" s="294">
        <v>145</v>
      </c>
      <c r="I209" s="169"/>
      <c r="J209" s="295">
        <f t="shared" si="30"/>
        <v>0</v>
      </c>
      <c r="K209" s="296"/>
      <c r="L209" s="171"/>
      <c r="M209" s="172" t="s">
        <v>3</v>
      </c>
      <c r="N209" s="297" t="s">
        <v>43</v>
      </c>
      <c r="O209" s="288"/>
      <c r="P209" s="289">
        <f t="shared" si="31"/>
        <v>0</v>
      </c>
      <c r="Q209" s="289">
        <v>0</v>
      </c>
      <c r="R209" s="289">
        <f t="shared" si="32"/>
        <v>0</v>
      </c>
      <c r="S209" s="289">
        <v>0</v>
      </c>
      <c r="T209" s="142">
        <f t="shared" si="33"/>
        <v>0</v>
      </c>
      <c r="AR209" s="143" t="s">
        <v>405</v>
      </c>
      <c r="AT209" s="143" t="s">
        <v>281</v>
      </c>
      <c r="AU209" s="143" t="s">
        <v>81</v>
      </c>
      <c r="AY209" s="17" t="s">
        <v>182</v>
      </c>
      <c r="BE209" s="144">
        <f t="shared" si="34"/>
        <v>0</v>
      </c>
      <c r="BF209" s="144">
        <f t="shared" si="35"/>
        <v>0</v>
      </c>
      <c r="BG209" s="144">
        <f t="shared" si="36"/>
        <v>0</v>
      </c>
      <c r="BH209" s="144">
        <f t="shared" si="37"/>
        <v>0</v>
      </c>
      <c r="BI209" s="144">
        <f t="shared" si="38"/>
        <v>0</v>
      </c>
      <c r="BJ209" s="17" t="s">
        <v>79</v>
      </c>
      <c r="BK209" s="144">
        <f t="shared" si="39"/>
        <v>0</v>
      </c>
      <c r="BL209" s="17" t="s">
        <v>286</v>
      </c>
      <c r="BM209" s="143" t="s">
        <v>8002</v>
      </c>
    </row>
    <row r="210" spans="2:65" s="1" customFormat="1" ht="21.75" customHeight="1">
      <c r="B210" s="32"/>
      <c r="C210" s="280" t="s">
        <v>856</v>
      </c>
      <c r="D210" s="280" t="s">
        <v>184</v>
      </c>
      <c r="E210" s="281" t="s">
        <v>5900</v>
      </c>
      <c r="F210" s="282" t="s">
        <v>8003</v>
      </c>
      <c r="G210" s="283" t="s">
        <v>543</v>
      </c>
      <c r="H210" s="284">
        <v>2</v>
      </c>
      <c r="I210" s="137"/>
      <c r="J210" s="285">
        <f t="shared" si="30"/>
        <v>0</v>
      </c>
      <c r="K210" s="286"/>
      <c r="L210" s="32"/>
      <c r="M210" s="139" t="s">
        <v>3</v>
      </c>
      <c r="N210" s="287" t="s">
        <v>43</v>
      </c>
      <c r="O210" s="288"/>
      <c r="P210" s="289">
        <f t="shared" si="31"/>
        <v>0</v>
      </c>
      <c r="Q210" s="289">
        <v>1.8000000000000001E-4</v>
      </c>
      <c r="R210" s="289">
        <f t="shared" si="32"/>
        <v>3.6000000000000002E-4</v>
      </c>
      <c r="S210" s="289">
        <v>0</v>
      </c>
      <c r="T210" s="142">
        <f t="shared" si="33"/>
        <v>0</v>
      </c>
      <c r="AR210" s="143" t="s">
        <v>286</v>
      </c>
      <c r="AT210" s="143" t="s">
        <v>184</v>
      </c>
      <c r="AU210" s="143" t="s">
        <v>81</v>
      </c>
      <c r="AY210" s="17" t="s">
        <v>182</v>
      </c>
      <c r="BE210" s="144">
        <f t="shared" si="34"/>
        <v>0</v>
      </c>
      <c r="BF210" s="144">
        <f t="shared" si="35"/>
        <v>0</v>
      </c>
      <c r="BG210" s="144">
        <f t="shared" si="36"/>
        <v>0</v>
      </c>
      <c r="BH210" s="144">
        <f t="shared" si="37"/>
        <v>0</v>
      </c>
      <c r="BI210" s="144">
        <f t="shared" si="38"/>
        <v>0</v>
      </c>
      <c r="BJ210" s="17" t="s">
        <v>79</v>
      </c>
      <c r="BK210" s="144">
        <f t="shared" si="39"/>
        <v>0</v>
      </c>
      <c r="BL210" s="17" t="s">
        <v>286</v>
      </c>
      <c r="BM210" s="143" t="s">
        <v>8004</v>
      </c>
    </row>
    <row r="211" spans="2:65" s="1" customFormat="1" ht="21.75" customHeight="1">
      <c r="B211" s="32"/>
      <c r="C211" s="280" t="s">
        <v>861</v>
      </c>
      <c r="D211" s="280" t="s">
        <v>184</v>
      </c>
      <c r="E211" s="281" t="s">
        <v>5901</v>
      </c>
      <c r="F211" s="282" t="s">
        <v>8005</v>
      </c>
      <c r="G211" s="283" t="s">
        <v>543</v>
      </c>
      <c r="H211" s="284">
        <v>3</v>
      </c>
      <c r="I211" s="137"/>
      <c r="J211" s="285">
        <f t="shared" si="30"/>
        <v>0</v>
      </c>
      <c r="K211" s="286"/>
      <c r="L211" s="32"/>
      <c r="M211" s="139" t="s">
        <v>3</v>
      </c>
      <c r="N211" s="287" t="s">
        <v>43</v>
      </c>
      <c r="O211" s="288"/>
      <c r="P211" s="289">
        <f t="shared" si="31"/>
        <v>0</v>
      </c>
      <c r="Q211" s="289">
        <v>5.2999999999999998E-4</v>
      </c>
      <c r="R211" s="289">
        <f t="shared" si="32"/>
        <v>1.5899999999999998E-3</v>
      </c>
      <c r="S211" s="289">
        <v>0</v>
      </c>
      <c r="T211" s="142">
        <f t="shared" si="33"/>
        <v>0</v>
      </c>
      <c r="AR211" s="143" t="s">
        <v>286</v>
      </c>
      <c r="AT211" s="143" t="s">
        <v>184</v>
      </c>
      <c r="AU211" s="143" t="s">
        <v>81</v>
      </c>
      <c r="AY211" s="17" t="s">
        <v>182</v>
      </c>
      <c r="BE211" s="144">
        <f t="shared" si="34"/>
        <v>0</v>
      </c>
      <c r="BF211" s="144">
        <f t="shared" si="35"/>
        <v>0</v>
      </c>
      <c r="BG211" s="144">
        <f t="shared" si="36"/>
        <v>0</v>
      </c>
      <c r="BH211" s="144">
        <f t="shared" si="37"/>
        <v>0</v>
      </c>
      <c r="BI211" s="144">
        <f t="shared" si="38"/>
        <v>0</v>
      </c>
      <c r="BJ211" s="17" t="s">
        <v>79</v>
      </c>
      <c r="BK211" s="144">
        <f t="shared" si="39"/>
        <v>0</v>
      </c>
      <c r="BL211" s="17" t="s">
        <v>286</v>
      </c>
      <c r="BM211" s="143" t="s">
        <v>8006</v>
      </c>
    </row>
    <row r="212" spans="2:65" s="1" customFormat="1" ht="21.75" customHeight="1">
      <c r="B212" s="32"/>
      <c r="C212" s="280" t="s">
        <v>889</v>
      </c>
      <c r="D212" s="280" t="s">
        <v>184</v>
      </c>
      <c r="E212" s="281" t="s">
        <v>5902</v>
      </c>
      <c r="F212" s="282" t="s">
        <v>8007</v>
      </c>
      <c r="G212" s="283" t="s">
        <v>543</v>
      </c>
      <c r="H212" s="284">
        <v>2</v>
      </c>
      <c r="I212" s="137"/>
      <c r="J212" s="285">
        <f t="shared" si="30"/>
        <v>0</v>
      </c>
      <c r="K212" s="286"/>
      <c r="L212" s="32"/>
      <c r="M212" s="139" t="s">
        <v>3</v>
      </c>
      <c r="N212" s="287" t="s">
        <v>43</v>
      </c>
      <c r="O212" s="288"/>
      <c r="P212" s="289">
        <f t="shared" si="31"/>
        <v>0</v>
      </c>
      <c r="Q212" s="289">
        <v>8.4000000000000003E-4</v>
      </c>
      <c r="R212" s="289">
        <f t="shared" si="32"/>
        <v>1.6800000000000001E-3</v>
      </c>
      <c r="S212" s="289">
        <v>0</v>
      </c>
      <c r="T212" s="142">
        <f t="shared" si="33"/>
        <v>0</v>
      </c>
      <c r="AR212" s="143" t="s">
        <v>286</v>
      </c>
      <c r="AT212" s="143" t="s">
        <v>184</v>
      </c>
      <c r="AU212" s="143" t="s">
        <v>81</v>
      </c>
      <c r="AY212" s="17" t="s">
        <v>182</v>
      </c>
      <c r="BE212" s="144">
        <f t="shared" si="34"/>
        <v>0</v>
      </c>
      <c r="BF212" s="144">
        <f t="shared" si="35"/>
        <v>0</v>
      </c>
      <c r="BG212" s="144">
        <f t="shared" si="36"/>
        <v>0</v>
      </c>
      <c r="BH212" s="144">
        <f t="shared" si="37"/>
        <v>0</v>
      </c>
      <c r="BI212" s="144">
        <f t="shared" si="38"/>
        <v>0</v>
      </c>
      <c r="BJ212" s="17" t="s">
        <v>79</v>
      </c>
      <c r="BK212" s="144">
        <f t="shared" si="39"/>
        <v>0</v>
      </c>
      <c r="BL212" s="17" t="s">
        <v>286</v>
      </c>
      <c r="BM212" s="143" t="s">
        <v>8008</v>
      </c>
    </row>
    <row r="213" spans="2:65" s="1" customFormat="1" ht="21.75" customHeight="1">
      <c r="B213" s="32"/>
      <c r="C213" s="280" t="s">
        <v>896</v>
      </c>
      <c r="D213" s="280" t="s">
        <v>184</v>
      </c>
      <c r="E213" s="281" t="s">
        <v>5903</v>
      </c>
      <c r="F213" s="282" t="s">
        <v>8009</v>
      </c>
      <c r="G213" s="283" t="s">
        <v>543</v>
      </c>
      <c r="H213" s="284">
        <v>2</v>
      </c>
      <c r="I213" s="137"/>
      <c r="J213" s="285">
        <f t="shared" si="30"/>
        <v>0</v>
      </c>
      <c r="K213" s="286"/>
      <c r="L213" s="32"/>
      <c r="M213" s="139" t="s">
        <v>3</v>
      </c>
      <c r="N213" s="287" t="s">
        <v>43</v>
      </c>
      <c r="O213" s="288"/>
      <c r="P213" s="289">
        <f t="shared" si="31"/>
        <v>0</v>
      </c>
      <c r="Q213" s="289">
        <v>5.1999999999999995E-4</v>
      </c>
      <c r="R213" s="289">
        <f t="shared" si="32"/>
        <v>1.0399999999999999E-3</v>
      </c>
      <c r="S213" s="289">
        <v>0</v>
      </c>
      <c r="T213" s="142">
        <f t="shared" si="33"/>
        <v>0</v>
      </c>
      <c r="AR213" s="143" t="s">
        <v>286</v>
      </c>
      <c r="AT213" s="143" t="s">
        <v>184</v>
      </c>
      <c r="AU213" s="143" t="s">
        <v>81</v>
      </c>
      <c r="AY213" s="17" t="s">
        <v>182</v>
      </c>
      <c r="BE213" s="144">
        <f t="shared" si="34"/>
        <v>0</v>
      </c>
      <c r="BF213" s="144">
        <f t="shared" si="35"/>
        <v>0</v>
      </c>
      <c r="BG213" s="144">
        <f t="shared" si="36"/>
        <v>0</v>
      </c>
      <c r="BH213" s="144">
        <f t="shared" si="37"/>
        <v>0</v>
      </c>
      <c r="BI213" s="144">
        <f t="shared" si="38"/>
        <v>0</v>
      </c>
      <c r="BJ213" s="17" t="s">
        <v>79</v>
      </c>
      <c r="BK213" s="144">
        <f t="shared" si="39"/>
        <v>0</v>
      </c>
      <c r="BL213" s="17" t="s">
        <v>286</v>
      </c>
      <c r="BM213" s="143" t="s">
        <v>8010</v>
      </c>
    </row>
    <row r="214" spans="2:65" s="1" customFormat="1" ht="21.75" customHeight="1">
      <c r="B214" s="32"/>
      <c r="C214" s="280" t="s">
        <v>902</v>
      </c>
      <c r="D214" s="280" t="s">
        <v>184</v>
      </c>
      <c r="E214" s="281" t="s">
        <v>5904</v>
      </c>
      <c r="F214" s="282" t="s">
        <v>6408</v>
      </c>
      <c r="G214" s="283" t="s">
        <v>543</v>
      </c>
      <c r="H214" s="284">
        <v>1</v>
      </c>
      <c r="I214" s="137"/>
      <c r="J214" s="285">
        <f t="shared" si="30"/>
        <v>0</v>
      </c>
      <c r="K214" s="286"/>
      <c r="L214" s="32"/>
      <c r="M214" s="139" t="s">
        <v>3</v>
      </c>
      <c r="N214" s="287" t="s">
        <v>43</v>
      </c>
      <c r="O214" s="288"/>
      <c r="P214" s="289">
        <f t="shared" si="31"/>
        <v>0</v>
      </c>
      <c r="Q214" s="289">
        <v>7.7999999999999999E-4</v>
      </c>
      <c r="R214" s="289">
        <f t="shared" si="32"/>
        <v>7.7999999999999999E-4</v>
      </c>
      <c r="S214" s="289">
        <v>0</v>
      </c>
      <c r="T214" s="142">
        <f t="shared" si="33"/>
        <v>0</v>
      </c>
      <c r="AR214" s="143" t="s">
        <v>286</v>
      </c>
      <c r="AT214" s="143" t="s">
        <v>184</v>
      </c>
      <c r="AU214" s="143" t="s">
        <v>81</v>
      </c>
      <c r="AY214" s="17" t="s">
        <v>182</v>
      </c>
      <c r="BE214" s="144">
        <f t="shared" si="34"/>
        <v>0</v>
      </c>
      <c r="BF214" s="144">
        <f t="shared" si="35"/>
        <v>0</v>
      </c>
      <c r="BG214" s="144">
        <f t="shared" si="36"/>
        <v>0</v>
      </c>
      <c r="BH214" s="144">
        <f t="shared" si="37"/>
        <v>0</v>
      </c>
      <c r="BI214" s="144">
        <f t="shared" si="38"/>
        <v>0</v>
      </c>
      <c r="BJ214" s="17" t="s">
        <v>79</v>
      </c>
      <c r="BK214" s="144">
        <f t="shared" si="39"/>
        <v>0</v>
      </c>
      <c r="BL214" s="17" t="s">
        <v>286</v>
      </c>
      <c r="BM214" s="143" t="s">
        <v>8011</v>
      </c>
    </row>
    <row r="215" spans="2:65" s="1" customFormat="1" ht="16.5" customHeight="1">
      <c r="B215" s="32"/>
      <c r="C215" s="290" t="s">
        <v>911</v>
      </c>
      <c r="D215" s="290" t="s">
        <v>281</v>
      </c>
      <c r="E215" s="291" t="s">
        <v>5905</v>
      </c>
      <c r="F215" s="292" t="s">
        <v>5906</v>
      </c>
      <c r="G215" s="293" t="s">
        <v>5381</v>
      </c>
      <c r="H215" s="294">
        <v>1</v>
      </c>
      <c r="I215" s="169"/>
      <c r="J215" s="295">
        <f t="shared" si="30"/>
        <v>0</v>
      </c>
      <c r="K215" s="296"/>
      <c r="L215" s="171"/>
      <c r="M215" s="172" t="s">
        <v>3</v>
      </c>
      <c r="N215" s="297" t="s">
        <v>43</v>
      </c>
      <c r="O215" s="288"/>
      <c r="P215" s="289">
        <f t="shared" si="31"/>
        <v>0</v>
      </c>
      <c r="Q215" s="289">
        <v>0</v>
      </c>
      <c r="R215" s="289">
        <f t="shared" si="32"/>
        <v>0</v>
      </c>
      <c r="S215" s="289">
        <v>0</v>
      </c>
      <c r="T215" s="142">
        <f t="shared" si="33"/>
        <v>0</v>
      </c>
      <c r="AR215" s="143" t="s">
        <v>405</v>
      </c>
      <c r="AT215" s="143" t="s">
        <v>281</v>
      </c>
      <c r="AU215" s="143" t="s">
        <v>81</v>
      </c>
      <c r="AY215" s="17" t="s">
        <v>182</v>
      </c>
      <c r="BE215" s="144">
        <f t="shared" si="34"/>
        <v>0</v>
      </c>
      <c r="BF215" s="144">
        <f t="shared" si="35"/>
        <v>0</v>
      </c>
      <c r="BG215" s="144">
        <f t="shared" si="36"/>
        <v>0</v>
      </c>
      <c r="BH215" s="144">
        <f t="shared" si="37"/>
        <v>0</v>
      </c>
      <c r="BI215" s="144">
        <f t="shared" si="38"/>
        <v>0</v>
      </c>
      <c r="BJ215" s="17" t="s">
        <v>79</v>
      </c>
      <c r="BK215" s="144">
        <f t="shared" si="39"/>
        <v>0</v>
      </c>
      <c r="BL215" s="17" t="s">
        <v>286</v>
      </c>
      <c r="BM215" s="143" t="s">
        <v>8012</v>
      </c>
    </row>
    <row r="216" spans="2:65" s="1" customFormat="1" ht="21.75" customHeight="1">
      <c r="B216" s="32"/>
      <c r="C216" s="280" t="s">
        <v>923</v>
      </c>
      <c r="D216" s="280" t="s">
        <v>184</v>
      </c>
      <c r="E216" s="281" t="s">
        <v>5907</v>
      </c>
      <c r="F216" s="282" t="s">
        <v>8013</v>
      </c>
      <c r="G216" s="283" t="s">
        <v>543</v>
      </c>
      <c r="H216" s="284">
        <v>2</v>
      </c>
      <c r="I216" s="137"/>
      <c r="J216" s="285">
        <f t="shared" si="30"/>
        <v>0</v>
      </c>
      <c r="K216" s="286"/>
      <c r="L216" s="32"/>
      <c r="M216" s="139" t="s">
        <v>3</v>
      </c>
      <c r="N216" s="287" t="s">
        <v>43</v>
      </c>
      <c r="O216" s="288"/>
      <c r="P216" s="289">
        <f t="shared" si="31"/>
        <v>0</v>
      </c>
      <c r="Q216" s="289">
        <v>3.6000000000000002E-4</v>
      </c>
      <c r="R216" s="289">
        <f t="shared" si="32"/>
        <v>7.2000000000000005E-4</v>
      </c>
      <c r="S216" s="289">
        <v>0</v>
      </c>
      <c r="T216" s="142">
        <f t="shared" si="33"/>
        <v>0</v>
      </c>
      <c r="AR216" s="143" t="s">
        <v>286</v>
      </c>
      <c r="AT216" s="143" t="s">
        <v>184</v>
      </c>
      <c r="AU216" s="143" t="s">
        <v>81</v>
      </c>
      <c r="AY216" s="17" t="s">
        <v>182</v>
      </c>
      <c r="BE216" s="144">
        <f t="shared" si="34"/>
        <v>0</v>
      </c>
      <c r="BF216" s="144">
        <f t="shared" si="35"/>
        <v>0</v>
      </c>
      <c r="BG216" s="144">
        <f t="shared" si="36"/>
        <v>0</v>
      </c>
      <c r="BH216" s="144">
        <f t="shared" si="37"/>
        <v>0</v>
      </c>
      <c r="BI216" s="144">
        <f t="shared" si="38"/>
        <v>0</v>
      </c>
      <c r="BJ216" s="17" t="s">
        <v>79</v>
      </c>
      <c r="BK216" s="144">
        <f t="shared" si="39"/>
        <v>0</v>
      </c>
      <c r="BL216" s="17" t="s">
        <v>286</v>
      </c>
      <c r="BM216" s="143" t="s">
        <v>8014</v>
      </c>
    </row>
    <row r="217" spans="2:65" s="1" customFormat="1" ht="21.75" customHeight="1">
      <c r="B217" s="32"/>
      <c r="C217" s="280" t="s">
        <v>967</v>
      </c>
      <c r="D217" s="280" t="s">
        <v>184</v>
      </c>
      <c r="E217" s="281" t="s">
        <v>5908</v>
      </c>
      <c r="F217" s="282" t="s">
        <v>8015</v>
      </c>
      <c r="G217" s="283" t="s">
        <v>543</v>
      </c>
      <c r="H217" s="284">
        <v>4</v>
      </c>
      <c r="I217" s="137"/>
      <c r="J217" s="285">
        <f t="shared" si="30"/>
        <v>0</v>
      </c>
      <c r="K217" s="286"/>
      <c r="L217" s="32"/>
      <c r="M217" s="139" t="s">
        <v>3</v>
      </c>
      <c r="N217" s="287" t="s">
        <v>43</v>
      </c>
      <c r="O217" s="288"/>
      <c r="P217" s="289">
        <f t="shared" si="31"/>
        <v>0</v>
      </c>
      <c r="Q217" s="289">
        <v>4.4000000000000002E-4</v>
      </c>
      <c r="R217" s="289">
        <f t="shared" si="32"/>
        <v>1.7600000000000001E-3</v>
      </c>
      <c r="S217" s="289">
        <v>0</v>
      </c>
      <c r="T217" s="142">
        <f t="shared" si="33"/>
        <v>0</v>
      </c>
      <c r="AR217" s="143" t="s">
        <v>286</v>
      </c>
      <c r="AT217" s="143" t="s">
        <v>184</v>
      </c>
      <c r="AU217" s="143" t="s">
        <v>81</v>
      </c>
      <c r="AY217" s="17" t="s">
        <v>182</v>
      </c>
      <c r="BE217" s="144">
        <f t="shared" si="34"/>
        <v>0</v>
      </c>
      <c r="BF217" s="144">
        <f t="shared" si="35"/>
        <v>0</v>
      </c>
      <c r="BG217" s="144">
        <f t="shared" si="36"/>
        <v>0</v>
      </c>
      <c r="BH217" s="144">
        <f t="shared" si="37"/>
        <v>0</v>
      </c>
      <c r="BI217" s="144">
        <f t="shared" si="38"/>
        <v>0</v>
      </c>
      <c r="BJ217" s="17" t="s">
        <v>79</v>
      </c>
      <c r="BK217" s="144">
        <f t="shared" si="39"/>
        <v>0</v>
      </c>
      <c r="BL217" s="17" t="s">
        <v>286</v>
      </c>
      <c r="BM217" s="143" t="s">
        <v>8016</v>
      </c>
    </row>
    <row r="218" spans="2:65" s="1" customFormat="1" ht="21.75" customHeight="1">
      <c r="B218" s="32"/>
      <c r="C218" s="280" t="s">
        <v>982</v>
      </c>
      <c r="D218" s="280" t="s">
        <v>184</v>
      </c>
      <c r="E218" s="281" t="s">
        <v>5909</v>
      </c>
      <c r="F218" s="282" t="s">
        <v>6413</v>
      </c>
      <c r="G218" s="283" t="s">
        <v>543</v>
      </c>
      <c r="H218" s="284">
        <v>4</v>
      </c>
      <c r="I218" s="137"/>
      <c r="J218" s="285">
        <f t="shared" si="30"/>
        <v>0</v>
      </c>
      <c r="K218" s="286"/>
      <c r="L218" s="32"/>
      <c r="M218" s="139" t="s">
        <v>3</v>
      </c>
      <c r="N218" s="287" t="s">
        <v>43</v>
      </c>
      <c r="O218" s="288"/>
      <c r="P218" s="289">
        <f t="shared" si="31"/>
        <v>0</v>
      </c>
      <c r="Q218" s="289">
        <v>7.5000000000000002E-4</v>
      </c>
      <c r="R218" s="289">
        <f t="shared" si="32"/>
        <v>3.0000000000000001E-3</v>
      </c>
      <c r="S218" s="289">
        <v>0</v>
      </c>
      <c r="T218" s="142">
        <f t="shared" si="33"/>
        <v>0</v>
      </c>
      <c r="AR218" s="143" t="s">
        <v>286</v>
      </c>
      <c r="AT218" s="143" t="s">
        <v>184</v>
      </c>
      <c r="AU218" s="143" t="s">
        <v>81</v>
      </c>
      <c r="AY218" s="17" t="s">
        <v>182</v>
      </c>
      <c r="BE218" s="144">
        <f t="shared" si="34"/>
        <v>0</v>
      </c>
      <c r="BF218" s="144">
        <f t="shared" si="35"/>
        <v>0</v>
      </c>
      <c r="BG218" s="144">
        <f t="shared" si="36"/>
        <v>0</v>
      </c>
      <c r="BH218" s="144">
        <f t="shared" si="37"/>
        <v>0</v>
      </c>
      <c r="BI218" s="144">
        <f t="shared" si="38"/>
        <v>0</v>
      </c>
      <c r="BJ218" s="17" t="s">
        <v>79</v>
      </c>
      <c r="BK218" s="144">
        <f t="shared" si="39"/>
        <v>0</v>
      </c>
      <c r="BL218" s="17" t="s">
        <v>286</v>
      </c>
      <c r="BM218" s="143" t="s">
        <v>8017</v>
      </c>
    </row>
    <row r="219" spans="2:65" s="1" customFormat="1" ht="24.2" customHeight="1">
      <c r="B219" s="32"/>
      <c r="C219" s="280" t="s">
        <v>988</v>
      </c>
      <c r="D219" s="280" t="s">
        <v>184</v>
      </c>
      <c r="E219" s="281" t="s">
        <v>5910</v>
      </c>
      <c r="F219" s="282" t="s">
        <v>8018</v>
      </c>
      <c r="G219" s="283" t="s">
        <v>543</v>
      </c>
      <c r="H219" s="284">
        <v>98</v>
      </c>
      <c r="I219" s="137"/>
      <c r="J219" s="285">
        <f t="shared" si="30"/>
        <v>0</v>
      </c>
      <c r="K219" s="286"/>
      <c r="L219" s="32"/>
      <c r="M219" s="139" t="s">
        <v>3</v>
      </c>
      <c r="N219" s="287" t="s">
        <v>43</v>
      </c>
      <c r="O219" s="288"/>
      <c r="P219" s="289">
        <f t="shared" si="31"/>
        <v>0</v>
      </c>
      <c r="Q219" s="289">
        <v>6.9999999999999999E-4</v>
      </c>
      <c r="R219" s="289">
        <f t="shared" si="32"/>
        <v>6.8599999999999994E-2</v>
      </c>
      <c r="S219" s="289">
        <v>0</v>
      </c>
      <c r="T219" s="142">
        <f t="shared" si="33"/>
        <v>0</v>
      </c>
      <c r="AR219" s="143" t="s">
        <v>286</v>
      </c>
      <c r="AT219" s="143" t="s">
        <v>184</v>
      </c>
      <c r="AU219" s="143" t="s">
        <v>81</v>
      </c>
      <c r="AY219" s="17" t="s">
        <v>182</v>
      </c>
      <c r="BE219" s="144">
        <f t="shared" si="34"/>
        <v>0</v>
      </c>
      <c r="BF219" s="144">
        <f t="shared" si="35"/>
        <v>0</v>
      </c>
      <c r="BG219" s="144">
        <f t="shared" si="36"/>
        <v>0</v>
      </c>
      <c r="BH219" s="144">
        <f t="shared" si="37"/>
        <v>0</v>
      </c>
      <c r="BI219" s="144">
        <f t="shared" si="38"/>
        <v>0</v>
      </c>
      <c r="BJ219" s="17" t="s">
        <v>79</v>
      </c>
      <c r="BK219" s="144">
        <f t="shared" si="39"/>
        <v>0</v>
      </c>
      <c r="BL219" s="17" t="s">
        <v>286</v>
      </c>
      <c r="BM219" s="143" t="s">
        <v>8019</v>
      </c>
    </row>
    <row r="220" spans="2:65" s="1" customFormat="1" ht="24.2" customHeight="1">
      <c r="B220" s="32"/>
      <c r="C220" s="280" t="s">
        <v>998</v>
      </c>
      <c r="D220" s="280" t="s">
        <v>184</v>
      </c>
      <c r="E220" s="281" t="s">
        <v>5911</v>
      </c>
      <c r="F220" s="282" t="s">
        <v>8020</v>
      </c>
      <c r="G220" s="283" t="s">
        <v>543</v>
      </c>
      <c r="H220" s="284">
        <v>47</v>
      </c>
      <c r="I220" s="137"/>
      <c r="J220" s="285">
        <f t="shared" si="30"/>
        <v>0</v>
      </c>
      <c r="K220" s="286"/>
      <c r="L220" s="32"/>
      <c r="M220" s="139" t="s">
        <v>3</v>
      </c>
      <c r="N220" s="287" t="s">
        <v>43</v>
      </c>
      <c r="O220" s="288"/>
      <c r="P220" s="289">
        <f t="shared" si="31"/>
        <v>0</v>
      </c>
      <c r="Q220" s="289">
        <v>2.5999999999999998E-4</v>
      </c>
      <c r="R220" s="289">
        <f t="shared" si="32"/>
        <v>1.2219999999999998E-2</v>
      </c>
      <c r="S220" s="289">
        <v>0</v>
      </c>
      <c r="T220" s="142">
        <f t="shared" si="33"/>
        <v>0</v>
      </c>
      <c r="AR220" s="143" t="s">
        <v>286</v>
      </c>
      <c r="AT220" s="143" t="s">
        <v>184</v>
      </c>
      <c r="AU220" s="143" t="s">
        <v>81</v>
      </c>
      <c r="AY220" s="17" t="s">
        <v>182</v>
      </c>
      <c r="BE220" s="144">
        <f t="shared" si="34"/>
        <v>0</v>
      </c>
      <c r="BF220" s="144">
        <f t="shared" si="35"/>
        <v>0</v>
      </c>
      <c r="BG220" s="144">
        <f t="shared" si="36"/>
        <v>0</v>
      </c>
      <c r="BH220" s="144">
        <f t="shared" si="37"/>
        <v>0</v>
      </c>
      <c r="BI220" s="144">
        <f t="shared" si="38"/>
        <v>0</v>
      </c>
      <c r="BJ220" s="17" t="s">
        <v>79</v>
      </c>
      <c r="BK220" s="144">
        <f t="shared" si="39"/>
        <v>0</v>
      </c>
      <c r="BL220" s="17" t="s">
        <v>286</v>
      </c>
      <c r="BM220" s="143" t="s">
        <v>8021</v>
      </c>
    </row>
    <row r="221" spans="2:65" s="1" customFormat="1" ht="24.2" customHeight="1">
      <c r="B221" s="32"/>
      <c r="C221" s="280" t="s">
        <v>1003</v>
      </c>
      <c r="D221" s="280" t="s">
        <v>184</v>
      </c>
      <c r="E221" s="281" t="s">
        <v>5912</v>
      </c>
      <c r="F221" s="282" t="s">
        <v>6418</v>
      </c>
      <c r="G221" s="283" t="s">
        <v>543</v>
      </c>
      <c r="H221" s="284">
        <v>30</v>
      </c>
      <c r="I221" s="137"/>
      <c r="J221" s="285">
        <f t="shared" si="30"/>
        <v>0</v>
      </c>
      <c r="K221" s="286"/>
      <c r="L221" s="32"/>
      <c r="M221" s="139" t="s">
        <v>3</v>
      </c>
      <c r="N221" s="287" t="s">
        <v>43</v>
      </c>
      <c r="O221" s="288"/>
      <c r="P221" s="289">
        <f t="shared" si="31"/>
        <v>0</v>
      </c>
      <c r="Q221" s="289">
        <v>2.2000000000000001E-4</v>
      </c>
      <c r="R221" s="289">
        <f t="shared" si="32"/>
        <v>6.6E-3</v>
      </c>
      <c r="S221" s="289">
        <v>0</v>
      </c>
      <c r="T221" s="142">
        <f t="shared" si="33"/>
        <v>0</v>
      </c>
      <c r="AR221" s="143" t="s">
        <v>286</v>
      </c>
      <c r="AT221" s="143" t="s">
        <v>184</v>
      </c>
      <c r="AU221" s="143" t="s">
        <v>81</v>
      </c>
      <c r="AY221" s="17" t="s">
        <v>182</v>
      </c>
      <c r="BE221" s="144">
        <f t="shared" si="34"/>
        <v>0</v>
      </c>
      <c r="BF221" s="144">
        <f t="shared" si="35"/>
        <v>0</v>
      </c>
      <c r="BG221" s="144">
        <f t="shared" si="36"/>
        <v>0</v>
      </c>
      <c r="BH221" s="144">
        <f t="shared" si="37"/>
        <v>0</v>
      </c>
      <c r="BI221" s="144">
        <f t="shared" si="38"/>
        <v>0</v>
      </c>
      <c r="BJ221" s="17" t="s">
        <v>79</v>
      </c>
      <c r="BK221" s="144">
        <f t="shared" si="39"/>
        <v>0</v>
      </c>
      <c r="BL221" s="17" t="s">
        <v>286</v>
      </c>
      <c r="BM221" s="143" t="s">
        <v>8022</v>
      </c>
    </row>
    <row r="222" spans="2:65" s="1" customFormat="1" ht="24.2" customHeight="1">
      <c r="B222" s="32"/>
      <c r="C222" s="280" t="s">
        <v>1034</v>
      </c>
      <c r="D222" s="280" t="s">
        <v>184</v>
      </c>
      <c r="E222" s="281" t="s">
        <v>5913</v>
      </c>
      <c r="F222" s="282" t="s">
        <v>8023</v>
      </c>
      <c r="G222" s="283" t="s">
        <v>543</v>
      </c>
      <c r="H222" s="284">
        <v>2</v>
      </c>
      <c r="I222" s="137"/>
      <c r="J222" s="285">
        <f t="shared" si="30"/>
        <v>0</v>
      </c>
      <c r="K222" s="286"/>
      <c r="L222" s="32"/>
      <c r="M222" s="139" t="s">
        <v>3</v>
      </c>
      <c r="N222" s="287" t="s">
        <v>43</v>
      </c>
      <c r="O222" s="288"/>
      <c r="P222" s="289">
        <f t="shared" si="31"/>
        <v>0</v>
      </c>
      <c r="Q222" s="289">
        <v>3.3E-4</v>
      </c>
      <c r="R222" s="289">
        <f t="shared" si="32"/>
        <v>6.6E-4</v>
      </c>
      <c r="S222" s="289">
        <v>0</v>
      </c>
      <c r="T222" s="142">
        <f t="shared" si="33"/>
        <v>0</v>
      </c>
      <c r="AR222" s="143" t="s">
        <v>286</v>
      </c>
      <c r="AT222" s="143" t="s">
        <v>184</v>
      </c>
      <c r="AU222" s="143" t="s">
        <v>81</v>
      </c>
      <c r="AY222" s="17" t="s">
        <v>182</v>
      </c>
      <c r="BE222" s="144">
        <f t="shared" si="34"/>
        <v>0</v>
      </c>
      <c r="BF222" s="144">
        <f t="shared" si="35"/>
        <v>0</v>
      </c>
      <c r="BG222" s="144">
        <f t="shared" si="36"/>
        <v>0</v>
      </c>
      <c r="BH222" s="144">
        <f t="shared" si="37"/>
        <v>0</v>
      </c>
      <c r="BI222" s="144">
        <f t="shared" si="38"/>
        <v>0</v>
      </c>
      <c r="BJ222" s="17" t="s">
        <v>79</v>
      </c>
      <c r="BK222" s="144">
        <f t="shared" si="39"/>
        <v>0</v>
      </c>
      <c r="BL222" s="17" t="s">
        <v>286</v>
      </c>
      <c r="BM222" s="143" t="s">
        <v>8024</v>
      </c>
    </row>
    <row r="223" spans="2:65" s="1" customFormat="1" ht="24.2" customHeight="1">
      <c r="B223" s="32"/>
      <c r="C223" s="280" t="s">
        <v>1039</v>
      </c>
      <c r="D223" s="280" t="s">
        <v>184</v>
      </c>
      <c r="E223" s="281" t="s">
        <v>5914</v>
      </c>
      <c r="F223" s="282" t="s">
        <v>8025</v>
      </c>
      <c r="G223" s="283" t="s">
        <v>543</v>
      </c>
      <c r="H223" s="284">
        <v>4</v>
      </c>
      <c r="I223" s="137"/>
      <c r="J223" s="285">
        <f t="shared" si="30"/>
        <v>0</v>
      </c>
      <c r="K223" s="286"/>
      <c r="L223" s="32"/>
      <c r="M223" s="139" t="s">
        <v>3</v>
      </c>
      <c r="N223" s="287" t="s">
        <v>43</v>
      </c>
      <c r="O223" s="288"/>
      <c r="P223" s="289">
        <f t="shared" si="31"/>
        <v>0</v>
      </c>
      <c r="Q223" s="289">
        <v>5.6999999999999998E-4</v>
      </c>
      <c r="R223" s="289">
        <f t="shared" si="32"/>
        <v>2.2799999999999999E-3</v>
      </c>
      <c r="S223" s="289">
        <v>0</v>
      </c>
      <c r="T223" s="142">
        <f t="shared" si="33"/>
        <v>0</v>
      </c>
      <c r="AR223" s="143" t="s">
        <v>286</v>
      </c>
      <c r="AT223" s="143" t="s">
        <v>184</v>
      </c>
      <c r="AU223" s="143" t="s">
        <v>81</v>
      </c>
      <c r="AY223" s="17" t="s">
        <v>182</v>
      </c>
      <c r="BE223" s="144">
        <f t="shared" si="34"/>
        <v>0</v>
      </c>
      <c r="BF223" s="144">
        <f t="shared" si="35"/>
        <v>0</v>
      </c>
      <c r="BG223" s="144">
        <f t="shared" si="36"/>
        <v>0</v>
      </c>
      <c r="BH223" s="144">
        <f t="shared" si="37"/>
        <v>0</v>
      </c>
      <c r="BI223" s="144">
        <f t="shared" si="38"/>
        <v>0</v>
      </c>
      <c r="BJ223" s="17" t="s">
        <v>79</v>
      </c>
      <c r="BK223" s="144">
        <f t="shared" si="39"/>
        <v>0</v>
      </c>
      <c r="BL223" s="17" t="s">
        <v>286</v>
      </c>
      <c r="BM223" s="143" t="s">
        <v>8026</v>
      </c>
    </row>
    <row r="224" spans="2:65" s="1" customFormat="1" ht="24.2" customHeight="1">
      <c r="B224" s="32"/>
      <c r="C224" s="280" t="s">
        <v>1045</v>
      </c>
      <c r="D224" s="280" t="s">
        <v>184</v>
      </c>
      <c r="E224" s="281" t="s">
        <v>5915</v>
      </c>
      <c r="F224" s="282" t="s">
        <v>8027</v>
      </c>
      <c r="G224" s="283" t="s">
        <v>543</v>
      </c>
      <c r="H224" s="284">
        <v>2</v>
      </c>
      <c r="I224" s="137"/>
      <c r="J224" s="285">
        <f t="shared" si="30"/>
        <v>0</v>
      </c>
      <c r="K224" s="286"/>
      <c r="L224" s="32"/>
      <c r="M224" s="139" t="s">
        <v>3</v>
      </c>
      <c r="N224" s="287" t="s">
        <v>43</v>
      </c>
      <c r="O224" s="288"/>
      <c r="P224" s="289">
        <f t="shared" si="31"/>
        <v>0</v>
      </c>
      <c r="Q224" s="289">
        <v>1.24E-3</v>
      </c>
      <c r="R224" s="289">
        <f t="shared" si="32"/>
        <v>2.48E-3</v>
      </c>
      <c r="S224" s="289">
        <v>0</v>
      </c>
      <c r="T224" s="142">
        <f t="shared" si="33"/>
        <v>0</v>
      </c>
      <c r="AR224" s="143" t="s">
        <v>286</v>
      </c>
      <c r="AT224" s="143" t="s">
        <v>184</v>
      </c>
      <c r="AU224" s="143" t="s">
        <v>81</v>
      </c>
      <c r="AY224" s="17" t="s">
        <v>182</v>
      </c>
      <c r="BE224" s="144">
        <f t="shared" si="34"/>
        <v>0</v>
      </c>
      <c r="BF224" s="144">
        <f t="shared" si="35"/>
        <v>0</v>
      </c>
      <c r="BG224" s="144">
        <f t="shared" si="36"/>
        <v>0</v>
      </c>
      <c r="BH224" s="144">
        <f t="shared" si="37"/>
        <v>0</v>
      </c>
      <c r="BI224" s="144">
        <f t="shared" si="38"/>
        <v>0</v>
      </c>
      <c r="BJ224" s="17" t="s">
        <v>79</v>
      </c>
      <c r="BK224" s="144">
        <f t="shared" si="39"/>
        <v>0</v>
      </c>
      <c r="BL224" s="17" t="s">
        <v>286</v>
      </c>
      <c r="BM224" s="143" t="s">
        <v>8028</v>
      </c>
    </row>
    <row r="225" spans="2:65" s="1" customFormat="1" ht="24.2" customHeight="1">
      <c r="B225" s="32"/>
      <c r="C225" s="280" t="s">
        <v>1053</v>
      </c>
      <c r="D225" s="280" t="s">
        <v>184</v>
      </c>
      <c r="E225" s="281" t="s">
        <v>5916</v>
      </c>
      <c r="F225" s="282" t="s">
        <v>8029</v>
      </c>
      <c r="G225" s="283" t="s">
        <v>543</v>
      </c>
      <c r="H225" s="284">
        <v>3</v>
      </c>
      <c r="I225" s="137"/>
      <c r="J225" s="285">
        <f t="shared" si="30"/>
        <v>0</v>
      </c>
      <c r="K225" s="286"/>
      <c r="L225" s="32"/>
      <c r="M225" s="139" t="s">
        <v>3</v>
      </c>
      <c r="N225" s="287" t="s">
        <v>43</v>
      </c>
      <c r="O225" s="288"/>
      <c r="P225" s="289">
        <f t="shared" si="31"/>
        <v>0</v>
      </c>
      <c r="Q225" s="289">
        <v>1.14E-3</v>
      </c>
      <c r="R225" s="289">
        <f t="shared" si="32"/>
        <v>3.4199999999999999E-3</v>
      </c>
      <c r="S225" s="289">
        <v>0</v>
      </c>
      <c r="T225" s="142">
        <f t="shared" si="33"/>
        <v>0</v>
      </c>
      <c r="AR225" s="143" t="s">
        <v>286</v>
      </c>
      <c r="AT225" s="143" t="s">
        <v>184</v>
      </c>
      <c r="AU225" s="143" t="s">
        <v>81</v>
      </c>
      <c r="AY225" s="17" t="s">
        <v>182</v>
      </c>
      <c r="BE225" s="144">
        <f t="shared" si="34"/>
        <v>0</v>
      </c>
      <c r="BF225" s="144">
        <f t="shared" si="35"/>
        <v>0</v>
      </c>
      <c r="BG225" s="144">
        <f t="shared" si="36"/>
        <v>0</v>
      </c>
      <c r="BH225" s="144">
        <f t="shared" si="37"/>
        <v>0</v>
      </c>
      <c r="BI225" s="144">
        <f t="shared" si="38"/>
        <v>0</v>
      </c>
      <c r="BJ225" s="17" t="s">
        <v>79</v>
      </c>
      <c r="BK225" s="144">
        <f t="shared" si="39"/>
        <v>0</v>
      </c>
      <c r="BL225" s="17" t="s">
        <v>286</v>
      </c>
      <c r="BM225" s="143" t="s">
        <v>8030</v>
      </c>
    </row>
    <row r="226" spans="2:65" s="1" customFormat="1" ht="24.2" customHeight="1">
      <c r="B226" s="32"/>
      <c r="C226" s="280" t="s">
        <v>1061</v>
      </c>
      <c r="D226" s="280" t="s">
        <v>184</v>
      </c>
      <c r="E226" s="281" t="s">
        <v>5917</v>
      </c>
      <c r="F226" s="282" t="s">
        <v>8031</v>
      </c>
      <c r="G226" s="283" t="s">
        <v>543</v>
      </c>
      <c r="H226" s="284">
        <v>2</v>
      </c>
      <c r="I226" s="137"/>
      <c r="J226" s="285">
        <f t="shared" si="30"/>
        <v>0</v>
      </c>
      <c r="K226" s="286"/>
      <c r="L226" s="32"/>
      <c r="M226" s="139" t="s">
        <v>3</v>
      </c>
      <c r="N226" s="287" t="s">
        <v>43</v>
      </c>
      <c r="O226" s="288"/>
      <c r="P226" s="289">
        <f t="shared" si="31"/>
        <v>0</v>
      </c>
      <c r="Q226" s="289">
        <v>1.73E-3</v>
      </c>
      <c r="R226" s="289">
        <f t="shared" si="32"/>
        <v>3.46E-3</v>
      </c>
      <c r="S226" s="289">
        <v>0</v>
      </c>
      <c r="T226" s="142">
        <f t="shared" si="33"/>
        <v>0</v>
      </c>
      <c r="AR226" s="143" t="s">
        <v>286</v>
      </c>
      <c r="AT226" s="143" t="s">
        <v>184</v>
      </c>
      <c r="AU226" s="143" t="s">
        <v>81</v>
      </c>
      <c r="AY226" s="17" t="s">
        <v>182</v>
      </c>
      <c r="BE226" s="144">
        <f t="shared" si="34"/>
        <v>0</v>
      </c>
      <c r="BF226" s="144">
        <f t="shared" si="35"/>
        <v>0</v>
      </c>
      <c r="BG226" s="144">
        <f t="shared" si="36"/>
        <v>0</v>
      </c>
      <c r="BH226" s="144">
        <f t="shared" si="37"/>
        <v>0</v>
      </c>
      <c r="BI226" s="144">
        <f t="shared" si="38"/>
        <v>0</v>
      </c>
      <c r="BJ226" s="17" t="s">
        <v>79</v>
      </c>
      <c r="BK226" s="144">
        <f t="shared" si="39"/>
        <v>0</v>
      </c>
      <c r="BL226" s="17" t="s">
        <v>286</v>
      </c>
      <c r="BM226" s="143" t="s">
        <v>8032</v>
      </c>
    </row>
    <row r="227" spans="2:65" s="1" customFormat="1" ht="21.75" customHeight="1">
      <c r="B227" s="32"/>
      <c r="C227" s="280" t="s">
        <v>1080</v>
      </c>
      <c r="D227" s="280" t="s">
        <v>184</v>
      </c>
      <c r="E227" s="281" t="s">
        <v>5918</v>
      </c>
      <c r="F227" s="282" t="s">
        <v>8033</v>
      </c>
      <c r="G227" s="283" t="s">
        <v>543</v>
      </c>
      <c r="H227" s="284">
        <v>12</v>
      </c>
      <c r="I227" s="137"/>
      <c r="J227" s="285">
        <f t="shared" si="30"/>
        <v>0</v>
      </c>
      <c r="K227" s="286"/>
      <c r="L227" s="32"/>
      <c r="M227" s="139" t="s">
        <v>3</v>
      </c>
      <c r="N227" s="287" t="s">
        <v>43</v>
      </c>
      <c r="O227" s="288"/>
      <c r="P227" s="289">
        <f t="shared" si="31"/>
        <v>0</v>
      </c>
      <c r="Q227" s="289">
        <v>2.1000000000000001E-4</v>
      </c>
      <c r="R227" s="289">
        <f t="shared" si="32"/>
        <v>2.5200000000000001E-3</v>
      </c>
      <c r="S227" s="289">
        <v>0</v>
      </c>
      <c r="T227" s="142">
        <f t="shared" si="33"/>
        <v>0</v>
      </c>
      <c r="AR227" s="143" t="s">
        <v>286</v>
      </c>
      <c r="AT227" s="143" t="s">
        <v>184</v>
      </c>
      <c r="AU227" s="143" t="s">
        <v>81</v>
      </c>
      <c r="AY227" s="17" t="s">
        <v>182</v>
      </c>
      <c r="BE227" s="144">
        <f t="shared" si="34"/>
        <v>0</v>
      </c>
      <c r="BF227" s="144">
        <f t="shared" si="35"/>
        <v>0</v>
      </c>
      <c r="BG227" s="144">
        <f t="shared" si="36"/>
        <v>0</v>
      </c>
      <c r="BH227" s="144">
        <f t="shared" si="37"/>
        <v>0</v>
      </c>
      <c r="BI227" s="144">
        <f t="shared" si="38"/>
        <v>0</v>
      </c>
      <c r="BJ227" s="17" t="s">
        <v>79</v>
      </c>
      <c r="BK227" s="144">
        <f t="shared" si="39"/>
        <v>0</v>
      </c>
      <c r="BL227" s="17" t="s">
        <v>286</v>
      </c>
      <c r="BM227" s="143" t="s">
        <v>8034</v>
      </c>
    </row>
    <row r="228" spans="2:65" s="1" customFormat="1" ht="21.75" customHeight="1">
      <c r="B228" s="32"/>
      <c r="C228" s="280" t="s">
        <v>1095</v>
      </c>
      <c r="D228" s="280" t="s">
        <v>184</v>
      </c>
      <c r="E228" s="281" t="s">
        <v>5919</v>
      </c>
      <c r="F228" s="282" t="s">
        <v>8035</v>
      </c>
      <c r="G228" s="283" t="s">
        <v>543</v>
      </c>
      <c r="H228" s="284">
        <v>14</v>
      </c>
      <c r="I228" s="137"/>
      <c r="J228" s="285">
        <f t="shared" si="30"/>
        <v>0</v>
      </c>
      <c r="K228" s="286"/>
      <c r="L228" s="32"/>
      <c r="M228" s="139" t="s">
        <v>3</v>
      </c>
      <c r="N228" s="287" t="s">
        <v>43</v>
      </c>
      <c r="O228" s="288"/>
      <c r="P228" s="289">
        <f t="shared" si="31"/>
        <v>0</v>
      </c>
      <c r="Q228" s="289">
        <v>3.4000000000000002E-4</v>
      </c>
      <c r="R228" s="289">
        <f t="shared" si="32"/>
        <v>4.7600000000000003E-3</v>
      </c>
      <c r="S228" s="289">
        <v>0</v>
      </c>
      <c r="T228" s="142">
        <f t="shared" si="33"/>
        <v>0</v>
      </c>
      <c r="AR228" s="143" t="s">
        <v>286</v>
      </c>
      <c r="AT228" s="143" t="s">
        <v>184</v>
      </c>
      <c r="AU228" s="143" t="s">
        <v>81</v>
      </c>
      <c r="AY228" s="17" t="s">
        <v>182</v>
      </c>
      <c r="BE228" s="144">
        <f t="shared" si="34"/>
        <v>0</v>
      </c>
      <c r="BF228" s="144">
        <f t="shared" si="35"/>
        <v>0</v>
      </c>
      <c r="BG228" s="144">
        <f t="shared" si="36"/>
        <v>0</v>
      </c>
      <c r="BH228" s="144">
        <f t="shared" si="37"/>
        <v>0</v>
      </c>
      <c r="BI228" s="144">
        <f t="shared" si="38"/>
        <v>0</v>
      </c>
      <c r="BJ228" s="17" t="s">
        <v>79</v>
      </c>
      <c r="BK228" s="144">
        <f t="shared" si="39"/>
        <v>0</v>
      </c>
      <c r="BL228" s="17" t="s">
        <v>286</v>
      </c>
      <c r="BM228" s="143" t="s">
        <v>8036</v>
      </c>
    </row>
    <row r="229" spans="2:65" s="1" customFormat="1" ht="21.75" customHeight="1">
      <c r="B229" s="32"/>
      <c r="C229" s="280" t="s">
        <v>1100</v>
      </c>
      <c r="D229" s="280" t="s">
        <v>184</v>
      </c>
      <c r="E229" s="281" t="s">
        <v>5920</v>
      </c>
      <c r="F229" s="282" t="s">
        <v>6426</v>
      </c>
      <c r="G229" s="283" t="s">
        <v>543</v>
      </c>
      <c r="H229" s="284">
        <v>2</v>
      </c>
      <c r="I229" s="137"/>
      <c r="J229" s="285">
        <f t="shared" si="30"/>
        <v>0</v>
      </c>
      <c r="K229" s="286"/>
      <c r="L229" s="32"/>
      <c r="M229" s="139" t="s">
        <v>3</v>
      </c>
      <c r="N229" s="287" t="s">
        <v>43</v>
      </c>
      <c r="O229" s="288"/>
      <c r="P229" s="289">
        <f t="shared" si="31"/>
        <v>0</v>
      </c>
      <c r="Q229" s="289">
        <v>5.0000000000000001E-4</v>
      </c>
      <c r="R229" s="289">
        <f t="shared" si="32"/>
        <v>1E-3</v>
      </c>
      <c r="S229" s="289">
        <v>0</v>
      </c>
      <c r="T229" s="142">
        <f t="shared" si="33"/>
        <v>0</v>
      </c>
      <c r="AR229" s="143" t="s">
        <v>286</v>
      </c>
      <c r="AT229" s="143" t="s">
        <v>184</v>
      </c>
      <c r="AU229" s="143" t="s">
        <v>81</v>
      </c>
      <c r="AY229" s="17" t="s">
        <v>182</v>
      </c>
      <c r="BE229" s="144">
        <f t="shared" si="34"/>
        <v>0</v>
      </c>
      <c r="BF229" s="144">
        <f t="shared" si="35"/>
        <v>0</v>
      </c>
      <c r="BG229" s="144">
        <f t="shared" si="36"/>
        <v>0</v>
      </c>
      <c r="BH229" s="144">
        <f t="shared" si="37"/>
        <v>0</v>
      </c>
      <c r="BI229" s="144">
        <f t="shared" si="38"/>
        <v>0</v>
      </c>
      <c r="BJ229" s="17" t="s">
        <v>79</v>
      </c>
      <c r="BK229" s="144">
        <f t="shared" si="39"/>
        <v>0</v>
      </c>
      <c r="BL229" s="17" t="s">
        <v>286</v>
      </c>
      <c r="BM229" s="143" t="s">
        <v>8037</v>
      </c>
    </row>
    <row r="230" spans="2:65" s="1" customFormat="1" ht="24.2" customHeight="1">
      <c r="B230" s="32"/>
      <c r="C230" s="280" t="s">
        <v>1109</v>
      </c>
      <c r="D230" s="280" t="s">
        <v>184</v>
      </c>
      <c r="E230" s="281" t="s">
        <v>5921</v>
      </c>
      <c r="F230" s="282" t="s">
        <v>6428</v>
      </c>
      <c r="G230" s="283" t="s">
        <v>543</v>
      </c>
      <c r="H230" s="284">
        <v>9</v>
      </c>
      <c r="I230" s="137"/>
      <c r="J230" s="285">
        <f t="shared" si="30"/>
        <v>0</v>
      </c>
      <c r="K230" s="286"/>
      <c r="L230" s="32"/>
      <c r="M230" s="139" t="s">
        <v>3</v>
      </c>
      <c r="N230" s="287" t="s">
        <v>43</v>
      </c>
      <c r="O230" s="288"/>
      <c r="P230" s="289">
        <f t="shared" si="31"/>
        <v>0</v>
      </c>
      <c r="Q230" s="289">
        <v>6.9999999999999999E-4</v>
      </c>
      <c r="R230" s="289">
        <f t="shared" si="32"/>
        <v>6.3E-3</v>
      </c>
      <c r="S230" s="289">
        <v>0</v>
      </c>
      <c r="T230" s="142">
        <f t="shared" si="33"/>
        <v>0</v>
      </c>
      <c r="AR230" s="143" t="s">
        <v>286</v>
      </c>
      <c r="AT230" s="143" t="s">
        <v>184</v>
      </c>
      <c r="AU230" s="143" t="s">
        <v>81</v>
      </c>
      <c r="AY230" s="17" t="s">
        <v>182</v>
      </c>
      <c r="BE230" s="144">
        <f t="shared" si="34"/>
        <v>0</v>
      </c>
      <c r="BF230" s="144">
        <f t="shared" si="35"/>
        <v>0</v>
      </c>
      <c r="BG230" s="144">
        <f t="shared" si="36"/>
        <v>0</v>
      </c>
      <c r="BH230" s="144">
        <f t="shared" si="37"/>
        <v>0</v>
      </c>
      <c r="BI230" s="144">
        <f t="shared" si="38"/>
        <v>0</v>
      </c>
      <c r="BJ230" s="17" t="s">
        <v>79</v>
      </c>
      <c r="BK230" s="144">
        <f t="shared" si="39"/>
        <v>0</v>
      </c>
      <c r="BL230" s="17" t="s">
        <v>286</v>
      </c>
      <c r="BM230" s="143" t="s">
        <v>8038</v>
      </c>
    </row>
    <row r="231" spans="2:65" s="1" customFormat="1" ht="24.2" customHeight="1">
      <c r="B231" s="32"/>
      <c r="C231" s="280" t="s">
        <v>1114</v>
      </c>
      <c r="D231" s="280" t="s">
        <v>184</v>
      </c>
      <c r="E231" s="281" t="s">
        <v>5922</v>
      </c>
      <c r="F231" s="282" t="s">
        <v>8039</v>
      </c>
      <c r="G231" s="283" t="s">
        <v>543</v>
      </c>
      <c r="H231" s="284">
        <v>2</v>
      </c>
      <c r="I231" s="137"/>
      <c r="J231" s="285">
        <f t="shared" si="30"/>
        <v>0</v>
      </c>
      <c r="K231" s="286"/>
      <c r="L231" s="32"/>
      <c r="M231" s="139" t="s">
        <v>3</v>
      </c>
      <c r="N231" s="287" t="s">
        <v>43</v>
      </c>
      <c r="O231" s="288"/>
      <c r="P231" s="289">
        <f t="shared" si="31"/>
        <v>0</v>
      </c>
      <c r="Q231" s="289">
        <v>1.07E-3</v>
      </c>
      <c r="R231" s="289">
        <f t="shared" si="32"/>
        <v>2.14E-3</v>
      </c>
      <c r="S231" s="289">
        <v>0</v>
      </c>
      <c r="T231" s="142">
        <f t="shared" si="33"/>
        <v>0</v>
      </c>
      <c r="AR231" s="143" t="s">
        <v>286</v>
      </c>
      <c r="AT231" s="143" t="s">
        <v>184</v>
      </c>
      <c r="AU231" s="143" t="s">
        <v>81</v>
      </c>
      <c r="AY231" s="17" t="s">
        <v>182</v>
      </c>
      <c r="BE231" s="144">
        <f t="shared" si="34"/>
        <v>0</v>
      </c>
      <c r="BF231" s="144">
        <f t="shared" si="35"/>
        <v>0</v>
      </c>
      <c r="BG231" s="144">
        <f t="shared" si="36"/>
        <v>0</v>
      </c>
      <c r="BH231" s="144">
        <f t="shared" si="37"/>
        <v>0</v>
      </c>
      <c r="BI231" s="144">
        <f t="shared" si="38"/>
        <v>0</v>
      </c>
      <c r="BJ231" s="17" t="s">
        <v>79</v>
      </c>
      <c r="BK231" s="144">
        <f t="shared" si="39"/>
        <v>0</v>
      </c>
      <c r="BL231" s="17" t="s">
        <v>286</v>
      </c>
      <c r="BM231" s="143" t="s">
        <v>8040</v>
      </c>
    </row>
    <row r="232" spans="2:65" s="1" customFormat="1" ht="21.75" customHeight="1">
      <c r="B232" s="32"/>
      <c r="C232" s="280" t="s">
        <v>1119</v>
      </c>
      <c r="D232" s="280" t="s">
        <v>184</v>
      </c>
      <c r="E232" s="281" t="s">
        <v>5923</v>
      </c>
      <c r="F232" s="282" t="s">
        <v>6430</v>
      </c>
      <c r="G232" s="283" t="s">
        <v>543</v>
      </c>
      <c r="H232" s="284">
        <v>3</v>
      </c>
      <c r="I232" s="137"/>
      <c r="J232" s="285">
        <f t="shared" si="30"/>
        <v>0</v>
      </c>
      <c r="K232" s="286"/>
      <c r="L232" s="32"/>
      <c r="M232" s="139" t="s">
        <v>3</v>
      </c>
      <c r="N232" s="287" t="s">
        <v>43</v>
      </c>
      <c r="O232" s="288"/>
      <c r="P232" s="289">
        <f t="shared" si="31"/>
        <v>0</v>
      </c>
      <c r="Q232" s="289">
        <v>1.6800000000000001E-3</v>
      </c>
      <c r="R232" s="289">
        <f t="shared" si="32"/>
        <v>5.0400000000000002E-3</v>
      </c>
      <c r="S232" s="289">
        <v>0</v>
      </c>
      <c r="T232" s="142">
        <f t="shared" si="33"/>
        <v>0</v>
      </c>
      <c r="AR232" s="143" t="s">
        <v>286</v>
      </c>
      <c r="AT232" s="143" t="s">
        <v>184</v>
      </c>
      <c r="AU232" s="143" t="s">
        <v>81</v>
      </c>
      <c r="AY232" s="17" t="s">
        <v>182</v>
      </c>
      <c r="BE232" s="144">
        <f t="shared" si="34"/>
        <v>0</v>
      </c>
      <c r="BF232" s="144">
        <f t="shared" si="35"/>
        <v>0</v>
      </c>
      <c r="BG232" s="144">
        <f t="shared" si="36"/>
        <v>0</v>
      </c>
      <c r="BH232" s="144">
        <f t="shared" si="37"/>
        <v>0</v>
      </c>
      <c r="BI232" s="144">
        <f t="shared" si="38"/>
        <v>0</v>
      </c>
      <c r="BJ232" s="17" t="s">
        <v>79</v>
      </c>
      <c r="BK232" s="144">
        <f t="shared" si="39"/>
        <v>0</v>
      </c>
      <c r="BL232" s="17" t="s">
        <v>286</v>
      </c>
      <c r="BM232" s="143" t="s">
        <v>8041</v>
      </c>
    </row>
    <row r="233" spans="2:65" s="1" customFormat="1" ht="24.2" customHeight="1">
      <c r="B233" s="32"/>
      <c r="C233" s="280" t="s">
        <v>1124</v>
      </c>
      <c r="D233" s="280" t="s">
        <v>184</v>
      </c>
      <c r="E233" s="281" t="s">
        <v>5924</v>
      </c>
      <c r="F233" s="282" t="s">
        <v>6432</v>
      </c>
      <c r="G233" s="283" t="s">
        <v>543</v>
      </c>
      <c r="H233" s="284">
        <v>20</v>
      </c>
      <c r="I233" s="137"/>
      <c r="J233" s="285">
        <f t="shared" si="30"/>
        <v>0</v>
      </c>
      <c r="K233" s="286"/>
      <c r="L233" s="32"/>
      <c r="M233" s="139" t="s">
        <v>3</v>
      </c>
      <c r="N233" s="287" t="s">
        <v>43</v>
      </c>
      <c r="O233" s="288"/>
      <c r="P233" s="289">
        <f t="shared" si="31"/>
        <v>0</v>
      </c>
      <c r="Q233" s="289">
        <v>5.2999999999999998E-4</v>
      </c>
      <c r="R233" s="289">
        <f t="shared" si="32"/>
        <v>1.06E-2</v>
      </c>
      <c r="S233" s="289">
        <v>0</v>
      </c>
      <c r="T233" s="142">
        <f t="shared" si="33"/>
        <v>0</v>
      </c>
      <c r="AR233" s="143" t="s">
        <v>286</v>
      </c>
      <c r="AT233" s="143" t="s">
        <v>184</v>
      </c>
      <c r="AU233" s="143" t="s">
        <v>81</v>
      </c>
      <c r="AY233" s="17" t="s">
        <v>182</v>
      </c>
      <c r="BE233" s="144">
        <f t="shared" si="34"/>
        <v>0</v>
      </c>
      <c r="BF233" s="144">
        <f t="shared" si="35"/>
        <v>0</v>
      </c>
      <c r="BG233" s="144">
        <f t="shared" si="36"/>
        <v>0</v>
      </c>
      <c r="BH233" s="144">
        <f t="shared" si="37"/>
        <v>0</v>
      </c>
      <c r="BI233" s="144">
        <f t="shared" si="38"/>
        <v>0</v>
      </c>
      <c r="BJ233" s="17" t="s">
        <v>79</v>
      </c>
      <c r="BK233" s="144">
        <f t="shared" si="39"/>
        <v>0</v>
      </c>
      <c r="BL233" s="17" t="s">
        <v>286</v>
      </c>
      <c r="BM233" s="143" t="s">
        <v>8042</v>
      </c>
    </row>
    <row r="234" spans="2:65" s="1" customFormat="1" ht="24.2" customHeight="1">
      <c r="B234" s="32"/>
      <c r="C234" s="280" t="s">
        <v>1130</v>
      </c>
      <c r="D234" s="280" t="s">
        <v>184</v>
      </c>
      <c r="E234" s="281" t="s">
        <v>5925</v>
      </c>
      <c r="F234" s="282" t="s">
        <v>8043</v>
      </c>
      <c r="G234" s="283" t="s">
        <v>543</v>
      </c>
      <c r="H234" s="284">
        <v>7</v>
      </c>
      <c r="I234" s="137"/>
      <c r="J234" s="285">
        <f t="shared" si="30"/>
        <v>0</v>
      </c>
      <c r="K234" s="286"/>
      <c r="L234" s="32"/>
      <c r="M234" s="139" t="s">
        <v>3</v>
      </c>
      <c r="N234" s="287" t="s">
        <v>43</v>
      </c>
      <c r="O234" s="288"/>
      <c r="P234" s="289">
        <f t="shared" si="31"/>
        <v>0</v>
      </c>
      <c r="Q234" s="289">
        <v>1.47E-3</v>
      </c>
      <c r="R234" s="289">
        <f t="shared" si="32"/>
        <v>1.0290000000000001E-2</v>
      </c>
      <c r="S234" s="289">
        <v>0</v>
      </c>
      <c r="T234" s="142">
        <f t="shared" si="33"/>
        <v>0</v>
      </c>
      <c r="AR234" s="143" t="s">
        <v>286</v>
      </c>
      <c r="AT234" s="143" t="s">
        <v>184</v>
      </c>
      <c r="AU234" s="143" t="s">
        <v>81</v>
      </c>
      <c r="AY234" s="17" t="s">
        <v>182</v>
      </c>
      <c r="BE234" s="144">
        <f t="shared" si="34"/>
        <v>0</v>
      </c>
      <c r="BF234" s="144">
        <f t="shared" si="35"/>
        <v>0</v>
      </c>
      <c r="BG234" s="144">
        <f t="shared" si="36"/>
        <v>0</v>
      </c>
      <c r="BH234" s="144">
        <f t="shared" si="37"/>
        <v>0</v>
      </c>
      <c r="BI234" s="144">
        <f t="shared" si="38"/>
        <v>0</v>
      </c>
      <c r="BJ234" s="17" t="s">
        <v>79</v>
      </c>
      <c r="BK234" s="144">
        <f t="shared" si="39"/>
        <v>0</v>
      </c>
      <c r="BL234" s="17" t="s">
        <v>286</v>
      </c>
      <c r="BM234" s="143" t="s">
        <v>8044</v>
      </c>
    </row>
    <row r="235" spans="2:65" s="1" customFormat="1" ht="24.2" customHeight="1">
      <c r="B235" s="32"/>
      <c r="C235" s="280" t="s">
        <v>1135</v>
      </c>
      <c r="D235" s="280" t="s">
        <v>184</v>
      </c>
      <c r="E235" s="281" t="s">
        <v>5926</v>
      </c>
      <c r="F235" s="282" t="s">
        <v>6437</v>
      </c>
      <c r="G235" s="283" t="s">
        <v>543</v>
      </c>
      <c r="H235" s="284">
        <v>9</v>
      </c>
      <c r="I235" s="137"/>
      <c r="J235" s="285">
        <f t="shared" si="30"/>
        <v>0</v>
      </c>
      <c r="K235" s="286"/>
      <c r="L235" s="32"/>
      <c r="M235" s="139" t="s">
        <v>3</v>
      </c>
      <c r="N235" s="287" t="s">
        <v>43</v>
      </c>
      <c r="O235" s="288"/>
      <c r="P235" s="289">
        <f t="shared" si="31"/>
        <v>0</v>
      </c>
      <c r="Q235" s="289">
        <v>7.5000000000000002E-4</v>
      </c>
      <c r="R235" s="289">
        <f t="shared" si="32"/>
        <v>6.7499999999999999E-3</v>
      </c>
      <c r="S235" s="289">
        <v>0</v>
      </c>
      <c r="T235" s="142">
        <f t="shared" si="33"/>
        <v>0</v>
      </c>
      <c r="AR235" s="143" t="s">
        <v>286</v>
      </c>
      <c r="AT235" s="143" t="s">
        <v>184</v>
      </c>
      <c r="AU235" s="143" t="s">
        <v>81</v>
      </c>
      <c r="AY235" s="17" t="s">
        <v>182</v>
      </c>
      <c r="BE235" s="144">
        <f t="shared" si="34"/>
        <v>0</v>
      </c>
      <c r="BF235" s="144">
        <f t="shared" si="35"/>
        <v>0</v>
      </c>
      <c r="BG235" s="144">
        <f t="shared" si="36"/>
        <v>0</v>
      </c>
      <c r="BH235" s="144">
        <f t="shared" si="37"/>
        <v>0</v>
      </c>
      <c r="BI235" s="144">
        <f t="shared" si="38"/>
        <v>0</v>
      </c>
      <c r="BJ235" s="17" t="s">
        <v>79</v>
      </c>
      <c r="BK235" s="144">
        <f t="shared" si="39"/>
        <v>0</v>
      </c>
      <c r="BL235" s="17" t="s">
        <v>286</v>
      </c>
      <c r="BM235" s="143" t="s">
        <v>8045</v>
      </c>
    </row>
    <row r="236" spans="2:65" s="1" customFormat="1" ht="24.2" customHeight="1">
      <c r="B236" s="32"/>
      <c r="C236" s="280" t="s">
        <v>1153</v>
      </c>
      <c r="D236" s="280" t="s">
        <v>184</v>
      </c>
      <c r="E236" s="281" t="s">
        <v>5927</v>
      </c>
      <c r="F236" s="282" t="s">
        <v>8046</v>
      </c>
      <c r="G236" s="283" t="s">
        <v>543</v>
      </c>
      <c r="H236" s="284">
        <v>28</v>
      </c>
      <c r="I236" s="137"/>
      <c r="J236" s="285">
        <f t="shared" si="30"/>
        <v>0</v>
      </c>
      <c r="K236" s="286"/>
      <c r="L236" s="32"/>
      <c r="M236" s="139" t="s">
        <v>3</v>
      </c>
      <c r="N236" s="287" t="s">
        <v>43</v>
      </c>
      <c r="O236" s="288"/>
      <c r="P236" s="289">
        <f t="shared" si="31"/>
        <v>0</v>
      </c>
      <c r="Q236" s="289">
        <v>2.5000000000000001E-4</v>
      </c>
      <c r="R236" s="289">
        <f t="shared" si="32"/>
        <v>7.0000000000000001E-3</v>
      </c>
      <c r="S236" s="289">
        <v>0</v>
      </c>
      <c r="T236" s="142">
        <f t="shared" si="33"/>
        <v>0</v>
      </c>
      <c r="AR236" s="143" t="s">
        <v>286</v>
      </c>
      <c r="AT236" s="143" t="s">
        <v>184</v>
      </c>
      <c r="AU236" s="143" t="s">
        <v>81</v>
      </c>
      <c r="AY236" s="17" t="s">
        <v>182</v>
      </c>
      <c r="BE236" s="144">
        <f t="shared" si="34"/>
        <v>0</v>
      </c>
      <c r="BF236" s="144">
        <f t="shared" si="35"/>
        <v>0</v>
      </c>
      <c r="BG236" s="144">
        <f t="shared" si="36"/>
        <v>0</v>
      </c>
      <c r="BH236" s="144">
        <f t="shared" si="37"/>
        <v>0</v>
      </c>
      <c r="BI236" s="144">
        <f t="shared" si="38"/>
        <v>0</v>
      </c>
      <c r="BJ236" s="17" t="s">
        <v>79</v>
      </c>
      <c r="BK236" s="144">
        <f t="shared" si="39"/>
        <v>0</v>
      </c>
      <c r="BL236" s="17" t="s">
        <v>286</v>
      </c>
      <c r="BM236" s="143" t="s">
        <v>8047</v>
      </c>
    </row>
    <row r="237" spans="2:65" s="1" customFormat="1" ht="24.2" customHeight="1">
      <c r="B237" s="32"/>
      <c r="C237" s="280" t="s">
        <v>1162</v>
      </c>
      <c r="D237" s="280" t="s">
        <v>184</v>
      </c>
      <c r="E237" s="281" t="s">
        <v>5928</v>
      </c>
      <c r="F237" s="282" t="s">
        <v>8048</v>
      </c>
      <c r="G237" s="283" t="s">
        <v>543</v>
      </c>
      <c r="H237" s="284">
        <v>8</v>
      </c>
      <c r="I237" s="137"/>
      <c r="J237" s="285">
        <f t="shared" si="30"/>
        <v>0</v>
      </c>
      <c r="K237" s="286"/>
      <c r="L237" s="32"/>
      <c r="M237" s="139" t="s">
        <v>3</v>
      </c>
      <c r="N237" s="287" t="s">
        <v>43</v>
      </c>
      <c r="O237" s="288"/>
      <c r="P237" s="289">
        <f t="shared" si="31"/>
        <v>0</v>
      </c>
      <c r="Q237" s="289">
        <v>2.9999999999999997E-4</v>
      </c>
      <c r="R237" s="289">
        <f t="shared" si="32"/>
        <v>2.3999999999999998E-3</v>
      </c>
      <c r="S237" s="289">
        <v>0</v>
      </c>
      <c r="T237" s="142">
        <f t="shared" si="33"/>
        <v>0</v>
      </c>
      <c r="AR237" s="143" t="s">
        <v>286</v>
      </c>
      <c r="AT237" s="143" t="s">
        <v>184</v>
      </c>
      <c r="AU237" s="143" t="s">
        <v>81</v>
      </c>
      <c r="AY237" s="17" t="s">
        <v>182</v>
      </c>
      <c r="BE237" s="144">
        <f t="shared" si="34"/>
        <v>0</v>
      </c>
      <c r="BF237" s="144">
        <f t="shared" si="35"/>
        <v>0</v>
      </c>
      <c r="BG237" s="144">
        <f t="shared" si="36"/>
        <v>0</v>
      </c>
      <c r="BH237" s="144">
        <f t="shared" si="37"/>
        <v>0</v>
      </c>
      <c r="BI237" s="144">
        <f t="shared" si="38"/>
        <v>0</v>
      </c>
      <c r="BJ237" s="17" t="s">
        <v>79</v>
      </c>
      <c r="BK237" s="144">
        <f t="shared" si="39"/>
        <v>0</v>
      </c>
      <c r="BL237" s="17" t="s">
        <v>286</v>
      </c>
      <c r="BM237" s="143" t="s">
        <v>8049</v>
      </c>
    </row>
    <row r="238" spans="2:65" s="1" customFormat="1" ht="24.2" customHeight="1">
      <c r="B238" s="32"/>
      <c r="C238" s="280" t="s">
        <v>1170</v>
      </c>
      <c r="D238" s="280" t="s">
        <v>184</v>
      </c>
      <c r="E238" s="281" t="s">
        <v>5929</v>
      </c>
      <c r="F238" s="282" t="s">
        <v>8050</v>
      </c>
      <c r="G238" s="283" t="s">
        <v>543</v>
      </c>
      <c r="H238" s="284">
        <v>2</v>
      </c>
      <c r="I238" s="137"/>
      <c r="J238" s="285">
        <f t="shared" si="30"/>
        <v>0</v>
      </c>
      <c r="K238" s="286"/>
      <c r="L238" s="32"/>
      <c r="M238" s="139" t="s">
        <v>3</v>
      </c>
      <c r="N238" s="287" t="s">
        <v>43</v>
      </c>
      <c r="O238" s="288"/>
      <c r="P238" s="289">
        <f t="shared" si="31"/>
        <v>0</v>
      </c>
      <c r="Q238" s="289">
        <v>5.9999999999999995E-4</v>
      </c>
      <c r="R238" s="289">
        <f t="shared" si="32"/>
        <v>1.1999999999999999E-3</v>
      </c>
      <c r="S238" s="289">
        <v>0</v>
      </c>
      <c r="T238" s="142">
        <f t="shared" si="33"/>
        <v>0</v>
      </c>
      <c r="AR238" s="143" t="s">
        <v>286</v>
      </c>
      <c r="AT238" s="143" t="s">
        <v>184</v>
      </c>
      <c r="AU238" s="143" t="s">
        <v>81</v>
      </c>
      <c r="AY238" s="17" t="s">
        <v>182</v>
      </c>
      <c r="BE238" s="144">
        <f t="shared" si="34"/>
        <v>0</v>
      </c>
      <c r="BF238" s="144">
        <f t="shared" si="35"/>
        <v>0</v>
      </c>
      <c r="BG238" s="144">
        <f t="shared" si="36"/>
        <v>0</v>
      </c>
      <c r="BH238" s="144">
        <f t="shared" si="37"/>
        <v>0</v>
      </c>
      <c r="BI238" s="144">
        <f t="shared" si="38"/>
        <v>0</v>
      </c>
      <c r="BJ238" s="17" t="s">
        <v>79</v>
      </c>
      <c r="BK238" s="144">
        <f t="shared" si="39"/>
        <v>0</v>
      </c>
      <c r="BL238" s="17" t="s">
        <v>286</v>
      </c>
      <c r="BM238" s="143" t="s">
        <v>8051</v>
      </c>
    </row>
    <row r="239" spans="2:65" s="1" customFormat="1" ht="24.2" customHeight="1">
      <c r="B239" s="32"/>
      <c r="C239" s="280" t="s">
        <v>1229</v>
      </c>
      <c r="D239" s="280" t="s">
        <v>184</v>
      </c>
      <c r="E239" s="281" t="s">
        <v>5930</v>
      </c>
      <c r="F239" s="282" t="s">
        <v>6442</v>
      </c>
      <c r="G239" s="283" t="s">
        <v>543</v>
      </c>
      <c r="H239" s="284">
        <v>1</v>
      </c>
      <c r="I239" s="137"/>
      <c r="J239" s="285">
        <f t="shared" si="30"/>
        <v>0</v>
      </c>
      <c r="K239" s="286"/>
      <c r="L239" s="32"/>
      <c r="M239" s="139" t="s">
        <v>3</v>
      </c>
      <c r="N239" s="287" t="s">
        <v>43</v>
      </c>
      <c r="O239" s="288"/>
      <c r="P239" s="289">
        <f t="shared" si="31"/>
        <v>0</v>
      </c>
      <c r="Q239" s="289">
        <v>7.1000000000000002E-4</v>
      </c>
      <c r="R239" s="289">
        <f t="shared" si="32"/>
        <v>7.1000000000000002E-4</v>
      </c>
      <c r="S239" s="289">
        <v>0</v>
      </c>
      <c r="T239" s="142">
        <f t="shared" si="33"/>
        <v>0</v>
      </c>
      <c r="AR239" s="143" t="s">
        <v>286</v>
      </c>
      <c r="AT239" s="143" t="s">
        <v>184</v>
      </c>
      <c r="AU239" s="143" t="s">
        <v>81</v>
      </c>
      <c r="AY239" s="17" t="s">
        <v>182</v>
      </c>
      <c r="BE239" s="144">
        <f t="shared" si="34"/>
        <v>0</v>
      </c>
      <c r="BF239" s="144">
        <f t="shared" si="35"/>
        <v>0</v>
      </c>
      <c r="BG239" s="144">
        <f t="shared" si="36"/>
        <v>0</v>
      </c>
      <c r="BH239" s="144">
        <f t="shared" si="37"/>
        <v>0</v>
      </c>
      <c r="BI239" s="144">
        <f t="shared" si="38"/>
        <v>0</v>
      </c>
      <c r="BJ239" s="17" t="s">
        <v>79</v>
      </c>
      <c r="BK239" s="144">
        <f t="shared" si="39"/>
        <v>0</v>
      </c>
      <c r="BL239" s="17" t="s">
        <v>286</v>
      </c>
      <c r="BM239" s="143" t="s">
        <v>8052</v>
      </c>
    </row>
    <row r="240" spans="2:65" s="1" customFormat="1" ht="16.5" customHeight="1">
      <c r="B240" s="32"/>
      <c r="C240" s="280" t="s">
        <v>1288</v>
      </c>
      <c r="D240" s="280" t="s">
        <v>184</v>
      </c>
      <c r="E240" s="281" t="s">
        <v>5931</v>
      </c>
      <c r="F240" s="282" t="s">
        <v>6444</v>
      </c>
      <c r="G240" s="283" t="s">
        <v>543</v>
      </c>
      <c r="H240" s="284">
        <v>14</v>
      </c>
      <c r="I240" s="137"/>
      <c r="J240" s="285">
        <f t="shared" si="30"/>
        <v>0</v>
      </c>
      <c r="K240" s="286"/>
      <c r="L240" s="32"/>
      <c r="M240" s="139" t="s">
        <v>3</v>
      </c>
      <c r="N240" s="287" t="s">
        <v>43</v>
      </c>
      <c r="O240" s="288"/>
      <c r="P240" s="289">
        <f t="shared" si="31"/>
        <v>0</v>
      </c>
      <c r="Q240" s="289">
        <v>2.4000000000000001E-4</v>
      </c>
      <c r="R240" s="289">
        <f t="shared" si="32"/>
        <v>3.3600000000000001E-3</v>
      </c>
      <c r="S240" s="289">
        <v>0</v>
      </c>
      <c r="T240" s="142">
        <f t="shared" si="33"/>
        <v>0</v>
      </c>
      <c r="AR240" s="143" t="s">
        <v>286</v>
      </c>
      <c r="AT240" s="143" t="s">
        <v>184</v>
      </c>
      <c r="AU240" s="143" t="s">
        <v>81</v>
      </c>
      <c r="AY240" s="17" t="s">
        <v>182</v>
      </c>
      <c r="BE240" s="144">
        <f t="shared" si="34"/>
        <v>0</v>
      </c>
      <c r="BF240" s="144">
        <f t="shared" si="35"/>
        <v>0</v>
      </c>
      <c r="BG240" s="144">
        <f t="shared" si="36"/>
        <v>0</v>
      </c>
      <c r="BH240" s="144">
        <f t="shared" si="37"/>
        <v>0</v>
      </c>
      <c r="BI240" s="144">
        <f t="shared" si="38"/>
        <v>0</v>
      </c>
      <c r="BJ240" s="17" t="s">
        <v>79</v>
      </c>
      <c r="BK240" s="144">
        <f t="shared" si="39"/>
        <v>0</v>
      </c>
      <c r="BL240" s="17" t="s">
        <v>286</v>
      </c>
      <c r="BM240" s="143" t="s">
        <v>8053</v>
      </c>
    </row>
    <row r="241" spans="2:65" s="1" customFormat="1" ht="24.2" customHeight="1">
      <c r="B241" s="32"/>
      <c r="C241" s="280" t="s">
        <v>1293</v>
      </c>
      <c r="D241" s="280" t="s">
        <v>184</v>
      </c>
      <c r="E241" s="281" t="s">
        <v>5932</v>
      </c>
      <c r="F241" s="282" t="s">
        <v>8054</v>
      </c>
      <c r="G241" s="283" t="s">
        <v>5418</v>
      </c>
      <c r="H241" s="185"/>
      <c r="I241" s="137"/>
      <c r="J241" s="285">
        <f t="shared" si="30"/>
        <v>0</v>
      </c>
      <c r="K241" s="286"/>
      <c r="L241" s="32"/>
      <c r="M241" s="139" t="s">
        <v>3</v>
      </c>
      <c r="N241" s="287" t="s">
        <v>43</v>
      </c>
      <c r="O241" s="288"/>
      <c r="P241" s="289">
        <f t="shared" si="31"/>
        <v>0</v>
      </c>
      <c r="Q241" s="289">
        <v>0</v>
      </c>
      <c r="R241" s="289">
        <f t="shared" si="32"/>
        <v>0</v>
      </c>
      <c r="S241" s="289">
        <v>0</v>
      </c>
      <c r="T241" s="142">
        <f t="shared" si="33"/>
        <v>0</v>
      </c>
      <c r="AR241" s="143" t="s">
        <v>286</v>
      </c>
      <c r="AT241" s="143" t="s">
        <v>184</v>
      </c>
      <c r="AU241" s="143" t="s">
        <v>81</v>
      </c>
      <c r="AY241" s="17" t="s">
        <v>182</v>
      </c>
      <c r="BE241" s="144">
        <f t="shared" si="34"/>
        <v>0</v>
      </c>
      <c r="BF241" s="144">
        <f t="shared" si="35"/>
        <v>0</v>
      </c>
      <c r="BG241" s="144">
        <f t="shared" si="36"/>
        <v>0</v>
      </c>
      <c r="BH241" s="144">
        <f t="shared" si="37"/>
        <v>0</v>
      </c>
      <c r="BI241" s="144">
        <f t="shared" si="38"/>
        <v>0</v>
      </c>
      <c r="BJ241" s="17" t="s">
        <v>79</v>
      </c>
      <c r="BK241" s="144">
        <f t="shared" si="39"/>
        <v>0</v>
      </c>
      <c r="BL241" s="17" t="s">
        <v>286</v>
      </c>
      <c r="BM241" s="143" t="s">
        <v>8055</v>
      </c>
    </row>
    <row r="242" spans="2:65" s="11" customFormat="1" ht="22.9" customHeight="1">
      <c r="B242" s="119"/>
      <c r="D242" s="120" t="s">
        <v>71</v>
      </c>
      <c r="E242" s="129" t="s">
        <v>5933</v>
      </c>
      <c r="F242" s="129" t="s">
        <v>5934</v>
      </c>
      <c r="I242" s="122"/>
      <c r="J242" s="130">
        <f>BK242</f>
        <v>0</v>
      </c>
      <c r="L242" s="119"/>
      <c r="M242" s="124"/>
      <c r="N242" s="278"/>
      <c r="O242" s="278"/>
      <c r="P242" s="279">
        <f>SUM(P243:P296)</f>
        <v>0</v>
      </c>
      <c r="Q242" s="278"/>
      <c r="R242" s="279">
        <f>SUM(R243:R296)</f>
        <v>3.3919599999999996</v>
      </c>
      <c r="S242" s="278"/>
      <c r="T242" s="126">
        <f>SUM(T243:T296)</f>
        <v>2.5408499999999998</v>
      </c>
      <c r="AR242" s="120" t="s">
        <v>81</v>
      </c>
      <c r="AT242" s="127" t="s">
        <v>71</v>
      </c>
      <c r="AU242" s="127" t="s">
        <v>79</v>
      </c>
      <c r="AY242" s="120" t="s">
        <v>182</v>
      </c>
      <c r="BK242" s="128">
        <f>SUM(BK243:BK296)</f>
        <v>0</v>
      </c>
    </row>
    <row r="243" spans="2:65" s="1" customFormat="1" ht="24.2" customHeight="1">
      <c r="B243" s="32"/>
      <c r="C243" s="280" t="s">
        <v>1298</v>
      </c>
      <c r="D243" s="280" t="s">
        <v>184</v>
      </c>
      <c r="E243" s="281" t="s">
        <v>5935</v>
      </c>
      <c r="F243" s="282" t="s">
        <v>8056</v>
      </c>
      <c r="G243" s="283" t="s">
        <v>543</v>
      </c>
      <c r="H243" s="284">
        <v>146</v>
      </c>
      <c r="I243" s="137"/>
      <c r="J243" s="285">
        <f t="shared" ref="J243:J296" si="40">ROUND(I243*H243,2)</f>
        <v>0</v>
      </c>
      <c r="K243" s="286"/>
      <c r="L243" s="32"/>
      <c r="M243" s="139" t="s">
        <v>3</v>
      </c>
      <c r="N243" s="287" t="s">
        <v>43</v>
      </c>
      <c r="O243" s="288"/>
      <c r="P243" s="289">
        <f t="shared" ref="P243:P296" si="41">O243*H243</f>
        <v>0</v>
      </c>
      <c r="Q243" s="289">
        <v>0</v>
      </c>
      <c r="R243" s="289">
        <f t="shared" ref="R243:R296" si="42">Q243*H243</f>
        <v>0</v>
      </c>
      <c r="S243" s="289">
        <v>0</v>
      </c>
      <c r="T243" s="142">
        <f t="shared" ref="T243:T296" si="43">S243*H243</f>
        <v>0</v>
      </c>
      <c r="AR243" s="143" t="s">
        <v>286</v>
      </c>
      <c r="AT243" s="143" t="s">
        <v>184</v>
      </c>
      <c r="AU243" s="143" t="s">
        <v>81</v>
      </c>
      <c r="AY243" s="17" t="s">
        <v>182</v>
      </c>
      <c r="BE243" s="144">
        <f t="shared" ref="BE243:BE296" si="44">IF(N243="základní",J243,0)</f>
        <v>0</v>
      </c>
      <c r="BF243" s="144">
        <f t="shared" ref="BF243:BF296" si="45">IF(N243="snížená",J243,0)</f>
        <v>0</v>
      </c>
      <c r="BG243" s="144">
        <f t="shared" ref="BG243:BG296" si="46">IF(N243="zákl. přenesená",J243,0)</f>
        <v>0</v>
      </c>
      <c r="BH243" s="144">
        <f t="shared" ref="BH243:BH296" si="47">IF(N243="sníž. přenesená",J243,0)</f>
        <v>0</v>
      </c>
      <c r="BI243" s="144">
        <f t="shared" ref="BI243:BI296" si="48">IF(N243="nulová",J243,0)</f>
        <v>0</v>
      </c>
      <c r="BJ243" s="17" t="s">
        <v>79</v>
      </c>
      <c r="BK243" s="144">
        <f t="shared" ref="BK243:BK296" si="49">ROUND(I243*H243,2)</f>
        <v>0</v>
      </c>
      <c r="BL243" s="17" t="s">
        <v>286</v>
      </c>
      <c r="BM243" s="143" t="s">
        <v>8057</v>
      </c>
    </row>
    <row r="244" spans="2:65" s="1" customFormat="1" ht="37.9" customHeight="1">
      <c r="B244" s="32"/>
      <c r="C244" s="280" t="s">
        <v>2181</v>
      </c>
      <c r="D244" s="280" t="s">
        <v>184</v>
      </c>
      <c r="E244" s="281" t="s">
        <v>8058</v>
      </c>
      <c r="F244" s="282" t="s">
        <v>8182</v>
      </c>
      <c r="G244" s="283" t="s">
        <v>543</v>
      </c>
      <c r="H244" s="284">
        <v>1</v>
      </c>
      <c r="I244" s="137"/>
      <c r="J244" s="285">
        <f t="shared" si="40"/>
        <v>0</v>
      </c>
      <c r="K244" s="286"/>
      <c r="L244" s="32"/>
      <c r="M244" s="139" t="s">
        <v>3</v>
      </c>
      <c r="N244" s="287" t="s">
        <v>43</v>
      </c>
      <c r="O244" s="288"/>
      <c r="P244" s="289">
        <f t="shared" si="41"/>
        <v>0</v>
      </c>
      <c r="Q244" s="289">
        <v>1.0749999999999999E-2</v>
      </c>
      <c r="R244" s="289">
        <f t="shared" si="42"/>
        <v>1.0749999999999999E-2</v>
      </c>
      <c r="S244" s="289">
        <v>0</v>
      </c>
      <c r="T244" s="142">
        <f t="shared" si="43"/>
        <v>0</v>
      </c>
      <c r="AR244" s="143" t="s">
        <v>286</v>
      </c>
      <c r="AT244" s="143" t="s">
        <v>184</v>
      </c>
      <c r="AU244" s="143" t="s">
        <v>81</v>
      </c>
      <c r="AY244" s="17" t="s">
        <v>182</v>
      </c>
      <c r="BE244" s="144">
        <f t="shared" si="44"/>
        <v>0</v>
      </c>
      <c r="BF244" s="144">
        <f t="shared" si="45"/>
        <v>0</v>
      </c>
      <c r="BG244" s="144">
        <f t="shared" si="46"/>
        <v>0</v>
      </c>
      <c r="BH244" s="144">
        <f t="shared" si="47"/>
        <v>0</v>
      </c>
      <c r="BI244" s="144">
        <f t="shared" si="48"/>
        <v>0</v>
      </c>
      <c r="BJ244" s="17" t="s">
        <v>79</v>
      </c>
      <c r="BK244" s="144">
        <f t="shared" si="49"/>
        <v>0</v>
      </c>
      <c r="BL244" s="17" t="s">
        <v>286</v>
      </c>
      <c r="BM244" s="143" t="s">
        <v>8059</v>
      </c>
    </row>
    <row r="245" spans="2:65" s="1" customFormat="1" ht="37.9" customHeight="1">
      <c r="B245" s="32"/>
      <c r="C245" s="280" t="s">
        <v>2186</v>
      </c>
      <c r="D245" s="280" t="s">
        <v>184</v>
      </c>
      <c r="E245" s="281" t="s">
        <v>8060</v>
      </c>
      <c r="F245" s="282" t="s">
        <v>8183</v>
      </c>
      <c r="G245" s="283" t="s">
        <v>543</v>
      </c>
      <c r="H245" s="284">
        <v>6</v>
      </c>
      <c r="I245" s="137"/>
      <c r="J245" s="285">
        <f t="shared" si="40"/>
        <v>0</v>
      </c>
      <c r="K245" s="286"/>
      <c r="L245" s="32"/>
      <c r="M245" s="139" t="s">
        <v>3</v>
      </c>
      <c r="N245" s="287" t="s">
        <v>43</v>
      </c>
      <c r="O245" s="288"/>
      <c r="P245" s="289">
        <f t="shared" si="41"/>
        <v>0</v>
      </c>
      <c r="Q245" s="289">
        <v>1.7590000000000001E-2</v>
      </c>
      <c r="R245" s="289">
        <f t="shared" si="42"/>
        <v>0.10554000000000001</v>
      </c>
      <c r="S245" s="289">
        <v>0</v>
      </c>
      <c r="T245" s="142">
        <f t="shared" si="43"/>
        <v>0</v>
      </c>
      <c r="AR245" s="143" t="s">
        <v>286</v>
      </c>
      <c r="AT245" s="143" t="s">
        <v>184</v>
      </c>
      <c r="AU245" s="143" t="s">
        <v>81</v>
      </c>
      <c r="AY245" s="17" t="s">
        <v>182</v>
      </c>
      <c r="BE245" s="144">
        <f t="shared" si="44"/>
        <v>0</v>
      </c>
      <c r="BF245" s="144">
        <f t="shared" si="45"/>
        <v>0</v>
      </c>
      <c r="BG245" s="144">
        <f t="shared" si="46"/>
        <v>0</v>
      </c>
      <c r="BH245" s="144">
        <f t="shared" si="47"/>
        <v>0</v>
      </c>
      <c r="BI245" s="144">
        <f t="shared" si="48"/>
        <v>0</v>
      </c>
      <c r="BJ245" s="17" t="s">
        <v>79</v>
      </c>
      <c r="BK245" s="144">
        <f t="shared" si="49"/>
        <v>0</v>
      </c>
      <c r="BL245" s="17" t="s">
        <v>286</v>
      </c>
      <c r="BM245" s="143" t="s">
        <v>8061</v>
      </c>
    </row>
    <row r="246" spans="2:65" s="1" customFormat="1" ht="37.9" customHeight="1">
      <c r="B246" s="32"/>
      <c r="C246" s="280" t="s">
        <v>2191</v>
      </c>
      <c r="D246" s="280" t="s">
        <v>184</v>
      </c>
      <c r="E246" s="281" t="s">
        <v>8062</v>
      </c>
      <c r="F246" s="282" t="s">
        <v>8184</v>
      </c>
      <c r="G246" s="283" t="s">
        <v>543</v>
      </c>
      <c r="H246" s="284">
        <v>2</v>
      </c>
      <c r="I246" s="137"/>
      <c r="J246" s="285">
        <f t="shared" si="40"/>
        <v>0</v>
      </c>
      <c r="K246" s="286"/>
      <c r="L246" s="32"/>
      <c r="M246" s="139" t="s">
        <v>3</v>
      </c>
      <c r="N246" s="287" t="s">
        <v>43</v>
      </c>
      <c r="O246" s="288"/>
      <c r="P246" s="289">
        <f t="shared" si="41"/>
        <v>0</v>
      </c>
      <c r="Q246" s="289">
        <v>1.6549999999999999E-2</v>
      </c>
      <c r="R246" s="289">
        <f t="shared" si="42"/>
        <v>3.3099999999999997E-2</v>
      </c>
      <c r="S246" s="289">
        <v>0</v>
      </c>
      <c r="T246" s="142">
        <f t="shared" si="43"/>
        <v>0</v>
      </c>
      <c r="AR246" s="143" t="s">
        <v>286</v>
      </c>
      <c r="AT246" s="143" t="s">
        <v>184</v>
      </c>
      <c r="AU246" s="143" t="s">
        <v>81</v>
      </c>
      <c r="AY246" s="17" t="s">
        <v>182</v>
      </c>
      <c r="BE246" s="144">
        <f t="shared" si="44"/>
        <v>0</v>
      </c>
      <c r="BF246" s="144">
        <f t="shared" si="45"/>
        <v>0</v>
      </c>
      <c r="BG246" s="144">
        <f t="shared" si="46"/>
        <v>0</v>
      </c>
      <c r="BH246" s="144">
        <f t="shared" si="47"/>
        <v>0</v>
      </c>
      <c r="BI246" s="144">
        <f t="shared" si="48"/>
        <v>0</v>
      </c>
      <c r="BJ246" s="17" t="s">
        <v>79</v>
      </c>
      <c r="BK246" s="144">
        <f t="shared" si="49"/>
        <v>0</v>
      </c>
      <c r="BL246" s="17" t="s">
        <v>286</v>
      </c>
      <c r="BM246" s="143" t="s">
        <v>8063</v>
      </c>
    </row>
    <row r="247" spans="2:65" s="1" customFormat="1" ht="37.9" customHeight="1">
      <c r="B247" s="32"/>
      <c r="C247" s="280" t="s">
        <v>2205</v>
      </c>
      <c r="D247" s="280" t="s">
        <v>184</v>
      </c>
      <c r="E247" s="281" t="s">
        <v>8064</v>
      </c>
      <c r="F247" s="282" t="s">
        <v>8185</v>
      </c>
      <c r="G247" s="283" t="s">
        <v>543</v>
      </c>
      <c r="H247" s="284">
        <v>3</v>
      </c>
      <c r="I247" s="137"/>
      <c r="J247" s="285">
        <f t="shared" si="40"/>
        <v>0</v>
      </c>
      <c r="K247" s="286"/>
      <c r="L247" s="32"/>
      <c r="M247" s="139" t="s">
        <v>3</v>
      </c>
      <c r="N247" s="287" t="s">
        <v>43</v>
      </c>
      <c r="O247" s="288"/>
      <c r="P247" s="289">
        <f t="shared" si="41"/>
        <v>0</v>
      </c>
      <c r="Q247" s="289">
        <v>2.2290000000000001E-2</v>
      </c>
      <c r="R247" s="289">
        <f t="shared" si="42"/>
        <v>6.6869999999999999E-2</v>
      </c>
      <c r="S247" s="289">
        <v>0</v>
      </c>
      <c r="T247" s="142">
        <f t="shared" si="43"/>
        <v>0</v>
      </c>
      <c r="AR247" s="143" t="s">
        <v>286</v>
      </c>
      <c r="AT247" s="143" t="s">
        <v>184</v>
      </c>
      <c r="AU247" s="143" t="s">
        <v>81</v>
      </c>
      <c r="AY247" s="17" t="s">
        <v>182</v>
      </c>
      <c r="BE247" s="144">
        <f t="shared" si="44"/>
        <v>0</v>
      </c>
      <c r="BF247" s="144">
        <f t="shared" si="45"/>
        <v>0</v>
      </c>
      <c r="BG247" s="144">
        <f t="shared" si="46"/>
        <v>0</v>
      </c>
      <c r="BH247" s="144">
        <f t="shared" si="47"/>
        <v>0</v>
      </c>
      <c r="BI247" s="144">
        <f t="shared" si="48"/>
        <v>0</v>
      </c>
      <c r="BJ247" s="17" t="s">
        <v>79</v>
      </c>
      <c r="BK247" s="144">
        <f t="shared" si="49"/>
        <v>0</v>
      </c>
      <c r="BL247" s="17" t="s">
        <v>286</v>
      </c>
      <c r="BM247" s="143" t="s">
        <v>8065</v>
      </c>
    </row>
    <row r="248" spans="2:65" s="1" customFormat="1" ht="37.9" customHeight="1">
      <c r="B248" s="32"/>
      <c r="C248" s="280" t="s">
        <v>2196</v>
      </c>
      <c r="D248" s="280" t="s">
        <v>184</v>
      </c>
      <c r="E248" s="281" t="s">
        <v>8066</v>
      </c>
      <c r="F248" s="282" t="s">
        <v>8186</v>
      </c>
      <c r="G248" s="283" t="s">
        <v>543</v>
      </c>
      <c r="H248" s="284">
        <v>10</v>
      </c>
      <c r="I248" s="137"/>
      <c r="J248" s="285">
        <f t="shared" si="40"/>
        <v>0</v>
      </c>
      <c r="K248" s="286"/>
      <c r="L248" s="32"/>
      <c r="M248" s="139" t="s">
        <v>3</v>
      </c>
      <c r="N248" s="287" t="s">
        <v>43</v>
      </c>
      <c r="O248" s="288"/>
      <c r="P248" s="289">
        <f t="shared" si="41"/>
        <v>0</v>
      </c>
      <c r="Q248" s="289">
        <v>2.8029999999999999E-2</v>
      </c>
      <c r="R248" s="289">
        <f t="shared" si="42"/>
        <v>0.28029999999999999</v>
      </c>
      <c r="S248" s="289">
        <v>0</v>
      </c>
      <c r="T248" s="142">
        <f t="shared" si="43"/>
        <v>0</v>
      </c>
      <c r="AR248" s="143" t="s">
        <v>286</v>
      </c>
      <c r="AT248" s="143" t="s">
        <v>184</v>
      </c>
      <c r="AU248" s="143" t="s">
        <v>81</v>
      </c>
      <c r="AY248" s="17" t="s">
        <v>182</v>
      </c>
      <c r="BE248" s="144">
        <f t="shared" si="44"/>
        <v>0</v>
      </c>
      <c r="BF248" s="144">
        <f t="shared" si="45"/>
        <v>0</v>
      </c>
      <c r="BG248" s="144">
        <f t="shared" si="46"/>
        <v>0</v>
      </c>
      <c r="BH248" s="144">
        <f t="shared" si="47"/>
        <v>0</v>
      </c>
      <c r="BI248" s="144">
        <f t="shared" si="48"/>
        <v>0</v>
      </c>
      <c r="BJ248" s="17" t="s">
        <v>79</v>
      </c>
      <c r="BK248" s="144">
        <f t="shared" si="49"/>
        <v>0</v>
      </c>
      <c r="BL248" s="17" t="s">
        <v>286</v>
      </c>
      <c r="BM248" s="143" t="s">
        <v>8067</v>
      </c>
    </row>
    <row r="249" spans="2:65" s="1" customFormat="1" ht="37.9" customHeight="1">
      <c r="B249" s="32"/>
      <c r="C249" s="280" t="s">
        <v>2200</v>
      </c>
      <c r="D249" s="280" t="s">
        <v>184</v>
      </c>
      <c r="E249" s="281" t="s">
        <v>8068</v>
      </c>
      <c r="F249" s="282" t="s">
        <v>8187</v>
      </c>
      <c r="G249" s="283" t="s">
        <v>543</v>
      </c>
      <c r="H249" s="284">
        <v>6</v>
      </c>
      <c r="I249" s="137"/>
      <c r="J249" s="285">
        <f t="shared" si="40"/>
        <v>0</v>
      </c>
      <c r="K249" s="286"/>
      <c r="L249" s="32"/>
      <c r="M249" s="139" t="s">
        <v>3</v>
      </c>
      <c r="N249" s="287" t="s">
        <v>43</v>
      </c>
      <c r="O249" s="288"/>
      <c r="P249" s="289">
        <f t="shared" si="41"/>
        <v>0</v>
      </c>
      <c r="Q249" s="289">
        <v>3.09E-2</v>
      </c>
      <c r="R249" s="289">
        <f t="shared" si="42"/>
        <v>0.18540000000000001</v>
      </c>
      <c r="S249" s="289">
        <v>0</v>
      </c>
      <c r="T249" s="142">
        <f t="shared" si="43"/>
        <v>0</v>
      </c>
      <c r="AR249" s="143" t="s">
        <v>286</v>
      </c>
      <c r="AT249" s="143" t="s">
        <v>184</v>
      </c>
      <c r="AU249" s="143" t="s">
        <v>81</v>
      </c>
      <c r="AY249" s="17" t="s">
        <v>182</v>
      </c>
      <c r="BE249" s="144">
        <f t="shared" si="44"/>
        <v>0</v>
      </c>
      <c r="BF249" s="144">
        <f t="shared" si="45"/>
        <v>0</v>
      </c>
      <c r="BG249" s="144">
        <f t="shared" si="46"/>
        <v>0</v>
      </c>
      <c r="BH249" s="144">
        <f t="shared" si="47"/>
        <v>0</v>
      </c>
      <c r="BI249" s="144">
        <f t="shared" si="48"/>
        <v>0</v>
      </c>
      <c r="BJ249" s="17" t="s">
        <v>79</v>
      </c>
      <c r="BK249" s="144">
        <f t="shared" si="49"/>
        <v>0</v>
      </c>
      <c r="BL249" s="17" t="s">
        <v>286</v>
      </c>
      <c r="BM249" s="143" t="s">
        <v>8069</v>
      </c>
    </row>
    <row r="250" spans="2:65" s="1" customFormat="1" ht="37.9" customHeight="1">
      <c r="B250" s="32"/>
      <c r="C250" s="280" t="s">
        <v>2220</v>
      </c>
      <c r="D250" s="280" t="s">
        <v>184</v>
      </c>
      <c r="E250" s="281" t="s">
        <v>8070</v>
      </c>
      <c r="F250" s="282" t="s">
        <v>8188</v>
      </c>
      <c r="G250" s="283" t="s">
        <v>543</v>
      </c>
      <c r="H250" s="284">
        <v>1</v>
      </c>
      <c r="I250" s="137"/>
      <c r="J250" s="285">
        <f t="shared" si="40"/>
        <v>0</v>
      </c>
      <c r="K250" s="286"/>
      <c r="L250" s="32"/>
      <c r="M250" s="139" t="s">
        <v>3</v>
      </c>
      <c r="N250" s="287" t="s">
        <v>43</v>
      </c>
      <c r="O250" s="288"/>
      <c r="P250" s="289">
        <f t="shared" si="41"/>
        <v>0</v>
      </c>
      <c r="Q250" s="289">
        <v>2.5700000000000001E-2</v>
      </c>
      <c r="R250" s="289">
        <f t="shared" si="42"/>
        <v>2.5700000000000001E-2</v>
      </c>
      <c r="S250" s="289">
        <v>0</v>
      </c>
      <c r="T250" s="142">
        <f t="shared" si="43"/>
        <v>0</v>
      </c>
      <c r="AR250" s="143" t="s">
        <v>286</v>
      </c>
      <c r="AT250" s="143" t="s">
        <v>184</v>
      </c>
      <c r="AU250" s="143" t="s">
        <v>81</v>
      </c>
      <c r="AY250" s="17" t="s">
        <v>182</v>
      </c>
      <c r="BE250" s="144">
        <f t="shared" si="44"/>
        <v>0</v>
      </c>
      <c r="BF250" s="144">
        <f t="shared" si="45"/>
        <v>0</v>
      </c>
      <c r="BG250" s="144">
        <f t="shared" si="46"/>
        <v>0</v>
      </c>
      <c r="BH250" s="144">
        <f t="shared" si="47"/>
        <v>0</v>
      </c>
      <c r="BI250" s="144">
        <f t="shared" si="48"/>
        <v>0</v>
      </c>
      <c r="BJ250" s="17" t="s">
        <v>79</v>
      </c>
      <c r="BK250" s="144">
        <f t="shared" si="49"/>
        <v>0</v>
      </c>
      <c r="BL250" s="17" t="s">
        <v>286</v>
      </c>
      <c r="BM250" s="143" t="s">
        <v>8071</v>
      </c>
    </row>
    <row r="251" spans="2:65" s="1" customFormat="1" ht="37.9" customHeight="1">
      <c r="B251" s="32"/>
      <c r="C251" s="280" t="s">
        <v>2225</v>
      </c>
      <c r="D251" s="280" t="s">
        <v>184</v>
      </c>
      <c r="E251" s="281" t="s">
        <v>8072</v>
      </c>
      <c r="F251" s="282" t="s">
        <v>8189</v>
      </c>
      <c r="G251" s="283" t="s">
        <v>543</v>
      </c>
      <c r="H251" s="284">
        <v>1</v>
      </c>
      <c r="I251" s="137"/>
      <c r="J251" s="285">
        <f t="shared" si="40"/>
        <v>0</v>
      </c>
      <c r="K251" s="286"/>
      <c r="L251" s="32"/>
      <c r="M251" s="139" t="s">
        <v>3</v>
      </c>
      <c r="N251" s="287" t="s">
        <v>43</v>
      </c>
      <c r="O251" s="288"/>
      <c r="P251" s="289">
        <f t="shared" si="41"/>
        <v>0</v>
      </c>
      <c r="Q251" s="289">
        <v>4.9200000000000001E-2</v>
      </c>
      <c r="R251" s="289">
        <f t="shared" si="42"/>
        <v>4.9200000000000001E-2</v>
      </c>
      <c r="S251" s="289">
        <v>0</v>
      </c>
      <c r="T251" s="142">
        <f t="shared" si="43"/>
        <v>0</v>
      </c>
      <c r="AR251" s="143" t="s">
        <v>286</v>
      </c>
      <c r="AT251" s="143" t="s">
        <v>184</v>
      </c>
      <c r="AU251" s="143" t="s">
        <v>81</v>
      </c>
      <c r="AY251" s="17" t="s">
        <v>182</v>
      </c>
      <c r="BE251" s="144">
        <f t="shared" si="44"/>
        <v>0</v>
      </c>
      <c r="BF251" s="144">
        <f t="shared" si="45"/>
        <v>0</v>
      </c>
      <c r="BG251" s="144">
        <f t="shared" si="46"/>
        <v>0</v>
      </c>
      <c r="BH251" s="144">
        <f t="shared" si="47"/>
        <v>0</v>
      </c>
      <c r="BI251" s="144">
        <f t="shared" si="48"/>
        <v>0</v>
      </c>
      <c r="BJ251" s="17" t="s">
        <v>79</v>
      </c>
      <c r="BK251" s="144">
        <f t="shared" si="49"/>
        <v>0</v>
      </c>
      <c r="BL251" s="17" t="s">
        <v>286</v>
      </c>
      <c r="BM251" s="143" t="s">
        <v>8073</v>
      </c>
    </row>
    <row r="252" spans="2:65" s="1" customFormat="1" ht="37.9" customHeight="1">
      <c r="B252" s="32"/>
      <c r="C252" s="280" t="s">
        <v>2230</v>
      </c>
      <c r="D252" s="280" t="s">
        <v>184</v>
      </c>
      <c r="E252" s="281" t="s">
        <v>8074</v>
      </c>
      <c r="F252" s="282" t="s">
        <v>8190</v>
      </c>
      <c r="G252" s="283" t="s">
        <v>543</v>
      </c>
      <c r="H252" s="284">
        <v>1</v>
      </c>
      <c r="I252" s="137"/>
      <c r="J252" s="285">
        <f t="shared" si="40"/>
        <v>0</v>
      </c>
      <c r="K252" s="286"/>
      <c r="L252" s="32"/>
      <c r="M252" s="139" t="s">
        <v>3</v>
      </c>
      <c r="N252" s="287" t="s">
        <v>43</v>
      </c>
      <c r="O252" s="288"/>
      <c r="P252" s="289">
        <f t="shared" si="41"/>
        <v>0</v>
      </c>
      <c r="Q252" s="289">
        <v>3.5520000000000003E-2</v>
      </c>
      <c r="R252" s="289">
        <f t="shared" si="42"/>
        <v>3.5520000000000003E-2</v>
      </c>
      <c r="S252" s="289">
        <v>0</v>
      </c>
      <c r="T252" s="142">
        <f t="shared" si="43"/>
        <v>0</v>
      </c>
      <c r="AR252" s="143" t="s">
        <v>286</v>
      </c>
      <c r="AT252" s="143" t="s">
        <v>184</v>
      </c>
      <c r="AU252" s="143" t="s">
        <v>81</v>
      </c>
      <c r="AY252" s="17" t="s">
        <v>182</v>
      </c>
      <c r="BE252" s="144">
        <f t="shared" si="44"/>
        <v>0</v>
      </c>
      <c r="BF252" s="144">
        <f t="shared" si="45"/>
        <v>0</v>
      </c>
      <c r="BG252" s="144">
        <f t="shared" si="46"/>
        <v>0</v>
      </c>
      <c r="BH252" s="144">
        <f t="shared" si="47"/>
        <v>0</v>
      </c>
      <c r="BI252" s="144">
        <f t="shared" si="48"/>
        <v>0</v>
      </c>
      <c r="BJ252" s="17" t="s">
        <v>79</v>
      </c>
      <c r="BK252" s="144">
        <f t="shared" si="49"/>
        <v>0</v>
      </c>
      <c r="BL252" s="17" t="s">
        <v>286</v>
      </c>
      <c r="BM252" s="143" t="s">
        <v>8075</v>
      </c>
    </row>
    <row r="253" spans="2:65" s="1" customFormat="1" ht="37.9" customHeight="1">
      <c r="B253" s="32"/>
      <c r="C253" s="280" t="s">
        <v>2251</v>
      </c>
      <c r="D253" s="280" t="s">
        <v>184</v>
      </c>
      <c r="E253" s="281" t="s">
        <v>8076</v>
      </c>
      <c r="F253" s="282" t="s">
        <v>8191</v>
      </c>
      <c r="G253" s="283" t="s">
        <v>543</v>
      </c>
      <c r="H253" s="284">
        <v>1</v>
      </c>
      <c r="I253" s="137"/>
      <c r="J253" s="285">
        <f t="shared" si="40"/>
        <v>0</v>
      </c>
      <c r="K253" s="286"/>
      <c r="L253" s="32"/>
      <c r="M253" s="139" t="s">
        <v>3</v>
      </c>
      <c r="N253" s="287" t="s">
        <v>43</v>
      </c>
      <c r="O253" s="288"/>
      <c r="P253" s="289">
        <f t="shared" si="41"/>
        <v>0</v>
      </c>
      <c r="Q253" s="289">
        <v>1.8499999999999999E-2</v>
      </c>
      <c r="R253" s="289">
        <f t="shared" si="42"/>
        <v>1.8499999999999999E-2</v>
      </c>
      <c r="S253" s="289">
        <v>0</v>
      </c>
      <c r="T253" s="142">
        <f t="shared" si="43"/>
        <v>0</v>
      </c>
      <c r="AR253" s="143" t="s">
        <v>286</v>
      </c>
      <c r="AT253" s="143" t="s">
        <v>184</v>
      </c>
      <c r="AU253" s="143" t="s">
        <v>81</v>
      </c>
      <c r="AY253" s="17" t="s">
        <v>182</v>
      </c>
      <c r="BE253" s="144">
        <f t="shared" si="44"/>
        <v>0</v>
      </c>
      <c r="BF253" s="144">
        <f t="shared" si="45"/>
        <v>0</v>
      </c>
      <c r="BG253" s="144">
        <f t="shared" si="46"/>
        <v>0</v>
      </c>
      <c r="BH253" s="144">
        <f t="shared" si="47"/>
        <v>0</v>
      </c>
      <c r="BI253" s="144">
        <f t="shared" si="48"/>
        <v>0</v>
      </c>
      <c r="BJ253" s="17" t="s">
        <v>79</v>
      </c>
      <c r="BK253" s="144">
        <f t="shared" si="49"/>
        <v>0</v>
      </c>
      <c r="BL253" s="17" t="s">
        <v>286</v>
      </c>
      <c r="BM253" s="143" t="s">
        <v>8077</v>
      </c>
    </row>
    <row r="254" spans="2:65" s="1" customFormat="1" ht="37.9" customHeight="1">
      <c r="B254" s="32"/>
      <c r="C254" s="280" t="s">
        <v>2245</v>
      </c>
      <c r="D254" s="280" t="s">
        <v>184</v>
      </c>
      <c r="E254" s="281" t="s">
        <v>8078</v>
      </c>
      <c r="F254" s="282" t="s">
        <v>8192</v>
      </c>
      <c r="G254" s="283" t="s">
        <v>543</v>
      </c>
      <c r="H254" s="284">
        <v>4</v>
      </c>
      <c r="I254" s="137"/>
      <c r="J254" s="285">
        <f t="shared" si="40"/>
        <v>0</v>
      </c>
      <c r="K254" s="286"/>
      <c r="L254" s="32"/>
      <c r="M254" s="139" t="s">
        <v>3</v>
      </c>
      <c r="N254" s="287" t="s">
        <v>43</v>
      </c>
      <c r="O254" s="288"/>
      <c r="P254" s="289">
        <f t="shared" si="41"/>
        <v>0</v>
      </c>
      <c r="Q254" s="289">
        <v>3.4799999999999998E-2</v>
      </c>
      <c r="R254" s="289">
        <f t="shared" si="42"/>
        <v>0.13919999999999999</v>
      </c>
      <c r="S254" s="289">
        <v>0</v>
      </c>
      <c r="T254" s="142">
        <f t="shared" si="43"/>
        <v>0</v>
      </c>
      <c r="AR254" s="143" t="s">
        <v>286</v>
      </c>
      <c r="AT254" s="143" t="s">
        <v>184</v>
      </c>
      <c r="AU254" s="143" t="s">
        <v>81</v>
      </c>
      <c r="AY254" s="17" t="s">
        <v>182</v>
      </c>
      <c r="BE254" s="144">
        <f t="shared" si="44"/>
        <v>0</v>
      </c>
      <c r="BF254" s="144">
        <f t="shared" si="45"/>
        <v>0</v>
      </c>
      <c r="BG254" s="144">
        <f t="shared" si="46"/>
        <v>0</v>
      </c>
      <c r="BH254" s="144">
        <f t="shared" si="47"/>
        <v>0</v>
      </c>
      <c r="BI254" s="144">
        <f t="shared" si="48"/>
        <v>0</v>
      </c>
      <c r="BJ254" s="17" t="s">
        <v>79</v>
      </c>
      <c r="BK254" s="144">
        <f t="shared" si="49"/>
        <v>0</v>
      </c>
      <c r="BL254" s="17" t="s">
        <v>286</v>
      </c>
      <c r="BM254" s="143" t="s">
        <v>8079</v>
      </c>
    </row>
    <row r="255" spans="2:65" s="1" customFormat="1" ht="37.9" customHeight="1">
      <c r="B255" s="32"/>
      <c r="C255" s="280" t="s">
        <v>2259</v>
      </c>
      <c r="D255" s="280" t="s">
        <v>184</v>
      </c>
      <c r="E255" s="281" t="s">
        <v>8080</v>
      </c>
      <c r="F255" s="282" t="s">
        <v>8193</v>
      </c>
      <c r="G255" s="283" t="s">
        <v>543</v>
      </c>
      <c r="H255" s="284">
        <v>2</v>
      </c>
      <c r="I255" s="137"/>
      <c r="J255" s="285">
        <f t="shared" si="40"/>
        <v>0</v>
      </c>
      <c r="K255" s="286"/>
      <c r="L255" s="32"/>
      <c r="M255" s="139" t="s">
        <v>3</v>
      </c>
      <c r="N255" s="287" t="s">
        <v>43</v>
      </c>
      <c r="O255" s="288"/>
      <c r="P255" s="289">
        <f t="shared" si="41"/>
        <v>0</v>
      </c>
      <c r="Q255" s="289">
        <v>2.9149999999999999E-2</v>
      </c>
      <c r="R255" s="289">
        <f t="shared" si="42"/>
        <v>5.8299999999999998E-2</v>
      </c>
      <c r="S255" s="289">
        <v>0</v>
      </c>
      <c r="T255" s="142">
        <f t="shared" si="43"/>
        <v>0</v>
      </c>
      <c r="AR255" s="143" t="s">
        <v>286</v>
      </c>
      <c r="AT255" s="143" t="s">
        <v>184</v>
      </c>
      <c r="AU255" s="143" t="s">
        <v>81</v>
      </c>
      <c r="AY255" s="17" t="s">
        <v>182</v>
      </c>
      <c r="BE255" s="144">
        <f t="shared" si="44"/>
        <v>0</v>
      </c>
      <c r="BF255" s="144">
        <f t="shared" si="45"/>
        <v>0</v>
      </c>
      <c r="BG255" s="144">
        <f t="shared" si="46"/>
        <v>0</v>
      </c>
      <c r="BH255" s="144">
        <f t="shared" si="47"/>
        <v>0</v>
      </c>
      <c r="BI255" s="144">
        <f t="shared" si="48"/>
        <v>0</v>
      </c>
      <c r="BJ255" s="17" t="s">
        <v>79</v>
      </c>
      <c r="BK255" s="144">
        <f t="shared" si="49"/>
        <v>0</v>
      </c>
      <c r="BL255" s="17" t="s">
        <v>286</v>
      </c>
      <c r="BM255" s="143" t="s">
        <v>8081</v>
      </c>
    </row>
    <row r="256" spans="2:65" s="1" customFormat="1" ht="37.9" customHeight="1">
      <c r="B256" s="32"/>
      <c r="C256" s="280" t="s">
        <v>2268</v>
      </c>
      <c r="D256" s="280" t="s">
        <v>184</v>
      </c>
      <c r="E256" s="281" t="s">
        <v>8082</v>
      </c>
      <c r="F256" s="282" t="s">
        <v>8194</v>
      </c>
      <c r="G256" s="283" t="s">
        <v>543</v>
      </c>
      <c r="H256" s="284">
        <v>2</v>
      </c>
      <c r="I256" s="137"/>
      <c r="J256" s="285">
        <f t="shared" si="40"/>
        <v>0</v>
      </c>
      <c r="K256" s="286"/>
      <c r="L256" s="32"/>
      <c r="M256" s="139" t="s">
        <v>3</v>
      </c>
      <c r="N256" s="287" t="s">
        <v>43</v>
      </c>
      <c r="O256" s="288"/>
      <c r="P256" s="289">
        <f t="shared" si="41"/>
        <v>0</v>
      </c>
      <c r="Q256" s="289">
        <v>3.993E-2</v>
      </c>
      <c r="R256" s="289">
        <f t="shared" si="42"/>
        <v>7.986E-2</v>
      </c>
      <c r="S256" s="289">
        <v>0</v>
      </c>
      <c r="T256" s="142">
        <f t="shared" si="43"/>
        <v>0</v>
      </c>
      <c r="AR256" s="143" t="s">
        <v>286</v>
      </c>
      <c r="AT256" s="143" t="s">
        <v>184</v>
      </c>
      <c r="AU256" s="143" t="s">
        <v>81</v>
      </c>
      <c r="AY256" s="17" t="s">
        <v>182</v>
      </c>
      <c r="BE256" s="144">
        <f t="shared" si="44"/>
        <v>0</v>
      </c>
      <c r="BF256" s="144">
        <f t="shared" si="45"/>
        <v>0</v>
      </c>
      <c r="BG256" s="144">
        <f t="shared" si="46"/>
        <v>0</v>
      </c>
      <c r="BH256" s="144">
        <f t="shared" si="47"/>
        <v>0</v>
      </c>
      <c r="BI256" s="144">
        <f t="shared" si="48"/>
        <v>0</v>
      </c>
      <c r="BJ256" s="17" t="s">
        <v>79</v>
      </c>
      <c r="BK256" s="144">
        <f t="shared" si="49"/>
        <v>0</v>
      </c>
      <c r="BL256" s="17" t="s">
        <v>286</v>
      </c>
      <c r="BM256" s="143" t="s">
        <v>8083</v>
      </c>
    </row>
    <row r="257" spans="2:65" s="1" customFormat="1" ht="37.9" customHeight="1">
      <c r="B257" s="32"/>
      <c r="C257" s="280" t="s">
        <v>2276</v>
      </c>
      <c r="D257" s="280" t="s">
        <v>184</v>
      </c>
      <c r="E257" s="281" t="s">
        <v>8084</v>
      </c>
      <c r="F257" s="282" t="s">
        <v>8195</v>
      </c>
      <c r="G257" s="283" t="s">
        <v>543</v>
      </c>
      <c r="H257" s="284">
        <v>1</v>
      </c>
      <c r="I257" s="137"/>
      <c r="J257" s="285">
        <f t="shared" si="40"/>
        <v>0</v>
      </c>
      <c r="K257" s="286"/>
      <c r="L257" s="32"/>
      <c r="M257" s="139" t="s">
        <v>3</v>
      </c>
      <c r="N257" s="287" t="s">
        <v>43</v>
      </c>
      <c r="O257" s="288"/>
      <c r="P257" s="289">
        <f t="shared" si="41"/>
        <v>0</v>
      </c>
      <c r="Q257" s="289">
        <v>4.5319999999999999E-2</v>
      </c>
      <c r="R257" s="289">
        <f t="shared" si="42"/>
        <v>4.5319999999999999E-2</v>
      </c>
      <c r="S257" s="289">
        <v>0</v>
      </c>
      <c r="T257" s="142">
        <f t="shared" si="43"/>
        <v>0</v>
      </c>
      <c r="AR257" s="143" t="s">
        <v>286</v>
      </c>
      <c r="AT257" s="143" t="s">
        <v>184</v>
      </c>
      <c r="AU257" s="143" t="s">
        <v>81</v>
      </c>
      <c r="AY257" s="17" t="s">
        <v>182</v>
      </c>
      <c r="BE257" s="144">
        <f t="shared" si="44"/>
        <v>0</v>
      </c>
      <c r="BF257" s="144">
        <f t="shared" si="45"/>
        <v>0</v>
      </c>
      <c r="BG257" s="144">
        <f t="shared" si="46"/>
        <v>0</v>
      </c>
      <c r="BH257" s="144">
        <f t="shared" si="47"/>
        <v>0</v>
      </c>
      <c r="BI257" s="144">
        <f t="shared" si="48"/>
        <v>0</v>
      </c>
      <c r="BJ257" s="17" t="s">
        <v>79</v>
      </c>
      <c r="BK257" s="144">
        <f t="shared" si="49"/>
        <v>0</v>
      </c>
      <c r="BL257" s="17" t="s">
        <v>286</v>
      </c>
      <c r="BM257" s="143" t="s">
        <v>8085</v>
      </c>
    </row>
    <row r="258" spans="2:65" s="1" customFormat="1" ht="37.9" customHeight="1">
      <c r="B258" s="32"/>
      <c r="C258" s="280" t="s">
        <v>2530</v>
      </c>
      <c r="D258" s="280" t="s">
        <v>184</v>
      </c>
      <c r="E258" s="281" t="s">
        <v>8086</v>
      </c>
      <c r="F258" s="282" t="s">
        <v>8196</v>
      </c>
      <c r="G258" s="283" t="s">
        <v>543</v>
      </c>
      <c r="H258" s="284">
        <v>2</v>
      </c>
      <c r="I258" s="137"/>
      <c r="J258" s="285">
        <f t="shared" si="40"/>
        <v>0</v>
      </c>
      <c r="K258" s="286"/>
      <c r="L258" s="32"/>
      <c r="M258" s="139" t="s">
        <v>3</v>
      </c>
      <c r="N258" s="287" t="s">
        <v>43</v>
      </c>
      <c r="O258" s="288"/>
      <c r="P258" s="289">
        <f t="shared" si="41"/>
        <v>0</v>
      </c>
      <c r="Q258" s="289">
        <v>5.0709999999999998E-2</v>
      </c>
      <c r="R258" s="289">
        <f t="shared" si="42"/>
        <v>0.10142</v>
      </c>
      <c r="S258" s="289">
        <v>0</v>
      </c>
      <c r="T258" s="142">
        <f t="shared" si="43"/>
        <v>0</v>
      </c>
      <c r="AR258" s="143" t="s">
        <v>286</v>
      </c>
      <c r="AT258" s="143" t="s">
        <v>184</v>
      </c>
      <c r="AU258" s="143" t="s">
        <v>81</v>
      </c>
      <c r="AY258" s="17" t="s">
        <v>182</v>
      </c>
      <c r="BE258" s="144">
        <f t="shared" si="44"/>
        <v>0</v>
      </c>
      <c r="BF258" s="144">
        <f t="shared" si="45"/>
        <v>0</v>
      </c>
      <c r="BG258" s="144">
        <f t="shared" si="46"/>
        <v>0</v>
      </c>
      <c r="BH258" s="144">
        <f t="shared" si="47"/>
        <v>0</v>
      </c>
      <c r="BI258" s="144">
        <f t="shared" si="48"/>
        <v>0</v>
      </c>
      <c r="BJ258" s="17" t="s">
        <v>79</v>
      </c>
      <c r="BK258" s="144">
        <f t="shared" si="49"/>
        <v>0</v>
      </c>
      <c r="BL258" s="17" t="s">
        <v>286</v>
      </c>
      <c r="BM258" s="143" t="s">
        <v>8087</v>
      </c>
    </row>
    <row r="259" spans="2:65" s="1" customFormat="1" ht="37.9" customHeight="1">
      <c r="B259" s="32"/>
      <c r="C259" s="280" t="s">
        <v>2376</v>
      </c>
      <c r="D259" s="280" t="s">
        <v>184</v>
      </c>
      <c r="E259" s="281" t="s">
        <v>8088</v>
      </c>
      <c r="F259" s="282" t="s">
        <v>8197</v>
      </c>
      <c r="G259" s="283" t="s">
        <v>543</v>
      </c>
      <c r="H259" s="284">
        <v>3</v>
      </c>
      <c r="I259" s="137"/>
      <c r="J259" s="285">
        <f t="shared" si="40"/>
        <v>0</v>
      </c>
      <c r="K259" s="286"/>
      <c r="L259" s="32"/>
      <c r="M259" s="139" t="s">
        <v>3</v>
      </c>
      <c r="N259" s="287" t="s">
        <v>43</v>
      </c>
      <c r="O259" s="288"/>
      <c r="P259" s="289">
        <f t="shared" si="41"/>
        <v>0</v>
      </c>
      <c r="Q259" s="289">
        <v>5.6099999999999997E-2</v>
      </c>
      <c r="R259" s="289">
        <f t="shared" si="42"/>
        <v>0.16830000000000001</v>
      </c>
      <c r="S259" s="289">
        <v>0</v>
      </c>
      <c r="T259" s="142">
        <f t="shared" si="43"/>
        <v>0</v>
      </c>
      <c r="AR259" s="143" t="s">
        <v>286</v>
      </c>
      <c r="AT259" s="143" t="s">
        <v>184</v>
      </c>
      <c r="AU259" s="143" t="s">
        <v>81</v>
      </c>
      <c r="AY259" s="17" t="s">
        <v>182</v>
      </c>
      <c r="BE259" s="144">
        <f t="shared" si="44"/>
        <v>0</v>
      </c>
      <c r="BF259" s="144">
        <f t="shared" si="45"/>
        <v>0</v>
      </c>
      <c r="BG259" s="144">
        <f t="shared" si="46"/>
        <v>0</v>
      </c>
      <c r="BH259" s="144">
        <f t="shared" si="47"/>
        <v>0</v>
      </c>
      <c r="BI259" s="144">
        <f t="shared" si="48"/>
        <v>0</v>
      </c>
      <c r="BJ259" s="17" t="s">
        <v>79</v>
      </c>
      <c r="BK259" s="144">
        <f t="shared" si="49"/>
        <v>0</v>
      </c>
      <c r="BL259" s="17" t="s">
        <v>286</v>
      </c>
      <c r="BM259" s="143" t="s">
        <v>8089</v>
      </c>
    </row>
    <row r="260" spans="2:65" s="1" customFormat="1" ht="37.9" customHeight="1">
      <c r="B260" s="32"/>
      <c r="C260" s="280" t="s">
        <v>2381</v>
      </c>
      <c r="D260" s="280" t="s">
        <v>184</v>
      </c>
      <c r="E260" s="281" t="s">
        <v>8090</v>
      </c>
      <c r="F260" s="282" t="s">
        <v>8198</v>
      </c>
      <c r="G260" s="283" t="s">
        <v>543</v>
      </c>
      <c r="H260" s="284">
        <v>1</v>
      </c>
      <c r="I260" s="137"/>
      <c r="J260" s="285">
        <f t="shared" si="40"/>
        <v>0</v>
      </c>
      <c r="K260" s="286"/>
      <c r="L260" s="32"/>
      <c r="M260" s="139" t="s">
        <v>3</v>
      </c>
      <c r="N260" s="287" t="s">
        <v>43</v>
      </c>
      <c r="O260" s="288"/>
      <c r="P260" s="289">
        <f t="shared" si="41"/>
        <v>0</v>
      </c>
      <c r="Q260" s="289">
        <v>8.1699999999999995E-2</v>
      </c>
      <c r="R260" s="289">
        <f t="shared" si="42"/>
        <v>8.1699999999999995E-2</v>
      </c>
      <c r="S260" s="289">
        <v>0</v>
      </c>
      <c r="T260" s="142">
        <f t="shared" si="43"/>
        <v>0</v>
      </c>
      <c r="AR260" s="143" t="s">
        <v>286</v>
      </c>
      <c r="AT260" s="143" t="s">
        <v>184</v>
      </c>
      <c r="AU260" s="143" t="s">
        <v>81</v>
      </c>
      <c r="AY260" s="17" t="s">
        <v>182</v>
      </c>
      <c r="BE260" s="144">
        <f t="shared" si="44"/>
        <v>0</v>
      </c>
      <c r="BF260" s="144">
        <f t="shared" si="45"/>
        <v>0</v>
      </c>
      <c r="BG260" s="144">
        <f t="shared" si="46"/>
        <v>0</v>
      </c>
      <c r="BH260" s="144">
        <f t="shared" si="47"/>
        <v>0</v>
      </c>
      <c r="BI260" s="144">
        <f t="shared" si="48"/>
        <v>0</v>
      </c>
      <c r="BJ260" s="17" t="s">
        <v>79</v>
      </c>
      <c r="BK260" s="144">
        <f t="shared" si="49"/>
        <v>0</v>
      </c>
      <c r="BL260" s="17" t="s">
        <v>286</v>
      </c>
      <c r="BM260" s="143" t="s">
        <v>8091</v>
      </c>
    </row>
    <row r="261" spans="2:65" s="1" customFormat="1" ht="37.9" customHeight="1">
      <c r="B261" s="32"/>
      <c r="C261" s="280" t="s">
        <v>2389</v>
      </c>
      <c r="D261" s="280" t="s">
        <v>184</v>
      </c>
      <c r="E261" s="281" t="s">
        <v>8092</v>
      </c>
      <c r="F261" s="282" t="s">
        <v>8093</v>
      </c>
      <c r="G261" s="283" t="s">
        <v>543</v>
      </c>
      <c r="H261" s="284">
        <v>1</v>
      </c>
      <c r="I261" s="137"/>
      <c r="J261" s="285">
        <f t="shared" si="40"/>
        <v>0</v>
      </c>
      <c r="K261" s="286"/>
      <c r="L261" s="32"/>
      <c r="M261" s="139" t="s">
        <v>3</v>
      </c>
      <c r="N261" s="287" t="s">
        <v>43</v>
      </c>
      <c r="O261" s="288"/>
      <c r="P261" s="289">
        <f t="shared" si="41"/>
        <v>0</v>
      </c>
      <c r="Q261" s="289">
        <v>8.8200000000000001E-2</v>
      </c>
      <c r="R261" s="289">
        <f t="shared" si="42"/>
        <v>8.8200000000000001E-2</v>
      </c>
      <c r="S261" s="289">
        <v>0</v>
      </c>
      <c r="T261" s="142">
        <f t="shared" si="43"/>
        <v>0</v>
      </c>
      <c r="AR261" s="143" t="s">
        <v>286</v>
      </c>
      <c r="AT261" s="143" t="s">
        <v>184</v>
      </c>
      <c r="AU261" s="143" t="s">
        <v>81</v>
      </c>
      <c r="AY261" s="17" t="s">
        <v>182</v>
      </c>
      <c r="BE261" s="144">
        <f t="shared" si="44"/>
        <v>0</v>
      </c>
      <c r="BF261" s="144">
        <f t="shared" si="45"/>
        <v>0</v>
      </c>
      <c r="BG261" s="144">
        <f t="shared" si="46"/>
        <v>0</v>
      </c>
      <c r="BH261" s="144">
        <f t="shared" si="47"/>
        <v>0</v>
      </c>
      <c r="BI261" s="144">
        <f t="shared" si="48"/>
        <v>0</v>
      </c>
      <c r="BJ261" s="17" t="s">
        <v>79</v>
      </c>
      <c r="BK261" s="144">
        <f t="shared" si="49"/>
        <v>0</v>
      </c>
      <c r="BL261" s="17" t="s">
        <v>286</v>
      </c>
      <c r="BM261" s="143" t="s">
        <v>8094</v>
      </c>
    </row>
    <row r="262" spans="2:65" s="1" customFormat="1" ht="24.2" customHeight="1">
      <c r="B262" s="32"/>
      <c r="C262" s="280" t="s">
        <v>1303</v>
      </c>
      <c r="D262" s="280" t="s">
        <v>184</v>
      </c>
      <c r="E262" s="281" t="s">
        <v>5936</v>
      </c>
      <c r="F262" s="282" t="s">
        <v>8095</v>
      </c>
      <c r="G262" s="283" t="s">
        <v>543</v>
      </c>
      <c r="H262" s="284">
        <v>95</v>
      </c>
      <c r="I262" s="137"/>
      <c r="J262" s="285">
        <f t="shared" si="40"/>
        <v>0</v>
      </c>
      <c r="K262" s="286"/>
      <c r="L262" s="32"/>
      <c r="M262" s="139" t="s">
        <v>3</v>
      </c>
      <c r="N262" s="287" t="s">
        <v>43</v>
      </c>
      <c r="O262" s="288"/>
      <c r="P262" s="289">
        <f t="shared" si="41"/>
        <v>0</v>
      </c>
      <c r="Q262" s="289">
        <v>8.0000000000000007E-5</v>
      </c>
      <c r="R262" s="289">
        <f t="shared" si="42"/>
        <v>7.6000000000000009E-3</v>
      </c>
      <c r="S262" s="289">
        <v>2.4930000000000001E-2</v>
      </c>
      <c r="T262" s="142">
        <f t="shared" si="43"/>
        <v>2.36835</v>
      </c>
      <c r="AR262" s="143" t="s">
        <v>286</v>
      </c>
      <c r="AT262" s="143" t="s">
        <v>184</v>
      </c>
      <c r="AU262" s="143" t="s">
        <v>81</v>
      </c>
      <c r="AY262" s="17" t="s">
        <v>182</v>
      </c>
      <c r="BE262" s="144">
        <f t="shared" si="44"/>
        <v>0</v>
      </c>
      <c r="BF262" s="144">
        <f t="shared" si="45"/>
        <v>0</v>
      </c>
      <c r="BG262" s="144">
        <f t="shared" si="46"/>
        <v>0</v>
      </c>
      <c r="BH262" s="144">
        <f t="shared" si="47"/>
        <v>0</v>
      </c>
      <c r="BI262" s="144">
        <f t="shared" si="48"/>
        <v>0</v>
      </c>
      <c r="BJ262" s="17" t="s">
        <v>79</v>
      </c>
      <c r="BK262" s="144">
        <f t="shared" si="49"/>
        <v>0</v>
      </c>
      <c r="BL262" s="17" t="s">
        <v>286</v>
      </c>
      <c r="BM262" s="143" t="s">
        <v>8096</v>
      </c>
    </row>
    <row r="263" spans="2:65" s="1" customFormat="1" ht="37.9" customHeight="1">
      <c r="B263" s="32"/>
      <c r="C263" s="280" t="s">
        <v>2398</v>
      </c>
      <c r="D263" s="280" t="s">
        <v>184</v>
      </c>
      <c r="E263" s="281" t="s">
        <v>8097</v>
      </c>
      <c r="F263" s="282" t="s">
        <v>8199</v>
      </c>
      <c r="G263" s="283" t="s">
        <v>543</v>
      </c>
      <c r="H263" s="284">
        <v>2</v>
      </c>
      <c r="I263" s="137"/>
      <c r="J263" s="285">
        <f t="shared" si="40"/>
        <v>0</v>
      </c>
      <c r="K263" s="286"/>
      <c r="L263" s="32"/>
      <c r="M263" s="139" t="s">
        <v>3</v>
      </c>
      <c r="N263" s="287" t="s">
        <v>43</v>
      </c>
      <c r="O263" s="288"/>
      <c r="P263" s="289">
        <f t="shared" si="41"/>
        <v>0</v>
      </c>
      <c r="Q263" s="289">
        <v>2.2040000000000001E-2</v>
      </c>
      <c r="R263" s="289">
        <f t="shared" si="42"/>
        <v>4.4080000000000001E-2</v>
      </c>
      <c r="S263" s="289">
        <v>0</v>
      </c>
      <c r="T263" s="142">
        <f t="shared" si="43"/>
        <v>0</v>
      </c>
      <c r="AR263" s="143" t="s">
        <v>286</v>
      </c>
      <c r="AT263" s="143" t="s">
        <v>184</v>
      </c>
      <c r="AU263" s="143" t="s">
        <v>81</v>
      </c>
      <c r="AY263" s="17" t="s">
        <v>182</v>
      </c>
      <c r="BE263" s="144">
        <f t="shared" si="44"/>
        <v>0</v>
      </c>
      <c r="BF263" s="144">
        <f t="shared" si="45"/>
        <v>0</v>
      </c>
      <c r="BG263" s="144">
        <f t="shared" si="46"/>
        <v>0</v>
      </c>
      <c r="BH263" s="144">
        <f t="shared" si="47"/>
        <v>0</v>
      </c>
      <c r="BI263" s="144">
        <f t="shared" si="48"/>
        <v>0</v>
      </c>
      <c r="BJ263" s="17" t="s">
        <v>79</v>
      </c>
      <c r="BK263" s="144">
        <f t="shared" si="49"/>
        <v>0</v>
      </c>
      <c r="BL263" s="17" t="s">
        <v>286</v>
      </c>
      <c r="BM263" s="143" t="s">
        <v>8098</v>
      </c>
    </row>
    <row r="264" spans="2:65" s="1" customFormat="1" ht="37.9" customHeight="1">
      <c r="B264" s="32"/>
      <c r="C264" s="280" t="s">
        <v>2404</v>
      </c>
      <c r="D264" s="280" t="s">
        <v>184</v>
      </c>
      <c r="E264" s="281" t="s">
        <v>8099</v>
      </c>
      <c r="F264" s="282" t="s">
        <v>8200</v>
      </c>
      <c r="G264" s="283" t="s">
        <v>543</v>
      </c>
      <c r="H264" s="284">
        <v>2</v>
      </c>
      <c r="I264" s="137"/>
      <c r="J264" s="285">
        <f t="shared" si="40"/>
        <v>0</v>
      </c>
      <c r="K264" s="286"/>
      <c r="L264" s="32"/>
      <c r="M264" s="139" t="s">
        <v>3</v>
      </c>
      <c r="N264" s="287" t="s">
        <v>43</v>
      </c>
      <c r="O264" s="288"/>
      <c r="P264" s="289">
        <f t="shared" si="41"/>
        <v>0</v>
      </c>
      <c r="Q264" s="289">
        <v>9.4000000000000004E-3</v>
      </c>
      <c r="R264" s="289">
        <f t="shared" si="42"/>
        <v>1.8800000000000001E-2</v>
      </c>
      <c r="S264" s="289">
        <v>0</v>
      </c>
      <c r="T264" s="142">
        <f t="shared" si="43"/>
        <v>0</v>
      </c>
      <c r="AR264" s="143" t="s">
        <v>286</v>
      </c>
      <c r="AT264" s="143" t="s">
        <v>184</v>
      </c>
      <c r="AU264" s="143" t="s">
        <v>81</v>
      </c>
      <c r="AY264" s="17" t="s">
        <v>182</v>
      </c>
      <c r="BE264" s="144">
        <f t="shared" si="44"/>
        <v>0</v>
      </c>
      <c r="BF264" s="144">
        <f t="shared" si="45"/>
        <v>0</v>
      </c>
      <c r="BG264" s="144">
        <f t="shared" si="46"/>
        <v>0</v>
      </c>
      <c r="BH264" s="144">
        <f t="shared" si="47"/>
        <v>0</v>
      </c>
      <c r="BI264" s="144">
        <f t="shared" si="48"/>
        <v>0</v>
      </c>
      <c r="BJ264" s="17" t="s">
        <v>79</v>
      </c>
      <c r="BK264" s="144">
        <f t="shared" si="49"/>
        <v>0</v>
      </c>
      <c r="BL264" s="17" t="s">
        <v>286</v>
      </c>
      <c r="BM264" s="143" t="s">
        <v>8100</v>
      </c>
    </row>
    <row r="265" spans="2:65" s="1" customFormat="1" ht="37.9" customHeight="1">
      <c r="B265" s="32"/>
      <c r="C265" s="280" t="s">
        <v>2408</v>
      </c>
      <c r="D265" s="280" t="s">
        <v>184</v>
      </c>
      <c r="E265" s="281" t="s">
        <v>8101</v>
      </c>
      <c r="F265" s="282" t="s">
        <v>8201</v>
      </c>
      <c r="G265" s="283" t="s">
        <v>543</v>
      </c>
      <c r="H265" s="284">
        <v>4</v>
      </c>
      <c r="I265" s="137"/>
      <c r="J265" s="285">
        <f t="shared" si="40"/>
        <v>0</v>
      </c>
      <c r="K265" s="286"/>
      <c r="L265" s="32"/>
      <c r="M265" s="139" t="s">
        <v>3</v>
      </c>
      <c r="N265" s="287" t="s">
        <v>43</v>
      </c>
      <c r="O265" s="288"/>
      <c r="P265" s="289">
        <f t="shared" si="41"/>
        <v>0</v>
      </c>
      <c r="Q265" s="289">
        <v>1.5010000000000001E-2</v>
      </c>
      <c r="R265" s="289">
        <f t="shared" si="42"/>
        <v>6.0040000000000003E-2</v>
      </c>
      <c r="S265" s="289">
        <v>0</v>
      </c>
      <c r="T265" s="142">
        <f t="shared" si="43"/>
        <v>0</v>
      </c>
      <c r="AR265" s="143" t="s">
        <v>286</v>
      </c>
      <c r="AT265" s="143" t="s">
        <v>184</v>
      </c>
      <c r="AU265" s="143" t="s">
        <v>81</v>
      </c>
      <c r="AY265" s="17" t="s">
        <v>182</v>
      </c>
      <c r="BE265" s="144">
        <f t="shared" si="44"/>
        <v>0</v>
      </c>
      <c r="BF265" s="144">
        <f t="shared" si="45"/>
        <v>0</v>
      </c>
      <c r="BG265" s="144">
        <f t="shared" si="46"/>
        <v>0</v>
      </c>
      <c r="BH265" s="144">
        <f t="shared" si="47"/>
        <v>0</v>
      </c>
      <c r="BI265" s="144">
        <f t="shared" si="48"/>
        <v>0</v>
      </c>
      <c r="BJ265" s="17" t="s">
        <v>79</v>
      </c>
      <c r="BK265" s="144">
        <f t="shared" si="49"/>
        <v>0</v>
      </c>
      <c r="BL265" s="17" t="s">
        <v>286</v>
      </c>
      <c r="BM265" s="143" t="s">
        <v>8102</v>
      </c>
    </row>
    <row r="266" spans="2:65" s="1" customFormat="1" ht="37.9" customHeight="1">
      <c r="B266" s="32"/>
      <c r="C266" s="280" t="s">
        <v>2412</v>
      </c>
      <c r="D266" s="280" t="s">
        <v>184</v>
      </c>
      <c r="E266" s="281" t="s">
        <v>8103</v>
      </c>
      <c r="F266" s="282" t="s">
        <v>8202</v>
      </c>
      <c r="G266" s="283" t="s">
        <v>543</v>
      </c>
      <c r="H266" s="284">
        <v>1</v>
      </c>
      <c r="I266" s="137"/>
      <c r="J266" s="285">
        <f t="shared" si="40"/>
        <v>0</v>
      </c>
      <c r="K266" s="286"/>
      <c r="L266" s="32"/>
      <c r="M266" s="139" t="s">
        <v>3</v>
      </c>
      <c r="N266" s="287" t="s">
        <v>43</v>
      </c>
      <c r="O266" s="288"/>
      <c r="P266" s="289">
        <f t="shared" si="41"/>
        <v>0</v>
      </c>
      <c r="Q266" s="289">
        <v>2.4160000000000001E-2</v>
      </c>
      <c r="R266" s="289">
        <f t="shared" si="42"/>
        <v>2.4160000000000001E-2</v>
      </c>
      <c r="S266" s="289">
        <v>0</v>
      </c>
      <c r="T266" s="142">
        <f t="shared" si="43"/>
        <v>0</v>
      </c>
      <c r="AR266" s="143" t="s">
        <v>286</v>
      </c>
      <c r="AT266" s="143" t="s">
        <v>184</v>
      </c>
      <c r="AU266" s="143" t="s">
        <v>81</v>
      </c>
      <c r="AY266" s="17" t="s">
        <v>182</v>
      </c>
      <c r="BE266" s="144">
        <f t="shared" si="44"/>
        <v>0</v>
      </c>
      <c r="BF266" s="144">
        <f t="shared" si="45"/>
        <v>0</v>
      </c>
      <c r="BG266" s="144">
        <f t="shared" si="46"/>
        <v>0</v>
      </c>
      <c r="BH266" s="144">
        <f t="shared" si="47"/>
        <v>0</v>
      </c>
      <c r="BI266" s="144">
        <f t="shared" si="48"/>
        <v>0</v>
      </c>
      <c r="BJ266" s="17" t="s">
        <v>79</v>
      </c>
      <c r="BK266" s="144">
        <f t="shared" si="49"/>
        <v>0</v>
      </c>
      <c r="BL266" s="17" t="s">
        <v>286</v>
      </c>
      <c r="BM266" s="143" t="s">
        <v>8104</v>
      </c>
    </row>
    <row r="267" spans="2:65" s="1" customFormat="1" ht="37.9" customHeight="1">
      <c r="B267" s="32"/>
      <c r="C267" s="280" t="s">
        <v>2418</v>
      </c>
      <c r="D267" s="280" t="s">
        <v>184</v>
      </c>
      <c r="E267" s="281" t="s">
        <v>8105</v>
      </c>
      <c r="F267" s="282" t="s">
        <v>8106</v>
      </c>
      <c r="G267" s="283" t="s">
        <v>543</v>
      </c>
      <c r="H267" s="284">
        <v>1</v>
      </c>
      <c r="I267" s="137"/>
      <c r="J267" s="285">
        <f t="shared" si="40"/>
        <v>0</v>
      </c>
      <c r="K267" s="286"/>
      <c r="L267" s="32"/>
      <c r="M267" s="139" t="s">
        <v>3</v>
      </c>
      <c r="N267" s="287" t="s">
        <v>43</v>
      </c>
      <c r="O267" s="288"/>
      <c r="P267" s="289">
        <f t="shared" si="41"/>
        <v>0</v>
      </c>
      <c r="Q267" s="289">
        <v>3.1480000000000001E-2</v>
      </c>
      <c r="R267" s="289">
        <f t="shared" si="42"/>
        <v>3.1480000000000001E-2</v>
      </c>
      <c r="S267" s="289">
        <v>0</v>
      </c>
      <c r="T267" s="142">
        <f t="shared" si="43"/>
        <v>0</v>
      </c>
      <c r="AR267" s="143" t="s">
        <v>286</v>
      </c>
      <c r="AT267" s="143" t="s">
        <v>184</v>
      </c>
      <c r="AU267" s="143" t="s">
        <v>81</v>
      </c>
      <c r="AY267" s="17" t="s">
        <v>182</v>
      </c>
      <c r="BE267" s="144">
        <f t="shared" si="44"/>
        <v>0</v>
      </c>
      <c r="BF267" s="144">
        <f t="shared" si="45"/>
        <v>0</v>
      </c>
      <c r="BG267" s="144">
        <f t="shared" si="46"/>
        <v>0</v>
      </c>
      <c r="BH267" s="144">
        <f t="shared" si="47"/>
        <v>0</v>
      </c>
      <c r="BI267" s="144">
        <f t="shared" si="48"/>
        <v>0</v>
      </c>
      <c r="BJ267" s="17" t="s">
        <v>79</v>
      </c>
      <c r="BK267" s="144">
        <f t="shared" si="49"/>
        <v>0</v>
      </c>
      <c r="BL267" s="17" t="s">
        <v>286</v>
      </c>
      <c r="BM267" s="143" t="s">
        <v>8107</v>
      </c>
    </row>
    <row r="268" spans="2:65" s="1" customFormat="1" ht="37.9" customHeight="1">
      <c r="B268" s="32"/>
      <c r="C268" s="280" t="s">
        <v>2425</v>
      </c>
      <c r="D268" s="280" t="s">
        <v>184</v>
      </c>
      <c r="E268" s="281" t="s">
        <v>8108</v>
      </c>
      <c r="F268" s="282" t="s">
        <v>8203</v>
      </c>
      <c r="G268" s="283" t="s">
        <v>543</v>
      </c>
      <c r="H268" s="284">
        <v>1</v>
      </c>
      <c r="I268" s="137"/>
      <c r="J268" s="285">
        <f t="shared" si="40"/>
        <v>0</v>
      </c>
      <c r="K268" s="286"/>
      <c r="L268" s="32"/>
      <c r="M268" s="139" t="s">
        <v>3</v>
      </c>
      <c r="N268" s="287" t="s">
        <v>43</v>
      </c>
      <c r="O268" s="288"/>
      <c r="P268" s="289">
        <f t="shared" si="41"/>
        <v>0</v>
      </c>
      <c r="Q268" s="289">
        <v>3.1480000000000001E-2</v>
      </c>
      <c r="R268" s="289">
        <f t="shared" si="42"/>
        <v>3.1480000000000001E-2</v>
      </c>
      <c r="S268" s="289">
        <v>0</v>
      </c>
      <c r="T268" s="142">
        <f t="shared" si="43"/>
        <v>0</v>
      </c>
      <c r="AR268" s="143" t="s">
        <v>286</v>
      </c>
      <c r="AT268" s="143" t="s">
        <v>184</v>
      </c>
      <c r="AU268" s="143" t="s">
        <v>81</v>
      </c>
      <c r="AY268" s="17" t="s">
        <v>182</v>
      </c>
      <c r="BE268" s="144">
        <f t="shared" si="44"/>
        <v>0</v>
      </c>
      <c r="BF268" s="144">
        <f t="shared" si="45"/>
        <v>0</v>
      </c>
      <c r="BG268" s="144">
        <f t="shared" si="46"/>
        <v>0</v>
      </c>
      <c r="BH268" s="144">
        <f t="shared" si="47"/>
        <v>0</v>
      </c>
      <c r="BI268" s="144">
        <f t="shared" si="48"/>
        <v>0</v>
      </c>
      <c r="BJ268" s="17" t="s">
        <v>79</v>
      </c>
      <c r="BK268" s="144">
        <f t="shared" si="49"/>
        <v>0</v>
      </c>
      <c r="BL268" s="17" t="s">
        <v>286</v>
      </c>
      <c r="BM268" s="143" t="s">
        <v>8109</v>
      </c>
    </row>
    <row r="269" spans="2:65" s="1" customFormat="1" ht="37.9" customHeight="1">
      <c r="B269" s="32"/>
      <c r="C269" s="280" t="s">
        <v>2431</v>
      </c>
      <c r="D269" s="280" t="s">
        <v>184</v>
      </c>
      <c r="E269" s="281" t="s">
        <v>8110</v>
      </c>
      <c r="F269" s="282" t="s">
        <v>8204</v>
      </c>
      <c r="G269" s="283" t="s">
        <v>543</v>
      </c>
      <c r="H269" s="284">
        <v>2</v>
      </c>
      <c r="I269" s="137"/>
      <c r="J269" s="285">
        <f t="shared" si="40"/>
        <v>0</v>
      </c>
      <c r="K269" s="286"/>
      <c r="L269" s="32"/>
      <c r="M269" s="139" t="s">
        <v>3</v>
      </c>
      <c r="N269" s="287" t="s">
        <v>43</v>
      </c>
      <c r="O269" s="288"/>
      <c r="P269" s="289">
        <f t="shared" si="41"/>
        <v>0</v>
      </c>
      <c r="Q269" s="289">
        <v>1.6549999999999999E-2</v>
      </c>
      <c r="R269" s="289">
        <f t="shared" si="42"/>
        <v>3.3099999999999997E-2</v>
      </c>
      <c r="S269" s="289">
        <v>0</v>
      </c>
      <c r="T269" s="142">
        <f t="shared" si="43"/>
        <v>0</v>
      </c>
      <c r="AR269" s="143" t="s">
        <v>286</v>
      </c>
      <c r="AT269" s="143" t="s">
        <v>184</v>
      </c>
      <c r="AU269" s="143" t="s">
        <v>81</v>
      </c>
      <c r="AY269" s="17" t="s">
        <v>182</v>
      </c>
      <c r="BE269" s="144">
        <f t="shared" si="44"/>
        <v>0</v>
      </c>
      <c r="BF269" s="144">
        <f t="shared" si="45"/>
        <v>0</v>
      </c>
      <c r="BG269" s="144">
        <f t="shared" si="46"/>
        <v>0</v>
      </c>
      <c r="BH269" s="144">
        <f t="shared" si="47"/>
        <v>0</v>
      </c>
      <c r="BI269" s="144">
        <f t="shared" si="48"/>
        <v>0</v>
      </c>
      <c r="BJ269" s="17" t="s">
        <v>79</v>
      </c>
      <c r="BK269" s="144">
        <f t="shared" si="49"/>
        <v>0</v>
      </c>
      <c r="BL269" s="17" t="s">
        <v>286</v>
      </c>
      <c r="BM269" s="143" t="s">
        <v>8111</v>
      </c>
    </row>
    <row r="270" spans="2:65" s="1" customFormat="1" ht="37.9" customHeight="1">
      <c r="B270" s="32"/>
      <c r="C270" s="280" t="s">
        <v>2437</v>
      </c>
      <c r="D270" s="280" t="s">
        <v>184</v>
      </c>
      <c r="E270" s="281" t="s">
        <v>8112</v>
      </c>
      <c r="F270" s="282" t="s">
        <v>8205</v>
      </c>
      <c r="G270" s="283" t="s">
        <v>543</v>
      </c>
      <c r="H270" s="284">
        <v>2</v>
      </c>
      <c r="I270" s="137"/>
      <c r="J270" s="285">
        <f t="shared" si="40"/>
        <v>0</v>
      </c>
      <c r="K270" s="286"/>
      <c r="L270" s="32"/>
      <c r="M270" s="139" t="s">
        <v>3</v>
      </c>
      <c r="N270" s="287" t="s">
        <v>43</v>
      </c>
      <c r="O270" s="288"/>
      <c r="P270" s="289">
        <f t="shared" si="41"/>
        <v>0</v>
      </c>
      <c r="Q270" s="289">
        <v>1.417E-2</v>
      </c>
      <c r="R270" s="289">
        <f t="shared" si="42"/>
        <v>2.8340000000000001E-2</v>
      </c>
      <c r="S270" s="289">
        <v>0</v>
      </c>
      <c r="T270" s="142">
        <f t="shared" si="43"/>
        <v>0</v>
      </c>
      <c r="AR270" s="143" t="s">
        <v>286</v>
      </c>
      <c r="AT270" s="143" t="s">
        <v>184</v>
      </c>
      <c r="AU270" s="143" t="s">
        <v>81</v>
      </c>
      <c r="AY270" s="17" t="s">
        <v>182</v>
      </c>
      <c r="BE270" s="144">
        <f t="shared" si="44"/>
        <v>0</v>
      </c>
      <c r="BF270" s="144">
        <f t="shared" si="45"/>
        <v>0</v>
      </c>
      <c r="BG270" s="144">
        <f t="shared" si="46"/>
        <v>0</v>
      </c>
      <c r="BH270" s="144">
        <f t="shared" si="47"/>
        <v>0</v>
      </c>
      <c r="BI270" s="144">
        <f t="shared" si="48"/>
        <v>0</v>
      </c>
      <c r="BJ270" s="17" t="s">
        <v>79</v>
      </c>
      <c r="BK270" s="144">
        <f t="shared" si="49"/>
        <v>0</v>
      </c>
      <c r="BL270" s="17" t="s">
        <v>286</v>
      </c>
      <c r="BM270" s="143" t="s">
        <v>8113</v>
      </c>
    </row>
    <row r="271" spans="2:65" s="1" customFormat="1" ht="37.9" customHeight="1">
      <c r="B271" s="32"/>
      <c r="C271" s="280" t="s">
        <v>2448</v>
      </c>
      <c r="D271" s="280" t="s">
        <v>184</v>
      </c>
      <c r="E271" s="281" t="s">
        <v>8114</v>
      </c>
      <c r="F271" s="282" t="s">
        <v>8206</v>
      </c>
      <c r="G271" s="283" t="s">
        <v>543</v>
      </c>
      <c r="H271" s="284">
        <v>2</v>
      </c>
      <c r="I271" s="137"/>
      <c r="J271" s="285">
        <f t="shared" si="40"/>
        <v>0</v>
      </c>
      <c r="K271" s="286"/>
      <c r="L271" s="32"/>
      <c r="M271" s="139" t="s">
        <v>3</v>
      </c>
      <c r="N271" s="287" t="s">
        <v>43</v>
      </c>
      <c r="O271" s="288"/>
      <c r="P271" s="289">
        <f t="shared" si="41"/>
        <v>0</v>
      </c>
      <c r="Q271" s="289">
        <v>1.34E-2</v>
      </c>
      <c r="R271" s="289">
        <f t="shared" si="42"/>
        <v>2.6800000000000001E-2</v>
      </c>
      <c r="S271" s="289">
        <v>0</v>
      </c>
      <c r="T271" s="142">
        <f t="shared" si="43"/>
        <v>0</v>
      </c>
      <c r="AR271" s="143" t="s">
        <v>286</v>
      </c>
      <c r="AT271" s="143" t="s">
        <v>184</v>
      </c>
      <c r="AU271" s="143" t="s">
        <v>81</v>
      </c>
      <c r="AY271" s="17" t="s">
        <v>182</v>
      </c>
      <c r="BE271" s="144">
        <f t="shared" si="44"/>
        <v>0</v>
      </c>
      <c r="BF271" s="144">
        <f t="shared" si="45"/>
        <v>0</v>
      </c>
      <c r="BG271" s="144">
        <f t="shared" si="46"/>
        <v>0</v>
      </c>
      <c r="BH271" s="144">
        <f t="shared" si="47"/>
        <v>0</v>
      </c>
      <c r="BI271" s="144">
        <f t="shared" si="48"/>
        <v>0</v>
      </c>
      <c r="BJ271" s="17" t="s">
        <v>79</v>
      </c>
      <c r="BK271" s="144">
        <f t="shared" si="49"/>
        <v>0</v>
      </c>
      <c r="BL271" s="17" t="s">
        <v>286</v>
      </c>
      <c r="BM271" s="143" t="s">
        <v>8115</v>
      </c>
    </row>
    <row r="272" spans="2:65" s="1" customFormat="1" ht="37.9" customHeight="1">
      <c r="B272" s="32"/>
      <c r="C272" s="280" t="s">
        <v>2469</v>
      </c>
      <c r="D272" s="280" t="s">
        <v>184</v>
      </c>
      <c r="E272" s="281" t="s">
        <v>8116</v>
      </c>
      <c r="F272" s="282" t="s">
        <v>8207</v>
      </c>
      <c r="G272" s="283" t="s">
        <v>543</v>
      </c>
      <c r="H272" s="284">
        <v>2</v>
      </c>
      <c r="I272" s="137"/>
      <c r="J272" s="285">
        <f t="shared" si="40"/>
        <v>0</v>
      </c>
      <c r="K272" s="286"/>
      <c r="L272" s="32"/>
      <c r="M272" s="139" t="s">
        <v>3</v>
      </c>
      <c r="N272" s="287" t="s">
        <v>43</v>
      </c>
      <c r="O272" s="288"/>
      <c r="P272" s="289">
        <f t="shared" si="41"/>
        <v>0</v>
      </c>
      <c r="Q272" s="289">
        <v>1.6549999999999999E-2</v>
      </c>
      <c r="R272" s="289">
        <f t="shared" si="42"/>
        <v>3.3099999999999997E-2</v>
      </c>
      <c r="S272" s="289">
        <v>0</v>
      </c>
      <c r="T272" s="142">
        <f t="shared" si="43"/>
        <v>0</v>
      </c>
      <c r="AR272" s="143" t="s">
        <v>286</v>
      </c>
      <c r="AT272" s="143" t="s">
        <v>184</v>
      </c>
      <c r="AU272" s="143" t="s">
        <v>81</v>
      </c>
      <c r="AY272" s="17" t="s">
        <v>182</v>
      </c>
      <c r="BE272" s="144">
        <f t="shared" si="44"/>
        <v>0</v>
      </c>
      <c r="BF272" s="144">
        <f t="shared" si="45"/>
        <v>0</v>
      </c>
      <c r="BG272" s="144">
        <f t="shared" si="46"/>
        <v>0</v>
      </c>
      <c r="BH272" s="144">
        <f t="shared" si="47"/>
        <v>0</v>
      </c>
      <c r="BI272" s="144">
        <f t="shared" si="48"/>
        <v>0</v>
      </c>
      <c r="BJ272" s="17" t="s">
        <v>79</v>
      </c>
      <c r="BK272" s="144">
        <f t="shared" si="49"/>
        <v>0</v>
      </c>
      <c r="BL272" s="17" t="s">
        <v>286</v>
      </c>
      <c r="BM272" s="143" t="s">
        <v>8117</v>
      </c>
    </row>
    <row r="273" spans="2:65" s="1" customFormat="1" ht="37.9" customHeight="1">
      <c r="B273" s="32"/>
      <c r="C273" s="280" t="s">
        <v>2459</v>
      </c>
      <c r="D273" s="280" t="s">
        <v>184</v>
      </c>
      <c r="E273" s="281" t="s">
        <v>8118</v>
      </c>
      <c r="F273" s="282" t="s">
        <v>8208</v>
      </c>
      <c r="G273" s="283" t="s">
        <v>543</v>
      </c>
      <c r="H273" s="284">
        <v>3</v>
      </c>
      <c r="I273" s="137"/>
      <c r="J273" s="285">
        <f t="shared" si="40"/>
        <v>0</v>
      </c>
      <c r="K273" s="286"/>
      <c r="L273" s="32"/>
      <c r="M273" s="139" t="s">
        <v>3</v>
      </c>
      <c r="N273" s="287" t="s">
        <v>43</v>
      </c>
      <c r="O273" s="288"/>
      <c r="P273" s="289">
        <f t="shared" si="41"/>
        <v>0</v>
      </c>
      <c r="Q273" s="289">
        <v>1.942E-2</v>
      </c>
      <c r="R273" s="289">
        <f t="shared" si="42"/>
        <v>5.8259999999999999E-2</v>
      </c>
      <c r="S273" s="289">
        <v>0</v>
      </c>
      <c r="T273" s="142">
        <f t="shared" si="43"/>
        <v>0</v>
      </c>
      <c r="AR273" s="143" t="s">
        <v>286</v>
      </c>
      <c r="AT273" s="143" t="s">
        <v>184</v>
      </c>
      <c r="AU273" s="143" t="s">
        <v>81</v>
      </c>
      <c r="AY273" s="17" t="s">
        <v>182</v>
      </c>
      <c r="BE273" s="144">
        <f t="shared" si="44"/>
        <v>0</v>
      </c>
      <c r="BF273" s="144">
        <f t="shared" si="45"/>
        <v>0</v>
      </c>
      <c r="BG273" s="144">
        <f t="shared" si="46"/>
        <v>0</v>
      </c>
      <c r="BH273" s="144">
        <f t="shared" si="47"/>
        <v>0</v>
      </c>
      <c r="BI273" s="144">
        <f t="shared" si="48"/>
        <v>0</v>
      </c>
      <c r="BJ273" s="17" t="s">
        <v>79</v>
      </c>
      <c r="BK273" s="144">
        <f t="shared" si="49"/>
        <v>0</v>
      </c>
      <c r="BL273" s="17" t="s">
        <v>286</v>
      </c>
      <c r="BM273" s="143" t="s">
        <v>8119</v>
      </c>
    </row>
    <row r="274" spans="2:65" s="1" customFormat="1" ht="37.9" customHeight="1">
      <c r="B274" s="32"/>
      <c r="C274" s="280" t="s">
        <v>2442</v>
      </c>
      <c r="D274" s="280" t="s">
        <v>184</v>
      </c>
      <c r="E274" s="281" t="s">
        <v>8120</v>
      </c>
      <c r="F274" s="282" t="s">
        <v>8209</v>
      </c>
      <c r="G274" s="283" t="s">
        <v>543</v>
      </c>
      <c r="H274" s="284">
        <v>4</v>
      </c>
      <c r="I274" s="137"/>
      <c r="J274" s="285">
        <f t="shared" si="40"/>
        <v>0</v>
      </c>
      <c r="K274" s="286"/>
      <c r="L274" s="32"/>
      <c r="M274" s="139" t="s">
        <v>3</v>
      </c>
      <c r="N274" s="287" t="s">
        <v>43</v>
      </c>
      <c r="O274" s="288"/>
      <c r="P274" s="289">
        <f t="shared" si="41"/>
        <v>0</v>
      </c>
      <c r="Q274" s="289">
        <v>2.2290000000000001E-2</v>
      </c>
      <c r="R274" s="289">
        <f t="shared" si="42"/>
        <v>8.9160000000000003E-2</v>
      </c>
      <c r="S274" s="289">
        <v>0</v>
      </c>
      <c r="T274" s="142">
        <f t="shared" si="43"/>
        <v>0</v>
      </c>
      <c r="AR274" s="143" t="s">
        <v>286</v>
      </c>
      <c r="AT274" s="143" t="s">
        <v>184</v>
      </c>
      <c r="AU274" s="143" t="s">
        <v>81</v>
      </c>
      <c r="AY274" s="17" t="s">
        <v>182</v>
      </c>
      <c r="BE274" s="144">
        <f t="shared" si="44"/>
        <v>0</v>
      </c>
      <c r="BF274" s="144">
        <f t="shared" si="45"/>
        <v>0</v>
      </c>
      <c r="BG274" s="144">
        <f t="shared" si="46"/>
        <v>0</v>
      </c>
      <c r="BH274" s="144">
        <f t="shared" si="47"/>
        <v>0</v>
      </c>
      <c r="BI274" s="144">
        <f t="shared" si="48"/>
        <v>0</v>
      </c>
      <c r="BJ274" s="17" t="s">
        <v>79</v>
      </c>
      <c r="BK274" s="144">
        <f t="shared" si="49"/>
        <v>0</v>
      </c>
      <c r="BL274" s="17" t="s">
        <v>286</v>
      </c>
      <c r="BM274" s="143" t="s">
        <v>8121</v>
      </c>
    </row>
    <row r="275" spans="2:65" s="1" customFormat="1" ht="37.9" customHeight="1">
      <c r="B275" s="32"/>
      <c r="C275" s="280" t="s">
        <v>2454</v>
      </c>
      <c r="D275" s="280" t="s">
        <v>184</v>
      </c>
      <c r="E275" s="281" t="s">
        <v>8122</v>
      </c>
      <c r="F275" s="282" t="s">
        <v>8210</v>
      </c>
      <c r="G275" s="283" t="s">
        <v>543</v>
      </c>
      <c r="H275" s="284">
        <v>10</v>
      </c>
      <c r="I275" s="137"/>
      <c r="J275" s="285">
        <f t="shared" si="40"/>
        <v>0</v>
      </c>
      <c r="K275" s="286"/>
      <c r="L275" s="32"/>
      <c r="M275" s="139" t="s">
        <v>3</v>
      </c>
      <c r="N275" s="287" t="s">
        <v>43</v>
      </c>
      <c r="O275" s="288"/>
      <c r="P275" s="289">
        <f t="shared" si="41"/>
        <v>0</v>
      </c>
      <c r="Q275" s="289">
        <v>2.5159999999999998E-2</v>
      </c>
      <c r="R275" s="289">
        <f t="shared" si="42"/>
        <v>0.25159999999999999</v>
      </c>
      <c r="S275" s="289">
        <v>0</v>
      </c>
      <c r="T275" s="142">
        <f t="shared" si="43"/>
        <v>0</v>
      </c>
      <c r="AR275" s="143" t="s">
        <v>286</v>
      </c>
      <c r="AT275" s="143" t="s">
        <v>184</v>
      </c>
      <c r="AU275" s="143" t="s">
        <v>81</v>
      </c>
      <c r="AY275" s="17" t="s">
        <v>182</v>
      </c>
      <c r="BE275" s="144">
        <f t="shared" si="44"/>
        <v>0</v>
      </c>
      <c r="BF275" s="144">
        <f t="shared" si="45"/>
        <v>0</v>
      </c>
      <c r="BG275" s="144">
        <f t="shared" si="46"/>
        <v>0</v>
      </c>
      <c r="BH275" s="144">
        <f t="shared" si="47"/>
        <v>0</v>
      </c>
      <c r="BI275" s="144">
        <f t="shared" si="48"/>
        <v>0</v>
      </c>
      <c r="BJ275" s="17" t="s">
        <v>79</v>
      </c>
      <c r="BK275" s="144">
        <f t="shared" si="49"/>
        <v>0</v>
      </c>
      <c r="BL275" s="17" t="s">
        <v>286</v>
      </c>
      <c r="BM275" s="143" t="s">
        <v>8123</v>
      </c>
    </row>
    <row r="276" spans="2:65" s="1" customFormat="1" ht="37.9" customHeight="1">
      <c r="B276" s="32"/>
      <c r="C276" s="280" t="s">
        <v>2464</v>
      </c>
      <c r="D276" s="280" t="s">
        <v>184</v>
      </c>
      <c r="E276" s="281" t="s">
        <v>8124</v>
      </c>
      <c r="F276" s="282" t="s">
        <v>8211</v>
      </c>
      <c r="G276" s="283" t="s">
        <v>543</v>
      </c>
      <c r="H276" s="284">
        <v>4</v>
      </c>
      <c r="I276" s="137"/>
      <c r="J276" s="285">
        <f t="shared" si="40"/>
        <v>0</v>
      </c>
      <c r="K276" s="286"/>
      <c r="L276" s="32"/>
      <c r="M276" s="139" t="s">
        <v>3</v>
      </c>
      <c r="N276" s="287" t="s">
        <v>43</v>
      </c>
      <c r="O276" s="288"/>
      <c r="P276" s="289">
        <f t="shared" si="41"/>
        <v>0</v>
      </c>
      <c r="Q276" s="289">
        <v>2.8029999999999999E-2</v>
      </c>
      <c r="R276" s="289">
        <f t="shared" si="42"/>
        <v>0.11212</v>
      </c>
      <c r="S276" s="289">
        <v>0</v>
      </c>
      <c r="T276" s="142">
        <f t="shared" si="43"/>
        <v>0</v>
      </c>
      <c r="AR276" s="143" t="s">
        <v>286</v>
      </c>
      <c r="AT276" s="143" t="s">
        <v>184</v>
      </c>
      <c r="AU276" s="143" t="s">
        <v>81</v>
      </c>
      <c r="AY276" s="17" t="s">
        <v>182</v>
      </c>
      <c r="BE276" s="144">
        <f t="shared" si="44"/>
        <v>0</v>
      </c>
      <c r="BF276" s="144">
        <f t="shared" si="45"/>
        <v>0</v>
      </c>
      <c r="BG276" s="144">
        <f t="shared" si="46"/>
        <v>0</v>
      </c>
      <c r="BH276" s="144">
        <f t="shared" si="47"/>
        <v>0</v>
      </c>
      <c r="BI276" s="144">
        <f t="shared" si="48"/>
        <v>0</v>
      </c>
      <c r="BJ276" s="17" t="s">
        <v>79</v>
      </c>
      <c r="BK276" s="144">
        <f t="shared" si="49"/>
        <v>0</v>
      </c>
      <c r="BL276" s="17" t="s">
        <v>286</v>
      </c>
      <c r="BM276" s="143" t="s">
        <v>8125</v>
      </c>
    </row>
    <row r="277" spans="2:65" s="1" customFormat="1" ht="37.9" customHeight="1">
      <c r="B277" s="32"/>
      <c r="C277" s="280" t="s">
        <v>2474</v>
      </c>
      <c r="D277" s="280" t="s">
        <v>184</v>
      </c>
      <c r="E277" s="281" t="s">
        <v>8126</v>
      </c>
      <c r="F277" s="282" t="s">
        <v>8212</v>
      </c>
      <c r="G277" s="283" t="s">
        <v>543</v>
      </c>
      <c r="H277" s="284">
        <v>2</v>
      </c>
      <c r="I277" s="137"/>
      <c r="J277" s="285">
        <f t="shared" si="40"/>
        <v>0</v>
      </c>
      <c r="K277" s="286"/>
      <c r="L277" s="32"/>
      <c r="M277" s="139" t="s">
        <v>3</v>
      </c>
      <c r="N277" s="287" t="s">
        <v>43</v>
      </c>
      <c r="O277" s="288"/>
      <c r="P277" s="289">
        <f t="shared" si="41"/>
        <v>0</v>
      </c>
      <c r="Q277" s="289">
        <v>3.6639999999999999E-2</v>
      </c>
      <c r="R277" s="289">
        <f t="shared" si="42"/>
        <v>7.3279999999999998E-2</v>
      </c>
      <c r="S277" s="289">
        <v>0</v>
      </c>
      <c r="T277" s="142">
        <f t="shared" si="43"/>
        <v>0</v>
      </c>
      <c r="AR277" s="143" t="s">
        <v>286</v>
      </c>
      <c r="AT277" s="143" t="s">
        <v>184</v>
      </c>
      <c r="AU277" s="143" t="s">
        <v>81</v>
      </c>
      <c r="AY277" s="17" t="s">
        <v>182</v>
      </c>
      <c r="BE277" s="144">
        <f t="shared" si="44"/>
        <v>0</v>
      </c>
      <c r="BF277" s="144">
        <f t="shared" si="45"/>
        <v>0</v>
      </c>
      <c r="BG277" s="144">
        <f t="shared" si="46"/>
        <v>0</v>
      </c>
      <c r="BH277" s="144">
        <f t="shared" si="47"/>
        <v>0</v>
      </c>
      <c r="BI277" s="144">
        <f t="shared" si="48"/>
        <v>0</v>
      </c>
      <c r="BJ277" s="17" t="s">
        <v>79</v>
      </c>
      <c r="BK277" s="144">
        <f t="shared" si="49"/>
        <v>0</v>
      </c>
      <c r="BL277" s="17" t="s">
        <v>286</v>
      </c>
      <c r="BM277" s="143" t="s">
        <v>8127</v>
      </c>
    </row>
    <row r="278" spans="2:65" s="1" customFormat="1" ht="37.9" customHeight="1">
      <c r="B278" s="32"/>
      <c r="C278" s="280" t="s">
        <v>2485</v>
      </c>
      <c r="D278" s="280" t="s">
        <v>184</v>
      </c>
      <c r="E278" s="281" t="s">
        <v>8128</v>
      </c>
      <c r="F278" s="282" t="s">
        <v>8213</v>
      </c>
      <c r="G278" s="283" t="s">
        <v>543</v>
      </c>
      <c r="H278" s="284">
        <v>2</v>
      </c>
      <c r="I278" s="137"/>
      <c r="J278" s="285">
        <f t="shared" si="40"/>
        <v>0</v>
      </c>
      <c r="K278" s="286"/>
      <c r="L278" s="32"/>
      <c r="M278" s="139" t="s">
        <v>3</v>
      </c>
      <c r="N278" s="287" t="s">
        <v>43</v>
      </c>
      <c r="O278" s="288"/>
      <c r="P278" s="289">
        <f t="shared" si="41"/>
        <v>0</v>
      </c>
      <c r="Q278" s="289">
        <v>3.04E-2</v>
      </c>
      <c r="R278" s="289">
        <f t="shared" si="42"/>
        <v>6.08E-2</v>
      </c>
      <c r="S278" s="289">
        <v>0</v>
      </c>
      <c r="T278" s="142">
        <f t="shared" si="43"/>
        <v>0</v>
      </c>
      <c r="AR278" s="143" t="s">
        <v>286</v>
      </c>
      <c r="AT278" s="143" t="s">
        <v>184</v>
      </c>
      <c r="AU278" s="143" t="s">
        <v>81</v>
      </c>
      <c r="AY278" s="17" t="s">
        <v>182</v>
      </c>
      <c r="BE278" s="144">
        <f t="shared" si="44"/>
        <v>0</v>
      </c>
      <c r="BF278" s="144">
        <f t="shared" si="45"/>
        <v>0</v>
      </c>
      <c r="BG278" s="144">
        <f t="shared" si="46"/>
        <v>0</v>
      </c>
      <c r="BH278" s="144">
        <f t="shared" si="47"/>
        <v>0</v>
      </c>
      <c r="BI278" s="144">
        <f t="shared" si="48"/>
        <v>0</v>
      </c>
      <c r="BJ278" s="17" t="s">
        <v>79</v>
      </c>
      <c r="BK278" s="144">
        <f t="shared" si="49"/>
        <v>0</v>
      </c>
      <c r="BL278" s="17" t="s">
        <v>286</v>
      </c>
      <c r="BM278" s="143" t="s">
        <v>8129</v>
      </c>
    </row>
    <row r="279" spans="2:65" s="1" customFormat="1" ht="37.9" customHeight="1">
      <c r="B279" s="32"/>
      <c r="C279" s="280" t="s">
        <v>2480</v>
      </c>
      <c r="D279" s="280" t="s">
        <v>184</v>
      </c>
      <c r="E279" s="281" t="s">
        <v>8130</v>
      </c>
      <c r="F279" s="282" t="s">
        <v>8214</v>
      </c>
      <c r="G279" s="283" t="s">
        <v>543</v>
      </c>
      <c r="H279" s="284">
        <v>2</v>
      </c>
      <c r="I279" s="137"/>
      <c r="J279" s="285">
        <f t="shared" si="40"/>
        <v>0</v>
      </c>
      <c r="K279" s="286"/>
      <c r="L279" s="32"/>
      <c r="M279" s="139" t="s">
        <v>3</v>
      </c>
      <c r="N279" s="287" t="s">
        <v>43</v>
      </c>
      <c r="O279" s="288"/>
      <c r="P279" s="289">
        <f t="shared" si="41"/>
        <v>0</v>
      </c>
      <c r="Q279" s="289">
        <v>3.5099999999999999E-2</v>
      </c>
      <c r="R279" s="289">
        <f t="shared" si="42"/>
        <v>7.0199999999999999E-2</v>
      </c>
      <c r="S279" s="289">
        <v>0</v>
      </c>
      <c r="T279" s="142">
        <f t="shared" si="43"/>
        <v>0</v>
      </c>
      <c r="AR279" s="143" t="s">
        <v>286</v>
      </c>
      <c r="AT279" s="143" t="s">
        <v>184</v>
      </c>
      <c r="AU279" s="143" t="s">
        <v>81</v>
      </c>
      <c r="AY279" s="17" t="s">
        <v>182</v>
      </c>
      <c r="BE279" s="144">
        <f t="shared" si="44"/>
        <v>0</v>
      </c>
      <c r="BF279" s="144">
        <f t="shared" si="45"/>
        <v>0</v>
      </c>
      <c r="BG279" s="144">
        <f t="shared" si="46"/>
        <v>0</v>
      </c>
      <c r="BH279" s="144">
        <f t="shared" si="47"/>
        <v>0</v>
      </c>
      <c r="BI279" s="144">
        <f t="shared" si="48"/>
        <v>0</v>
      </c>
      <c r="BJ279" s="17" t="s">
        <v>79</v>
      </c>
      <c r="BK279" s="144">
        <f t="shared" si="49"/>
        <v>0</v>
      </c>
      <c r="BL279" s="17" t="s">
        <v>286</v>
      </c>
      <c r="BM279" s="143" t="s">
        <v>8131</v>
      </c>
    </row>
    <row r="280" spans="2:65" s="1" customFormat="1" ht="37.9" customHeight="1">
      <c r="B280" s="32"/>
      <c r="C280" s="280" t="s">
        <v>2491</v>
      </c>
      <c r="D280" s="280" t="s">
        <v>184</v>
      </c>
      <c r="E280" s="281" t="s">
        <v>8132</v>
      </c>
      <c r="F280" s="282" t="s">
        <v>8215</v>
      </c>
      <c r="G280" s="283" t="s">
        <v>543</v>
      </c>
      <c r="H280" s="284">
        <v>2</v>
      </c>
      <c r="I280" s="137"/>
      <c r="J280" s="285">
        <f t="shared" si="40"/>
        <v>0</v>
      </c>
      <c r="K280" s="286"/>
      <c r="L280" s="32"/>
      <c r="M280" s="139" t="s">
        <v>3</v>
      </c>
      <c r="N280" s="287" t="s">
        <v>43</v>
      </c>
      <c r="O280" s="288"/>
      <c r="P280" s="289">
        <f t="shared" si="41"/>
        <v>0</v>
      </c>
      <c r="Q280" s="289">
        <v>2.5020000000000001E-2</v>
      </c>
      <c r="R280" s="289">
        <f t="shared" si="42"/>
        <v>5.0040000000000001E-2</v>
      </c>
      <c r="S280" s="289">
        <v>0</v>
      </c>
      <c r="T280" s="142">
        <f t="shared" si="43"/>
        <v>0</v>
      </c>
      <c r="AR280" s="143" t="s">
        <v>286</v>
      </c>
      <c r="AT280" s="143" t="s">
        <v>184</v>
      </c>
      <c r="AU280" s="143" t="s">
        <v>81</v>
      </c>
      <c r="AY280" s="17" t="s">
        <v>182</v>
      </c>
      <c r="BE280" s="144">
        <f t="shared" si="44"/>
        <v>0</v>
      </c>
      <c r="BF280" s="144">
        <f t="shared" si="45"/>
        <v>0</v>
      </c>
      <c r="BG280" s="144">
        <f t="shared" si="46"/>
        <v>0</v>
      </c>
      <c r="BH280" s="144">
        <f t="shared" si="47"/>
        <v>0</v>
      </c>
      <c r="BI280" s="144">
        <f t="shared" si="48"/>
        <v>0</v>
      </c>
      <c r="BJ280" s="17" t="s">
        <v>79</v>
      </c>
      <c r="BK280" s="144">
        <f t="shared" si="49"/>
        <v>0</v>
      </c>
      <c r="BL280" s="17" t="s">
        <v>286</v>
      </c>
      <c r="BM280" s="143" t="s">
        <v>8133</v>
      </c>
    </row>
    <row r="281" spans="2:65" s="1" customFormat="1" ht="37.9" customHeight="1">
      <c r="B281" s="32"/>
      <c r="C281" s="280" t="s">
        <v>2496</v>
      </c>
      <c r="D281" s="280" t="s">
        <v>184</v>
      </c>
      <c r="E281" s="281" t="s">
        <v>8134</v>
      </c>
      <c r="F281" s="282" t="s">
        <v>8216</v>
      </c>
      <c r="G281" s="283" t="s">
        <v>543</v>
      </c>
      <c r="H281" s="284">
        <v>9</v>
      </c>
      <c r="I281" s="137"/>
      <c r="J281" s="285">
        <f t="shared" si="40"/>
        <v>0</v>
      </c>
      <c r="K281" s="286"/>
      <c r="L281" s="32"/>
      <c r="M281" s="139" t="s">
        <v>3</v>
      </c>
      <c r="N281" s="287" t="s">
        <v>43</v>
      </c>
      <c r="O281" s="288"/>
      <c r="P281" s="289">
        <f t="shared" si="41"/>
        <v>0</v>
      </c>
      <c r="Q281" s="289">
        <v>2.828E-2</v>
      </c>
      <c r="R281" s="289">
        <f t="shared" si="42"/>
        <v>0.25451999999999997</v>
      </c>
      <c r="S281" s="289">
        <v>0</v>
      </c>
      <c r="T281" s="142">
        <f t="shared" si="43"/>
        <v>0</v>
      </c>
      <c r="AR281" s="143" t="s">
        <v>286</v>
      </c>
      <c r="AT281" s="143" t="s">
        <v>184</v>
      </c>
      <c r="AU281" s="143" t="s">
        <v>81</v>
      </c>
      <c r="AY281" s="17" t="s">
        <v>182</v>
      </c>
      <c r="BE281" s="144">
        <f t="shared" si="44"/>
        <v>0</v>
      </c>
      <c r="BF281" s="144">
        <f t="shared" si="45"/>
        <v>0</v>
      </c>
      <c r="BG281" s="144">
        <f t="shared" si="46"/>
        <v>0</v>
      </c>
      <c r="BH281" s="144">
        <f t="shared" si="47"/>
        <v>0</v>
      </c>
      <c r="BI281" s="144">
        <f t="shared" si="48"/>
        <v>0</v>
      </c>
      <c r="BJ281" s="17" t="s">
        <v>79</v>
      </c>
      <c r="BK281" s="144">
        <f t="shared" si="49"/>
        <v>0</v>
      </c>
      <c r="BL281" s="17" t="s">
        <v>286</v>
      </c>
      <c r="BM281" s="143" t="s">
        <v>8135</v>
      </c>
    </row>
    <row r="282" spans="2:65" s="1" customFormat="1" ht="37.9" customHeight="1">
      <c r="B282" s="32"/>
      <c r="C282" s="280" t="s">
        <v>2506</v>
      </c>
      <c r="D282" s="280" t="s">
        <v>184</v>
      </c>
      <c r="E282" s="281" t="s">
        <v>8136</v>
      </c>
      <c r="F282" s="282" t="s">
        <v>8217</v>
      </c>
      <c r="G282" s="283" t="s">
        <v>543</v>
      </c>
      <c r="H282" s="284">
        <v>2</v>
      </c>
      <c r="I282" s="137"/>
      <c r="J282" s="285">
        <f t="shared" si="40"/>
        <v>0</v>
      </c>
      <c r="K282" s="286"/>
      <c r="L282" s="32"/>
      <c r="M282" s="139" t="s">
        <v>3</v>
      </c>
      <c r="N282" s="287" t="s">
        <v>43</v>
      </c>
      <c r="O282" s="288"/>
      <c r="P282" s="289">
        <f t="shared" si="41"/>
        <v>0</v>
      </c>
      <c r="Q282" s="289">
        <v>4.1320000000000003E-2</v>
      </c>
      <c r="R282" s="289">
        <f t="shared" si="42"/>
        <v>8.2640000000000005E-2</v>
      </c>
      <c r="S282" s="289">
        <v>0</v>
      </c>
      <c r="T282" s="142">
        <f t="shared" si="43"/>
        <v>0</v>
      </c>
      <c r="AR282" s="143" t="s">
        <v>286</v>
      </c>
      <c r="AT282" s="143" t="s">
        <v>184</v>
      </c>
      <c r="AU282" s="143" t="s">
        <v>81</v>
      </c>
      <c r="AY282" s="17" t="s">
        <v>182</v>
      </c>
      <c r="BE282" s="144">
        <f t="shared" si="44"/>
        <v>0</v>
      </c>
      <c r="BF282" s="144">
        <f t="shared" si="45"/>
        <v>0</v>
      </c>
      <c r="BG282" s="144">
        <f t="shared" si="46"/>
        <v>0</v>
      </c>
      <c r="BH282" s="144">
        <f t="shared" si="47"/>
        <v>0</v>
      </c>
      <c r="BI282" s="144">
        <f t="shared" si="48"/>
        <v>0</v>
      </c>
      <c r="BJ282" s="17" t="s">
        <v>79</v>
      </c>
      <c r="BK282" s="144">
        <f t="shared" si="49"/>
        <v>0</v>
      </c>
      <c r="BL282" s="17" t="s">
        <v>286</v>
      </c>
      <c r="BM282" s="143" t="s">
        <v>8137</v>
      </c>
    </row>
    <row r="283" spans="2:65" s="1" customFormat="1" ht="37.9" customHeight="1">
      <c r="B283" s="32"/>
      <c r="C283" s="280" t="s">
        <v>2512</v>
      </c>
      <c r="D283" s="280" t="s">
        <v>184</v>
      </c>
      <c r="E283" s="281" t="s">
        <v>8138</v>
      </c>
      <c r="F283" s="282" t="s">
        <v>8218</v>
      </c>
      <c r="G283" s="283" t="s">
        <v>543</v>
      </c>
      <c r="H283" s="284">
        <v>1</v>
      </c>
      <c r="I283" s="137"/>
      <c r="J283" s="285">
        <f t="shared" si="40"/>
        <v>0</v>
      </c>
      <c r="K283" s="286"/>
      <c r="L283" s="32"/>
      <c r="M283" s="139" t="s">
        <v>3</v>
      </c>
      <c r="N283" s="287" t="s">
        <v>43</v>
      </c>
      <c r="O283" s="288"/>
      <c r="P283" s="289">
        <f t="shared" si="41"/>
        <v>0</v>
      </c>
      <c r="Q283" s="289">
        <v>6.6879999999999995E-2</v>
      </c>
      <c r="R283" s="289">
        <f t="shared" si="42"/>
        <v>6.6879999999999995E-2</v>
      </c>
      <c r="S283" s="289">
        <v>0</v>
      </c>
      <c r="T283" s="142">
        <f t="shared" si="43"/>
        <v>0</v>
      </c>
      <c r="AR283" s="143" t="s">
        <v>286</v>
      </c>
      <c r="AT283" s="143" t="s">
        <v>184</v>
      </c>
      <c r="AU283" s="143" t="s">
        <v>81</v>
      </c>
      <c r="AY283" s="17" t="s">
        <v>182</v>
      </c>
      <c r="BE283" s="144">
        <f t="shared" si="44"/>
        <v>0</v>
      </c>
      <c r="BF283" s="144">
        <f t="shared" si="45"/>
        <v>0</v>
      </c>
      <c r="BG283" s="144">
        <f t="shared" si="46"/>
        <v>0</v>
      </c>
      <c r="BH283" s="144">
        <f t="shared" si="47"/>
        <v>0</v>
      </c>
      <c r="BI283" s="144">
        <f t="shared" si="48"/>
        <v>0</v>
      </c>
      <c r="BJ283" s="17" t="s">
        <v>79</v>
      </c>
      <c r="BK283" s="144">
        <f t="shared" si="49"/>
        <v>0</v>
      </c>
      <c r="BL283" s="17" t="s">
        <v>286</v>
      </c>
      <c r="BM283" s="143" t="s">
        <v>8139</v>
      </c>
    </row>
    <row r="284" spans="2:65" s="1" customFormat="1" ht="37.9" customHeight="1">
      <c r="B284" s="32"/>
      <c r="C284" s="280" t="s">
        <v>2518</v>
      </c>
      <c r="D284" s="280" t="s">
        <v>184</v>
      </c>
      <c r="E284" s="281" t="s">
        <v>8140</v>
      </c>
      <c r="F284" s="282" t="s">
        <v>8219</v>
      </c>
      <c r="G284" s="283" t="s">
        <v>543</v>
      </c>
      <c r="H284" s="284">
        <v>2</v>
      </c>
      <c r="I284" s="137"/>
      <c r="J284" s="285">
        <f t="shared" si="40"/>
        <v>0</v>
      </c>
      <c r="K284" s="286"/>
      <c r="L284" s="32"/>
      <c r="M284" s="139" t="s">
        <v>3</v>
      </c>
      <c r="N284" s="287" t="s">
        <v>43</v>
      </c>
      <c r="O284" s="288"/>
      <c r="P284" s="289">
        <f t="shared" si="41"/>
        <v>0</v>
      </c>
      <c r="Q284" s="289">
        <v>6.5799999999999997E-2</v>
      </c>
      <c r="R284" s="289">
        <f t="shared" si="42"/>
        <v>0.13159999999999999</v>
      </c>
      <c r="S284" s="289">
        <v>0</v>
      </c>
      <c r="T284" s="142">
        <f t="shared" si="43"/>
        <v>0</v>
      </c>
      <c r="AR284" s="143" t="s">
        <v>286</v>
      </c>
      <c r="AT284" s="143" t="s">
        <v>184</v>
      </c>
      <c r="AU284" s="143" t="s">
        <v>81</v>
      </c>
      <c r="AY284" s="17" t="s">
        <v>182</v>
      </c>
      <c r="BE284" s="144">
        <f t="shared" si="44"/>
        <v>0</v>
      </c>
      <c r="BF284" s="144">
        <f t="shared" si="45"/>
        <v>0</v>
      </c>
      <c r="BG284" s="144">
        <f t="shared" si="46"/>
        <v>0</v>
      </c>
      <c r="BH284" s="144">
        <f t="shared" si="47"/>
        <v>0</v>
      </c>
      <c r="BI284" s="144">
        <f t="shared" si="48"/>
        <v>0</v>
      </c>
      <c r="BJ284" s="17" t="s">
        <v>79</v>
      </c>
      <c r="BK284" s="144">
        <f t="shared" si="49"/>
        <v>0</v>
      </c>
      <c r="BL284" s="17" t="s">
        <v>286</v>
      </c>
      <c r="BM284" s="143" t="s">
        <v>8141</v>
      </c>
    </row>
    <row r="285" spans="2:65" s="1" customFormat="1" ht="37.9" customHeight="1">
      <c r="B285" s="32"/>
      <c r="C285" s="280" t="s">
        <v>2524</v>
      </c>
      <c r="D285" s="280" t="s">
        <v>184</v>
      </c>
      <c r="E285" s="281" t="s">
        <v>8142</v>
      </c>
      <c r="F285" s="282" t="s">
        <v>8220</v>
      </c>
      <c r="G285" s="283" t="s">
        <v>543</v>
      </c>
      <c r="H285" s="284">
        <v>2</v>
      </c>
      <c r="I285" s="137"/>
      <c r="J285" s="285">
        <f t="shared" si="40"/>
        <v>0</v>
      </c>
      <c r="K285" s="286"/>
      <c r="L285" s="32"/>
      <c r="M285" s="139" t="s">
        <v>3</v>
      </c>
      <c r="N285" s="287" t="s">
        <v>43</v>
      </c>
      <c r="O285" s="288"/>
      <c r="P285" s="289">
        <f t="shared" si="41"/>
        <v>0</v>
      </c>
      <c r="Q285" s="289">
        <v>8.8200000000000001E-2</v>
      </c>
      <c r="R285" s="289">
        <f t="shared" si="42"/>
        <v>0.1764</v>
      </c>
      <c r="S285" s="289">
        <v>0</v>
      </c>
      <c r="T285" s="142">
        <f t="shared" si="43"/>
        <v>0</v>
      </c>
      <c r="AR285" s="143" t="s">
        <v>286</v>
      </c>
      <c r="AT285" s="143" t="s">
        <v>184</v>
      </c>
      <c r="AU285" s="143" t="s">
        <v>81</v>
      </c>
      <c r="AY285" s="17" t="s">
        <v>182</v>
      </c>
      <c r="BE285" s="144">
        <f t="shared" si="44"/>
        <v>0</v>
      </c>
      <c r="BF285" s="144">
        <f t="shared" si="45"/>
        <v>0</v>
      </c>
      <c r="BG285" s="144">
        <f t="shared" si="46"/>
        <v>0</v>
      </c>
      <c r="BH285" s="144">
        <f t="shared" si="47"/>
        <v>0</v>
      </c>
      <c r="BI285" s="144">
        <f t="shared" si="48"/>
        <v>0</v>
      </c>
      <c r="BJ285" s="17" t="s">
        <v>79</v>
      </c>
      <c r="BK285" s="144">
        <f t="shared" si="49"/>
        <v>0</v>
      </c>
      <c r="BL285" s="17" t="s">
        <v>286</v>
      </c>
      <c r="BM285" s="143" t="s">
        <v>8143</v>
      </c>
    </row>
    <row r="286" spans="2:65" s="1" customFormat="1" ht="24.2" customHeight="1">
      <c r="B286" s="32"/>
      <c r="C286" s="280" t="s">
        <v>1943</v>
      </c>
      <c r="D286" s="280" t="s">
        <v>184</v>
      </c>
      <c r="E286" s="281" t="s">
        <v>5937</v>
      </c>
      <c r="F286" s="282" t="s">
        <v>8144</v>
      </c>
      <c r="G286" s="283" t="s">
        <v>543</v>
      </c>
      <c r="H286" s="284">
        <v>39</v>
      </c>
      <c r="I286" s="137"/>
      <c r="J286" s="285">
        <f t="shared" si="40"/>
        <v>0</v>
      </c>
      <c r="K286" s="286"/>
      <c r="L286" s="32"/>
      <c r="M286" s="139" t="s">
        <v>3</v>
      </c>
      <c r="N286" s="287" t="s">
        <v>43</v>
      </c>
      <c r="O286" s="288"/>
      <c r="P286" s="289">
        <f t="shared" si="41"/>
        <v>0</v>
      </c>
      <c r="Q286" s="289">
        <v>0</v>
      </c>
      <c r="R286" s="289">
        <f t="shared" si="42"/>
        <v>0</v>
      </c>
      <c r="S286" s="289">
        <v>0</v>
      </c>
      <c r="T286" s="142">
        <f t="shared" si="43"/>
        <v>0</v>
      </c>
      <c r="AR286" s="143" t="s">
        <v>286</v>
      </c>
      <c r="AT286" s="143" t="s">
        <v>184</v>
      </c>
      <c r="AU286" s="143" t="s">
        <v>81</v>
      </c>
      <c r="AY286" s="17" t="s">
        <v>182</v>
      </c>
      <c r="BE286" s="144">
        <f t="shared" si="44"/>
        <v>0</v>
      </c>
      <c r="BF286" s="144">
        <f t="shared" si="45"/>
        <v>0</v>
      </c>
      <c r="BG286" s="144">
        <f t="shared" si="46"/>
        <v>0</v>
      </c>
      <c r="BH286" s="144">
        <f t="shared" si="47"/>
        <v>0</v>
      </c>
      <c r="BI286" s="144">
        <f t="shared" si="48"/>
        <v>0</v>
      </c>
      <c r="BJ286" s="17" t="s">
        <v>79</v>
      </c>
      <c r="BK286" s="144">
        <f t="shared" si="49"/>
        <v>0</v>
      </c>
      <c r="BL286" s="17" t="s">
        <v>286</v>
      </c>
      <c r="BM286" s="143" t="s">
        <v>8145</v>
      </c>
    </row>
    <row r="287" spans="2:65" s="1" customFormat="1" ht="16.5" customHeight="1">
      <c r="B287" s="32"/>
      <c r="C287" s="290" t="s">
        <v>2016</v>
      </c>
      <c r="D287" s="290" t="s">
        <v>281</v>
      </c>
      <c r="E287" s="291" t="s">
        <v>5938</v>
      </c>
      <c r="F287" s="292" t="s">
        <v>8221</v>
      </c>
      <c r="G287" s="293" t="s">
        <v>543</v>
      </c>
      <c r="H287" s="294">
        <v>5</v>
      </c>
      <c r="I287" s="169"/>
      <c r="J287" s="295">
        <f t="shared" si="40"/>
        <v>0</v>
      </c>
      <c r="K287" s="296"/>
      <c r="L287" s="171"/>
      <c r="M287" s="172" t="s">
        <v>3</v>
      </c>
      <c r="N287" s="297" t="s">
        <v>43</v>
      </c>
      <c r="O287" s="288"/>
      <c r="P287" s="289">
        <f t="shared" si="41"/>
        <v>0</v>
      </c>
      <c r="Q287" s="289">
        <v>0</v>
      </c>
      <c r="R287" s="289">
        <f t="shared" si="42"/>
        <v>0</v>
      </c>
      <c r="S287" s="289">
        <v>0</v>
      </c>
      <c r="T287" s="142">
        <f t="shared" si="43"/>
        <v>0</v>
      </c>
      <c r="AR287" s="143" t="s">
        <v>405</v>
      </c>
      <c r="AT287" s="143" t="s">
        <v>281</v>
      </c>
      <c r="AU287" s="143" t="s">
        <v>81</v>
      </c>
      <c r="AY287" s="17" t="s">
        <v>182</v>
      </c>
      <c r="BE287" s="144">
        <f t="shared" si="44"/>
        <v>0</v>
      </c>
      <c r="BF287" s="144">
        <f t="shared" si="45"/>
        <v>0</v>
      </c>
      <c r="BG287" s="144">
        <f t="shared" si="46"/>
        <v>0</v>
      </c>
      <c r="BH287" s="144">
        <f t="shared" si="47"/>
        <v>0</v>
      </c>
      <c r="BI287" s="144">
        <f t="shared" si="48"/>
        <v>0</v>
      </c>
      <c r="BJ287" s="17" t="s">
        <v>79</v>
      </c>
      <c r="BK287" s="144">
        <f t="shared" si="49"/>
        <v>0</v>
      </c>
      <c r="BL287" s="17" t="s">
        <v>286</v>
      </c>
      <c r="BM287" s="143" t="s">
        <v>8146</v>
      </c>
    </row>
    <row r="288" spans="2:65" s="1" customFormat="1" ht="16.5" customHeight="1">
      <c r="B288" s="32"/>
      <c r="C288" s="290" t="s">
        <v>2021</v>
      </c>
      <c r="D288" s="290" t="s">
        <v>281</v>
      </c>
      <c r="E288" s="291" t="s">
        <v>5939</v>
      </c>
      <c r="F288" s="292" t="s">
        <v>8222</v>
      </c>
      <c r="G288" s="293" t="s">
        <v>543</v>
      </c>
      <c r="H288" s="294">
        <v>5</v>
      </c>
      <c r="I288" s="169"/>
      <c r="J288" s="295">
        <f t="shared" si="40"/>
        <v>0</v>
      </c>
      <c r="K288" s="296"/>
      <c r="L288" s="171"/>
      <c r="M288" s="172" t="s">
        <v>3</v>
      </c>
      <c r="N288" s="297" t="s">
        <v>43</v>
      </c>
      <c r="O288" s="288"/>
      <c r="P288" s="289">
        <f t="shared" si="41"/>
        <v>0</v>
      </c>
      <c r="Q288" s="289">
        <v>0</v>
      </c>
      <c r="R288" s="289">
        <f t="shared" si="42"/>
        <v>0</v>
      </c>
      <c r="S288" s="289">
        <v>0</v>
      </c>
      <c r="T288" s="142">
        <f t="shared" si="43"/>
        <v>0</v>
      </c>
      <c r="AR288" s="143" t="s">
        <v>405</v>
      </c>
      <c r="AT288" s="143" t="s">
        <v>281</v>
      </c>
      <c r="AU288" s="143" t="s">
        <v>81</v>
      </c>
      <c r="AY288" s="17" t="s">
        <v>182</v>
      </c>
      <c r="BE288" s="144">
        <f t="shared" si="44"/>
        <v>0</v>
      </c>
      <c r="BF288" s="144">
        <f t="shared" si="45"/>
        <v>0</v>
      </c>
      <c r="BG288" s="144">
        <f t="shared" si="46"/>
        <v>0</v>
      </c>
      <c r="BH288" s="144">
        <f t="shared" si="47"/>
        <v>0</v>
      </c>
      <c r="BI288" s="144">
        <f t="shared" si="48"/>
        <v>0</v>
      </c>
      <c r="BJ288" s="17" t="s">
        <v>79</v>
      </c>
      <c r="BK288" s="144">
        <f t="shared" si="49"/>
        <v>0</v>
      </c>
      <c r="BL288" s="17" t="s">
        <v>286</v>
      </c>
      <c r="BM288" s="143" t="s">
        <v>8147</v>
      </c>
    </row>
    <row r="289" spans="2:65" s="1" customFormat="1" ht="16.5" customHeight="1">
      <c r="B289" s="32"/>
      <c r="C289" s="290" t="s">
        <v>2031</v>
      </c>
      <c r="D289" s="290" t="s">
        <v>281</v>
      </c>
      <c r="E289" s="291" t="s">
        <v>5940</v>
      </c>
      <c r="F289" s="292" t="s">
        <v>8223</v>
      </c>
      <c r="G289" s="293" t="s">
        <v>543</v>
      </c>
      <c r="H289" s="294">
        <v>2</v>
      </c>
      <c r="I289" s="169"/>
      <c r="J289" s="295">
        <f t="shared" si="40"/>
        <v>0</v>
      </c>
      <c r="K289" s="296"/>
      <c r="L289" s="171"/>
      <c r="M289" s="172" t="s">
        <v>3</v>
      </c>
      <c r="N289" s="297" t="s">
        <v>43</v>
      </c>
      <c r="O289" s="288"/>
      <c r="P289" s="289">
        <f t="shared" si="41"/>
        <v>0</v>
      </c>
      <c r="Q289" s="289">
        <v>0</v>
      </c>
      <c r="R289" s="289">
        <f t="shared" si="42"/>
        <v>0</v>
      </c>
      <c r="S289" s="289">
        <v>0</v>
      </c>
      <c r="T289" s="142">
        <f t="shared" si="43"/>
        <v>0</v>
      </c>
      <c r="AR289" s="143" t="s">
        <v>405</v>
      </c>
      <c r="AT289" s="143" t="s">
        <v>281</v>
      </c>
      <c r="AU289" s="143" t="s">
        <v>81</v>
      </c>
      <c r="AY289" s="17" t="s">
        <v>182</v>
      </c>
      <c r="BE289" s="144">
        <f t="shared" si="44"/>
        <v>0</v>
      </c>
      <c r="BF289" s="144">
        <f t="shared" si="45"/>
        <v>0</v>
      </c>
      <c r="BG289" s="144">
        <f t="shared" si="46"/>
        <v>0</v>
      </c>
      <c r="BH289" s="144">
        <f t="shared" si="47"/>
        <v>0</v>
      </c>
      <c r="BI289" s="144">
        <f t="shared" si="48"/>
        <v>0</v>
      </c>
      <c r="BJ289" s="17" t="s">
        <v>79</v>
      </c>
      <c r="BK289" s="144">
        <f t="shared" si="49"/>
        <v>0</v>
      </c>
      <c r="BL289" s="17" t="s">
        <v>286</v>
      </c>
      <c r="BM289" s="143" t="s">
        <v>8148</v>
      </c>
    </row>
    <row r="290" spans="2:65" s="1" customFormat="1" ht="16.5" customHeight="1">
      <c r="B290" s="32"/>
      <c r="C290" s="290" t="s">
        <v>2050</v>
      </c>
      <c r="D290" s="290" t="s">
        <v>281</v>
      </c>
      <c r="E290" s="291" t="s">
        <v>5941</v>
      </c>
      <c r="F290" s="292" t="s">
        <v>8224</v>
      </c>
      <c r="G290" s="293" t="s">
        <v>543</v>
      </c>
      <c r="H290" s="294">
        <v>2</v>
      </c>
      <c r="I290" s="169"/>
      <c r="J290" s="295">
        <f t="shared" si="40"/>
        <v>0</v>
      </c>
      <c r="K290" s="296"/>
      <c r="L290" s="171"/>
      <c r="M290" s="172" t="s">
        <v>3</v>
      </c>
      <c r="N290" s="297" t="s">
        <v>43</v>
      </c>
      <c r="O290" s="288"/>
      <c r="P290" s="289">
        <f t="shared" si="41"/>
        <v>0</v>
      </c>
      <c r="Q290" s="289">
        <v>0</v>
      </c>
      <c r="R290" s="289">
        <f t="shared" si="42"/>
        <v>0</v>
      </c>
      <c r="S290" s="289">
        <v>0</v>
      </c>
      <c r="T290" s="142">
        <f t="shared" si="43"/>
        <v>0</v>
      </c>
      <c r="AR290" s="143" t="s">
        <v>405</v>
      </c>
      <c r="AT290" s="143" t="s">
        <v>281</v>
      </c>
      <c r="AU290" s="143" t="s">
        <v>81</v>
      </c>
      <c r="AY290" s="17" t="s">
        <v>182</v>
      </c>
      <c r="BE290" s="144">
        <f t="shared" si="44"/>
        <v>0</v>
      </c>
      <c r="BF290" s="144">
        <f t="shared" si="45"/>
        <v>0</v>
      </c>
      <c r="BG290" s="144">
        <f t="shared" si="46"/>
        <v>0</v>
      </c>
      <c r="BH290" s="144">
        <f t="shared" si="47"/>
        <v>0</v>
      </c>
      <c r="BI290" s="144">
        <f t="shared" si="48"/>
        <v>0</v>
      </c>
      <c r="BJ290" s="17" t="s">
        <v>79</v>
      </c>
      <c r="BK290" s="144">
        <f t="shared" si="49"/>
        <v>0</v>
      </c>
      <c r="BL290" s="17" t="s">
        <v>286</v>
      </c>
      <c r="BM290" s="143" t="s">
        <v>8149</v>
      </c>
    </row>
    <row r="291" spans="2:65" s="1" customFormat="1" ht="16.5" customHeight="1">
      <c r="B291" s="32"/>
      <c r="C291" s="290" t="s">
        <v>2056</v>
      </c>
      <c r="D291" s="290" t="s">
        <v>281</v>
      </c>
      <c r="E291" s="291" t="s">
        <v>5942</v>
      </c>
      <c r="F291" s="292" t="s">
        <v>8225</v>
      </c>
      <c r="G291" s="293" t="s">
        <v>543</v>
      </c>
      <c r="H291" s="294">
        <v>16</v>
      </c>
      <c r="I291" s="169"/>
      <c r="J291" s="295">
        <f t="shared" si="40"/>
        <v>0</v>
      </c>
      <c r="K291" s="296"/>
      <c r="L291" s="171"/>
      <c r="M291" s="172" t="s">
        <v>3</v>
      </c>
      <c r="N291" s="297" t="s">
        <v>43</v>
      </c>
      <c r="O291" s="288"/>
      <c r="P291" s="289">
        <f t="shared" si="41"/>
        <v>0</v>
      </c>
      <c r="Q291" s="289">
        <v>0</v>
      </c>
      <c r="R291" s="289">
        <f t="shared" si="42"/>
        <v>0</v>
      </c>
      <c r="S291" s="289">
        <v>0</v>
      </c>
      <c r="T291" s="142">
        <f t="shared" si="43"/>
        <v>0</v>
      </c>
      <c r="AR291" s="143" t="s">
        <v>405</v>
      </c>
      <c r="AT291" s="143" t="s">
        <v>281</v>
      </c>
      <c r="AU291" s="143" t="s">
        <v>81</v>
      </c>
      <c r="AY291" s="17" t="s">
        <v>182</v>
      </c>
      <c r="BE291" s="144">
        <f t="shared" si="44"/>
        <v>0</v>
      </c>
      <c r="BF291" s="144">
        <f t="shared" si="45"/>
        <v>0</v>
      </c>
      <c r="BG291" s="144">
        <f t="shared" si="46"/>
        <v>0</v>
      </c>
      <c r="BH291" s="144">
        <f t="shared" si="47"/>
        <v>0</v>
      </c>
      <c r="BI291" s="144">
        <f t="shared" si="48"/>
        <v>0</v>
      </c>
      <c r="BJ291" s="17" t="s">
        <v>79</v>
      </c>
      <c r="BK291" s="144">
        <f t="shared" si="49"/>
        <v>0</v>
      </c>
      <c r="BL291" s="17" t="s">
        <v>286</v>
      </c>
      <c r="BM291" s="143" t="s">
        <v>8150</v>
      </c>
    </row>
    <row r="292" spans="2:65" s="1" customFormat="1" ht="16.5" customHeight="1">
      <c r="B292" s="32"/>
      <c r="C292" s="290" t="s">
        <v>2061</v>
      </c>
      <c r="D292" s="290" t="s">
        <v>281</v>
      </c>
      <c r="E292" s="291" t="s">
        <v>5943</v>
      </c>
      <c r="F292" s="292" t="s">
        <v>8226</v>
      </c>
      <c r="G292" s="293" t="s">
        <v>543</v>
      </c>
      <c r="H292" s="294">
        <v>2</v>
      </c>
      <c r="I292" s="169"/>
      <c r="J292" s="295">
        <f t="shared" si="40"/>
        <v>0</v>
      </c>
      <c r="K292" s="296"/>
      <c r="L292" s="171"/>
      <c r="M292" s="172" t="s">
        <v>3</v>
      </c>
      <c r="N292" s="297" t="s">
        <v>43</v>
      </c>
      <c r="O292" s="288"/>
      <c r="P292" s="289">
        <f t="shared" si="41"/>
        <v>0</v>
      </c>
      <c r="Q292" s="289">
        <v>0</v>
      </c>
      <c r="R292" s="289">
        <f t="shared" si="42"/>
        <v>0</v>
      </c>
      <c r="S292" s="289">
        <v>0</v>
      </c>
      <c r="T292" s="142">
        <f t="shared" si="43"/>
        <v>0</v>
      </c>
      <c r="AR292" s="143" t="s">
        <v>405</v>
      </c>
      <c r="AT292" s="143" t="s">
        <v>281</v>
      </c>
      <c r="AU292" s="143" t="s">
        <v>81</v>
      </c>
      <c r="AY292" s="17" t="s">
        <v>182</v>
      </c>
      <c r="BE292" s="144">
        <f t="shared" si="44"/>
        <v>0</v>
      </c>
      <c r="BF292" s="144">
        <f t="shared" si="45"/>
        <v>0</v>
      </c>
      <c r="BG292" s="144">
        <f t="shared" si="46"/>
        <v>0</v>
      </c>
      <c r="BH292" s="144">
        <f t="shared" si="47"/>
        <v>0</v>
      </c>
      <c r="BI292" s="144">
        <f t="shared" si="48"/>
        <v>0</v>
      </c>
      <c r="BJ292" s="17" t="s">
        <v>79</v>
      </c>
      <c r="BK292" s="144">
        <f t="shared" si="49"/>
        <v>0</v>
      </c>
      <c r="BL292" s="17" t="s">
        <v>286</v>
      </c>
      <c r="BM292" s="143" t="s">
        <v>8151</v>
      </c>
    </row>
    <row r="293" spans="2:65" s="1" customFormat="1" ht="16.5" customHeight="1">
      <c r="B293" s="32"/>
      <c r="C293" s="290" t="s">
        <v>2070</v>
      </c>
      <c r="D293" s="290" t="s">
        <v>281</v>
      </c>
      <c r="E293" s="291" t="s">
        <v>5944</v>
      </c>
      <c r="F293" s="292" t="s">
        <v>8227</v>
      </c>
      <c r="G293" s="293" t="s">
        <v>543</v>
      </c>
      <c r="H293" s="294">
        <v>3</v>
      </c>
      <c r="I293" s="169"/>
      <c r="J293" s="295">
        <f t="shared" si="40"/>
        <v>0</v>
      </c>
      <c r="K293" s="296"/>
      <c r="L293" s="171"/>
      <c r="M293" s="172" t="s">
        <v>3</v>
      </c>
      <c r="N293" s="297" t="s">
        <v>43</v>
      </c>
      <c r="O293" s="288"/>
      <c r="P293" s="289">
        <f t="shared" si="41"/>
        <v>0</v>
      </c>
      <c r="Q293" s="289">
        <v>0</v>
      </c>
      <c r="R293" s="289">
        <f t="shared" si="42"/>
        <v>0</v>
      </c>
      <c r="S293" s="289">
        <v>0</v>
      </c>
      <c r="T293" s="142">
        <f t="shared" si="43"/>
        <v>0</v>
      </c>
      <c r="AR293" s="143" t="s">
        <v>405</v>
      </c>
      <c r="AT293" s="143" t="s">
        <v>281</v>
      </c>
      <c r="AU293" s="143" t="s">
        <v>81</v>
      </c>
      <c r="AY293" s="17" t="s">
        <v>182</v>
      </c>
      <c r="BE293" s="144">
        <f t="shared" si="44"/>
        <v>0</v>
      </c>
      <c r="BF293" s="144">
        <f t="shared" si="45"/>
        <v>0</v>
      </c>
      <c r="BG293" s="144">
        <f t="shared" si="46"/>
        <v>0</v>
      </c>
      <c r="BH293" s="144">
        <f t="shared" si="47"/>
        <v>0</v>
      </c>
      <c r="BI293" s="144">
        <f t="shared" si="48"/>
        <v>0</v>
      </c>
      <c r="BJ293" s="17" t="s">
        <v>79</v>
      </c>
      <c r="BK293" s="144">
        <f t="shared" si="49"/>
        <v>0</v>
      </c>
      <c r="BL293" s="17" t="s">
        <v>286</v>
      </c>
      <c r="BM293" s="143" t="s">
        <v>8152</v>
      </c>
    </row>
    <row r="294" spans="2:65" s="1" customFormat="1" ht="24.2" customHeight="1">
      <c r="B294" s="32"/>
      <c r="C294" s="280" t="s">
        <v>2086</v>
      </c>
      <c r="D294" s="280" t="s">
        <v>184</v>
      </c>
      <c r="E294" s="281" t="s">
        <v>5945</v>
      </c>
      <c r="F294" s="282" t="s">
        <v>8153</v>
      </c>
      <c r="G294" s="283" t="s">
        <v>543</v>
      </c>
      <c r="H294" s="284">
        <v>230</v>
      </c>
      <c r="I294" s="137"/>
      <c r="J294" s="285">
        <f t="shared" si="40"/>
        <v>0</v>
      </c>
      <c r="K294" s="286"/>
      <c r="L294" s="32"/>
      <c r="M294" s="139" t="s">
        <v>3</v>
      </c>
      <c r="N294" s="287" t="s">
        <v>43</v>
      </c>
      <c r="O294" s="288"/>
      <c r="P294" s="289">
        <f t="shared" si="41"/>
        <v>0</v>
      </c>
      <c r="Q294" s="289">
        <v>1.0000000000000001E-5</v>
      </c>
      <c r="R294" s="289">
        <f t="shared" si="42"/>
        <v>2.3000000000000004E-3</v>
      </c>
      <c r="S294" s="289">
        <v>7.5000000000000002E-4</v>
      </c>
      <c r="T294" s="142">
        <f t="shared" si="43"/>
        <v>0.17250000000000001</v>
      </c>
      <c r="AR294" s="143" t="s">
        <v>286</v>
      </c>
      <c r="AT294" s="143" t="s">
        <v>184</v>
      </c>
      <c r="AU294" s="143" t="s">
        <v>81</v>
      </c>
      <c r="AY294" s="17" t="s">
        <v>182</v>
      </c>
      <c r="BE294" s="144">
        <f t="shared" si="44"/>
        <v>0</v>
      </c>
      <c r="BF294" s="144">
        <f t="shared" si="45"/>
        <v>0</v>
      </c>
      <c r="BG294" s="144">
        <f t="shared" si="46"/>
        <v>0</v>
      </c>
      <c r="BH294" s="144">
        <f t="shared" si="47"/>
        <v>0</v>
      </c>
      <c r="BI294" s="144">
        <f t="shared" si="48"/>
        <v>0</v>
      </c>
      <c r="BJ294" s="17" t="s">
        <v>79</v>
      </c>
      <c r="BK294" s="144">
        <f t="shared" si="49"/>
        <v>0</v>
      </c>
      <c r="BL294" s="17" t="s">
        <v>286</v>
      </c>
      <c r="BM294" s="143" t="s">
        <v>8154</v>
      </c>
    </row>
    <row r="295" spans="2:65" s="1" customFormat="1" ht="16.5" customHeight="1">
      <c r="B295" s="32"/>
      <c r="C295" s="280" t="s">
        <v>2091</v>
      </c>
      <c r="D295" s="280" t="s">
        <v>184</v>
      </c>
      <c r="E295" s="281" t="s">
        <v>5946</v>
      </c>
      <c r="F295" s="282" t="s">
        <v>8155</v>
      </c>
      <c r="G295" s="283" t="s">
        <v>292</v>
      </c>
      <c r="H295" s="284">
        <v>450</v>
      </c>
      <c r="I295" s="137"/>
      <c r="J295" s="285">
        <f t="shared" si="40"/>
        <v>0</v>
      </c>
      <c r="K295" s="286"/>
      <c r="L295" s="32"/>
      <c r="M295" s="139" t="s">
        <v>3</v>
      </c>
      <c r="N295" s="287" t="s">
        <v>43</v>
      </c>
      <c r="O295" s="288"/>
      <c r="P295" s="289">
        <f t="shared" si="41"/>
        <v>0</v>
      </c>
      <c r="Q295" s="289">
        <v>0</v>
      </c>
      <c r="R295" s="289">
        <f t="shared" si="42"/>
        <v>0</v>
      </c>
      <c r="S295" s="289">
        <v>0</v>
      </c>
      <c r="T295" s="142">
        <f t="shared" si="43"/>
        <v>0</v>
      </c>
      <c r="AR295" s="143" t="s">
        <v>286</v>
      </c>
      <c r="AT295" s="143" t="s">
        <v>184</v>
      </c>
      <c r="AU295" s="143" t="s">
        <v>81</v>
      </c>
      <c r="AY295" s="17" t="s">
        <v>182</v>
      </c>
      <c r="BE295" s="144">
        <f t="shared" si="44"/>
        <v>0</v>
      </c>
      <c r="BF295" s="144">
        <f t="shared" si="45"/>
        <v>0</v>
      </c>
      <c r="BG295" s="144">
        <f t="shared" si="46"/>
        <v>0</v>
      </c>
      <c r="BH295" s="144">
        <f t="shared" si="47"/>
        <v>0</v>
      </c>
      <c r="BI295" s="144">
        <f t="shared" si="48"/>
        <v>0</v>
      </c>
      <c r="BJ295" s="17" t="s">
        <v>79</v>
      </c>
      <c r="BK295" s="144">
        <f t="shared" si="49"/>
        <v>0</v>
      </c>
      <c r="BL295" s="17" t="s">
        <v>286</v>
      </c>
      <c r="BM295" s="143" t="s">
        <v>8156</v>
      </c>
    </row>
    <row r="296" spans="2:65" s="1" customFormat="1" ht="24.2" customHeight="1">
      <c r="B296" s="32"/>
      <c r="C296" s="280" t="s">
        <v>2094</v>
      </c>
      <c r="D296" s="280" t="s">
        <v>184</v>
      </c>
      <c r="E296" s="281" t="s">
        <v>5947</v>
      </c>
      <c r="F296" s="282" t="s">
        <v>8157</v>
      </c>
      <c r="G296" s="283" t="s">
        <v>5418</v>
      </c>
      <c r="H296" s="185"/>
      <c r="I296" s="137"/>
      <c r="J296" s="285">
        <f t="shared" si="40"/>
        <v>0</v>
      </c>
      <c r="K296" s="286"/>
      <c r="L296" s="32"/>
      <c r="M296" s="139" t="s">
        <v>3</v>
      </c>
      <c r="N296" s="287" t="s">
        <v>43</v>
      </c>
      <c r="O296" s="288"/>
      <c r="P296" s="289">
        <f t="shared" si="41"/>
        <v>0</v>
      </c>
      <c r="Q296" s="289">
        <v>0</v>
      </c>
      <c r="R296" s="289">
        <f t="shared" si="42"/>
        <v>0</v>
      </c>
      <c r="S296" s="289">
        <v>0</v>
      </c>
      <c r="T296" s="142">
        <f t="shared" si="43"/>
        <v>0</v>
      </c>
      <c r="AR296" s="143" t="s">
        <v>286</v>
      </c>
      <c r="AT296" s="143" t="s">
        <v>184</v>
      </c>
      <c r="AU296" s="143" t="s">
        <v>81</v>
      </c>
      <c r="AY296" s="17" t="s">
        <v>182</v>
      </c>
      <c r="BE296" s="144">
        <f t="shared" si="44"/>
        <v>0</v>
      </c>
      <c r="BF296" s="144">
        <f t="shared" si="45"/>
        <v>0</v>
      </c>
      <c r="BG296" s="144">
        <f t="shared" si="46"/>
        <v>0</v>
      </c>
      <c r="BH296" s="144">
        <f t="shared" si="47"/>
        <v>0</v>
      </c>
      <c r="BI296" s="144">
        <f t="shared" si="48"/>
        <v>0</v>
      </c>
      <c r="BJ296" s="17" t="s">
        <v>79</v>
      </c>
      <c r="BK296" s="144">
        <f t="shared" si="49"/>
        <v>0</v>
      </c>
      <c r="BL296" s="17" t="s">
        <v>286</v>
      </c>
      <c r="BM296" s="143" t="s">
        <v>8158</v>
      </c>
    </row>
    <row r="297" spans="2:65" s="11" customFormat="1" ht="22.9" customHeight="1">
      <c r="B297" s="119"/>
      <c r="D297" s="120" t="s">
        <v>71</v>
      </c>
      <c r="E297" s="129" t="s">
        <v>5041</v>
      </c>
      <c r="F297" s="129" t="s">
        <v>5042</v>
      </c>
      <c r="I297" s="122"/>
      <c r="J297" s="130">
        <f>BK297</f>
        <v>0</v>
      </c>
      <c r="L297" s="119"/>
      <c r="M297" s="124"/>
      <c r="N297" s="278"/>
      <c r="O297" s="278"/>
      <c r="P297" s="279">
        <f>SUM(P298:P305)</f>
        <v>0</v>
      </c>
      <c r="Q297" s="278"/>
      <c r="R297" s="279">
        <f>SUM(R298:R305)</f>
        <v>4.4000000000000004E-2</v>
      </c>
      <c r="S297" s="278"/>
      <c r="T297" s="126">
        <f>SUM(T298:T305)</f>
        <v>0</v>
      </c>
      <c r="AR297" s="120" t="s">
        <v>81</v>
      </c>
      <c r="AT297" s="127" t="s">
        <v>71</v>
      </c>
      <c r="AU297" s="127" t="s">
        <v>79</v>
      </c>
      <c r="AY297" s="120" t="s">
        <v>182</v>
      </c>
      <c r="BK297" s="128">
        <f>SUM(BK298:BK305)</f>
        <v>0</v>
      </c>
    </row>
    <row r="298" spans="2:65" s="1" customFormat="1" ht="24.2" customHeight="1">
      <c r="B298" s="32"/>
      <c r="C298" s="280" t="s">
        <v>2099</v>
      </c>
      <c r="D298" s="280" t="s">
        <v>184</v>
      </c>
      <c r="E298" s="281" t="s">
        <v>5948</v>
      </c>
      <c r="F298" s="282" t="s">
        <v>8159</v>
      </c>
      <c r="G298" s="283" t="s">
        <v>292</v>
      </c>
      <c r="H298" s="284">
        <v>20</v>
      </c>
      <c r="I298" s="137"/>
      <c r="J298" s="285">
        <f t="shared" ref="J298:J305" si="50">ROUND(I298*H298,2)</f>
        <v>0</v>
      </c>
      <c r="K298" s="286"/>
      <c r="L298" s="32"/>
      <c r="M298" s="139" t="s">
        <v>3</v>
      </c>
      <c r="N298" s="287" t="s">
        <v>43</v>
      </c>
      <c r="O298" s="288"/>
      <c r="P298" s="289">
        <f t="shared" ref="P298:P305" si="51">O298*H298</f>
        <v>0</v>
      </c>
      <c r="Q298" s="289">
        <v>1.7000000000000001E-4</v>
      </c>
      <c r="R298" s="289">
        <f t="shared" ref="R298:R305" si="52">Q298*H298</f>
        <v>3.4000000000000002E-3</v>
      </c>
      <c r="S298" s="289">
        <v>0</v>
      </c>
      <c r="T298" s="142">
        <f t="shared" ref="T298:T305" si="53">S298*H298</f>
        <v>0</v>
      </c>
      <c r="AR298" s="143" t="s">
        <v>286</v>
      </c>
      <c r="AT298" s="143" t="s">
        <v>184</v>
      </c>
      <c r="AU298" s="143" t="s">
        <v>81</v>
      </c>
      <c r="AY298" s="17" t="s">
        <v>182</v>
      </c>
      <c r="BE298" s="144">
        <f t="shared" ref="BE298:BE305" si="54">IF(N298="základní",J298,0)</f>
        <v>0</v>
      </c>
      <c r="BF298" s="144">
        <f t="shared" ref="BF298:BF305" si="55">IF(N298="snížená",J298,0)</f>
        <v>0</v>
      </c>
      <c r="BG298" s="144">
        <f t="shared" ref="BG298:BG305" si="56">IF(N298="zákl. přenesená",J298,0)</f>
        <v>0</v>
      </c>
      <c r="BH298" s="144">
        <f t="shared" ref="BH298:BH305" si="57">IF(N298="sníž. přenesená",J298,0)</f>
        <v>0</v>
      </c>
      <c r="BI298" s="144">
        <f t="shared" ref="BI298:BI305" si="58">IF(N298="nulová",J298,0)</f>
        <v>0</v>
      </c>
      <c r="BJ298" s="17" t="s">
        <v>79</v>
      </c>
      <c r="BK298" s="144">
        <f t="shared" ref="BK298:BK305" si="59">ROUND(I298*H298,2)</f>
        <v>0</v>
      </c>
      <c r="BL298" s="17" t="s">
        <v>286</v>
      </c>
      <c r="BM298" s="143" t="s">
        <v>8160</v>
      </c>
    </row>
    <row r="299" spans="2:65" s="1" customFormat="1" ht="24.2" customHeight="1">
      <c r="B299" s="32"/>
      <c r="C299" s="280" t="s">
        <v>2104</v>
      </c>
      <c r="D299" s="280" t="s">
        <v>184</v>
      </c>
      <c r="E299" s="281" t="s">
        <v>5057</v>
      </c>
      <c r="F299" s="282" t="s">
        <v>8161</v>
      </c>
      <c r="G299" s="283" t="s">
        <v>292</v>
      </c>
      <c r="H299" s="284">
        <v>20</v>
      </c>
      <c r="I299" s="137"/>
      <c r="J299" s="285">
        <f t="shared" si="50"/>
        <v>0</v>
      </c>
      <c r="K299" s="286"/>
      <c r="L299" s="32"/>
      <c r="M299" s="139" t="s">
        <v>3</v>
      </c>
      <c r="N299" s="287" t="s">
        <v>43</v>
      </c>
      <c r="O299" s="288"/>
      <c r="P299" s="289">
        <f t="shared" si="51"/>
        <v>0</v>
      </c>
      <c r="Q299" s="289">
        <v>1.2E-4</v>
      </c>
      <c r="R299" s="289">
        <f t="shared" si="52"/>
        <v>2.4000000000000002E-3</v>
      </c>
      <c r="S299" s="289">
        <v>0</v>
      </c>
      <c r="T299" s="142">
        <f t="shared" si="53"/>
        <v>0</v>
      </c>
      <c r="AR299" s="143" t="s">
        <v>286</v>
      </c>
      <c r="AT299" s="143" t="s">
        <v>184</v>
      </c>
      <c r="AU299" s="143" t="s">
        <v>81</v>
      </c>
      <c r="AY299" s="17" t="s">
        <v>182</v>
      </c>
      <c r="BE299" s="144">
        <f t="shared" si="54"/>
        <v>0</v>
      </c>
      <c r="BF299" s="144">
        <f t="shared" si="55"/>
        <v>0</v>
      </c>
      <c r="BG299" s="144">
        <f t="shared" si="56"/>
        <v>0</v>
      </c>
      <c r="BH299" s="144">
        <f t="shared" si="57"/>
        <v>0</v>
      </c>
      <c r="BI299" s="144">
        <f t="shared" si="58"/>
        <v>0</v>
      </c>
      <c r="BJ299" s="17" t="s">
        <v>79</v>
      </c>
      <c r="BK299" s="144">
        <f t="shared" si="59"/>
        <v>0</v>
      </c>
      <c r="BL299" s="17" t="s">
        <v>286</v>
      </c>
      <c r="BM299" s="143" t="s">
        <v>8162</v>
      </c>
    </row>
    <row r="300" spans="2:65" s="1" customFormat="1" ht="16.5" customHeight="1">
      <c r="B300" s="32"/>
      <c r="C300" s="280" t="s">
        <v>2114</v>
      </c>
      <c r="D300" s="280" t="s">
        <v>184</v>
      </c>
      <c r="E300" s="281" t="s">
        <v>5949</v>
      </c>
      <c r="F300" s="282" t="s">
        <v>6449</v>
      </c>
      <c r="G300" s="283" t="s">
        <v>300</v>
      </c>
      <c r="H300" s="284">
        <v>202</v>
      </c>
      <c r="I300" s="137"/>
      <c r="J300" s="285">
        <f t="shared" si="50"/>
        <v>0</v>
      </c>
      <c r="K300" s="286"/>
      <c r="L300" s="32"/>
      <c r="M300" s="139" t="s">
        <v>3</v>
      </c>
      <c r="N300" s="287" t="s">
        <v>43</v>
      </c>
      <c r="O300" s="288"/>
      <c r="P300" s="289">
        <f t="shared" si="51"/>
        <v>0</v>
      </c>
      <c r="Q300" s="289">
        <v>1.0000000000000001E-5</v>
      </c>
      <c r="R300" s="289">
        <f t="shared" si="52"/>
        <v>2.0200000000000001E-3</v>
      </c>
      <c r="S300" s="289">
        <v>0</v>
      </c>
      <c r="T300" s="142">
        <f t="shared" si="53"/>
        <v>0</v>
      </c>
      <c r="AR300" s="143" t="s">
        <v>286</v>
      </c>
      <c r="AT300" s="143" t="s">
        <v>184</v>
      </c>
      <c r="AU300" s="143" t="s">
        <v>81</v>
      </c>
      <c r="AY300" s="17" t="s">
        <v>182</v>
      </c>
      <c r="BE300" s="144">
        <f t="shared" si="54"/>
        <v>0</v>
      </c>
      <c r="BF300" s="144">
        <f t="shared" si="55"/>
        <v>0</v>
      </c>
      <c r="BG300" s="144">
        <f t="shared" si="56"/>
        <v>0</v>
      </c>
      <c r="BH300" s="144">
        <f t="shared" si="57"/>
        <v>0</v>
      </c>
      <c r="BI300" s="144">
        <f t="shared" si="58"/>
        <v>0</v>
      </c>
      <c r="BJ300" s="17" t="s">
        <v>79</v>
      </c>
      <c r="BK300" s="144">
        <f t="shared" si="59"/>
        <v>0</v>
      </c>
      <c r="BL300" s="17" t="s">
        <v>286</v>
      </c>
      <c r="BM300" s="143" t="s">
        <v>8163</v>
      </c>
    </row>
    <row r="301" spans="2:65" s="1" customFormat="1" ht="16.5" customHeight="1">
      <c r="B301" s="32"/>
      <c r="C301" s="280" t="s">
        <v>2119</v>
      </c>
      <c r="D301" s="280" t="s">
        <v>184</v>
      </c>
      <c r="E301" s="281" t="s">
        <v>5950</v>
      </c>
      <c r="F301" s="282" t="s">
        <v>6451</v>
      </c>
      <c r="G301" s="283" t="s">
        <v>300</v>
      </c>
      <c r="H301" s="284">
        <v>200</v>
      </c>
      <c r="I301" s="137"/>
      <c r="J301" s="285">
        <f t="shared" si="50"/>
        <v>0</v>
      </c>
      <c r="K301" s="286"/>
      <c r="L301" s="32"/>
      <c r="M301" s="139" t="s">
        <v>3</v>
      </c>
      <c r="N301" s="287" t="s">
        <v>43</v>
      </c>
      <c r="O301" s="288"/>
      <c r="P301" s="289">
        <f t="shared" si="51"/>
        <v>0</v>
      </c>
      <c r="Q301" s="289">
        <v>1.0000000000000001E-5</v>
      </c>
      <c r="R301" s="289">
        <f t="shared" si="52"/>
        <v>2E-3</v>
      </c>
      <c r="S301" s="289">
        <v>0</v>
      </c>
      <c r="T301" s="142">
        <f t="shared" si="53"/>
        <v>0</v>
      </c>
      <c r="AR301" s="143" t="s">
        <v>286</v>
      </c>
      <c r="AT301" s="143" t="s">
        <v>184</v>
      </c>
      <c r="AU301" s="143" t="s">
        <v>81</v>
      </c>
      <c r="AY301" s="17" t="s">
        <v>182</v>
      </c>
      <c r="BE301" s="144">
        <f t="shared" si="54"/>
        <v>0</v>
      </c>
      <c r="BF301" s="144">
        <f t="shared" si="55"/>
        <v>0</v>
      </c>
      <c r="BG301" s="144">
        <f t="shared" si="56"/>
        <v>0</v>
      </c>
      <c r="BH301" s="144">
        <f t="shared" si="57"/>
        <v>0</v>
      </c>
      <c r="BI301" s="144">
        <f t="shared" si="58"/>
        <v>0</v>
      </c>
      <c r="BJ301" s="17" t="s">
        <v>79</v>
      </c>
      <c r="BK301" s="144">
        <f t="shared" si="59"/>
        <v>0</v>
      </c>
      <c r="BL301" s="17" t="s">
        <v>286</v>
      </c>
      <c r="BM301" s="143" t="s">
        <v>8164</v>
      </c>
    </row>
    <row r="302" spans="2:65" s="1" customFormat="1" ht="24.2" customHeight="1">
      <c r="B302" s="32"/>
      <c r="C302" s="280" t="s">
        <v>2133</v>
      </c>
      <c r="D302" s="280" t="s">
        <v>184</v>
      </c>
      <c r="E302" s="281" t="s">
        <v>5951</v>
      </c>
      <c r="F302" s="282" t="s">
        <v>8165</v>
      </c>
      <c r="G302" s="283" t="s">
        <v>300</v>
      </c>
      <c r="H302" s="284">
        <v>202</v>
      </c>
      <c r="I302" s="137"/>
      <c r="J302" s="285">
        <f t="shared" si="50"/>
        <v>0</v>
      </c>
      <c r="K302" s="286"/>
      <c r="L302" s="32"/>
      <c r="M302" s="139" t="s">
        <v>3</v>
      </c>
      <c r="N302" s="287" t="s">
        <v>43</v>
      </c>
      <c r="O302" s="288"/>
      <c r="P302" s="289">
        <f t="shared" si="51"/>
        <v>0</v>
      </c>
      <c r="Q302" s="289">
        <v>6.0000000000000002E-5</v>
      </c>
      <c r="R302" s="289">
        <f t="shared" si="52"/>
        <v>1.2120000000000001E-2</v>
      </c>
      <c r="S302" s="289">
        <v>0</v>
      </c>
      <c r="T302" s="142">
        <f t="shared" si="53"/>
        <v>0</v>
      </c>
      <c r="AR302" s="143" t="s">
        <v>286</v>
      </c>
      <c r="AT302" s="143" t="s">
        <v>184</v>
      </c>
      <c r="AU302" s="143" t="s">
        <v>81</v>
      </c>
      <c r="AY302" s="17" t="s">
        <v>182</v>
      </c>
      <c r="BE302" s="144">
        <f t="shared" si="54"/>
        <v>0</v>
      </c>
      <c r="BF302" s="144">
        <f t="shared" si="55"/>
        <v>0</v>
      </c>
      <c r="BG302" s="144">
        <f t="shared" si="56"/>
        <v>0</v>
      </c>
      <c r="BH302" s="144">
        <f t="shared" si="57"/>
        <v>0</v>
      </c>
      <c r="BI302" s="144">
        <f t="shared" si="58"/>
        <v>0</v>
      </c>
      <c r="BJ302" s="17" t="s">
        <v>79</v>
      </c>
      <c r="BK302" s="144">
        <f t="shared" si="59"/>
        <v>0</v>
      </c>
      <c r="BL302" s="17" t="s">
        <v>286</v>
      </c>
      <c r="BM302" s="143" t="s">
        <v>8166</v>
      </c>
    </row>
    <row r="303" spans="2:65" s="1" customFormat="1" ht="24.2" customHeight="1">
      <c r="B303" s="32"/>
      <c r="C303" s="280" t="s">
        <v>2138</v>
      </c>
      <c r="D303" s="280" t="s">
        <v>184</v>
      </c>
      <c r="E303" s="281" t="s">
        <v>5952</v>
      </c>
      <c r="F303" s="282" t="s">
        <v>8167</v>
      </c>
      <c r="G303" s="283" t="s">
        <v>300</v>
      </c>
      <c r="H303" s="284">
        <v>200</v>
      </c>
      <c r="I303" s="137"/>
      <c r="J303" s="285">
        <f t="shared" si="50"/>
        <v>0</v>
      </c>
      <c r="K303" s="286"/>
      <c r="L303" s="32"/>
      <c r="M303" s="139" t="s">
        <v>3</v>
      </c>
      <c r="N303" s="287" t="s">
        <v>43</v>
      </c>
      <c r="O303" s="288"/>
      <c r="P303" s="289">
        <f t="shared" si="51"/>
        <v>0</v>
      </c>
      <c r="Q303" s="289">
        <v>4.0000000000000003E-5</v>
      </c>
      <c r="R303" s="289">
        <f t="shared" si="52"/>
        <v>8.0000000000000002E-3</v>
      </c>
      <c r="S303" s="289">
        <v>0</v>
      </c>
      <c r="T303" s="142">
        <f t="shared" si="53"/>
        <v>0</v>
      </c>
      <c r="AR303" s="143" t="s">
        <v>286</v>
      </c>
      <c r="AT303" s="143" t="s">
        <v>184</v>
      </c>
      <c r="AU303" s="143" t="s">
        <v>81</v>
      </c>
      <c r="AY303" s="17" t="s">
        <v>182</v>
      </c>
      <c r="BE303" s="144">
        <f t="shared" si="54"/>
        <v>0</v>
      </c>
      <c r="BF303" s="144">
        <f t="shared" si="55"/>
        <v>0</v>
      </c>
      <c r="BG303" s="144">
        <f t="shared" si="56"/>
        <v>0</v>
      </c>
      <c r="BH303" s="144">
        <f t="shared" si="57"/>
        <v>0</v>
      </c>
      <c r="BI303" s="144">
        <f t="shared" si="58"/>
        <v>0</v>
      </c>
      <c r="BJ303" s="17" t="s">
        <v>79</v>
      </c>
      <c r="BK303" s="144">
        <f t="shared" si="59"/>
        <v>0</v>
      </c>
      <c r="BL303" s="17" t="s">
        <v>286</v>
      </c>
      <c r="BM303" s="143" t="s">
        <v>8168</v>
      </c>
    </row>
    <row r="304" spans="2:65" s="1" customFormat="1" ht="24.2" customHeight="1">
      <c r="B304" s="32"/>
      <c r="C304" s="280" t="s">
        <v>2143</v>
      </c>
      <c r="D304" s="280" t="s">
        <v>184</v>
      </c>
      <c r="E304" s="281" t="s">
        <v>5953</v>
      </c>
      <c r="F304" s="282" t="s">
        <v>8169</v>
      </c>
      <c r="G304" s="283" t="s">
        <v>300</v>
      </c>
      <c r="H304" s="284">
        <v>202</v>
      </c>
      <c r="I304" s="137"/>
      <c r="J304" s="285">
        <f t="shared" si="50"/>
        <v>0</v>
      </c>
      <c r="K304" s="286"/>
      <c r="L304" s="32"/>
      <c r="M304" s="139" t="s">
        <v>3</v>
      </c>
      <c r="N304" s="287" t="s">
        <v>43</v>
      </c>
      <c r="O304" s="288"/>
      <c r="P304" s="289">
        <f t="shared" si="51"/>
        <v>0</v>
      </c>
      <c r="Q304" s="289">
        <v>3.0000000000000001E-5</v>
      </c>
      <c r="R304" s="289">
        <f t="shared" si="52"/>
        <v>6.0600000000000003E-3</v>
      </c>
      <c r="S304" s="289">
        <v>0</v>
      </c>
      <c r="T304" s="142">
        <f t="shared" si="53"/>
        <v>0</v>
      </c>
      <c r="AR304" s="143" t="s">
        <v>286</v>
      </c>
      <c r="AT304" s="143" t="s">
        <v>184</v>
      </c>
      <c r="AU304" s="143" t="s">
        <v>81</v>
      </c>
      <c r="AY304" s="17" t="s">
        <v>182</v>
      </c>
      <c r="BE304" s="144">
        <f t="shared" si="54"/>
        <v>0</v>
      </c>
      <c r="BF304" s="144">
        <f t="shared" si="55"/>
        <v>0</v>
      </c>
      <c r="BG304" s="144">
        <f t="shared" si="56"/>
        <v>0</v>
      </c>
      <c r="BH304" s="144">
        <f t="shared" si="57"/>
        <v>0</v>
      </c>
      <c r="BI304" s="144">
        <f t="shared" si="58"/>
        <v>0</v>
      </c>
      <c r="BJ304" s="17" t="s">
        <v>79</v>
      </c>
      <c r="BK304" s="144">
        <f t="shared" si="59"/>
        <v>0</v>
      </c>
      <c r="BL304" s="17" t="s">
        <v>286</v>
      </c>
      <c r="BM304" s="143" t="s">
        <v>8170</v>
      </c>
    </row>
    <row r="305" spans="2:65" s="1" customFormat="1" ht="24.2" customHeight="1">
      <c r="B305" s="32"/>
      <c r="C305" s="280" t="s">
        <v>2157</v>
      </c>
      <c r="D305" s="280" t="s">
        <v>184</v>
      </c>
      <c r="E305" s="281" t="s">
        <v>5954</v>
      </c>
      <c r="F305" s="282" t="s">
        <v>8171</v>
      </c>
      <c r="G305" s="283" t="s">
        <v>300</v>
      </c>
      <c r="H305" s="284">
        <v>200</v>
      </c>
      <c r="I305" s="137"/>
      <c r="J305" s="285">
        <f t="shared" si="50"/>
        <v>0</v>
      </c>
      <c r="K305" s="286"/>
      <c r="L305" s="32"/>
      <c r="M305" s="139" t="s">
        <v>3</v>
      </c>
      <c r="N305" s="287" t="s">
        <v>43</v>
      </c>
      <c r="O305" s="288"/>
      <c r="P305" s="289">
        <f t="shared" si="51"/>
        <v>0</v>
      </c>
      <c r="Q305" s="289">
        <v>4.0000000000000003E-5</v>
      </c>
      <c r="R305" s="289">
        <f t="shared" si="52"/>
        <v>8.0000000000000002E-3</v>
      </c>
      <c r="S305" s="289">
        <v>0</v>
      </c>
      <c r="T305" s="142">
        <f t="shared" si="53"/>
        <v>0</v>
      </c>
      <c r="AR305" s="143" t="s">
        <v>286</v>
      </c>
      <c r="AT305" s="143" t="s">
        <v>184</v>
      </c>
      <c r="AU305" s="143" t="s">
        <v>81</v>
      </c>
      <c r="AY305" s="17" t="s">
        <v>182</v>
      </c>
      <c r="BE305" s="144">
        <f t="shared" si="54"/>
        <v>0</v>
      </c>
      <c r="BF305" s="144">
        <f t="shared" si="55"/>
        <v>0</v>
      </c>
      <c r="BG305" s="144">
        <f t="shared" si="56"/>
        <v>0</v>
      </c>
      <c r="BH305" s="144">
        <f t="shared" si="57"/>
        <v>0</v>
      </c>
      <c r="BI305" s="144">
        <f t="shared" si="58"/>
        <v>0</v>
      </c>
      <c r="BJ305" s="17" t="s">
        <v>79</v>
      </c>
      <c r="BK305" s="144">
        <f t="shared" si="59"/>
        <v>0</v>
      </c>
      <c r="BL305" s="17" t="s">
        <v>286</v>
      </c>
      <c r="BM305" s="143" t="s">
        <v>8172</v>
      </c>
    </row>
    <row r="306" spans="2:65" s="11" customFormat="1" ht="25.9" customHeight="1">
      <c r="B306" s="119"/>
      <c r="D306" s="120" t="s">
        <v>71</v>
      </c>
      <c r="E306" s="121" t="s">
        <v>5251</v>
      </c>
      <c r="F306" s="121" t="s">
        <v>5252</v>
      </c>
      <c r="I306" s="122"/>
      <c r="J306" s="123">
        <f>BK306</f>
        <v>0</v>
      </c>
      <c r="L306" s="119"/>
      <c r="M306" s="124"/>
      <c r="N306" s="278"/>
      <c r="O306" s="278"/>
      <c r="P306" s="279">
        <f>SUM(P307:P309)</f>
        <v>0</v>
      </c>
      <c r="Q306" s="278"/>
      <c r="R306" s="279">
        <f>SUM(R307:R309)</f>
        <v>0</v>
      </c>
      <c r="S306" s="278"/>
      <c r="T306" s="126">
        <f>SUM(T307:T309)</f>
        <v>0</v>
      </c>
      <c r="AR306" s="120" t="s">
        <v>189</v>
      </c>
      <c r="AT306" s="127" t="s">
        <v>71</v>
      </c>
      <c r="AU306" s="127" t="s">
        <v>72</v>
      </c>
      <c r="AY306" s="120" t="s">
        <v>182</v>
      </c>
      <c r="BK306" s="128">
        <f>SUM(BK307:BK309)</f>
        <v>0</v>
      </c>
    </row>
    <row r="307" spans="2:65" s="1" customFormat="1" ht="16.5" customHeight="1">
      <c r="B307" s="32"/>
      <c r="C307" s="280" t="s">
        <v>2163</v>
      </c>
      <c r="D307" s="280" t="s">
        <v>184</v>
      </c>
      <c r="E307" s="281" t="s">
        <v>5955</v>
      </c>
      <c r="F307" s="282" t="s">
        <v>8173</v>
      </c>
      <c r="G307" s="283" t="s">
        <v>5256</v>
      </c>
      <c r="H307" s="284">
        <v>72</v>
      </c>
      <c r="I307" s="137"/>
      <c r="J307" s="285">
        <f>ROUND(I307*H307,2)</f>
        <v>0</v>
      </c>
      <c r="K307" s="286"/>
      <c r="L307" s="32"/>
      <c r="M307" s="139" t="s">
        <v>3</v>
      </c>
      <c r="N307" s="287" t="s">
        <v>43</v>
      </c>
      <c r="O307" s="288"/>
      <c r="P307" s="289">
        <f>O307*H307</f>
        <v>0</v>
      </c>
      <c r="Q307" s="289">
        <v>0</v>
      </c>
      <c r="R307" s="289">
        <f>Q307*H307</f>
        <v>0</v>
      </c>
      <c r="S307" s="289">
        <v>0</v>
      </c>
      <c r="T307" s="142">
        <f>S307*H307</f>
        <v>0</v>
      </c>
      <c r="AR307" s="143" t="s">
        <v>4254</v>
      </c>
      <c r="AT307" s="143" t="s">
        <v>184</v>
      </c>
      <c r="AU307" s="143" t="s">
        <v>79</v>
      </c>
      <c r="AY307" s="17" t="s">
        <v>182</v>
      </c>
      <c r="BE307" s="144">
        <f>IF(N307="základní",J307,0)</f>
        <v>0</v>
      </c>
      <c r="BF307" s="144">
        <f>IF(N307="snížená",J307,0)</f>
        <v>0</v>
      </c>
      <c r="BG307" s="144">
        <f>IF(N307="zákl. přenesená",J307,0)</f>
        <v>0</v>
      </c>
      <c r="BH307" s="144">
        <f>IF(N307="sníž. přenesená",J307,0)</f>
        <v>0</v>
      </c>
      <c r="BI307" s="144">
        <f>IF(N307="nulová",J307,0)</f>
        <v>0</v>
      </c>
      <c r="BJ307" s="17" t="s">
        <v>79</v>
      </c>
      <c r="BK307" s="144">
        <f>ROUND(I307*H307,2)</f>
        <v>0</v>
      </c>
      <c r="BL307" s="17" t="s">
        <v>4254</v>
      </c>
      <c r="BM307" s="143" t="s">
        <v>8174</v>
      </c>
    </row>
    <row r="308" spans="2:65" s="1" customFormat="1" ht="16.5" customHeight="1">
      <c r="B308" s="32"/>
      <c r="C308" s="280" t="s">
        <v>2168</v>
      </c>
      <c r="D308" s="280" t="s">
        <v>184</v>
      </c>
      <c r="E308" s="281" t="s">
        <v>5956</v>
      </c>
      <c r="F308" s="282" t="s">
        <v>6468</v>
      </c>
      <c r="G308" s="283" t="s">
        <v>5256</v>
      </c>
      <c r="H308" s="284">
        <v>32</v>
      </c>
      <c r="I308" s="137"/>
      <c r="J308" s="285">
        <f>ROUND(I308*H308,2)</f>
        <v>0</v>
      </c>
      <c r="K308" s="286"/>
      <c r="L308" s="32"/>
      <c r="M308" s="139" t="s">
        <v>3</v>
      </c>
      <c r="N308" s="287" t="s">
        <v>43</v>
      </c>
      <c r="O308" s="288"/>
      <c r="P308" s="289">
        <f>O308*H308</f>
        <v>0</v>
      </c>
      <c r="Q308" s="289">
        <v>0</v>
      </c>
      <c r="R308" s="289">
        <f>Q308*H308</f>
        <v>0</v>
      </c>
      <c r="S308" s="289">
        <v>0</v>
      </c>
      <c r="T308" s="142">
        <f>S308*H308</f>
        <v>0</v>
      </c>
      <c r="AR308" s="143" t="s">
        <v>286</v>
      </c>
      <c r="AT308" s="143" t="s">
        <v>184</v>
      </c>
      <c r="AU308" s="143" t="s">
        <v>79</v>
      </c>
      <c r="AY308" s="17" t="s">
        <v>182</v>
      </c>
      <c r="BE308" s="144">
        <f>IF(N308="základní",J308,0)</f>
        <v>0</v>
      </c>
      <c r="BF308" s="144">
        <f>IF(N308="snížená",J308,0)</f>
        <v>0</v>
      </c>
      <c r="BG308" s="144">
        <f>IF(N308="zákl. přenesená",J308,0)</f>
        <v>0</v>
      </c>
      <c r="BH308" s="144">
        <f>IF(N308="sníž. přenesená",J308,0)</f>
        <v>0</v>
      </c>
      <c r="BI308" s="144">
        <f>IF(N308="nulová",J308,0)</f>
        <v>0</v>
      </c>
      <c r="BJ308" s="17" t="s">
        <v>79</v>
      </c>
      <c r="BK308" s="144">
        <f>ROUND(I308*H308,2)</f>
        <v>0</v>
      </c>
      <c r="BL308" s="17" t="s">
        <v>286</v>
      </c>
      <c r="BM308" s="143" t="s">
        <v>8175</v>
      </c>
    </row>
    <row r="309" spans="2:65" s="1" customFormat="1" ht="16.5" customHeight="1">
      <c r="B309" s="32"/>
      <c r="C309" s="280" t="s">
        <v>2172</v>
      </c>
      <c r="D309" s="280" t="s">
        <v>184</v>
      </c>
      <c r="E309" s="281" t="s">
        <v>5957</v>
      </c>
      <c r="F309" s="282" t="s">
        <v>8176</v>
      </c>
      <c r="G309" s="283" t="s">
        <v>5256</v>
      </c>
      <c r="H309" s="284">
        <v>80</v>
      </c>
      <c r="I309" s="137"/>
      <c r="J309" s="285">
        <f>ROUND(I309*H309,2)</f>
        <v>0</v>
      </c>
      <c r="K309" s="286"/>
      <c r="L309" s="32"/>
      <c r="M309" s="139" t="s">
        <v>3</v>
      </c>
      <c r="N309" s="287" t="s">
        <v>43</v>
      </c>
      <c r="O309" s="288"/>
      <c r="P309" s="289">
        <f>O309*H309</f>
        <v>0</v>
      </c>
      <c r="Q309" s="289">
        <v>0</v>
      </c>
      <c r="R309" s="289">
        <f>Q309*H309</f>
        <v>0</v>
      </c>
      <c r="S309" s="289">
        <v>0</v>
      </c>
      <c r="T309" s="142">
        <f>S309*H309</f>
        <v>0</v>
      </c>
      <c r="AR309" s="143" t="s">
        <v>4254</v>
      </c>
      <c r="AT309" s="143" t="s">
        <v>184</v>
      </c>
      <c r="AU309" s="143" t="s">
        <v>79</v>
      </c>
      <c r="AY309" s="17" t="s">
        <v>182</v>
      </c>
      <c r="BE309" s="144">
        <f>IF(N309="základní",J309,0)</f>
        <v>0</v>
      </c>
      <c r="BF309" s="144">
        <f>IF(N309="snížená",J309,0)</f>
        <v>0</v>
      </c>
      <c r="BG309" s="144">
        <f>IF(N309="zákl. přenesená",J309,0)</f>
        <v>0</v>
      </c>
      <c r="BH309" s="144">
        <f>IF(N309="sníž. přenesená",J309,0)</f>
        <v>0</v>
      </c>
      <c r="BI309" s="144">
        <f>IF(N309="nulová",J309,0)</f>
        <v>0</v>
      </c>
      <c r="BJ309" s="17" t="s">
        <v>79</v>
      </c>
      <c r="BK309" s="144">
        <f>ROUND(I309*H309,2)</f>
        <v>0</v>
      </c>
      <c r="BL309" s="17" t="s">
        <v>4254</v>
      </c>
      <c r="BM309" s="143" t="s">
        <v>8177</v>
      </c>
    </row>
    <row r="310" spans="2:65" s="11" customFormat="1" ht="25.9" customHeight="1">
      <c r="B310" s="119"/>
      <c r="D310" s="120" t="s">
        <v>71</v>
      </c>
      <c r="E310" s="121" t="s">
        <v>5958</v>
      </c>
      <c r="F310" s="121" t="s">
        <v>5959</v>
      </c>
      <c r="I310" s="122"/>
      <c r="J310" s="123">
        <f>BK310</f>
        <v>0</v>
      </c>
      <c r="L310" s="119"/>
      <c r="M310" s="124"/>
      <c r="N310" s="278"/>
      <c r="O310" s="278"/>
      <c r="P310" s="279">
        <f>P311</f>
        <v>0</v>
      </c>
      <c r="Q310" s="278"/>
      <c r="R310" s="279">
        <f>R311</f>
        <v>0</v>
      </c>
      <c r="S310" s="278"/>
      <c r="T310" s="126">
        <f>T311</f>
        <v>0</v>
      </c>
      <c r="AR310" s="120" t="s">
        <v>218</v>
      </c>
      <c r="AT310" s="127" t="s">
        <v>71</v>
      </c>
      <c r="AU310" s="127" t="s">
        <v>72</v>
      </c>
      <c r="AY310" s="120" t="s">
        <v>182</v>
      </c>
      <c r="BK310" s="128">
        <f>BK311</f>
        <v>0</v>
      </c>
    </row>
    <row r="311" spans="2:65" s="11" customFormat="1" ht="22.9" customHeight="1">
      <c r="B311" s="119"/>
      <c r="D311" s="120" t="s">
        <v>71</v>
      </c>
      <c r="E311" s="129" t="s">
        <v>5960</v>
      </c>
      <c r="F311" s="129" t="s">
        <v>5961</v>
      </c>
      <c r="I311" s="122"/>
      <c r="J311" s="130">
        <f>BK311</f>
        <v>0</v>
      </c>
      <c r="L311" s="119"/>
      <c r="M311" s="124"/>
      <c r="N311" s="278"/>
      <c r="O311" s="278"/>
      <c r="P311" s="279">
        <f>P312</f>
        <v>0</v>
      </c>
      <c r="Q311" s="278"/>
      <c r="R311" s="279">
        <f>R312</f>
        <v>0</v>
      </c>
      <c r="S311" s="278"/>
      <c r="T311" s="126">
        <f>T312</f>
        <v>0</v>
      </c>
      <c r="AR311" s="120" t="s">
        <v>218</v>
      </c>
      <c r="AT311" s="127" t="s">
        <v>71</v>
      </c>
      <c r="AU311" s="127" t="s">
        <v>79</v>
      </c>
      <c r="AY311" s="120" t="s">
        <v>182</v>
      </c>
      <c r="BK311" s="128">
        <f>BK312</f>
        <v>0</v>
      </c>
    </row>
    <row r="312" spans="2:65" s="1" customFormat="1" ht="16.5" customHeight="1">
      <c r="B312" s="32"/>
      <c r="C312" s="280" t="s">
        <v>2177</v>
      </c>
      <c r="D312" s="280" t="s">
        <v>184</v>
      </c>
      <c r="E312" s="281" t="s">
        <v>5962</v>
      </c>
      <c r="F312" s="282" t="s">
        <v>5963</v>
      </c>
      <c r="G312" s="283" t="s">
        <v>5964</v>
      </c>
      <c r="H312" s="284">
        <v>1</v>
      </c>
      <c r="I312" s="137"/>
      <c r="J312" s="285">
        <f>ROUND(I312*H312,2)</f>
        <v>0</v>
      </c>
      <c r="K312" s="286"/>
      <c r="L312" s="32"/>
      <c r="M312" s="186" t="s">
        <v>3</v>
      </c>
      <c r="N312" s="187" t="s">
        <v>43</v>
      </c>
      <c r="O312" s="188"/>
      <c r="P312" s="189">
        <f>O312*H312</f>
        <v>0</v>
      </c>
      <c r="Q312" s="189">
        <v>0</v>
      </c>
      <c r="R312" s="189">
        <f>Q312*H312</f>
        <v>0</v>
      </c>
      <c r="S312" s="189">
        <v>0</v>
      </c>
      <c r="T312" s="190">
        <f>S312*H312</f>
        <v>0</v>
      </c>
      <c r="AR312" s="143" t="s">
        <v>5965</v>
      </c>
      <c r="AT312" s="143" t="s">
        <v>184</v>
      </c>
      <c r="AU312" s="143" t="s">
        <v>81</v>
      </c>
      <c r="AY312" s="17" t="s">
        <v>182</v>
      </c>
      <c r="BE312" s="144">
        <f>IF(N312="základní",J312,0)</f>
        <v>0</v>
      </c>
      <c r="BF312" s="144">
        <f>IF(N312="snížená",J312,0)</f>
        <v>0</v>
      </c>
      <c r="BG312" s="144">
        <f>IF(N312="zákl. přenesená",J312,0)</f>
        <v>0</v>
      </c>
      <c r="BH312" s="144">
        <f>IF(N312="sníž. přenesená",J312,0)</f>
        <v>0</v>
      </c>
      <c r="BI312" s="144">
        <f>IF(N312="nulová",J312,0)</f>
        <v>0</v>
      </c>
      <c r="BJ312" s="17" t="s">
        <v>79</v>
      </c>
      <c r="BK312" s="144">
        <f>ROUND(I312*H312,2)</f>
        <v>0</v>
      </c>
      <c r="BL312" s="17" t="s">
        <v>5965</v>
      </c>
      <c r="BM312" s="143" t="s">
        <v>8178</v>
      </c>
    </row>
    <row r="313" spans="2:65" s="1" customFormat="1" ht="6.95" customHeight="1">
      <c r="B313" s="41"/>
      <c r="C313" s="42"/>
      <c r="D313" s="42"/>
      <c r="E313" s="42"/>
      <c r="F313" s="42"/>
      <c r="G313" s="42"/>
      <c r="H313" s="42"/>
      <c r="I313" s="42"/>
      <c r="J313" s="42"/>
      <c r="K313" s="42"/>
      <c r="L313" s="32"/>
    </row>
  </sheetData>
  <mergeCells count="9">
    <mergeCell ref="E87:H87"/>
    <mergeCell ref="E117:H117"/>
    <mergeCell ref="E119:H119"/>
    <mergeCell ref="L2:V2"/>
    <mergeCell ref="E7:H7"/>
    <mergeCell ref="E9:H9"/>
    <mergeCell ref="E18:H18"/>
    <mergeCell ref="E27:H27"/>
    <mergeCell ref="E85:H8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pageSetUpPr fitToPage="1"/>
  </sheetPr>
  <dimension ref="B2:BM323"/>
  <sheetViews>
    <sheetView showGridLines="0" tabSelected="1" topLeftCell="A244" workbookViewId="0">
      <selection activeCell="F247" sqref="F24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t="s">
        <v>6</v>
      </c>
      <c r="M2" s="309"/>
      <c r="N2" s="309"/>
      <c r="O2" s="309"/>
      <c r="P2" s="309"/>
      <c r="Q2" s="309"/>
      <c r="R2" s="309"/>
      <c r="S2" s="309"/>
      <c r="T2" s="309"/>
      <c r="U2" s="309"/>
      <c r="V2" s="309"/>
      <c r="AT2" s="17" t="s">
        <v>95</v>
      </c>
    </row>
    <row r="3" spans="2:46" ht="6.95" customHeight="1">
      <c r="B3" s="18"/>
      <c r="C3" s="19"/>
      <c r="D3" s="19"/>
      <c r="E3" s="19"/>
      <c r="F3" s="19"/>
      <c r="G3" s="19"/>
      <c r="H3" s="19"/>
      <c r="I3" s="19"/>
      <c r="J3" s="19"/>
      <c r="K3" s="19"/>
      <c r="L3" s="20"/>
      <c r="AT3" s="17" t="s">
        <v>81</v>
      </c>
    </row>
    <row r="4" spans="2:46" ht="24.95" customHeight="1">
      <c r="B4" s="20"/>
      <c r="D4" s="21" t="s">
        <v>125</v>
      </c>
      <c r="L4" s="20"/>
      <c r="M4" s="89" t="s">
        <v>11</v>
      </c>
      <c r="AT4" s="17" t="s">
        <v>4</v>
      </c>
    </row>
    <row r="5" spans="2:46" ht="6.95" customHeight="1">
      <c r="B5" s="20"/>
      <c r="L5" s="20"/>
    </row>
    <row r="6" spans="2:46" ht="12" customHeight="1">
      <c r="B6" s="20"/>
      <c r="D6" s="27" t="s">
        <v>17</v>
      </c>
      <c r="L6" s="20"/>
    </row>
    <row r="7" spans="2:46" ht="26.25" customHeight="1">
      <c r="B7" s="20"/>
      <c r="E7" s="341" t="str">
        <f>'Rekapitulace stavby'!K6</f>
        <v>Stavební úpravy části objektu A (budovy T13) na dětskou psychiatrii Nemocnice České Budějovice</v>
      </c>
      <c r="F7" s="342"/>
      <c r="G7" s="342"/>
      <c r="H7" s="342"/>
      <c r="L7" s="20"/>
    </row>
    <row r="8" spans="2:46" ht="12" customHeight="1">
      <c r="B8" s="20"/>
      <c r="D8" s="27" t="s">
        <v>126</v>
      </c>
      <c r="L8" s="20"/>
    </row>
    <row r="9" spans="2:46" s="1" customFormat="1" ht="16.5" customHeight="1">
      <c r="B9" s="32"/>
      <c r="E9" s="341" t="s">
        <v>127</v>
      </c>
      <c r="F9" s="340"/>
      <c r="G9" s="340"/>
      <c r="H9" s="340"/>
      <c r="L9" s="32"/>
    </row>
    <row r="10" spans="2:46" s="1" customFormat="1" ht="12" customHeight="1">
      <c r="B10" s="32"/>
      <c r="D10" s="27" t="s">
        <v>128</v>
      </c>
      <c r="L10" s="32"/>
    </row>
    <row r="11" spans="2:46" s="1" customFormat="1" ht="16.5" customHeight="1">
      <c r="B11" s="32"/>
      <c r="E11" s="335" t="s">
        <v>5966</v>
      </c>
      <c r="F11" s="340"/>
      <c r="G11" s="340"/>
      <c r="H11" s="340"/>
      <c r="L11" s="32"/>
    </row>
    <row r="12" spans="2:46" s="1" customFormat="1">
      <c r="B12" s="32"/>
      <c r="L12" s="32"/>
    </row>
    <row r="13" spans="2:46" s="1" customFormat="1" ht="12" customHeight="1">
      <c r="B13" s="32"/>
      <c r="D13" s="27" t="s">
        <v>19</v>
      </c>
      <c r="F13" s="25" t="s">
        <v>3</v>
      </c>
      <c r="I13" s="27" t="s">
        <v>21</v>
      </c>
      <c r="J13" s="25" t="s">
        <v>3</v>
      </c>
      <c r="L13" s="32"/>
    </row>
    <row r="14" spans="2:46" s="1" customFormat="1" ht="12" customHeight="1">
      <c r="B14" s="32"/>
      <c r="D14" s="27" t="s">
        <v>22</v>
      </c>
      <c r="F14" s="25" t="s">
        <v>23</v>
      </c>
      <c r="I14" s="27" t="s">
        <v>24</v>
      </c>
      <c r="J14" s="49" t="str">
        <f>'Rekapitulace stavby'!AN8</f>
        <v>11. 5. 2023</v>
      </c>
      <c r="L14" s="32"/>
    </row>
    <row r="15" spans="2:46" s="1" customFormat="1" ht="10.9" customHeight="1">
      <c r="B15" s="32"/>
      <c r="L15" s="32"/>
    </row>
    <row r="16" spans="2:46" s="1" customFormat="1" ht="12" customHeight="1">
      <c r="B16" s="32"/>
      <c r="D16" s="27" t="s">
        <v>26</v>
      </c>
      <c r="I16" s="27" t="s">
        <v>27</v>
      </c>
      <c r="J16" s="25" t="str">
        <f>IF('Rekapitulace stavby'!AN10="","",'Rekapitulace stavby'!AN10)</f>
        <v/>
      </c>
      <c r="L16" s="32"/>
    </row>
    <row r="17" spans="2:12" s="1" customFormat="1" ht="18" customHeight="1">
      <c r="B17" s="32"/>
      <c r="E17" s="25" t="str">
        <f>IF('Rekapitulace stavby'!E11="","",'Rekapitulace stavby'!E11)</f>
        <v xml:space="preserve"> </v>
      </c>
      <c r="I17" s="27" t="s">
        <v>29</v>
      </c>
      <c r="J17" s="25" t="str">
        <f>IF('Rekapitulace stavby'!AN11="","",'Rekapitulace stavby'!AN11)</f>
        <v/>
      </c>
      <c r="L17" s="32"/>
    </row>
    <row r="18" spans="2:12" s="1" customFormat="1" ht="6.95" customHeight="1">
      <c r="B18" s="32"/>
      <c r="L18" s="32"/>
    </row>
    <row r="19" spans="2:12" s="1" customFormat="1" ht="12" customHeight="1">
      <c r="B19" s="32"/>
      <c r="D19" s="27" t="s">
        <v>30</v>
      </c>
      <c r="I19" s="27" t="s">
        <v>27</v>
      </c>
      <c r="J19" s="28" t="str">
        <f>'Rekapitulace stavby'!AN13</f>
        <v>Vyplň údaj</v>
      </c>
      <c r="L19" s="32"/>
    </row>
    <row r="20" spans="2:12" s="1" customFormat="1" ht="18" customHeight="1">
      <c r="B20" s="32"/>
      <c r="E20" s="343" t="str">
        <f>'Rekapitulace stavby'!E14</f>
        <v>Vyplň údaj</v>
      </c>
      <c r="F20" s="325"/>
      <c r="G20" s="325"/>
      <c r="H20" s="325"/>
      <c r="I20" s="27" t="s">
        <v>29</v>
      </c>
      <c r="J20" s="28" t="str">
        <f>'Rekapitulace stavby'!AN14</f>
        <v>Vyplň údaj</v>
      </c>
      <c r="L20" s="32"/>
    </row>
    <row r="21" spans="2:12" s="1" customFormat="1" ht="6.95" customHeight="1">
      <c r="B21" s="32"/>
      <c r="L21" s="32"/>
    </row>
    <row r="22" spans="2:12" s="1" customFormat="1" ht="12" customHeight="1">
      <c r="B22" s="32"/>
      <c r="D22" s="27" t="s">
        <v>32</v>
      </c>
      <c r="I22" s="27" t="s">
        <v>27</v>
      </c>
      <c r="J22" s="25" t="s">
        <v>3</v>
      </c>
      <c r="L22" s="32"/>
    </row>
    <row r="23" spans="2:12" s="1" customFormat="1" ht="18" customHeight="1">
      <c r="B23" s="32"/>
      <c r="E23" s="25" t="s">
        <v>33</v>
      </c>
      <c r="I23" s="27" t="s">
        <v>29</v>
      </c>
      <c r="J23" s="25" t="s">
        <v>3</v>
      </c>
      <c r="L23" s="32"/>
    </row>
    <row r="24" spans="2:12" s="1" customFormat="1" ht="6.95" customHeight="1">
      <c r="B24" s="32"/>
      <c r="L24" s="32"/>
    </row>
    <row r="25" spans="2:12" s="1" customFormat="1" ht="12" customHeight="1">
      <c r="B25" s="32"/>
      <c r="D25" s="27" t="s">
        <v>35</v>
      </c>
      <c r="I25" s="27" t="s">
        <v>27</v>
      </c>
      <c r="J25" s="25" t="str">
        <f>IF('Rekapitulace stavby'!AN19="","",'Rekapitulace stavby'!AN19)</f>
        <v/>
      </c>
      <c r="L25" s="32"/>
    </row>
    <row r="26" spans="2:12" s="1" customFormat="1" ht="18" customHeight="1">
      <c r="B26" s="32"/>
      <c r="E26" s="25" t="str">
        <f>IF('Rekapitulace stavby'!E20="","",'Rekapitulace stavby'!E20)</f>
        <v xml:space="preserve"> </v>
      </c>
      <c r="I26" s="27" t="s">
        <v>29</v>
      </c>
      <c r="J26" s="25" t="str">
        <f>IF('Rekapitulace stavby'!AN20="","",'Rekapitulace stavby'!AN20)</f>
        <v/>
      </c>
      <c r="L26" s="32"/>
    </row>
    <row r="27" spans="2:12" s="1" customFormat="1" ht="6.95" customHeight="1">
      <c r="B27" s="32"/>
      <c r="L27" s="32"/>
    </row>
    <row r="28" spans="2:12" s="1" customFormat="1" ht="12" customHeight="1">
      <c r="B28" s="32"/>
      <c r="D28" s="27" t="s">
        <v>36</v>
      </c>
      <c r="L28" s="32"/>
    </row>
    <row r="29" spans="2:12" s="7" customFormat="1" ht="71.25" customHeight="1">
      <c r="B29" s="90"/>
      <c r="E29" s="329" t="s">
        <v>37</v>
      </c>
      <c r="F29" s="329"/>
      <c r="G29" s="329"/>
      <c r="H29" s="329"/>
      <c r="L29" s="90"/>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1" t="s">
        <v>38</v>
      </c>
      <c r="J32" s="62">
        <f>ROUND(J93,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92" t="s">
        <v>42</v>
      </c>
      <c r="E35" s="27" t="s">
        <v>43</v>
      </c>
      <c r="F35" s="82">
        <f>ROUND((SUM(BE93:BE322)),  2)</f>
        <v>0</v>
      </c>
      <c r="I35" s="93">
        <v>0.21</v>
      </c>
      <c r="J35" s="82">
        <f>ROUND(((SUM(BE93:BE322))*I35),  2)</f>
        <v>0</v>
      </c>
      <c r="L35" s="32"/>
    </row>
    <row r="36" spans="2:12" s="1" customFormat="1" ht="14.45" customHeight="1">
      <c r="B36" s="32"/>
      <c r="E36" s="27" t="s">
        <v>44</v>
      </c>
      <c r="F36" s="82">
        <f>ROUND((SUM(BF93:BF322)),  2)</f>
        <v>0</v>
      </c>
      <c r="I36" s="93">
        <v>0.15</v>
      </c>
      <c r="J36" s="82">
        <f>ROUND(((SUM(BF93:BF322))*I36),  2)</f>
        <v>0</v>
      </c>
      <c r="L36" s="32"/>
    </row>
    <row r="37" spans="2:12" s="1" customFormat="1" ht="14.45" hidden="1" customHeight="1">
      <c r="B37" s="32"/>
      <c r="E37" s="27" t="s">
        <v>45</v>
      </c>
      <c r="F37" s="82">
        <f>ROUND((SUM(BG93:BG322)),  2)</f>
        <v>0</v>
      </c>
      <c r="I37" s="93">
        <v>0.21</v>
      </c>
      <c r="J37" s="82">
        <f>0</f>
        <v>0</v>
      </c>
      <c r="L37" s="32"/>
    </row>
    <row r="38" spans="2:12" s="1" customFormat="1" ht="14.45" hidden="1" customHeight="1">
      <c r="B38" s="32"/>
      <c r="E38" s="27" t="s">
        <v>46</v>
      </c>
      <c r="F38" s="82">
        <f>ROUND((SUM(BH93:BH322)),  2)</f>
        <v>0</v>
      </c>
      <c r="I38" s="93">
        <v>0.15</v>
      </c>
      <c r="J38" s="82">
        <f>0</f>
        <v>0</v>
      </c>
      <c r="L38" s="32"/>
    </row>
    <row r="39" spans="2:12" s="1" customFormat="1" ht="14.45" hidden="1" customHeight="1">
      <c r="B39" s="32"/>
      <c r="E39" s="27" t="s">
        <v>47</v>
      </c>
      <c r="F39" s="82">
        <f>ROUND((SUM(BI93:BI322)),  2)</f>
        <v>0</v>
      </c>
      <c r="I39" s="93">
        <v>0</v>
      </c>
      <c r="J39" s="82">
        <f>0</f>
        <v>0</v>
      </c>
      <c r="L39" s="32"/>
    </row>
    <row r="40" spans="2:12" s="1" customFormat="1" ht="6.95" customHeight="1">
      <c r="B40" s="32"/>
      <c r="L40" s="32"/>
    </row>
    <row r="41" spans="2:12" s="1" customFormat="1" ht="25.35" customHeight="1">
      <c r="B41" s="32"/>
      <c r="C41" s="94"/>
      <c r="D41" s="95" t="s">
        <v>48</v>
      </c>
      <c r="E41" s="53"/>
      <c r="F41" s="53"/>
      <c r="G41" s="96" t="s">
        <v>49</v>
      </c>
      <c r="H41" s="97" t="s">
        <v>50</v>
      </c>
      <c r="I41" s="53"/>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130</v>
      </c>
      <c r="L47" s="32"/>
    </row>
    <row r="48" spans="2:12" s="1" customFormat="1" ht="6.95" customHeight="1">
      <c r="B48" s="32"/>
      <c r="L48" s="32"/>
    </row>
    <row r="49" spans="2:47" s="1" customFormat="1" ht="12" customHeight="1">
      <c r="B49" s="32"/>
      <c r="C49" s="27" t="s">
        <v>17</v>
      </c>
      <c r="L49" s="32"/>
    </row>
    <row r="50" spans="2:47" s="1" customFormat="1" ht="26.25" customHeight="1">
      <c r="B50" s="32"/>
      <c r="E50" s="341" t="str">
        <f>E7</f>
        <v>Stavební úpravy části objektu A (budovy T13) na dětskou psychiatrii Nemocnice České Budějovice</v>
      </c>
      <c r="F50" s="342"/>
      <c r="G50" s="342"/>
      <c r="H50" s="342"/>
      <c r="L50" s="32"/>
    </row>
    <row r="51" spans="2:47" ht="12" customHeight="1">
      <c r="B51" s="20"/>
      <c r="C51" s="27" t="s">
        <v>126</v>
      </c>
      <c r="L51" s="20"/>
    </row>
    <row r="52" spans="2:47" s="1" customFormat="1" ht="16.5" customHeight="1">
      <c r="B52" s="32"/>
      <c r="E52" s="341" t="s">
        <v>127</v>
      </c>
      <c r="F52" s="340"/>
      <c r="G52" s="340"/>
      <c r="H52" s="340"/>
      <c r="L52" s="32"/>
    </row>
    <row r="53" spans="2:47" s="1" customFormat="1" ht="12" customHeight="1">
      <c r="B53" s="32"/>
      <c r="C53" s="27" t="s">
        <v>128</v>
      </c>
      <c r="L53" s="32"/>
    </row>
    <row r="54" spans="2:47" s="1" customFormat="1" ht="16.5" customHeight="1">
      <c r="B54" s="32"/>
      <c r="E54" s="335" t="str">
        <f>E11</f>
        <v>04 - vzduchotechnika</v>
      </c>
      <c r="F54" s="340"/>
      <c r="G54" s="340"/>
      <c r="H54" s="340"/>
      <c r="L54" s="32"/>
    </row>
    <row r="55" spans="2:47" s="1" customFormat="1" ht="6.95" customHeight="1">
      <c r="B55" s="32"/>
      <c r="L55" s="32"/>
    </row>
    <row r="56" spans="2:47" s="1" customFormat="1" ht="12" customHeight="1">
      <c r="B56" s="32"/>
      <c r="C56" s="27" t="s">
        <v>22</v>
      </c>
      <c r="F56" s="25" t="str">
        <f>F14</f>
        <v>České Budějovice</v>
      </c>
      <c r="I56" s="27" t="s">
        <v>24</v>
      </c>
      <c r="J56" s="49" t="str">
        <f>IF(J14="","",J14)</f>
        <v>11. 5. 2023</v>
      </c>
      <c r="L56" s="32"/>
    </row>
    <row r="57" spans="2:47" s="1" customFormat="1" ht="6.95" customHeight="1">
      <c r="B57" s="32"/>
      <c r="L57" s="32"/>
    </row>
    <row r="58" spans="2:47" s="1" customFormat="1" ht="25.7" customHeight="1">
      <c r="B58" s="32"/>
      <c r="C58" s="27" t="s">
        <v>26</v>
      </c>
      <c r="F58" s="25" t="str">
        <f>E17</f>
        <v xml:space="preserve"> </v>
      </c>
      <c r="I58" s="27" t="s">
        <v>32</v>
      </c>
      <c r="J58" s="30" t="str">
        <f>E23</f>
        <v>Atelier G+G s.r.o., Jindřichův Hradec</v>
      </c>
      <c r="L58" s="32"/>
    </row>
    <row r="59" spans="2:47" s="1" customFormat="1" ht="15.2" customHeight="1">
      <c r="B59" s="32"/>
      <c r="C59" s="27" t="s">
        <v>30</v>
      </c>
      <c r="F59" s="25" t="str">
        <f>IF(E20="","",E20)</f>
        <v>Vyplň údaj</v>
      </c>
      <c r="I59" s="27" t="s">
        <v>35</v>
      </c>
      <c r="J59" s="30" t="str">
        <f>E26</f>
        <v xml:space="preserve"> </v>
      </c>
      <c r="L59" s="32"/>
    </row>
    <row r="60" spans="2:47" s="1" customFormat="1" ht="10.35" customHeight="1">
      <c r="B60" s="32"/>
      <c r="L60" s="32"/>
    </row>
    <row r="61" spans="2:47" s="1" customFormat="1" ht="29.25" customHeight="1">
      <c r="B61" s="32"/>
      <c r="C61" s="100" t="s">
        <v>131</v>
      </c>
      <c r="D61" s="94"/>
      <c r="E61" s="94"/>
      <c r="F61" s="94"/>
      <c r="G61" s="94"/>
      <c r="H61" s="94"/>
      <c r="I61" s="94"/>
      <c r="J61" s="101" t="s">
        <v>132</v>
      </c>
      <c r="K61" s="94"/>
      <c r="L61" s="32"/>
    </row>
    <row r="62" spans="2:47" s="1" customFormat="1" ht="10.35" customHeight="1">
      <c r="B62" s="32"/>
      <c r="L62" s="32"/>
    </row>
    <row r="63" spans="2:47" s="1" customFormat="1" ht="22.9" customHeight="1">
      <c r="B63" s="32"/>
      <c r="C63" s="102" t="s">
        <v>70</v>
      </c>
      <c r="J63" s="62">
        <f>J93</f>
        <v>0</v>
      </c>
      <c r="L63" s="32"/>
      <c r="AU63" s="17" t="s">
        <v>133</v>
      </c>
    </row>
    <row r="64" spans="2:47" s="8" customFormat="1" ht="24.95" customHeight="1">
      <c r="B64" s="103"/>
      <c r="D64" s="104" t="s">
        <v>5967</v>
      </c>
      <c r="E64" s="105"/>
      <c r="F64" s="105"/>
      <c r="G64" s="105"/>
      <c r="H64" s="105"/>
      <c r="I64" s="105"/>
      <c r="J64" s="106">
        <f>J94</f>
        <v>0</v>
      </c>
      <c r="L64" s="103"/>
    </row>
    <row r="65" spans="2:12" s="8" customFormat="1" ht="24.95" customHeight="1">
      <c r="B65" s="103"/>
      <c r="D65" s="104" t="s">
        <v>5968</v>
      </c>
      <c r="E65" s="105"/>
      <c r="F65" s="105"/>
      <c r="G65" s="105"/>
      <c r="H65" s="105"/>
      <c r="I65" s="105"/>
      <c r="J65" s="106">
        <f>J123</f>
        <v>0</v>
      </c>
      <c r="L65" s="103"/>
    </row>
    <row r="66" spans="2:12" s="8" customFormat="1" ht="24.95" customHeight="1">
      <c r="B66" s="103"/>
      <c r="D66" s="104" t="s">
        <v>5969</v>
      </c>
      <c r="E66" s="105"/>
      <c r="F66" s="105"/>
      <c r="G66" s="105"/>
      <c r="H66" s="105"/>
      <c r="I66" s="105"/>
      <c r="J66" s="106">
        <f>J166</f>
        <v>0</v>
      </c>
      <c r="L66" s="103"/>
    </row>
    <row r="67" spans="2:12" s="8" customFormat="1" ht="24.95" customHeight="1">
      <c r="B67" s="103"/>
      <c r="D67" s="104" t="s">
        <v>5970</v>
      </c>
      <c r="E67" s="105"/>
      <c r="F67" s="105"/>
      <c r="G67" s="105"/>
      <c r="H67" s="105"/>
      <c r="I67" s="105"/>
      <c r="J67" s="106">
        <f>J187</f>
        <v>0</v>
      </c>
      <c r="L67" s="103"/>
    </row>
    <row r="68" spans="2:12" s="8" customFormat="1" ht="24.95" customHeight="1">
      <c r="B68" s="103"/>
      <c r="D68" s="104" t="s">
        <v>5971</v>
      </c>
      <c r="E68" s="105"/>
      <c r="F68" s="105"/>
      <c r="G68" s="105"/>
      <c r="H68" s="105"/>
      <c r="I68" s="105"/>
      <c r="J68" s="106">
        <f>J241</f>
        <v>0</v>
      </c>
      <c r="L68" s="103"/>
    </row>
    <row r="69" spans="2:12" s="8" customFormat="1" ht="24.95" customHeight="1">
      <c r="B69" s="103"/>
      <c r="D69" s="104" t="s">
        <v>5972</v>
      </c>
      <c r="E69" s="105"/>
      <c r="F69" s="105"/>
      <c r="G69" s="105"/>
      <c r="H69" s="105"/>
      <c r="I69" s="105"/>
      <c r="J69" s="106">
        <f>J259</f>
        <v>0</v>
      </c>
      <c r="L69" s="103"/>
    </row>
    <row r="70" spans="2:12" s="8" customFormat="1" ht="24.95" customHeight="1">
      <c r="B70" s="103"/>
      <c r="D70" s="104" t="s">
        <v>5973</v>
      </c>
      <c r="E70" s="105"/>
      <c r="F70" s="105"/>
      <c r="G70" s="105"/>
      <c r="H70" s="105"/>
      <c r="I70" s="105"/>
      <c r="J70" s="106">
        <f>J265</f>
        <v>0</v>
      </c>
      <c r="L70" s="103"/>
    </row>
    <row r="71" spans="2:12" s="8" customFormat="1" ht="24.95" customHeight="1">
      <c r="B71" s="103"/>
      <c r="D71" s="104" t="s">
        <v>5974</v>
      </c>
      <c r="E71" s="105"/>
      <c r="F71" s="105"/>
      <c r="G71" s="105"/>
      <c r="H71" s="105"/>
      <c r="I71" s="105"/>
      <c r="J71" s="106">
        <f>J315</f>
        <v>0</v>
      </c>
      <c r="L71" s="103"/>
    </row>
    <row r="72" spans="2:12" s="1" customFormat="1" ht="21.75" customHeight="1">
      <c r="B72" s="32"/>
      <c r="L72" s="32"/>
    </row>
    <row r="73" spans="2:12" s="1" customFormat="1" ht="6.95" customHeight="1">
      <c r="B73" s="41"/>
      <c r="C73" s="42"/>
      <c r="D73" s="42"/>
      <c r="E73" s="42"/>
      <c r="F73" s="42"/>
      <c r="G73" s="42"/>
      <c r="H73" s="42"/>
      <c r="I73" s="42"/>
      <c r="J73" s="42"/>
      <c r="K73" s="42"/>
      <c r="L73" s="32"/>
    </row>
    <row r="77" spans="2:12" s="1" customFormat="1" ht="6.95" customHeight="1">
      <c r="B77" s="43"/>
      <c r="C77" s="44"/>
      <c r="D77" s="44"/>
      <c r="E77" s="44"/>
      <c r="F77" s="44"/>
      <c r="G77" s="44"/>
      <c r="H77" s="44"/>
      <c r="I77" s="44"/>
      <c r="J77" s="44"/>
      <c r="K77" s="44"/>
      <c r="L77" s="32"/>
    </row>
    <row r="78" spans="2:12" s="1" customFormat="1" ht="24.95" customHeight="1">
      <c r="B78" s="32"/>
      <c r="C78" s="21" t="s">
        <v>167</v>
      </c>
      <c r="L78" s="32"/>
    </row>
    <row r="79" spans="2:12" s="1" customFormat="1" ht="6.95" customHeight="1">
      <c r="B79" s="32"/>
      <c r="L79" s="32"/>
    </row>
    <row r="80" spans="2:12" s="1" customFormat="1" ht="12" customHeight="1">
      <c r="B80" s="32"/>
      <c r="C80" s="27" t="s">
        <v>17</v>
      </c>
      <c r="L80" s="32"/>
    </row>
    <row r="81" spans="2:65" s="1" customFormat="1" ht="26.25" customHeight="1">
      <c r="B81" s="32"/>
      <c r="E81" s="341" t="str">
        <f>E7</f>
        <v>Stavební úpravy části objektu A (budovy T13) na dětskou psychiatrii Nemocnice České Budějovice</v>
      </c>
      <c r="F81" s="342"/>
      <c r="G81" s="342"/>
      <c r="H81" s="342"/>
      <c r="L81" s="32"/>
    </row>
    <row r="82" spans="2:65" ht="12" customHeight="1">
      <c r="B82" s="20"/>
      <c r="C82" s="27" t="s">
        <v>126</v>
      </c>
      <c r="L82" s="20"/>
    </row>
    <row r="83" spans="2:65" s="1" customFormat="1" ht="16.5" customHeight="1">
      <c r="B83" s="32"/>
      <c r="E83" s="341" t="s">
        <v>127</v>
      </c>
      <c r="F83" s="340"/>
      <c r="G83" s="340"/>
      <c r="H83" s="340"/>
      <c r="L83" s="32"/>
    </row>
    <row r="84" spans="2:65" s="1" customFormat="1" ht="12" customHeight="1">
      <c r="B84" s="32"/>
      <c r="C84" s="27" t="s">
        <v>128</v>
      </c>
      <c r="L84" s="32"/>
    </row>
    <row r="85" spans="2:65" s="1" customFormat="1" ht="16.5" customHeight="1">
      <c r="B85" s="32"/>
      <c r="E85" s="335" t="str">
        <f>E11</f>
        <v>04 - vzduchotechnika</v>
      </c>
      <c r="F85" s="340"/>
      <c r="G85" s="340"/>
      <c r="H85" s="340"/>
      <c r="L85" s="32"/>
    </row>
    <row r="86" spans="2:65" s="1" customFormat="1" ht="6.95" customHeight="1">
      <c r="B86" s="32"/>
      <c r="L86" s="32"/>
    </row>
    <row r="87" spans="2:65" s="1" customFormat="1" ht="12" customHeight="1">
      <c r="B87" s="32"/>
      <c r="C87" s="27" t="s">
        <v>22</v>
      </c>
      <c r="F87" s="25" t="str">
        <f>F14</f>
        <v>České Budějovice</v>
      </c>
      <c r="I87" s="27" t="s">
        <v>24</v>
      </c>
      <c r="J87" s="49" t="str">
        <f>IF(J14="","",J14)</f>
        <v>11. 5. 2023</v>
      </c>
      <c r="L87" s="32"/>
    </row>
    <row r="88" spans="2:65" s="1" customFormat="1" ht="6.95" customHeight="1">
      <c r="B88" s="32"/>
      <c r="L88" s="32"/>
    </row>
    <row r="89" spans="2:65" s="1" customFormat="1" ht="25.7" customHeight="1">
      <c r="B89" s="32"/>
      <c r="C89" s="27" t="s">
        <v>26</v>
      </c>
      <c r="F89" s="25" t="str">
        <f>E17</f>
        <v xml:space="preserve"> </v>
      </c>
      <c r="I89" s="27" t="s">
        <v>32</v>
      </c>
      <c r="J89" s="30" t="str">
        <f>E23</f>
        <v>Atelier G+G s.r.o., Jindřichův Hradec</v>
      </c>
      <c r="L89" s="32"/>
    </row>
    <row r="90" spans="2:65" s="1" customFormat="1" ht="15.2" customHeight="1">
      <c r="B90" s="32"/>
      <c r="C90" s="27" t="s">
        <v>30</v>
      </c>
      <c r="F90" s="25" t="str">
        <f>IF(E20="","",E20)</f>
        <v>Vyplň údaj</v>
      </c>
      <c r="I90" s="27" t="s">
        <v>35</v>
      </c>
      <c r="J90" s="30" t="str">
        <f>E26</f>
        <v xml:space="preserve"> </v>
      </c>
      <c r="L90" s="32"/>
    </row>
    <row r="91" spans="2:65" s="1" customFormat="1" ht="10.35" customHeight="1">
      <c r="B91" s="32"/>
      <c r="L91" s="32"/>
    </row>
    <row r="92" spans="2:65" s="10" customFormat="1" ht="29.25" customHeight="1">
      <c r="B92" s="111"/>
      <c r="C92" s="112" t="s">
        <v>168</v>
      </c>
      <c r="D92" s="113" t="s">
        <v>57</v>
      </c>
      <c r="E92" s="113" t="s">
        <v>53</v>
      </c>
      <c r="F92" s="113" t="s">
        <v>54</v>
      </c>
      <c r="G92" s="113" t="s">
        <v>169</v>
      </c>
      <c r="H92" s="113" t="s">
        <v>170</v>
      </c>
      <c r="I92" s="113" t="s">
        <v>171</v>
      </c>
      <c r="J92" s="113" t="s">
        <v>132</v>
      </c>
      <c r="K92" s="114" t="s">
        <v>172</v>
      </c>
      <c r="L92" s="111"/>
      <c r="M92" s="55" t="s">
        <v>3</v>
      </c>
      <c r="N92" s="56" t="s">
        <v>42</v>
      </c>
      <c r="O92" s="56" t="s">
        <v>173</v>
      </c>
      <c r="P92" s="56" t="s">
        <v>174</v>
      </c>
      <c r="Q92" s="56" t="s">
        <v>175</v>
      </c>
      <c r="R92" s="56" t="s">
        <v>176</v>
      </c>
      <c r="S92" s="56" t="s">
        <v>177</v>
      </c>
      <c r="T92" s="57" t="s">
        <v>178</v>
      </c>
    </row>
    <row r="93" spans="2:65" s="1" customFormat="1" ht="22.9" customHeight="1">
      <c r="B93" s="32"/>
      <c r="C93" s="60" t="s">
        <v>179</v>
      </c>
      <c r="J93" s="115">
        <f>BK93</f>
        <v>0</v>
      </c>
      <c r="L93" s="32"/>
      <c r="M93" s="58"/>
      <c r="N93" s="50"/>
      <c r="O93" s="50"/>
      <c r="P93" s="116">
        <f>P94+P123+P166+P187+P241+P259+P265+P315</f>
        <v>0</v>
      </c>
      <c r="Q93" s="50"/>
      <c r="R93" s="116">
        <f>R94+R123+R166+R187+R241+R259+R265+R315</f>
        <v>0</v>
      </c>
      <c r="S93" s="50"/>
      <c r="T93" s="117">
        <f>T94+T123+T166+T187+T241+T259+T265+T315</f>
        <v>0</v>
      </c>
      <c r="AT93" s="17" t="s">
        <v>71</v>
      </c>
      <c r="AU93" s="17" t="s">
        <v>133</v>
      </c>
      <c r="BK93" s="118">
        <f>BK94+BK123+BK166+BK187+BK241+BK259+BK265+BK315</f>
        <v>0</v>
      </c>
    </row>
    <row r="94" spans="2:65" s="11" customFormat="1" ht="25.9" customHeight="1">
      <c r="B94" s="119"/>
      <c r="D94" s="120" t="s">
        <v>71</v>
      </c>
      <c r="E94" s="121" t="s">
        <v>5975</v>
      </c>
      <c r="F94" s="121" t="s">
        <v>5976</v>
      </c>
      <c r="I94" s="122"/>
      <c r="J94" s="123">
        <f>BK94</f>
        <v>0</v>
      </c>
      <c r="L94" s="119"/>
      <c r="M94" s="124"/>
      <c r="P94" s="125">
        <f>SUM(P95:P122)</f>
        <v>0</v>
      </c>
      <c r="R94" s="125">
        <f>SUM(R95:R122)</f>
        <v>0</v>
      </c>
      <c r="T94" s="126">
        <f>SUM(T95:T122)</f>
        <v>0</v>
      </c>
      <c r="AR94" s="120" t="s">
        <v>79</v>
      </c>
      <c r="AT94" s="127" t="s">
        <v>71</v>
      </c>
      <c r="AU94" s="127" t="s">
        <v>72</v>
      </c>
      <c r="AY94" s="120" t="s">
        <v>182</v>
      </c>
      <c r="BK94" s="128">
        <f>SUM(BK95:BK122)</f>
        <v>0</v>
      </c>
    </row>
    <row r="95" spans="2:65" s="1" customFormat="1" ht="98.25" customHeight="1">
      <c r="B95" s="131"/>
      <c r="C95" s="132" t="s">
        <v>79</v>
      </c>
      <c r="D95" s="132" t="s">
        <v>184</v>
      </c>
      <c r="E95" s="133" t="s">
        <v>5977</v>
      </c>
      <c r="F95" s="134" t="s">
        <v>8234</v>
      </c>
      <c r="G95" s="135" t="s">
        <v>5381</v>
      </c>
      <c r="H95" s="136">
        <v>1</v>
      </c>
      <c r="I95" s="137"/>
      <c r="J95" s="138">
        <f>ROUND(I95*H95,2)</f>
        <v>0</v>
      </c>
      <c r="K95" s="134" t="s">
        <v>3</v>
      </c>
      <c r="L95" s="32"/>
      <c r="M95" s="139" t="s">
        <v>3</v>
      </c>
      <c r="N95" s="140" t="s">
        <v>43</v>
      </c>
      <c r="P95" s="141">
        <f>O95*H95</f>
        <v>0</v>
      </c>
      <c r="Q95" s="141">
        <v>0</v>
      </c>
      <c r="R95" s="141">
        <f>Q95*H95</f>
        <v>0</v>
      </c>
      <c r="S95" s="141">
        <v>0</v>
      </c>
      <c r="T95" s="142">
        <f>S95*H95</f>
        <v>0</v>
      </c>
      <c r="AR95" s="143" t="s">
        <v>189</v>
      </c>
      <c r="AT95" s="143" t="s">
        <v>184</v>
      </c>
      <c r="AU95" s="143" t="s">
        <v>79</v>
      </c>
      <c r="AY95" s="17" t="s">
        <v>182</v>
      </c>
      <c r="BE95" s="144">
        <f>IF(N95="základní",J95,0)</f>
        <v>0</v>
      </c>
      <c r="BF95" s="144">
        <f>IF(N95="snížená",J95,0)</f>
        <v>0</v>
      </c>
      <c r="BG95" s="144">
        <f>IF(N95="zákl. přenesená",J95,0)</f>
        <v>0</v>
      </c>
      <c r="BH95" s="144">
        <f>IF(N95="sníž. přenesená",J95,0)</f>
        <v>0</v>
      </c>
      <c r="BI95" s="144">
        <f>IF(N95="nulová",J95,0)</f>
        <v>0</v>
      </c>
      <c r="BJ95" s="17" t="s">
        <v>79</v>
      </c>
      <c r="BK95" s="144">
        <f>ROUND(I95*H95,2)</f>
        <v>0</v>
      </c>
      <c r="BL95" s="17" t="s">
        <v>189</v>
      </c>
      <c r="BM95" s="143" t="s">
        <v>81</v>
      </c>
    </row>
    <row r="96" spans="2:65" s="1" customFormat="1" ht="126.75">
      <c r="B96" s="32"/>
      <c r="D96" s="150" t="s">
        <v>739</v>
      </c>
      <c r="F96" s="181" t="s">
        <v>5978</v>
      </c>
      <c r="I96" s="147"/>
      <c r="L96" s="32"/>
      <c r="M96" s="148"/>
      <c r="T96" s="52"/>
      <c r="AT96" s="17" t="s">
        <v>739</v>
      </c>
      <c r="AU96" s="17" t="s">
        <v>79</v>
      </c>
    </row>
    <row r="97" spans="2:65" s="1" customFormat="1" ht="49.15" customHeight="1">
      <c r="B97" s="131"/>
      <c r="C97" s="132" t="s">
        <v>81</v>
      </c>
      <c r="D97" s="132" t="s">
        <v>184</v>
      </c>
      <c r="E97" s="133" t="s">
        <v>5979</v>
      </c>
      <c r="F97" s="134" t="s">
        <v>5980</v>
      </c>
      <c r="G97" s="135" t="s">
        <v>5381</v>
      </c>
      <c r="H97" s="136">
        <v>2</v>
      </c>
      <c r="I97" s="137"/>
      <c r="J97" s="138">
        <f t="shared" ref="J97:J122" si="0">ROUND(I97*H97,2)</f>
        <v>0</v>
      </c>
      <c r="K97" s="134" t="s">
        <v>3</v>
      </c>
      <c r="L97" s="32"/>
      <c r="M97" s="139" t="s">
        <v>3</v>
      </c>
      <c r="N97" s="140" t="s">
        <v>43</v>
      </c>
      <c r="P97" s="141">
        <f t="shared" ref="P97:P122" si="1">O97*H97</f>
        <v>0</v>
      </c>
      <c r="Q97" s="141">
        <v>0</v>
      </c>
      <c r="R97" s="141">
        <f t="shared" ref="R97:R122" si="2">Q97*H97</f>
        <v>0</v>
      </c>
      <c r="S97" s="141">
        <v>0</v>
      </c>
      <c r="T97" s="142">
        <f t="shared" ref="T97:T122" si="3">S97*H97</f>
        <v>0</v>
      </c>
      <c r="AR97" s="143" t="s">
        <v>189</v>
      </c>
      <c r="AT97" s="143" t="s">
        <v>184</v>
      </c>
      <c r="AU97" s="143" t="s">
        <v>79</v>
      </c>
      <c r="AY97" s="17" t="s">
        <v>182</v>
      </c>
      <c r="BE97" s="144">
        <f t="shared" ref="BE97:BE122" si="4">IF(N97="základní",J97,0)</f>
        <v>0</v>
      </c>
      <c r="BF97" s="144">
        <f t="shared" ref="BF97:BF122" si="5">IF(N97="snížená",J97,0)</f>
        <v>0</v>
      </c>
      <c r="BG97" s="144">
        <f t="shared" ref="BG97:BG122" si="6">IF(N97="zákl. přenesená",J97,0)</f>
        <v>0</v>
      </c>
      <c r="BH97" s="144">
        <f t="shared" ref="BH97:BH122" si="7">IF(N97="sníž. přenesená",J97,0)</f>
        <v>0</v>
      </c>
      <c r="BI97" s="144">
        <f t="shared" ref="BI97:BI122" si="8">IF(N97="nulová",J97,0)</f>
        <v>0</v>
      </c>
      <c r="BJ97" s="17" t="s">
        <v>79</v>
      </c>
      <c r="BK97" s="144">
        <f t="shared" ref="BK97:BK122" si="9">ROUND(I97*H97,2)</f>
        <v>0</v>
      </c>
      <c r="BL97" s="17" t="s">
        <v>189</v>
      </c>
      <c r="BM97" s="143" t="s">
        <v>189</v>
      </c>
    </row>
    <row r="98" spans="2:65" s="1" customFormat="1" ht="49.15" customHeight="1">
      <c r="B98" s="131"/>
      <c r="C98" s="132" t="s">
        <v>202</v>
      </c>
      <c r="D98" s="132" t="s">
        <v>184</v>
      </c>
      <c r="E98" s="133" t="s">
        <v>5981</v>
      </c>
      <c r="F98" s="134" t="s">
        <v>5982</v>
      </c>
      <c r="G98" s="135" t="s">
        <v>5381</v>
      </c>
      <c r="H98" s="136">
        <v>2</v>
      </c>
      <c r="I98" s="137"/>
      <c r="J98" s="138">
        <f t="shared" si="0"/>
        <v>0</v>
      </c>
      <c r="K98" s="134" t="s">
        <v>3</v>
      </c>
      <c r="L98" s="32"/>
      <c r="M98" s="139" t="s">
        <v>3</v>
      </c>
      <c r="N98" s="140" t="s">
        <v>43</v>
      </c>
      <c r="P98" s="141">
        <f t="shared" si="1"/>
        <v>0</v>
      </c>
      <c r="Q98" s="141">
        <v>0</v>
      </c>
      <c r="R98" s="141">
        <f t="shared" si="2"/>
        <v>0</v>
      </c>
      <c r="S98" s="141">
        <v>0</v>
      </c>
      <c r="T98" s="142">
        <f t="shared" si="3"/>
        <v>0</v>
      </c>
      <c r="AR98" s="143" t="s">
        <v>189</v>
      </c>
      <c r="AT98" s="143" t="s">
        <v>184</v>
      </c>
      <c r="AU98" s="143" t="s">
        <v>79</v>
      </c>
      <c r="AY98" s="17" t="s">
        <v>182</v>
      </c>
      <c r="BE98" s="144">
        <f t="shared" si="4"/>
        <v>0</v>
      </c>
      <c r="BF98" s="144">
        <f t="shared" si="5"/>
        <v>0</v>
      </c>
      <c r="BG98" s="144">
        <f t="shared" si="6"/>
        <v>0</v>
      </c>
      <c r="BH98" s="144">
        <f t="shared" si="7"/>
        <v>0</v>
      </c>
      <c r="BI98" s="144">
        <f t="shared" si="8"/>
        <v>0</v>
      </c>
      <c r="BJ98" s="17" t="s">
        <v>79</v>
      </c>
      <c r="BK98" s="144">
        <f t="shared" si="9"/>
        <v>0</v>
      </c>
      <c r="BL98" s="17" t="s">
        <v>189</v>
      </c>
      <c r="BM98" s="143" t="s">
        <v>224</v>
      </c>
    </row>
    <row r="99" spans="2:65" s="1" customFormat="1" ht="49.15" customHeight="1">
      <c r="B99" s="131"/>
      <c r="C99" s="132" t="s">
        <v>189</v>
      </c>
      <c r="D99" s="132" t="s">
        <v>184</v>
      </c>
      <c r="E99" s="133" t="s">
        <v>5983</v>
      </c>
      <c r="F99" s="134" t="s">
        <v>5984</v>
      </c>
      <c r="G99" s="135" t="s">
        <v>5381</v>
      </c>
      <c r="H99" s="136">
        <v>1</v>
      </c>
      <c r="I99" s="137"/>
      <c r="J99" s="138">
        <f t="shared" si="0"/>
        <v>0</v>
      </c>
      <c r="K99" s="134" t="s">
        <v>3</v>
      </c>
      <c r="L99" s="32"/>
      <c r="M99" s="139" t="s">
        <v>3</v>
      </c>
      <c r="N99" s="140" t="s">
        <v>43</v>
      </c>
      <c r="P99" s="141">
        <f t="shared" si="1"/>
        <v>0</v>
      </c>
      <c r="Q99" s="141">
        <v>0</v>
      </c>
      <c r="R99" s="141">
        <f t="shared" si="2"/>
        <v>0</v>
      </c>
      <c r="S99" s="141">
        <v>0</v>
      </c>
      <c r="T99" s="142">
        <f t="shared" si="3"/>
        <v>0</v>
      </c>
      <c r="AR99" s="143" t="s">
        <v>189</v>
      </c>
      <c r="AT99" s="143" t="s">
        <v>184</v>
      </c>
      <c r="AU99" s="143" t="s">
        <v>79</v>
      </c>
      <c r="AY99" s="17" t="s">
        <v>182</v>
      </c>
      <c r="BE99" s="144">
        <f t="shared" si="4"/>
        <v>0</v>
      </c>
      <c r="BF99" s="144">
        <f t="shared" si="5"/>
        <v>0</v>
      </c>
      <c r="BG99" s="144">
        <f t="shared" si="6"/>
        <v>0</v>
      </c>
      <c r="BH99" s="144">
        <f t="shared" si="7"/>
        <v>0</v>
      </c>
      <c r="BI99" s="144">
        <f t="shared" si="8"/>
        <v>0</v>
      </c>
      <c r="BJ99" s="17" t="s">
        <v>79</v>
      </c>
      <c r="BK99" s="144">
        <f t="shared" si="9"/>
        <v>0</v>
      </c>
      <c r="BL99" s="17" t="s">
        <v>189</v>
      </c>
      <c r="BM99" s="143" t="s">
        <v>236</v>
      </c>
    </row>
    <row r="100" spans="2:65" s="1" customFormat="1" ht="49.15" customHeight="1">
      <c r="B100" s="131"/>
      <c r="C100" s="132" t="s">
        <v>218</v>
      </c>
      <c r="D100" s="132" t="s">
        <v>184</v>
      </c>
      <c r="E100" s="133" t="s">
        <v>5985</v>
      </c>
      <c r="F100" s="134" t="s">
        <v>5986</v>
      </c>
      <c r="G100" s="135" t="s">
        <v>5381</v>
      </c>
      <c r="H100" s="136">
        <v>1</v>
      </c>
      <c r="I100" s="137"/>
      <c r="J100" s="138">
        <f t="shared" si="0"/>
        <v>0</v>
      </c>
      <c r="K100" s="134" t="s">
        <v>3</v>
      </c>
      <c r="L100" s="32"/>
      <c r="M100" s="139" t="s">
        <v>3</v>
      </c>
      <c r="N100" s="140" t="s">
        <v>43</v>
      </c>
      <c r="P100" s="141">
        <f t="shared" si="1"/>
        <v>0</v>
      </c>
      <c r="Q100" s="141">
        <v>0</v>
      </c>
      <c r="R100" s="141">
        <f t="shared" si="2"/>
        <v>0</v>
      </c>
      <c r="S100" s="141">
        <v>0</v>
      </c>
      <c r="T100" s="142">
        <f t="shared" si="3"/>
        <v>0</v>
      </c>
      <c r="AR100" s="143" t="s">
        <v>189</v>
      </c>
      <c r="AT100" s="143" t="s">
        <v>184</v>
      </c>
      <c r="AU100" s="143" t="s">
        <v>79</v>
      </c>
      <c r="AY100" s="17" t="s">
        <v>182</v>
      </c>
      <c r="BE100" s="144">
        <f t="shared" si="4"/>
        <v>0</v>
      </c>
      <c r="BF100" s="144">
        <f t="shared" si="5"/>
        <v>0</v>
      </c>
      <c r="BG100" s="144">
        <f t="shared" si="6"/>
        <v>0</v>
      </c>
      <c r="BH100" s="144">
        <f t="shared" si="7"/>
        <v>0</v>
      </c>
      <c r="BI100" s="144">
        <f t="shared" si="8"/>
        <v>0</v>
      </c>
      <c r="BJ100" s="17" t="s">
        <v>79</v>
      </c>
      <c r="BK100" s="144">
        <f t="shared" si="9"/>
        <v>0</v>
      </c>
      <c r="BL100" s="17" t="s">
        <v>189</v>
      </c>
      <c r="BM100" s="143" t="s">
        <v>111</v>
      </c>
    </row>
    <row r="101" spans="2:65" s="1" customFormat="1" ht="49.15" customHeight="1">
      <c r="B101" s="131"/>
      <c r="C101" s="132" t="s">
        <v>224</v>
      </c>
      <c r="D101" s="132" t="s">
        <v>184</v>
      </c>
      <c r="E101" s="133" t="s">
        <v>5987</v>
      </c>
      <c r="F101" s="134" t="s">
        <v>5988</v>
      </c>
      <c r="G101" s="135" t="s">
        <v>5381</v>
      </c>
      <c r="H101" s="136">
        <v>1</v>
      </c>
      <c r="I101" s="137"/>
      <c r="J101" s="138">
        <f t="shared" si="0"/>
        <v>0</v>
      </c>
      <c r="K101" s="134" t="s">
        <v>3</v>
      </c>
      <c r="L101" s="32"/>
      <c r="M101" s="139" t="s">
        <v>3</v>
      </c>
      <c r="N101" s="140" t="s">
        <v>43</v>
      </c>
      <c r="P101" s="141">
        <f t="shared" si="1"/>
        <v>0</v>
      </c>
      <c r="Q101" s="141">
        <v>0</v>
      </c>
      <c r="R101" s="141">
        <f t="shared" si="2"/>
        <v>0</v>
      </c>
      <c r="S101" s="141">
        <v>0</v>
      </c>
      <c r="T101" s="142">
        <f t="shared" si="3"/>
        <v>0</v>
      </c>
      <c r="AR101" s="143" t="s">
        <v>189</v>
      </c>
      <c r="AT101" s="143" t="s">
        <v>184</v>
      </c>
      <c r="AU101" s="143" t="s">
        <v>79</v>
      </c>
      <c r="AY101" s="17" t="s">
        <v>182</v>
      </c>
      <c r="BE101" s="144">
        <f t="shared" si="4"/>
        <v>0</v>
      </c>
      <c r="BF101" s="144">
        <f t="shared" si="5"/>
        <v>0</v>
      </c>
      <c r="BG101" s="144">
        <f t="shared" si="6"/>
        <v>0</v>
      </c>
      <c r="BH101" s="144">
        <f t="shared" si="7"/>
        <v>0</v>
      </c>
      <c r="BI101" s="144">
        <f t="shared" si="8"/>
        <v>0</v>
      </c>
      <c r="BJ101" s="17" t="s">
        <v>79</v>
      </c>
      <c r="BK101" s="144">
        <f t="shared" si="9"/>
        <v>0</v>
      </c>
      <c r="BL101" s="17" t="s">
        <v>189</v>
      </c>
      <c r="BM101" s="143" t="s">
        <v>260</v>
      </c>
    </row>
    <row r="102" spans="2:65" s="1" customFormat="1" ht="24.2" customHeight="1">
      <c r="B102" s="131"/>
      <c r="C102" s="132" t="s">
        <v>230</v>
      </c>
      <c r="D102" s="132" t="s">
        <v>184</v>
      </c>
      <c r="E102" s="133" t="s">
        <v>5989</v>
      </c>
      <c r="F102" s="134" t="s">
        <v>5990</v>
      </c>
      <c r="G102" s="135" t="s">
        <v>5381</v>
      </c>
      <c r="H102" s="136">
        <v>4</v>
      </c>
      <c r="I102" s="137"/>
      <c r="J102" s="138">
        <f t="shared" si="0"/>
        <v>0</v>
      </c>
      <c r="K102" s="134" t="s">
        <v>3</v>
      </c>
      <c r="L102" s="32"/>
      <c r="M102" s="139" t="s">
        <v>3</v>
      </c>
      <c r="N102" s="140" t="s">
        <v>43</v>
      </c>
      <c r="P102" s="141">
        <f t="shared" si="1"/>
        <v>0</v>
      </c>
      <c r="Q102" s="141">
        <v>0</v>
      </c>
      <c r="R102" s="141">
        <f t="shared" si="2"/>
        <v>0</v>
      </c>
      <c r="S102" s="141">
        <v>0</v>
      </c>
      <c r="T102" s="142">
        <f t="shared" si="3"/>
        <v>0</v>
      </c>
      <c r="AR102" s="143" t="s">
        <v>189</v>
      </c>
      <c r="AT102" s="143" t="s">
        <v>184</v>
      </c>
      <c r="AU102" s="143" t="s">
        <v>79</v>
      </c>
      <c r="AY102" s="17" t="s">
        <v>182</v>
      </c>
      <c r="BE102" s="144">
        <f t="shared" si="4"/>
        <v>0</v>
      </c>
      <c r="BF102" s="144">
        <f t="shared" si="5"/>
        <v>0</v>
      </c>
      <c r="BG102" s="144">
        <f t="shared" si="6"/>
        <v>0</v>
      </c>
      <c r="BH102" s="144">
        <f t="shared" si="7"/>
        <v>0</v>
      </c>
      <c r="BI102" s="144">
        <f t="shared" si="8"/>
        <v>0</v>
      </c>
      <c r="BJ102" s="17" t="s">
        <v>79</v>
      </c>
      <c r="BK102" s="144">
        <f t="shared" si="9"/>
        <v>0</v>
      </c>
      <c r="BL102" s="17" t="s">
        <v>189</v>
      </c>
      <c r="BM102" s="143" t="s">
        <v>271</v>
      </c>
    </row>
    <row r="103" spans="2:65" s="1" customFormat="1" ht="37.9" customHeight="1">
      <c r="B103" s="131"/>
      <c r="C103" s="132" t="s">
        <v>236</v>
      </c>
      <c r="D103" s="132" t="s">
        <v>184</v>
      </c>
      <c r="E103" s="133" t="s">
        <v>5991</v>
      </c>
      <c r="F103" s="134" t="s">
        <v>5992</v>
      </c>
      <c r="G103" s="135" t="s">
        <v>5381</v>
      </c>
      <c r="H103" s="136">
        <v>4</v>
      </c>
      <c r="I103" s="137"/>
      <c r="J103" s="138">
        <f t="shared" si="0"/>
        <v>0</v>
      </c>
      <c r="K103" s="134" t="s">
        <v>3</v>
      </c>
      <c r="L103" s="32"/>
      <c r="M103" s="139" t="s">
        <v>3</v>
      </c>
      <c r="N103" s="140" t="s">
        <v>43</v>
      </c>
      <c r="P103" s="141">
        <f t="shared" si="1"/>
        <v>0</v>
      </c>
      <c r="Q103" s="141">
        <v>0</v>
      </c>
      <c r="R103" s="141">
        <f t="shared" si="2"/>
        <v>0</v>
      </c>
      <c r="S103" s="141">
        <v>0</v>
      </c>
      <c r="T103" s="142">
        <f t="shared" si="3"/>
        <v>0</v>
      </c>
      <c r="AR103" s="143" t="s">
        <v>189</v>
      </c>
      <c r="AT103" s="143" t="s">
        <v>184</v>
      </c>
      <c r="AU103" s="143" t="s">
        <v>79</v>
      </c>
      <c r="AY103" s="17" t="s">
        <v>182</v>
      </c>
      <c r="BE103" s="144">
        <f t="shared" si="4"/>
        <v>0</v>
      </c>
      <c r="BF103" s="144">
        <f t="shared" si="5"/>
        <v>0</v>
      </c>
      <c r="BG103" s="144">
        <f t="shared" si="6"/>
        <v>0</v>
      </c>
      <c r="BH103" s="144">
        <f t="shared" si="7"/>
        <v>0</v>
      </c>
      <c r="BI103" s="144">
        <f t="shared" si="8"/>
        <v>0</v>
      </c>
      <c r="BJ103" s="17" t="s">
        <v>79</v>
      </c>
      <c r="BK103" s="144">
        <f t="shared" si="9"/>
        <v>0</v>
      </c>
      <c r="BL103" s="17" t="s">
        <v>189</v>
      </c>
      <c r="BM103" s="143" t="s">
        <v>286</v>
      </c>
    </row>
    <row r="104" spans="2:65" s="1" customFormat="1" ht="37.9" customHeight="1">
      <c r="B104" s="131"/>
      <c r="C104" s="132" t="s">
        <v>243</v>
      </c>
      <c r="D104" s="132" t="s">
        <v>184</v>
      </c>
      <c r="E104" s="133" t="s">
        <v>5993</v>
      </c>
      <c r="F104" s="134" t="s">
        <v>5994</v>
      </c>
      <c r="G104" s="135" t="s">
        <v>5381</v>
      </c>
      <c r="H104" s="136">
        <v>2</v>
      </c>
      <c r="I104" s="137"/>
      <c r="J104" s="138">
        <f t="shared" si="0"/>
        <v>0</v>
      </c>
      <c r="K104" s="134" t="s">
        <v>3</v>
      </c>
      <c r="L104" s="32"/>
      <c r="M104" s="139" t="s">
        <v>3</v>
      </c>
      <c r="N104" s="140" t="s">
        <v>43</v>
      </c>
      <c r="P104" s="141">
        <f t="shared" si="1"/>
        <v>0</v>
      </c>
      <c r="Q104" s="141">
        <v>0</v>
      </c>
      <c r="R104" s="141">
        <f t="shared" si="2"/>
        <v>0</v>
      </c>
      <c r="S104" s="141">
        <v>0</v>
      </c>
      <c r="T104" s="142">
        <f t="shared" si="3"/>
        <v>0</v>
      </c>
      <c r="AR104" s="143" t="s">
        <v>189</v>
      </c>
      <c r="AT104" s="143" t="s">
        <v>184</v>
      </c>
      <c r="AU104" s="143" t="s">
        <v>79</v>
      </c>
      <c r="AY104" s="17" t="s">
        <v>182</v>
      </c>
      <c r="BE104" s="144">
        <f t="shared" si="4"/>
        <v>0</v>
      </c>
      <c r="BF104" s="144">
        <f t="shared" si="5"/>
        <v>0</v>
      </c>
      <c r="BG104" s="144">
        <f t="shared" si="6"/>
        <v>0</v>
      </c>
      <c r="BH104" s="144">
        <f t="shared" si="7"/>
        <v>0</v>
      </c>
      <c r="BI104" s="144">
        <f t="shared" si="8"/>
        <v>0</v>
      </c>
      <c r="BJ104" s="17" t="s">
        <v>79</v>
      </c>
      <c r="BK104" s="144">
        <f t="shared" si="9"/>
        <v>0</v>
      </c>
      <c r="BL104" s="17" t="s">
        <v>189</v>
      </c>
      <c r="BM104" s="143" t="s">
        <v>297</v>
      </c>
    </row>
    <row r="105" spans="2:65" s="1" customFormat="1" ht="37.9" customHeight="1">
      <c r="B105" s="131"/>
      <c r="C105" s="132" t="s">
        <v>111</v>
      </c>
      <c r="D105" s="132" t="s">
        <v>184</v>
      </c>
      <c r="E105" s="133" t="s">
        <v>5995</v>
      </c>
      <c r="F105" s="134" t="s">
        <v>5996</v>
      </c>
      <c r="G105" s="135" t="s">
        <v>5381</v>
      </c>
      <c r="H105" s="136">
        <v>2</v>
      </c>
      <c r="I105" s="137"/>
      <c r="J105" s="138">
        <f t="shared" si="0"/>
        <v>0</v>
      </c>
      <c r="K105" s="134" t="s">
        <v>3</v>
      </c>
      <c r="L105" s="32"/>
      <c r="M105" s="139" t="s">
        <v>3</v>
      </c>
      <c r="N105" s="140" t="s">
        <v>43</v>
      </c>
      <c r="P105" s="141">
        <f t="shared" si="1"/>
        <v>0</v>
      </c>
      <c r="Q105" s="141">
        <v>0</v>
      </c>
      <c r="R105" s="141">
        <f t="shared" si="2"/>
        <v>0</v>
      </c>
      <c r="S105" s="141">
        <v>0</v>
      </c>
      <c r="T105" s="142">
        <f t="shared" si="3"/>
        <v>0</v>
      </c>
      <c r="AR105" s="143" t="s">
        <v>189</v>
      </c>
      <c r="AT105" s="143" t="s">
        <v>184</v>
      </c>
      <c r="AU105" s="143" t="s">
        <v>79</v>
      </c>
      <c r="AY105" s="17" t="s">
        <v>182</v>
      </c>
      <c r="BE105" s="144">
        <f t="shared" si="4"/>
        <v>0</v>
      </c>
      <c r="BF105" s="144">
        <f t="shared" si="5"/>
        <v>0</v>
      </c>
      <c r="BG105" s="144">
        <f t="shared" si="6"/>
        <v>0</v>
      </c>
      <c r="BH105" s="144">
        <f t="shared" si="7"/>
        <v>0</v>
      </c>
      <c r="BI105" s="144">
        <f t="shared" si="8"/>
        <v>0</v>
      </c>
      <c r="BJ105" s="17" t="s">
        <v>79</v>
      </c>
      <c r="BK105" s="144">
        <f t="shared" si="9"/>
        <v>0</v>
      </c>
      <c r="BL105" s="17" t="s">
        <v>189</v>
      </c>
      <c r="BM105" s="143" t="s">
        <v>309</v>
      </c>
    </row>
    <row r="106" spans="2:65" s="1" customFormat="1" ht="21.75" customHeight="1">
      <c r="B106" s="131"/>
      <c r="C106" s="132" t="s">
        <v>114</v>
      </c>
      <c r="D106" s="132" t="s">
        <v>184</v>
      </c>
      <c r="E106" s="133" t="s">
        <v>5997</v>
      </c>
      <c r="F106" s="134" t="s">
        <v>5998</v>
      </c>
      <c r="G106" s="135" t="s">
        <v>5999</v>
      </c>
      <c r="H106" s="136">
        <v>10</v>
      </c>
      <c r="I106" s="137"/>
      <c r="J106" s="138">
        <f t="shared" si="0"/>
        <v>0</v>
      </c>
      <c r="K106" s="134" t="s">
        <v>3</v>
      </c>
      <c r="L106" s="32"/>
      <c r="M106" s="139" t="s">
        <v>3</v>
      </c>
      <c r="N106" s="140" t="s">
        <v>43</v>
      </c>
      <c r="P106" s="141">
        <f t="shared" si="1"/>
        <v>0</v>
      </c>
      <c r="Q106" s="141">
        <v>0</v>
      </c>
      <c r="R106" s="141">
        <f t="shared" si="2"/>
        <v>0</v>
      </c>
      <c r="S106" s="141">
        <v>0</v>
      </c>
      <c r="T106" s="142">
        <f t="shared" si="3"/>
        <v>0</v>
      </c>
      <c r="AR106" s="143" t="s">
        <v>189</v>
      </c>
      <c r="AT106" s="143" t="s">
        <v>184</v>
      </c>
      <c r="AU106" s="143" t="s">
        <v>79</v>
      </c>
      <c r="AY106" s="17" t="s">
        <v>182</v>
      </c>
      <c r="BE106" s="144">
        <f t="shared" si="4"/>
        <v>0</v>
      </c>
      <c r="BF106" s="144">
        <f t="shared" si="5"/>
        <v>0</v>
      </c>
      <c r="BG106" s="144">
        <f t="shared" si="6"/>
        <v>0</v>
      </c>
      <c r="BH106" s="144">
        <f t="shared" si="7"/>
        <v>0</v>
      </c>
      <c r="BI106" s="144">
        <f t="shared" si="8"/>
        <v>0</v>
      </c>
      <c r="BJ106" s="17" t="s">
        <v>79</v>
      </c>
      <c r="BK106" s="144">
        <f t="shared" si="9"/>
        <v>0</v>
      </c>
      <c r="BL106" s="17" t="s">
        <v>189</v>
      </c>
      <c r="BM106" s="143" t="s">
        <v>319</v>
      </c>
    </row>
    <row r="107" spans="2:65" s="1" customFormat="1" ht="21.75" customHeight="1">
      <c r="B107" s="131"/>
      <c r="C107" s="132" t="s">
        <v>260</v>
      </c>
      <c r="D107" s="132" t="s">
        <v>184</v>
      </c>
      <c r="E107" s="133" t="s">
        <v>6000</v>
      </c>
      <c r="F107" s="134" t="s">
        <v>6001</v>
      </c>
      <c r="G107" s="135" t="s">
        <v>5999</v>
      </c>
      <c r="H107" s="136">
        <v>50</v>
      </c>
      <c r="I107" s="137"/>
      <c r="J107" s="138">
        <f t="shared" si="0"/>
        <v>0</v>
      </c>
      <c r="K107" s="134" t="s">
        <v>3</v>
      </c>
      <c r="L107" s="32"/>
      <c r="M107" s="139" t="s">
        <v>3</v>
      </c>
      <c r="N107" s="140" t="s">
        <v>43</v>
      </c>
      <c r="P107" s="141">
        <f t="shared" si="1"/>
        <v>0</v>
      </c>
      <c r="Q107" s="141">
        <v>0</v>
      </c>
      <c r="R107" s="141">
        <f t="shared" si="2"/>
        <v>0</v>
      </c>
      <c r="S107" s="141">
        <v>0</v>
      </c>
      <c r="T107" s="142">
        <f t="shared" si="3"/>
        <v>0</v>
      </c>
      <c r="AR107" s="143" t="s">
        <v>189</v>
      </c>
      <c r="AT107" s="143" t="s">
        <v>184</v>
      </c>
      <c r="AU107" s="143" t="s">
        <v>79</v>
      </c>
      <c r="AY107" s="17" t="s">
        <v>182</v>
      </c>
      <c r="BE107" s="144">
        <f t="shared" si="4"/>
        <v>0</v>
      </c>
      <c r="BF107" s="144">
        <f t="shared" si="5"/>
        <v>0</v>
      </c>
      <c r="BG107" s="144">
        <f t="shared" si="6"/>
        <v>0</v>
      </c>
      <c r="BH107" s="144">
        <f t="shared" si="7"/>
        <v>0</v>
      </c>
      <c r="BI107" s="144">
        <f t="shared" si="8"/>
        <v>0</v>
      </c>
      <c r="BJ107" s="17" t="s">
        <v>79</v>
      </c>
      <c r="BK107" s="144">
        <f t="shared" si="9"/>
        <v>0</v>
      </c>
      <c r="BL107" s="17" t="s">
        <v>189</v>
      </c>
      <c r="BM107" s="143" t="s">
        <v>338</v>
      </c>
    </row>
    <row r="108" spans="2:65" s="1" customFormat="1" ht="62.65" customHeight="1">
      <c r="B108" s="131"/>
      <c r="C108" s="132" t="s">
        <v>265</v>
      </c>
      <c r="D108" s="132" t="s">
        <v>184</v>
      </c>
      <c r="E108" s="133" t="s">
        <v>6002</v>
      </c>
      <c r="F108" s="134" t="s">
        <v>6003</v>
      </c>
      <c r="G108" s="135" t="s">
        <v>5381</v>
      </c>
      <c r="H108" s="136">
        <v>4</v>
      </c>
      <c r="I108" s="137"/>
      <c r="J108" s="138">
        <f t="shared" si="0"/>
        <v>0</v>
      </c>
      <c r="K108" s="134" t="s">
        <v>3</v>
      </c>
      <c r="L108" s="32"/>
      <c r="M108" s="139" t="s">
        <v>3</v>
      </c>
      <c r="N108" s="140" t="s">
        <v>43</v>
      </c>
      <c r="P108" s="141">
        <f t="shared" si="1"/>
        <v>0</v>
      </c>
      <c r="Q108" s="141">
        <v>0</v>
      </c>
      <c r="R108" s="141">
        <f t="shared" si="2"/>
        <v>0</v>
      </c>
      <c r="S108" s="141">
        <v>0</v>
      </c>
      <c r="T108" s="142">
        <f t="shared" si="3"/>
        <v>0</v>
      </c>
      <c r="AR108" s="143" t="s">
        <v>189</v>
      </c>
      <c r="AT108" s="143" t="s">
        <v>184</v>
      </c>
      <c r="AU108" s="143" t="s">
        <v>79</v>
      </c>
      <c r="AY108" s="17" t="s">
        <v>182</v>
      </c>
      <c r="BE108" s="144">
        <f t="shared" si="4"/>
        <v>0</v>
      </c>
      <c r="BF108" s="144">
        <f t="shared" si="5"/>
        <v>0</v>
      </c>
      <c r="BG108" s="144">
        <f t="shared" si="6"/>
        <v>0</v>
      </c>
      <c r="BH108" s="144">
        <f t="shared" si="7"/>
        <v>0</v>
      </c>
      <c r="BI108" s="144">
        <f t="shared" si="8"/>
        <v>0</v>
      </c>
      <c r="BJ108" s="17" t="s">
        <v>79</v>
      </c>
      <c r="BK108" s="144">
        <f t="shared" si="9"/>
        <v>0</v>
      </c>
      <c r="BL108" s="17" t="s">
        <v>189</v>
      </c>
      <c r="BM108" s="143" t="s">
        <v>357</v>
      </c>
    </row>
    <row r="109" spans="2:65" s="1" customFormat="1" ht="49.15" customHeight="1">
      <c r="B109" s="131"/>
      <c r="C109" s="132" t="s">
        <v>271</v>
      </c>
      <c r="D109" s="132" t="s">
        <v>184</v>
      </c>
      <c r="E109" s="133" t="s">
        <v>6004</v>
      </c>
      <c r="F109" s="134" t="s">
        <v>6005</v>
      </c>
      <c r="G109" s="135" t="s">
        <v>5381</v>
      </c>
      <c r="H109" s="136">
        <v>4</v>
      </c>
      <c r="I109" s="137"/>
      <c r="J109" s="138">
        <f t="shared" si="0"/>
        <v>0</v>
      </c>
      <c r="K109" s="134" t="s">
        <v>3</v>
      </c>
      <c r="L109" s="32"/>
      <c r="M109" s="139" t="s">
        <v>3</v>
      </c>
      <c r="N109" s="140" t="s">
        <v>43</v>
      </c>
      <c r="P109" s="141">
        <f t="shared" si="1"/>
        <v>0</v>
      </c>
      <c r="Q109" s="141">
        <v>0</v>
      </c>
      <c r="R109" s="141">
        <f t="shared" si="2"/>
        <v>0</v>
      </c>
      <c r="S109" s="141">
        <v>0</v>
      </c>
      <c r="T109" s="142">
        <f t="shared" si="3"/>
        <v>0</v>
      </c>
      <c r="AR109" s="143" t="s">
        <v>189</v>
      </c>
      <c r="AT109" s="143" t="s">
        <v>184</v>
      </c>
      <c r="AU109" s="143" t="s">
        <v>79</v>
      </c>
      <c r="AY109" s="17" t="s">
        <v>182</v>
      </c>
      <c r="BE109" s="144">
        <f t="shared" si="4"/>
        <v>0</v>
      </c>
      <c r="BF109" s="144">
        <f t="shared" si="5"/>
        <v>0</v>
      </c>
      <c r="BG109" s="144">
        <f t="shared" si="6"/>
        <v>0</v>
      </c>
      <c r="BH109" s="144">
        <f t="shared" si="7"/>
        <v>0</v>
      </c>
      <c r="BI109" s="144">
        <f t="shared" si="8"/>
        <v>0</v>
      </c>
      <c r="BJ109" s="17" t="s">
        <v>79</v>
      </c>
      <c r="BK109" s="144">
        <f t="shared" si="9"/>
        <v>0</v>
      </c>
      <c r="BL109" s="17" t="s">
        <v>189</v>
      </c>
      <c r="BM109" s="143" t="s">
        <v>374</v>
      </c>
    </row>
    <row r="110" spans="2:65" s="1" customFormat="1" ht="49.15" customHeight="1">
      <c r="B110" s="131"/>
      <c r="C110" s="132" t="s">
        <v>9</v>
      </c>
      <c r="D110" s="132" t="s">
        <v>184</v>
      </c>
      <c r="E110" s="133" t="s">
        <v>6006</v>
      </c>
      <c r="F110" s="134" t="s">
        <v>6007</v>
      </c>
      <c r="G110" s="135" t="s">
        <v>5381</v>
      </c>
      <c r="H110" s="136">
        <v>8</v>
      </c>
      <c r="I110" s="137"/>
      <c r="J110" s="138">
        <f t="shared" si="0"/>
        <v>0</v>
      </c>
      <c r="K110" s="134" t="s">
        <v>3</v>
      </c>
      <c r="L110" s="32"/>
      <c r="M110" s="139" t="s">
        <v>3</v>
      </c>
      <c r="N110" s="140" t="s">
        <v>43</v>
      </c>
      <c r="P110" s="141">
        <f t="shared" si="1"/>
        <v>0</v>
      </c>
      <c r="Q110" s="141">
        <v>0</v>
      </c>
      <c r="R110" s="141">
        <f t="shared" si="2"/>
        <v>0</v>
      </c>
      <c r="S110" s="141">
        <v>0</v>
      </c>
      <c r="T110" s="142">
        <f t="shared" si="3"/>
        <v>0</v>
      </c>
      <c r="AR110" s="143" t="s">
        <v>189</v>
      </c>
      <c r="AT110" s="143" t="s">
        <v>184</v>
      </c>
      <c r="AU110" s="143" t="s">
        <v>79</v>
      </c>
      <c r="AY110" s="17" t="s">
        <v>182</v>
      </c>
      <c r="BE110" s="144">
        <f t="shared" si="4"/>
        <v>0</v>
      </c>
      <c r="BF110" s="144">
        <f t="shared" si="5"/>
        <v>0</v>
      </c>
      <c r="BG110" s="144">
        <f t="shared" si="6"/>
        <v>0</v>
      </c>
      <c r="BH110" s="144">
        <f t="shared" si="7"/>
        <v>0</v>
      </c>
      <c r="BI110" s="144">
        <f t="shared" si="8"/>
        <v>0</v>
      </c>
      <c r="BJ110" s="17" t="s">
        <v>79</v>
      </c>
      <c r="BK110" s="144">
        <f t="shared" si="9"/>
        <v>0</v>
      </c>
      <c r="BL110" s="17" t="s">
        <v>189</v>
      </c>
      <c r="BM110" s="143" t="s">
        <v>390</v>
      </c>
    </row>
    <row r="111" spans="2:65" s="1" customFormat="1" ht="44.25" customHeight="1">
      <c r="B111" s="131"/>
      <c r="C111" s="132" t="s">
        <v>286</v>
      </c>
      <c r="D111" s="132" t="s">
        <v>184</v>
      </c>
      <c r="E111" s="133" t="s">
        <v>6008</v>
      </c>
      <c r="F111" s="134" t="s">
        <v>6009</v>
      </c>
      <c r="G111" s="135" t="s">
        <v>5381</v>
      </c>
      <c r="H111" s="136">
        <v>2</v>
      </c>
      <c r="I111" s="137"/>
      <c r="J111" s="138">
        <f t="shared" si="0"/>
        <v>0</v>
      </c>
      <c r="K111" s="134" t="s">
        <v>3</v>
      </c>
      <c r="L111" s="32"/>
      <c r="M111" s="139" t="s">
        <v>3</v>
      </c>
      <c r="N111" s="140" t="s">
        <v>43</v>
      </c>
      <c r="P111" s="141">
        <f t="shared" si="1"/>
        <v>0</v>
      </c>
      <c r="Q111" s="141">
        <v>0</v>
      </c>
      <c r="R111" s="141">
        <f t="shared" si="2"/>
        <v>0</v>
      </c>
      <c r="S111" s="141">
        <v>0</v>
      </c>
      <c r="T111" s="142">
        <f t="shared" si="3"/>
        <v>0</v>
      </c>
      <c r="AR111" s="143" t="s">
        <v>189</v>
      </c>
      <c r="AT111" s="143" t="s">
        <v>184</v>
      </c>
      <c r="AU111" s="143" t="s">
        <v>79</v>
      </c>
      <c r="AY111" s="17" t="s">
        <v>182</v>
      </c>
      <c r="BE111" s="144">
        <f t="shared" si="4"/>
        <v>0</v>
      </c>
      <c r="BF111" s="144">
        <f t="shared" si="5"/>
        <v>0</v>
      </c>
      <c r="BG111" s="144">
        <f t="shared" si="6"/>
        <v>0</v>
      </c>
      <c r="BH111" s="144">
        <f t="shared" si="7"/>
        <v>0</v>
      </c>
      <c r="BI111" s="144">
        <f t="shared" si="8"/>
        <v>0</v>
      </c>
      <c r="BJ111" s="17" t="s">
        <v>79</v>
      </c>
      <c r="BK111" s="144">
        <f t="shared" si="9"/>
        <v>0</v>
      </c>
      <c r="BL111" s="17" t="s">
        <v>189</v>
      </c>
      <c r="BM111" s="143" t="s">
        <v>405</v>
      </c>
    </row>
    <row r="112" spans="2:65" s="1" customFormat="1" ht="24.2" customHeight="1">
      <c r="B112" s="131"/>
      <c r="C112" s="132" t="s">
        <v>289</v>
      </c>
      <c r="D112" s="132" t="s">
        <v>184</v>
      </c>
      <c r="E112" s="133" t="s">
        <v>6010</v>
      </c>
      <c r="F112" s="134" t="s">
        <v>6011</v>
      </c>
      <c r="G112" s="135" t="s">
        <v>5381</v>
      </c>
      <c r="H112" s="136">
        <v>12</v>
      </c>
      <c r="I112" s="137"/>
      <c r="J112" s="138">
        <f t="shared" si="0"/>
        <v>0</v>
      </c>
      <c r="K112" s="134" t="s">
        <v>3</v>
      </c>
      <c r="L112" s="32"/>
      <c r="M112" s="139" t="s">
        <v>3</v>
      </c>
      <c r="N112" s="140" t="s">
        <v>43</v>
      </c>
      <c r="P112" s="141">
        <f t="shared" si="1"/>
        <v>0</v>
      </c>
      <c r="Q112" s="141">
        <v>0</v>
      </c>
      <c r="R112" s="141">
        <f t="shared" si="2"/>
        <v>0</v>
      </c>
      <c r="S112" s="141">
        <v>0</v>
      </c>
      <c r="T112" s="142">
        <f t="shared" si="3"/>
        <v>0</v>
      </c>
      <c r="AR112" s="143" t="s">
        <v>189</v>
      </c>
      <c r="AT112" s="143" t="s">
        <v>184</v>
      </c>
      <c r="AU112" s="143" t="s">
        <v>79</v>
      </c>
      <c r="AY112" s="17" t="s">
        <v>182</v>
      </c>
      <c r="BE112" s="144">
        <f t="shared" si="4"/>
        <v>0</v>
      </c>
      <c r="BF112" s="144">
        <f t="shared" si="5"/>
        <v>0</v>
      </c>
      <c r="BG112" s="144">
        <f t="shared" si="6"/>
        <v>0</v>
      </c>
      <c r="BH112" s="144">
        <f t="shared" si="7"/>
        <v>0</v>
      </c>
      <c r="BI112" s="144">
        <f t="shared" si="8"/>
        <v>0</v>
      </c>
      <c r="BJ112" s="17" t="s">
        <v>79</v>
      </c>
      <c r="BK112" s="144">
        <f t="shared" si="9"/>
        <v>0</v>
      </c>
      <c r="BL112" s="17" t="s">
        <v>189</v>
      </c>
      <c r="BM112" s="143" t="s">
        <v>425</v>
      </c>
    </row>
    <row r="113" spans="2:65" s="1" customFormat="1" ht="24.2" customHeight="1">
      <c r="B113" s="131"/>
      <c r="C113" s="132" t="s">
        <v>297</v>
      </c>
      <c r="D113" s="132" t="s">
        <v>184</v>
      </c>
      <c r="E113" s="133" t="s">
        <v>6012</v>
      </c>
      <c r="F113" s="134" t="s">
        <v>6013</v>
      </c>
      <c r="G113" s="135" t="s">
        <v>5381</v>
      </c>
      <c r="H113" s="136">
        <v>4</v>
      </c>
      <c r="I113" s="137"/>
      <c r="J113" s="138">
        <f t="shared" si="0"/>
        <v>0</v>
      </c>
      <c r="K113" s="134" t="s">
        <v>3</v>
      </c>
      <c r="L113" s="32"/>
      <c r="M113" s="139" t="s">
        <v>3</v>
      </c>
      <c r="N113" s="140" t="s">
        <v>43</v>
      </c>
      <c r="P113" s="141">
        <f t="shared" si="1"/>
        <v>0</v>
      </c>
      <c r="Q113" s="141">
        <v>0</v>
      </c>
      <c r="R113" s="141">
        <f t="shared" si="2"/>
        <v>0</v>
      </c>
      <c r="S113" s="141">
        <v>0</v>
      </c>
      <c r="T113" s="142">
        <f t="shared" si="3"/>
        <v>0</v>
      </c>
      <c r="AR113" s="143" t="s">
        <v>189</v>
      </c>
      <c r="AT113" s="143" t="s">
        <v>184</v>
      </c>
      <c r="AU113" s="143" t="s">
        <v>79</v>
      </c>
      <c r="AY113" s="17" t="s">
        <v>182</v>
      </c>
      <c r="BE113" s="144">
        <f t="shared" si="4"/>
        <v>0</v>
      </c>
      <c r="BF113" s="144">
        <f t="shared" si="5"/>
        <v>0</v>
      </c>
      <c r="BG113" s="144">
        <f t="shared" si="6"/>
        <v>0</v>
      </c>
      <c r="BH113" s="144">
        <f t="shared" si="7"/>
        <v>0</v>
      </c>
      <c r="BI113" s="144">
        <f t="shared" si="8"/>
        <v>0</v>
      </c>
      <c r="BJ113" s="17" t="s">
        <v>79</v>
      </c>
      <c r="BK113" s="144">
        <f t="shared" si="9"/>
        <v>0</v>
      </c>
      <c r="BL113" s="17" t="s">
        <v>189</v>
      </c>
      <c r="BM113" s="143" t="s">
        <v>444</v>
      </c>
    </row>
    <row r="114" spans="2:65" s="1" customFormat="1" ht="24.2" customHeight="1">
      <c r="B114" s="131"/>
      <c r="C114" s="132" t="s">
        <v>303</v>
      </c>
      <c r="D114" s="132" t="s">
        <v>184</v>
      </c>
      <c r="E114" s="133" t="s">
        <v>6014</v>
      </c>
      <c r="F114" s="134" t="s">
        <v>6015</v>
      </c>
      <c r="G114" s="135" t="s">
        <v>5381</v>
      </c>
      <c r="H114" s="136">
        <v>1</v>
      </c>
      <c r="I114" s="137"/>
      <c r="J114" s="138">
        <f t="shared" si="0"/>
        <v>0</v>
      </c>
      <c r="K114" s="134" t="s">
        <v>3</v>
      </c>
      <c r="L114" s="32"/>
      <c r="M114" s="139" t="s">
        <v>3</v>
      </c>
      <c r="N114" s="140" t="s">
        <v>43</v>
      </c>
      <c r="P114" s="141">
        <f t="shared" si="1"/>
        <v>0</v>
      </c>
      <c r="Q114" s="141">
        <v>0</v>
      </c>
      <c r="R114" s="141">
        <f t="shared" si="2"/>
        <v>0</v>
      </c>
      <c r="S114" s="141">
        <v>0</v>
      </c>
      <c r="T114" s="142">
        <f t="shared" si="3"/>
        <v>0</v>
      </c>
      <c r="AR114" s="143" t="s">
        <v>189</v>
      </c>
      <c r="AT114" s="143" t="s">
        <v>184</v>
      </c>
      <c r="AU114" s="143" t="s">
        <v>79</v>
      </c>
      <c r="AY114" s="17" t="s">
        <v>182</v>
      </c>
      <c r="BE114" s="144">
        <f t="shared" si="4"/>
        <v>0</v>
      </c>
      <c r="BF114" s="144">
        <f t="shared" si="5"/>
        <v>0</v>
      </c>
      <c r="BG114" s="144">
        <f t="shared" si="6"/>
        <v>0</v>
      </c>
      <c r="BH114" s="144">
        <f t="shared" si="7"/>
        <v>0</v>
      </c>
      <c r="BI114" s="144">
        <f t="shared" si="8"/>
        <v>0</v>
      </c>
      <c r="BJ114" s="17" t="s">
        <v>79</v>
      </c>
      <c r="BK114" s="144">
        <f t="shared" si="9"/>
        <v>0</v>
      </c>
      <c r="BL114" s="17" t="s">
        <v>189</v>
      </c>
      <c r="BM114" s="143" t="s">
        <v>464</v>
      </c>
    </row>
    <row r="115" spans="2:65" s="1" customFormat="1" ht="24.2" customHeight="1">
      <c r="B115" s="131"/>
      <c r="C115" s="132" t="s">
        <v>309</v>
      </c>
      <c r="D115" s="132" t="s">
        <v>184</v>
      </c>
      <c r="E115" s="133" t="s">
        <v>6016</v>
      </c>
      <c r="F115" s="134" t="s">
        <v>6017</v>
      </c>
      <c r="G115" s="135" t="s">
        <v>5381</v>
      </c>
      <c r="H115" s="136">
        <v>1</v>
      </c>
      <c r="I115" s="137"/>
      <c r="J115" s="138">
        <f t="shared" si="0"/>
        <v>0</v>
      </c>
      <c r="K115" s="134" t="s">
        <v>3</v>
      </c>
      <c r="L115" s="32"/>
      <c r="M115" s="139" t="s">
        <v>3</v>
      </c>
      <c r="N115" s="140" t="s">
        <v>43</v>
      </c>
      <c r="P115" s="141">
        <f t="shared" si="1"/>
        <v>0</v>
      </c>
      <c r="Q115" s="141">
        <v>0</v>
      </c>
      <c r="R115" s="141">
        <f t="shared" si="2"/>
        <v>0</v>
      </c>
      <c r="S115" s="141">
        <v>0</v>
      </c>
      <c r="T115" s="142">
        <f t="shared" si="3"/>
        <v>0</v>
      </c>
      <c r="AR115" s="143" t="s">
        <v>189</v>
      </c>
      <c r="AT115" s="143" t="s">
        <v>184</v>
      </c>
      <c r="AU115" s="143" t="s">
        <v>79</v>
      </c>
      <c r="AY115" s="17" t="s">
        <v>182</v>
      </c>
      <c r="BE115" s="144">
        <f t="shared" si="4"/>
        <v>0</v>
      </c>
      <c r="BF115" s="144">
        <f t="shared" si="5"/>
        <v>0</v>
      </c>
      <c r="BG115" s="144">
        <f t="shared" si="6"/>
        <v>0</v>
      </c>
      <c r="BH115" s="144">
        <f t="shared" si="7"/>
        <v>0</v>
      </c>
      <c r="BI115" s="144">
        <f t="shared" si="8"/>
        <v>0</v>
      </c>
      <c r="BJ115" s="17" t="s">
        <v>79</v>
      </c>
      <c r="BK115" s="144">
        <f t="shared" si="9"/>
        <v>0</v>
      </c>
      <c r="BL115" s="17" t="s">
        <v>189</v>
      </c>
      <c r="BM115" s="143" t="s">
        <v>484</v>
      </c>
    </row>
    <row r="116" spans="2:65" s="1" customFormat="1" ht="16.5" customHeight="1">
      <c r="B116" s="131"/>
      <c r="C116" s="132" t="s">
        <v>8</v>
      </c>
      <c r="D116" s="132" t="s">
        <v>184</v>
      </c>
      <c r="E116" s="133" t="s">
        <v>6018</v>
      </c>
      <c r="F116" s="134" t="s">
        <v>6019</v>
      </c>
      <c r="G116" s="135" t="s">
        <v>292</v>
      </c>
      <c r="H116" s="136">
        <v>238</v>
      </c>
      <c r="I116" s="137"/>
      <c r="J116" s="138">
        <f t="shared" si="0"/>
        <v>0</v>
      </c>
      <c r="K116" s="134" t="s">
        <v>3</v>
      </c>
      <c r="L116" s="32"/>
      <c r="M116" s="139" t="s">
        <v>3</v>
      </c>
      <c r="N116" s="140" t="s">
        <v>43</v>
      </c>
      <c r="P116" s="141">
        <f t="shared" si="1"/>
        <v>0</v>
      </c>
      <c r="Q116" s="141">
        <v>0</v>
      </c>
      <c r="R116" s="141">
        <f t="shared" si="2"/>
        <v>0</v>
      </c>
      <c r="S116" s="141">
        <v>0</v>
      </c>
      <c r="T116" s="142">
        <f t="shared" si="3"/>
        <v>0</v>
      </c>
      <c r="AR116" s="143" t="s">
        <v>189</v>
      </c>
      <c r="AT116" s="143" t="s">
        <v>184</v>
      </c>
      <c r="AU116" s="143" t="s">
        <v>79</v>
      </c>
      <c r="AY116" s="17" t="s">
        <v>182</v>
      </c>
      <c r="BE116" s="144">
        <f t="shared" si="4"/>
        <v>0</v>
      </c>
      <c r="BF116" s="144">
        <f t="shared" si="5"/>
        <v>0</v>
      </c>
      <c r="BG116" s="144">
        <f t="shared" si="6"/>
        <v>0</v>
      </c>
      <c r="BH116" s="144">
        <f t="shared" si="7"/>
        <v>0</v>
      </c>
      <c r="BI116" s="144">
        <f t="shared" si="8"/>
        <v>0</v>
      </c>
      <c r="BJ116" s="17" t="s">
        <v>79</v>
      </c>
      <c r="BK116" s="144">
        <f t="shared" si="9"/>
        <v>0</v>
      </c>
      <c r="BL116" s="17" t="s">
        <v>189</v>
      </c>
      <c r="BM116" s="143" t="s">
        <v>520</v>
      </c>
    </row>
    <row r="117" spans="2:65" s="1" customFormat="1" ht="16.5" customHeight="1">
      <c r="B117" s="131"/>
      <c r="C117" s="132" t="s">
        <v>319</v>
      </c>
      <c r="D117" s="132" t="s">
        <v>184</v>
      </c>
      <c r="E117" s="133" t="s">
        <v>6020</v>
      </c>
      <c r="F117" s="134" t="s">
        <v>6021</v>
      </c>
      <c r="G117" s="135" t="s">
        <v>292</v>
      </c>
      <c r="H117" s="136">
        <v>63</v>
      </c>
      <c r="I117" s="137"/>
      <c r="J117" s="138">
        <f t="shared" si="0"/>
        <v>0</v>
      </c>
      <c r="K117" s="134" t="s">
        <v>3</v>
      </c>
      <c r="L117" s="32"/>
      <c r="M117" s="139" t="s">
        <v>3</v>
      </c>
      <c r="N117" s="140" t="s">
        <v>43</v>
      </c>
      <c r="P117" s="141">
        <f t="shared" si="1"/>
        <v>0</v>
      </c>
      <c r="Q117" s="141">
        <v>0</v>
      </c>
      <c r="R117" s="141">
        <f t="shared" si="2"/>
        <v>0</v>
      </c>
      <c r="S117" s="141">
        <v>0</v>
      </c>
      <c r="T117" s="142">
        <f t="shared" si="3"/>
        <v>0</v>
      </c>
      <c r="AR117" s="143" t="s">
        <v>189</v>
      </c>
      <c r="AT117" s="143" t="s">
        <v>184</v>
      </c>
      <c r="AU117" s="143" t="s">
        <v>79</v>
      </c>
      <c r="AY117" s="17" t="s">
        <v>182</v>
      </c>
      <c r="BE117" s="144">
        <f t="shared" si="4"/>
        <v>0</v>
      </c>
      <c r="BF117" s="144">
        <f t="shared" si="5"/>
        <v>0</v>
      </c>
      <c r="BG117" s="144">
        <f t="shared" si="6"/>
        <v>0</v>
      </c>
      <c r="BH117" s="144">
        <f t="shared" si="7"/>
        <v>0</v>
      </c>
      <c r="BI117" s="144">
        <f t="shared" si="8"/>
        <v>0</v>
      </c>
      <c r="BJ117" s="17" t="s">
        <v>79</v>
      </c>
      <c r="BK117" s="144">
        <f t="shared" si="9"/>
        <v>0</v>
      </c>
      <c r="BL117" s="17" t="s">
        <v>189</v>
      </c>
      <c r="BM117" s="143" t="s">
        <v>531</v>
      </c>
    </row>
    <row r="118" spans="2:65" s="1" customFormat="1" ht="16.5" customHeight="1">
      <c r="B118" s="131"/>
      <c r="C118" s="132" t="s">
        <v>328</v>
      </c>
      <c r="D118" s="132" t="s">
        <v>184</v>
      </c>
      <c r="E118" s="133" t="s">
        <v>6022</v>
      </c>
      <c r="F118" s="134" t="s">
        <v>6023</v>
      </c>
      <c r="G118" s="135" t="s">
        <v>292</v>
      </c>
      <c r="H118" s="136">
        <v>218</v>
      </c>
      <c r="I118" s="137"/>
      <c r="J118" s="138">
        <f t="shared" si="0"/>
        <v>0</v>
      </c>
      <c r="K118" s="134" t="s">
        <v>3</v>
      </c>
      <c r="L118" s="32"/>
      <c r="M118" s="139" t="s">
        <v>3</v>
      </c>
      <c r="N118" s="140" t="s">
        <v>43</v>
      </c>
      <c r="P118" s="141">
        <f t="shared" si="1"/>
        <v>0</v>
      </c>
      <c r="Q118" s="141">
        <v>0</v>
      </c>
      <c r="R118" s="141">
        <f t="shared" si="2"/>
        <v>0</v>
      </c>
      <c r="S118" s="141">
        <v>0</v>
      </c>
      <c r="T118" s="142">
        <f t="shared" si="3"/>
        <v>0</v>
      </c>
      <c r="AR118" s="143" t="s">
        <v>189</v>
      </c>
      <c r="AT118" s="143" t="s">
        <v>184</v>
      </c>
      <c r="AU118" s="143" t="s">
        <v>79</v>
      </c>
      <c r="AY118" s="17" t="s">
        <v>182</v>
      </c>
      <c r="BE118" s="144">
        <f t="shared" si="4"/>
        <v>0</v>
      </c>
      <c r="BF118" s="144">
        <f t="shared" si="5"/>
        <v>0</v>
      </c>
      <c r="BG118" s="144">
        <f t="shared" si="6"/>
        <v>0</v>
      </c>
      <c r="BH118" s="144">
        <f t="shared" si="7"/>
        <v>0</v>
      </c>
      <c r="BI118" s="144">
        <f t="shared" si="8"/>
        <v>0</v>
      </c>
      <c r="BJ118" s="17" t="s">
        <v>79</v>
      </c>
      <c r="BK118" s="144">
        <f t="shared" si="9"/>
        <v>0</v>
      </c>
      <c r="BL118" s="17" t="s">
        <v>189</v>
      </c>
      <c r="BM118" s="143" t="s">
        <v>546</v>
      </c>
    </row>
    <row r="119" spans="2:65" s="1" customFormat="1" ht="16.5" customHeight="1">
      <c r="B119" s="131"/>
      <c r="C119" s="132" t="s">
        <v>338</v>
      </c>
      <c r="D119" s="132" t="s">
        <v>184</v>
      </c>
      <c r="E119" s="133" t="s">
        <v>6024</v>
      </c>
      <c r="F119" s="134" t="s">
        <v>6025</v>
      </c>
      <c r="G119" s="135" t="s">
        <v>292</v>
      </c>
      <c r="H119" s="136">
        <v>32</v>
      </c>
      <c r="I119" s="137"/>
      <c r="J119" s="138">
        <f t="shared" si="0"/>
        <v>0</v>
      </c>
      <c r="K119" s="134" t="s">
        <v>3</v>
      </c>
      <c r="L119" s="32"/>
      <c r="M119" s="139" t="s">
        <v>3</v>
      </c>
      <c r="N119" s="140" t="s">
        <v>43</v>
      </c>
      <c r="P119" s="141">
        <f t="shared" si="1"/>
        <v>0</v>
      </c>
      <c r="Q119" s="141">
        <v>0</v>
      </c>
      <c r="R119" s="141">
        <f t="shared" si="2"/>
        <v>0</v>
      </c>
      <c r="S119" s="141">
        <v>0</v>
      </c>
      <c r="T119" s="142">
        <f t="shared" si="3"/>
        <v>0</v>
      </c>
      <c r="AR119" s="143" t="s">
        <v>189</v>
      </c>
      <c r="AT119" s="143" t="s">
        <v>184</v>
      </c>
      <c r="AU119" s="143" t="s">
        <v>79</v>
      </c>
      <c r="AY119" s="17" t="s">
        <v>182</v>
      </c>
      <c r="BE119" s="144">
        <f t="shared" si="4"/>
        <v>0</v>
      </c>
      <c r="BF119" s="144">
        <f t="shared" si="5"/>
        <v>0</v>
      </c>
      <c r="BG119" s="144">
        <f t="shared" si="6"/>
        <v>0</v>
      </c>
      <c r="BH119" s="144">
        <f t="shared" si="7"/>
        <v>0</v>
      </c>
      <c r="BI119" s="144">
        <f t="shared" si="8"/>
        <v>0</v>
      </c>
      <c r="BJ119" s="17" t="s">
        <v>79</v>
      </c>
      <c r="BK119" s="144">
        <f t="shared" si="9"/>
        <v>0</v>
      </c>
      <c r="BL119" s="17" t="s">
        <v>189</v>
      </c>
      <c r="BM119" s="143" t="s">
        <v>561</v>
      </c>
    </row>
    <row r="120" spans="2:65" s="1" customFormat="1" ht="24.2" customHeight="1">
      <c r="B120" s="131"/>
      <c r="C120" s="132" t="s">
        <v>351</v>
      </c>
      <c r="D120" s="132" t="s">
        <v>184</v>
      </c>
      <c r="E120" s="133" t="s">
        <v>6026</v>
      </c>
      <c r="F120" s="134" t="s">
        <v>6027</v>
      </c>
      <c r="G120" s="135" t="s">
        <v>292</v>
      </c>
      <c r="H120" s="136">
        <v>413</v>
      </c>
      <c r="I120" s="137"/>
      <c r="J120" s="138">
        <f t="shared" si="0"/>
        <v>0</v>
      </c>
      <c r="K120" s="134" t="s">
        <v>3</v>
      </c>
      <c r="L120" s="32"/>
      <c r="M120" s="139" t="s">
        <v>3</v>
      </c>
      <c r="N120" s="140" t="s">
        <v>43</v>
      </c>
      <c r="P120" s="141">
        <f t="shared" si="1"/>
        <v>0</v>
      </c>
      <c r="Q120" s="141">
        <v>0</v>
      </c>
      <c r="R120" s="141">
        <f t="shared" si="2"/>
        <v>0</v>
      </c>
      <c r="S120" s="141">
        <v>0</v>
      </c>
      <c r="T120" s="142">
        <f t="shared" si="3"/>
        <v>0</v>
      </c>
      <c r="AR120" s="143" t="s">
        <v>189</v>
      </c>
      <c r="AT120" s="143" t="s">
        <v>184</v>
      </c>
      <c r="AU120" s="143" t="s">
        <v>79</v>
      </c>
      <c r="AY120" s="17" t="s">
        <v>182</v>
      </c>
      <c r="BE120" s="144">
        <f t="shared" si="4"/>
        <v>0</v>
      </c>
      <c r="BF120" s="144">
        <f t="shared" si="5"/>
        <v>0</v>
      </c>
      <c r="BG120" s="144">
        <f t="shared" si="6"/>
        <v>0</v>
      </c>
      <c r="BH120" s="144">
        <f t="shared" si="7"/>
        <v>0</v>
      </c>
      <c r="BI120" s="144">
        <f t="shared" si="8"/>
        <v>0</v>
      </c>
      <c r="BJ120" s="17" t="s">
        <v>79</v>
      </c>
      <c r="BK120" s="144">
        <f t="shared" si="9"/>
        <v>0</v>
      </c>
      <c r="BL120" s="17" t="s">
        <v>189</v>
      </c>
      <c r="BM120" s="143" t="s">
        <v>577</v>
      </c>
    </row>
    <row r="121" spans="2:65" s="1" customFormat="1" ht="24.2" customHeight="1">
      <c r="B121" s="131"/>
      <c r="C121" s="132" t="s">
        <v>357</v>
      </c>
      <c r="D121" s="132" t="s">
        <v>184</v>
      </c>
      <c r="E121" s="133" t="s">
        <v>6028</v>
      </c>
      <c r="F121" s="134" t="s">
        <v>6029</v>
      </c>
      <c r="G121" s="135" t="s">
        <v>292</v>
      </c>
      <c r="H121" s="136">
        <v>19</v>
      </c>
      <c r="I121" s="137"/>
      <c r="J121" s="138">
        <f t="shared" si="0"/>
        <v>0</v>
      </c>
      <c r="K121" s="134" t="s">
        <v>3</v>
      </c>
      <c r="L121" s="32"/>
      <c r="M121" s="139" t="s">
        <v>3</v>
      </c>
      <c r="N121" s="140" t="s">
        <v>43</v>
      </c>
      <c r="P121" s="141">
        <f t="shared" si="1"/>
        <v>0</v>
      </c>
      <c r="Q121" s="141">
        <v>0</v>
      </c>
      <c r="R121" s="141">
        <f t="shared" si="2"/>
        <v>0</v>
      </c>
      <c r="S121" s="141">
        <v>0</v>
      </c>
      <c r="T121" s="142">
        <f t="shared" si="3"/>
        <v>0</v>
      </c>
      <c r="AR121" s="143" t="s">
        <v>189</v>
      </c>
      <c r="AT121" s="143" t="s">
        <v>184</v>
      </c>
      <c r="AU121" s="143" t="s">
        <v>79</v>
      </c>
      <c r="AY121" s="17" t="s">
        <v>182</v>
      </c>
      <c r="BE121" s="144">
        <f t="shared" si="4"/>
        <v>0</v>
      </c>
      <c r="BF121" s="144">
        <f t="shared" si="5"/>
        <v>0</v>
      </c>
      <c r="BG121" s="144">
        <f t="shared" si="6"/>
        <v>0</v>
      </c>
      <c r="BH121" s="144">
        <f t="shared" si="7"/>
        <v>0</v>
      </c>
      <c r="BI121" s="144">
        <f t="shared" si="8"/>
        <v>0</v>
      </c>
      <c r="BJ121" s="17" t="s">
        <v>79</v>
      </c>
      <c r="BK121" s="144">
        <f t="shared" si="9"/>
        <v>0</v>
      </c>
      <c r="BL121" s="17" t="s">
        <v>189</v>
      </c>
      <c r="BM121" s="143" t="s">
        <v>613</v>
      </c>
    </row>
    <row r="122" spans="2:65" s="1" customFormat="1" ht="24.2" customHeight="1">
      <c r="B122" s="131"/>
      <c r="C122" s="132" t="s">
        <v>363</v>
      </c>
      <c r="D122" s="132" t="s">
        <v>184</v>
      </c>
      <c r="E122" s="133" t="s">
        <v>6030</v>
      </c>
      <c r="F122" s="134" t="s">
        <v>6031</v>
      </c>
      <c r="G122" s="135" t="s">
        <v>2421</v>
      </c>
      <c r="H122" s="136">
        <v>1</v>
      </c>
      <c r="I122" s="137"/>
      <c r="J122" s="138">
        <f t="shared" si="0"/>
        <v>0</v>
      </c>
      <c r="K122" s="134" t="s">
        <v>3</v>
      </c>
      <c r="L122" s="32"/>
      <c r="M122" s="139" t="s">
        <v>3</v>
      </c>
      <c r="N122" s="140" t="s">
        <v>43</v>
      </c>
      <c r="P122" s="141">
        <f t="shared" si="1"/>
        <v>0</v>
      </c>
      <c r="Q122" s="141">
        <v>0</v>
      </c>
      <c r="R122" s="141">
        <f t="shared" si="2"/>
        <v>0</v>
      </c>
      <c r="S122" s="141">
        <v>0</v>
      </c>
      <c r="T122" s="142">
        <f t="shared" si="3"/>
        <v>0</v>
      </c>
      <c r="AR122" s="143" t="s">
        <v>189</v>
      </c>
      <c r="AT122" s="143" t="s">
        <v>184</v>
      </c>
      <c r="AU122" s="143" t="s">
        <v>79</v>
      </c>
      <c r="AY122" s="17" t="s">
        <v>182</v>
      </c>
      <c r="BE122" s="144">
        <f t="shared" si="4"/>
        <v>0</v>
      </c>
      <c r="BF122" s="144">
        <f t="shared" si="5"/>
        <v>0</v>
      </c>
      <c r="BG122" s="144">
        <f t="shared" si="6"/>
        <v>0</v>
      </c>
      <c r="BH122" s="144">
        <f t="shared" si="7"/>
        <v>0</v>
      </c>
      <c r="BI122" s="144">
        <f t="shared" si="8"/>
        <v>0</v>
      </c>
      <c r="BJ122" s="17" t="s">
        <v>79</v>
      </c>
      <c r="BK122" s="144">
        <f t="shared" si="9"/>
        <v>0</v>
      </c>
      <c r="BL122" s="17" t="s">
        <v>189</v>
      </c>
      <c r="BM122" s="143" t="s">
        <v>653</v>
      </c>
    </row>
    <row r="123" spans="2:65" s="11" customFormat="1" ht="25.9" customHeight="1">
      <c r="B123" s="119"/>
      <c r="D123" s="120" t="s">
        <v>71</v>
      </c>
      <c r="E123" s="121" t="s">
        <v>6032</v>
      </c>
      <c r="F123" s="121" t="s">
        <v>6033</v>
      </c>
      <c r="I123" s="122"/>
      <c r="J123" s="123">
        <f>BK123</f>
        <v>0</v>
      </c>
      <c r="L123" s="119"/>
      <c r="M123" s="124"/>
      <c r="P123" s="125">
        <f>SUM(P124:P165)</f>
        <v>0</v>
      </c>
      <c r="R123" s="125">
        <f>SUM(R124:R165)</f>
        <v>0</v>
      </c>
      <c r="T123" s="126">
        <f>SUM(T124:T165)</f>
        <v>0</v>
      </c>
      <c r="AR123" s="120" t="s">
        <v>79</v>
      </c>
      <c r="AT123" s="127" t="s">
        <v>71</v>
      </c>
      <c r="AU123" s="127" t="s">
        <v>72</v>
      </c>
      <c r="AY123" s="120" t="s">
        <v>182</v>
      </c>
      <c r="BK123" s="128">
        <f>SUM(BK124:BK165)</f>
        <v>0</v>
      </c>
    </row>
    <row r="124" spans="2:65" s="1" customFormat="1" ht="90" customHeight="1">
      <c r="B124" s="131"/>
      <c r="C124" s="132" t="s">
        <v>374</v>
      </c>
      <c r="D124" s="132" t="s">
        <v>184</v>
      </c>
      <c r="E124" s="133" t="s">
        <v>6034</v>
      </c>
      <c r="F124" s="134" t="s">
        <v>8235</v>
      </c>
      <c r="G124" s="135" t="s">
        <v>5381</v>
      </c>
      <c r="H124" s="136">
        <v>1</v>
      </c>
      <c r="I124" s="137"/>
      <c r="J124" s="138">
        <f>ROUND(I124*H124,2)</f>
        <v>0</v>
      </c>
      <c r="K124" s="134" t="s">
        <v>3</v>
      </c>
      <c r="L124" s="32"/>
      <c r="M124" s="139" t="s">
        <v>3</v>
      </c>
      <c r="N124" s="140" t="s">
        <v>43</v>
      </c>
      <c r="P124" s="141">
        <f>O124*H124</f>
        <v>0</v>
      </c>
      <c r="Q124" s="141">
        <v>0</v>
      </c>
      <c r="R124" s="141">
        <f>Q124*H124</f>
        <v>0</v>
      </c>
      <c r="S124" s="141">
        <v>0</v>
      </c>
      <c r="T124" s="142">
        <f>S124*H124</f>
        <v>0</v>
      </c>
      <c r="AR124" s="143" t="s">
        <v>189</v>
      </c>
      <c r="AT124" s="143" t="s">
        <v>184</v>
      </c>
      <c r="AU124" s="143" t="s">
        <v>79</v>
      </c>
      <c r="AY124" s="17" t="s">
        <v>182</v>
      </c>
      <c r="BE124" s="144">
        <f>IF(N124="základní",J124,0)</f>
        <v>0</v>
      </c>
      <c r="BF124" s="144">
        <f>IF(N124="snížená",J124,0)</f>
        <v>0</v>
      </c>
      <c r="BG124" s="144">
        <f>IF(N124="zákl. přenesená",J124,0)</f>
        <v>0</v>
      </c>
      <c r="BH124" s="144">
        <f>IF(N124="sníž. přenesená",J124,0)</f>
        <v>0</v>
      </c>
      <c r="BI124" s="144">
        <f>IF(N124="nulová",J124,0)</f>
        <v>0</v>
      </c>
      <c r="BJ124" s="17" t="s">
        <v>79</v>
      </c>
      <c r="BK124" s="144">
        <f>ROUND(I124*H124,2)</f>
        <v>0</v>
      </c>
      <c r="BL124" s="17" t="s">
        <v>189</v>
      </c>
      <c r="BM124" s="143" t="s">
        <v>668</v>
      </c>
    </row>
    <row r="125" spans="2:65" s="1" customFormat="1" ht="126.75">
      <c r="B125" s="32"/>
      <c r="D125" s="150" t="s">
        <v>739</v>
      </c>
      <c r="F125" s="181" t="s">
        <v>6035</v>
      </c>
      <c r="I125" s="147"/>
      <c r="L125" s="32"/>
      <c r="M125" s="148"/>
      <c r="T125" s="52"/>
      <c r="AT125" s="17" t="s">
        <v>739</v>
      </c>
      <c r="AU125" s="17" t="s">
        <v>79</v>
      </c>
    </row>
    <row r="126" spans="2:65" s="1" customFormat="1" ht="76.349999999999994" customHeight="1">
      <c r="B126" s="131"/>
      <c r="C126" s="132" t="s">
        <v>382</v>
      </c>
      <c r="D126" s="132" t="s">
        <v>184</v>
      </c>
      <c r="E126" s="133" t="s">
        <v>6036</v>
      </c>
      <c r="F126" s="134" t="s">
        <v>6037</v>
      </c>
      <c r="G126" s="135" t="s">
        <v>5381</v>
      </c>
      <c r="H126" s="136">
        <v>1</v>
      </c>
      <c r="I126" s="137"/>
      <c r="J126" s="138">
        <f t="shared" ref="J126:J165" si="10">ROUND(I126*H126,2)</f>
        <v>0</v>
      </c>
      <c r="K126" s="134" t="s">
        <v>3</v>
      </c>
      <c r="L126" s="32"/>
      <c r="M126" s="139" t="s">
        <v>3</v>
      </c>
      <c r="N126" s="140" t="s">
        <v>43</v>
      </c>
      <c r="P126" s="141">
        <f t="shared" ref="P126:P165" si="11">O126*H126</f>
        <v>0</v>
      </c>
      <c r="Q126" s="141">
        <v>0</v>
      </c>
      <c r="R126" s="141">
        <f t="shared" ref="R126:R165" si="12">Q126*H126</f>
        <v>0</v>
      </c>
      <c r="S126" s="141">
        <v>0</v>
      </c>
      <c r="T126" s="142">
        <f t="shared" ref="T126:T165" si="13">S126*H126</f>
        <v>0</v>
      </c>
      <c r="AR126" s="143" t="s">
        <v>189</v>
      </c>
      <c r="AT126" s="143" t="s">
        <v>184</v>
      </c>
      <c r="AU126" s="143" t="s">
        <v>79</v>
      </c>
      <c r="AY126" s="17" t="s">
        <v>182</v>
      </c>
      <c r="BE126" s="144">
        <f t="shared" ref="BE126:BE165" si="14">IF(N126="základní",J126,0)</f>
        <v>0</v>
      </c>
      <c r="BF126" s="144">
        <f t="shared" ref="BF126:BF165" si="15">IF(N126="snížená",J126,0)</f>
        <v>0</v>
      </c>
      <c r="BG126" s="144">
        <f t="shared" ref="BG126:BG165" si="16">IF(N126="zákl. přenesená",J126,0)</f>
        <v>0</v>
      </c>
      <c r="BH126" s="144">
        <f t="shared" ref="BH126:BH165" si="17">IF(N126="sníž. přenesená",J126,0)</f>
        <v>0</v>
      </c>
      <c r="BI126" s="144">
        <f t="shared" ref="BI126:BI165" si="18">IF(N126="nulová",J126,0)</f>
        <v>0</v>
      </c>
      <c r="BJ126" s="17" t="s">
        <v>79</v>
      </c>
      <c r="BK126" s="144">
        <f t="shared" ref="BK126:BK165" si="19">ROUND(I126*H126,2)</f>
        <v>0</v>
      </c>
      <c r="BL126" s="17" t="s">
        <v>189</v>
      </c>
      <c r="BM126" s="143" t="s">
        <v>682</v>
      </c>
    </row>
    <row r="127" spans="2:65" s="1" customFormat="1" ht="24.2" customHeight="1">
      <c r="B127" s="131"/>
      <c r="C127" s="132" t="s">
        <v>390</v>
      </c>
      <c r="D127" s="132" t="s">
        <v>184</v>
      </c>
      <c r="E127" s="133" t="s">
        <v>6038</v>
      </c>
      <c r="F127" s="134" t="s">
        <v>5990</v>
      </c>
      <c r="G127" s="135" t="s">
        <v>5381</v>
      </c>
      <c r="H127" s="136">
        <v>2</v>
      </c>
      <c r="I127" s="137"/>
      <c r="J127" s="138">
        <f t="shared" si="10"/>
        <v>0</v>
      </c>
      <c r="K127" s="134" t="s">
        <v>3</v>
      </c>
      <c r="L127" s="32"/>
      <c r="M127" s="139" t="s">
        <v>3</v>
      </c>
      <c r="N127" s="140" t="s">
        <v>43</v>
      </c>
      <c r="P127" s="141">
        <f t="shared" si="11"/>
        <v>0</v>
      </c>
      <c r="Q127" s="141">
        <v>0</v>
      </c>
      <c r="R127" s="141">
        <f t="shared" si="12"/>
        <v>0</v>
      </c>
      <c r="S127" s="141">
        <v>0</v>
      </c>
      <c r="T127" s="142">
        <f t="shared" si="13"/>
        <v>0</v>
      </c>
      <c r="AR127" s="143" t="s">
        <v>189</v>
      </c>
      <c r="AT127" s="143" t="s">
        <v>184</v>
      </c>
      <c r="AU127" s="143" t="s">
        <v>79</v>
      </c>
      <c r="AY127" s="17" t="s">
        <v>182</v>
      </c>
      <c r="BE127" s="144">
        <f t="shared" si="14"/>
        <v>0</v>
      </c>
      <c r="BF127" s="144">
        <f t="shared" si="15"/>
        <v>0</v>
      </c>
      <c r="BG127" s="144">
        <f t="shared" si="16"/>
        <v>0</v>
      </c>
      <c r="BH127" s="144">
        <f t="shared" si="17"/>
        <v>0</v>
      </c>
      <c r="BI127" s="144">
        <f t="shared" si="18"/>
        <v>0</v>
      </c>
      <c r="BJ127" s="17" t="s">
        <v>79</v>
      </c>
      <c r="BK127" s="144">
        <f t="shared" si="19"/>
        <v>0</v>
      </c>
      <c r="BL127" s="17" t="s">
        <v>189</v>
      </c>
      <c r="BM127" s="143" t="s">
        <v>695</v>
      </c>
    </row>
    <row r="128" spans="2:65" s="1" customFormat="1" ht="24.2" customHeight="1">
      <c r="B128" s="131"/>
      <c r="C128" s="132" t="s">
        <v>395</v>
      </c>
      <c r="D128" s="132" t="s">
        <v>184</v>
      </c>
      <c r="E128" s="133" t="s">
        <v>6039</v>
      </c>
      <c r="F128" s="134" t="s">
        <v>6040</v>
      </c>
      <c r="G128" s="135" t="s">
        <v>5381</v>
      </c>
      <c r="H128" s="136">
        <v>2</v>
      </c>
      <c r="I128" s="137"/>
      <c r="J128" s="138">
        <f t="shared" si="10"/>
        <v>0</v>
      </c>
      <c r="K128" s="134" t="s">
        <v>3</v>
      </c>
      <c r="L128" s="32"/>
      <c r="M128" s="139" t="s">
        <v>3</v>
      </c>
      <c r="N128" s="140" t="s">
        <v>43</v>
      </c>
      <c r="P128" s="141">
        <f t="shared" si="11"/>
        <v>0</v>
      </c>
      <c r="Q128" s="141">
        <v>0</v>
      </c>
      <c r="R128" s="141">
        <f t="shared" si="12"/>
        <v>0</v>
      </c>
      <c r="S128" s="141">
        <v>0</v>
      </c>
      <c r="T128" s="142">
        <f t="shared" si="13"/>
        <v>0</v>
      </c>
      <c r="AR128" s="143" t="s">
        <v>189</v>
      </c>
      <c r="AT128" s="143" t="s">
        <v>184</v>
      </c>
      <c r="AU128" s="143" t="s">
        <v>79</v>
      </c>
      <c r="AY128" s="17" t="s">
        <v>182</v>
      </c>
      <c r="BE128" s="144">
        <f t="shared" si="14"/>
        <v>0</v>
      </c>
      <c r="BF128" s="144">
        <f t="shared" si="15"/>
        <v>0</v>
      </c>
      <c r="BG128" s="144">
        <f t="shared" si="16"/>
        <v>0</v>
      </c>
      <c r="BH128" s="144">
        <f t="shared" si="17"/>
        <v>0</v>
      </c>
      <c r="BI128" s="144">
        <f t="shared" si="18"/>
        <v>0</v>
      </c>
      <c r="BJ128" s="17" t="s">
        <v>79</v>
      </c>
      <c r="BK128" s="144">
        <f t="shared" si="19"/>
        <v>0</v>
      </c>
      <c r="BL128" s="17" t="s">
        <v>189</v>
      </c>
      <c r="BM128" s="143" t="s">
        <v>709</v>
      </c>
    </row>
    <row r="129" spans="2:65" s="1" customFormat="1" ht="24.2" customHeight="1">
      <c r="B129" s="131"/>
      <c r="C129" s="132" t="s">
        <v>405</v>
      </c>
      <c r="D129" s="132" t="s">
        <v>184</v>
      </c>
      <c r="E129" s="133" t="s">
        <v>6041</v>
      </c>
      <c r="F129" s="134" t="s">
        <v>6042</v>
      </c>
      <c r="G129" s="135" t="s">
        <v>5381</v>
      </c>
      <c r="H129" s="136">
        <v>2</v>
      </c>
      <c r="I129" s="137"/>
      <c r="J129" s="138">
        <f t="shared" si="10"/>
        <v>0</v>
      </c>
      <c r="K129" s="134" t="s">
        <v>3</v>
      </c>
      <c r="L129" s="32"/>
      <c r="M129" s="139" t="s">
        <v>3</v>
      </c>
      <c r="N129" s="140" t="s">
        <v>43</v>
      </c>
      <c r="P129" s="141">
        <f t="shared" si="11"/>
        <v>0</v>
      </c>
      <c r="Q129" s="141">
        <v>0</v>
      </c>
      <c r="R129" s="141">
        <f t="shared" si="12"/>
        <v>0</v>
      </c>
      <c r="S129" s="141">
        <v>0</v>
      </c>
      <c r="T129" s="142">
        <f t="shared" si="13"/>
        <v>0</v>
      </c>
      <c r="AR129" s="143" t="s">
        <v>189</v>
      </c>
      <c r="AT129" s="143" t="s">
        <v>184</v>
      </c>
      <c r="AU129" s="143" t="s">
        <v>79</v>
      </c>
      <c r="AY129" s="17" t="s">
        <v>182</v>
      </c>
      <c r="BE129" s="144">
        <f t="shared" si="14"/>
        <v>0</v>
      </c>
      <c r="BF129" s="144">
        <f t="shared" si="15"/>
        <v>0</v>
      </c>
      <c r="BG129" s="144">
        <f t="shared" si="16"/>
        <v>0</v>
      </c>
      <c r="BH129" s="144">
        <f t="shared" si="17"/>
        <v>0</v>
      </c>
      <c r="BI129" s="144">
        <f t="shared" si="18"/>
        <v>0</v>
      </c>
      <c r="BJ129" s="17" t="s">
        <v>79</v>
      </c>
      <c r="BK129" s="144">
        <f t="shared" si="19"/>
        <v>0</v>
      </c>
      <c r="BL129" s="17" t="s">
        <v>189</v>
      </c>
      <c r="BM129" s="143" t="s">
        <v>729</v>
      </c>
    </row>
    <row r="130" spans="2:65" s="1" customFormat="1" ht="24.2" customHeight="1">
      <c r="B130" s="131"/>
      <c r="C130" s="132" t="s">
        <v>418</v>
      </c>
      <c r="D130" s="132" t="s">
        <v>184</v>
      </c>
      <c r="E130" s="133" t="s">
        <v>6043</v>
      </c>
      <c r="F130" s="134" t="s">
        <v>6044</v>
      </c>
      <c r="G130" s="135" t="s">
        <v>5381</v>
      </c>
      <c r="H130" s="136">
        <v>1</v>
      </c>
      <c r="I130" s="137"/>
      <c r="J130" s="138">
        <f t="shared" si="10"/>
        <v>0</v>
      </c>
      <c r="K130" s="134" t="s">
        <v>3</v>
      </c>
      <c r="L130" s="32"/>
      <c r="M130" s="139" t="s">
        <v>3</v>
      </c>
      <c r="N130" s="140" t="s">
        <v>43</v>
      </c>
      <c r="P130" s="141">
        <f t="shared" si="11"/>
        <v>0</v>
      </c>
      <c r="Q130" s="141">
        <v>0</v>
      </c>
      <c r="R130" s="141">
        <f t="shared" si="12"/>
        <v>0</v>
      </c>
      <c r="S130" s="141">
        <v>0</v>
      </c>
      <c r="T130" s="142">
        <f t="shared" si="13"/>
        <v>0</v>
      </c>
      <c r="AR130" s="143" t="s">
        <v>189</v>
      </c>
      <c r="AT130" s="143" t="s">
        <v>184</v>
      </c>
      <c r="AU130" s="143" t="s">
        <v>79</v>
      </c>
      <c r="AY130" s="17" t="s">
        <v>182</v>
      </c>
      <c r="BE130" s="144">
        <f t="shared" si="14"/>
        <v>0</v>
      </c>
      <c r="BF130" s="144">
        <f t="shared" si="15"/>
        <v>0</v>
      </c>
      <c r="BG130" s="144">
        <f t="shared" si="16"/>
        <v>0</v>
      </c>
      <c r="BH130" s="144">
        <f t="shared" si="17"/>
        <v>0</v>
      </c>
      <c r="BI130" s="144">
        <f t="shared" si="18"/>
        <v>0</v>
      </c>
      <c r="BJ130" s="17" t="s">
        <v>79</v>
      </c>
      <c r="BK130" s="144">
        <f t="shared" si="19"/>
        <v>0</v>
      </c>
      <c r="BL130" s="17" t="s">
        <v>189</v>
      </c>
      <c r="BM130" s="143" t="s">
        <v>742</v>
      </c>
    </row>
    <row r="131" spans="2:65" s="1" customFormat="1" ht="24.2" customHeight="1">
      <c r="B131" s="131"/>
      <c r="C131" s="132" t="s">
        <v>425</v>
      </c>
      <c r="D131" s="132" t="s">
        <v>184</v>
      </c>
      <c r="E131" s="133" t="s">
        <v>6045</v>
      </c>
      <c r="F131" s="134" t="s">
        <v>6046</v>
      </c>
      <c r="G131" s="135" t="s">
        <v>5381</v>
      </c>
      <c r="H131" s="136">
        <v>4</v>
      </c>
      <c r="I131" s="137"/>
      <c r="J131" s="138">
        <f t="shared" si="10"/>
        <v>0</v>
      </c>
      <c r="K131" s="134" t="s">
        <v>3</v>
      </c>
      <c r="L131" s="32"/>
      <c r="M131" s="139" t="s">
        <v>3</v>
      </c>
      <c r="N131" s="140" t="s">
        <v>43</v>
      </c>
      <c r="P131" s="141">
        <f t="shared" si="11"/>
        <v>0</v>
      </c>
      <c r="Q131" s="141">
        <v>0</v>
      </c>
      <c r="R131" s="141">
        <f t="shared" si="12"/>
        <v>0</v>
      </c>
      <c r="S131" s="141">
        <v>0</v>
      </c>
      <c r="T131" s="142">
        <f t="shared" si="13"/>
        <v>0</v>
      </c>
      <c r="AR131" s="143" t="s">
        <v>189</v>
      </c>
      <c r="AT131" s="143" t="s">
        <v>184</v>
      </c>
      <c r="AU131" s="143" t="s">
        <v>79</v>
      </c>
      <c r="AY131" s="17" t="s">
        <v>182</v>
      </c>
      <c r="BE131" s="144">
        <f t="shared" si="14"/>
        <v>0</v>
      </c>
      <c r="BF131" s="144">
        <f t="shared" si="15"/>
        <v>0</v>
      </c>
      <c r="BG131" s="144">
        <f t="shared" si="16"/>
        <v>0</v>
      </c>
      <c r="BH131" s="144">
        <f t="shared" si="17"/>
        <v>0</v>
      </c>
      <c r="BI131" s="144">
        <f t="shared" si="18"/>
        <v>0</v>
      </c>
      <c r="BJ131" s="17" t="s">
        <v>79</v>
      </c>
      <c r="BK131" s="144">
        <f t="shared" si="19"/>
        <v>0</v>
      </c>
      <c r="BL131" s="17" t="s">
        <v>189</v>
      </c>
      <c r="BM131" s="143" t="s">
        <v>772</v>
      </c>
    </row>
    <row r="132" spans="2:65" s="1" customFormat="1" ht="16.5" customHeight="1">
      <c r="B132" s="131"/>
      <c r="C132" s="132" t="s">
        <v>439</v>
      </c>
      <c r="D132" s="132" t="s">
        <v>184</v>
      </c>
      <c r="E132" s="133" t="s">
        <v>6047</v>
      </c>
      <c r="F132" s="134" t="s">
        <v>6048</v>
      </c>
      <c r="G132" s="135" t="s">
        <v>5381</v>
      </c>
      <c r="H132" s="136">
        <v>3</v>
      </c>
      <c r="I132" s="137"/>
      <c r="J132" s="138">
        <f t="shared" si="10"/>
        <v>0</v>
      </c>
      <c r="K132" s="134" t="s">
        <v>3</v>
      </c>
      <c r="L132" s="32"/>
      <c r="M132" s="139" t="s">
        <v>3</v>
      </c>
      <c r="N132" s="140" t="s">
        <v>43</v>
      </c>
      <c r="P132" s="141">
        <f t="shared" si="11"/>
        <v>0</v>
      </c>
      <c r="Q132" s="141">
        <v>0</v>
      </c>
      <c r="R132" s="141">
        <f t="shared" si="12"/>
        <v>0</v>
      </c>
      <c r="S132" s="141">
        <v>0</v>
      </c>
      <c r="T132" s="142">
        <f t="shared" si="13"/>
        <v>0</v>
      </c>
      <c r="AR132" s="143" t="s">
        <v>189</v>
      </c>
      <c r="AT132" s="143" t="s">
        <v>184</v>
      </c>
      <c r="AU132" s="143" t="s">
        <v>79</v>
      </c>
      <c r="AY132" s="17" t="s">
        <v>182</v>
      </c>
      <c r="BE132" s="144">
        <f t="shared" si="14"/>
        <v>0</v>
      </c>
      <c r="BF132" s="144">
        <f t="shared" si="15"/>
        <v>0</v>
      </c>
      <c r="BG132" s="144">
        <f t="shared" si="16"/>
        <v>0</v>
      </c>
      <c r="BH132" s="144">
        <f t="shared" si="17"/>
        <v>0</v>
      </c>
      <c r="BI132" s="144">
        <f t="shared" si="18"/>
        <v>0</v>
      </c>
      <c r="BJ132" s="17" t="s">
        <v>79</v>
      </c>
      <c r="BK132" s="144">
        <f t="shared" si="19"/>
        <v>0</v>
      </c>
      <c r="BL132" s="17" t="s">
        <v>189</v>
      </c>
      <c r="BM132" s="143" t="s">
        <v>808</v>
      </c>
    </row>
    <row r="133" spans="2:65" s="1" customFormat="1" ht="21.75" customHeight="1">
      <c r="B133" s="131"/>
      <c r="C133" s="132" t="s">
        <v>444</v>
      </c>
      <c r="D133" s="132" t="s">
        <v>184</v>
      </c>
      <c r="E133" s="133" t="s">
        <v>6049</v>
      </c>
      <c r="F133" s="134" t="s">
        <v>5998</v>
      </c>
      <c r="G133" s="135" t="s">
        <v>5999</v>
      </c>
      <c r="H133" s="136">
        <v>30</v>
      </c>
      <c r="I133" s="137"/>
      <c r="J133" s="138">
        <f t="shared" si="10"/>
        <v>0</v>
      </c>
      <c r="K133" s="134" t="s">
        <v>3</v>
      </c>
      <c r="L133" s="32"/>
      <c r="M133" s="139" t="s">
        <v>3</v>
      </c>
      <c r="N133" s="140" t="s">
        <v>43</v>
      </c>
      <c r="P133" s="141">
        <f t="shared" si="11"/>
        <v>0</v>
      </c>
      <c r="Q133" s="141">
        <v>0</v>
      </c>
      <c r="R133" s="141">
        <f t="shared" si="12"/>
        <v>0</v>
      </c>
      <c r="S133" s="141">
        <v>0</v>
      </c>
      <c r="T133" s="142">
        <f t="shared" si="13"/>
        <v>0</v>
      </c>
      <c r="AR133" s="143" t="s">
        <v>189</v>
      </c>
      <c r="AT133" s="143" t="s">
        <v>184</v>
      </c>
      <c r="AU133" s="143" t="s">
        <v>79</v>
      </c>
      <c r="AY133" s="17" t="s">
        <v>182</v>
      </c>
      <c r="BE133" s="144">
        <f t="shared" si="14"/>
        <v>0</v>
      </c>
      <c r="BF133" s="144">
        <f t="shared" si="15"/>
        <v>0</v>
      </c>
      <c r="BG133" s="144">
        <f t="shared" si="16"/>
        <v>0</v>
      </c>
      <c r="BH133" s="144">
        <f t="shared" si="17"/>
        <v>0</v>
      </c>
      <c r="BI133" s="144">
        <f t="shared" si="18"/>
        <v>0</v>
      </c>
      <c r="BJ133" s="17" t="s">
        <v>79</v>
      </c>
      <c r="BK133" s="144">
        <f t="shared" si="19"/>
        <v>0</v>
      </c>
      <c r="BL133" s="17" t="s">
        <v>189</v>
      </c>
      <c r="BM133" s="143" t="s">
        <v>838</v>
      </c>
    </row>
    <row r="134" spans="2:65" s="1" customFormat="1" ht="21.75" customHeight="1">
      <c r="B134" s="131"/>
      <c r="C134" s="132" t="s">
        <v>454</v>
      </c>
      <c r="D134" s="132" t="s">
        <v>184</v>
      </c>
      <c r="E134" s="133" t="s">
        <v>6050</v>
      </c>
      <c r="F134" s="134" t="s">
        <v>6051</v>
      </c>
      <c r="G134" s="135" t="s">
        <v>5999</v>
      </c>
      <c r="H134" s="136">
        <v>40</v>
      </c>
      <c r="I134" s="137"/>
      <c r="J134" s="138">
        <f t="shared" si="10"/>
        <v>0</v>
      </c>
      <c r="K134" s="134" t="s">
        <v>3</v>
      </c>
      <c r="L134" s="32"/>
      <c r="M134" s="139" t="s">
        <v>3</v>
      </c>
      <c r="N134" s="140" t="s">
        <v>43</v>
      </c>
      <c r="P134" s="141">
        <f t="shared" si="11"/>
        <v>0</v>
      </c>
      <c r="Q134" s="141">
        <v>0</v>
      </c>
      <c r="R134" s="141">
        <f t="shared" si="12"/>
        <v>0</v>
      </c>
      <c r="S134" s="141">
        <v>0</v>
      </c>
      <c r="T134" s="142">
        <f t="shared" si="13"/>
        <v>0</v>
      </c>
      <c r="AR134" s="143" t="s">
        <v>189</v>
      </c>
      <c r="AT134" s="143" t="s">
        <v>184</v>
      </c>
      <c r="AU134" s="143" t="s">
        <v>79</v>
      </c>
      <c r="AY134" s="17" t="s">
        <v>182</v>
      </c>
      <c r="BE134" s="144">
        <f t="shared" si="14"/>
        <v>0</v>
      </c>
      <c r="BF134" s="144">
        <f t="shared" si="15"/>
        <v>0</v>
      </c>
      <c r="BG134" s="144">
        <f t="shared" si="16"/>
        <v>0</v>
      </c>
      <c r="BH134" s="144">
        <f t="shared" si="17"/>
        <v>0</v>
      </c>
      <c r="BI134" s="144">
        <f t="shared" si="18"/>
        <v>0</v>
      </c>
      <c r="BJ134" s="17" t="s">
        <v>79</v>
      </c>
      <c r="BK134" s="144">
        <f t="shared" si="19"/>
        <v>0</v>
      </c>
      <c r="BL134" s="17" t="s">
        <v>189</v>
      </c>
      <c r="BM134" s="143" t="s">
        <v>850</v>
      </c>
    </row>
    <row r="135" spans="2:65" s="1" customFormat="1" ht="21.75" customHeight="1">
      <c r="B135" s="131"/>
      <c r="C135" s="132" t="s">
        <v>464</v>
      </c>
      <c r="D135" s="132" t="s">
        <v>184</v>
      </c>
      <c r="E135" s="133" t="s">
        <v>6052</v>
      </c>
      <c r="F135" s="134" t="s">
        <v>6001</v>
      </c>
      <c r="G135" s="135" t="s">
        <v>5999</v>
      </c>
      <c r="H135" s="136">
        <v>40</v>
      </c>
      <c r="I135" s="137"/>
      <c r="J135" s="138">
        <f t="shared" si="10"/>
        <v>0</v>
      </c>
      <c r="K135" s="134" t="s">
        <v>3</v>
      </c>
      <c r="L135" s="32"/>
      <c r="M135" s="139" t="s">
        <v>3</v>
      </c>
      <c r="N135" s="140" t="s">
        <v>43</v>
      </c>
      <c r="P135" s="141">
        <f t="shared" si="11"/>
        <v>0</v>
      </c>
      <c r="Q135" s="141">
        <v>0</v>
      </c>
      <c r="R135" s="141">
        <f t="shared" si="12"/>
        <v>0</v>
      </c>
      <c r="S135" s="141">
        <v>0</v>
      </c>
      <c r="T135" s="142">
        <f t="shared" si="13"/>
        <v>0</v>
      </c>
      <c r="AR135" s="143" t="s">
        <v>189</v>
      </c>
      <c r="AT135" s="143" t="s">
        <v>184</v>
      </c>
      <c r="AU135" s="143" t="s">
        <v>79</v>
      </c>
      <c r="AY135" s="17" t="s">
        <v>182</v>
      </c>
      <c r="BE135" s="144">
        <f t="shared" si="14"/>
        <v>0</v>
      </c>
      <c r="BF135" s="144">
        <f t="shared" si="15"/>
        <v>0</v>
      </c>
      <c r="BG135" s="144">
        <f t="shared" si="16"/>
        <v>0</v>
      </c>
      <c r="BH135" s="144">
        <f t="shared" si="17"/>
        <v>0</v>
      </c>
      <c r="BI135" s="144">
        <f t="shared" si="18"/>
        <v>0</v>
      </c>
      <c r="BJ135" s="17" t="s">
        <v>79</v>
      </c>
      <c r="BK135" s="144">
        <f t="shared" si="19"/>
        <v>0</v>
      </c>
      <c r="BL135" s="17" t="s">
        <v>189</v>
      </c>
      <c r="BM135" s="143" t="s">
        <v>861</v>
      </c>
    </row>
    <row r="136" spans="2:65" s="1" customFormat="1" ht="21.75" customHeight="1">
      <c r="B136" s="131"/>
      <c r="C136" s="132" t="s">
        <v>479</v>
      </c>
      <c r="D136" s="132" t="s">
        <v>184</v>
      </c>
      <c r="E136" s="133" t="s">
        <v>6053</v>
      </c>
      <c r="F136" s="134" t="s">
        <v>6054</v>
      </c>
      <c r="G136" s="135" t="s">
        <v>5999</v>
      </c>
      <c r="H136" s="136">
        <v>50</v>
      </c>
      <c r="I136" s="137"/>
      <c r="J136" s="138">
        <f t="shared" si="10"/>
        <v>0</v>
      </c>
      <c r="K136" s="134" t="s">
        <v>3</v>
      </c>
      <c r="L136" s="32"/>
      <c r="M136" s="139" t="s">
        <v>3</v>
      </c>
      <c r="N136" s="140" t="s">
        <v>43</v>
      </c>
      <c r="P136" s="141">
        <f t="shared" si="11"/>
        <v>0</v>
      </c>
      <c r="Q136" s="141">
        <v>0</v>
      </c>
      <c r="R136" s="141">
        <f t="shared" si="12"/>
        <v>0</v>
      </c>
      <c r="S136" s="141">
        <v>0</v>
      </c>
      <c r="T136" s="142">
        <f t="shared" si="13"/>
        <v>0</v>
      </c>
      <c r="AR136" s="143" t="s">
        <v>189</v>
      </c>
      <c r="AT136" s="143" t="s">
        <v>184</v>
      </c>
      <c r="AU136" s="143" t="s">
        <v>79</v>
      </c>
      <c r="AY136" s="17" t="s">
        <v>182</v>
      </c>
      <c r="BE136" s="144">
        <f t="shared" si="14"/>
        <v>0</v>
      </c>
      <c r="BF136" s="144">
        <f t="shared" si="15"/>
        <v>0</v>
      </c>
      <c r="BG136" s="144">
        <f t="shared" si="16"/>
        <v>0</v>
      </c>
      <c r="BH136" s="144">
        <f t="shared" si="17"/>
        <v>0</v>
      </c>
      <c r="BI136" s="144">
        <f t="shared" si="18"/>
        <v>0</v>
      </c>
      <c r="BJ136" s="17" t="s">
        <v>79</v>
      </c>
      <c r="BK136" s="144">
        <f t="shared" si="19"/>
        <v>0</v>
      </c>
      <c r="BL136" s="17" t="s">
        <v>189</v>
      </c>
      <c r="BM136" s="143" t="s">
        <v>896</v>
      </c>
    </row>
    <row r="137" spans="2:65" s="1" customFormat="1" ht="37.9" customHeight="1">
      <c r="B137" s="131"/>
      <c r="C137" s="132" t="s">
        <v>484</v>
      </c>
      <c r="D137" s="132" t="s">
        <v>184</v>
      </c>
      <c r="E137" s="133" t="s">
        <v>6055</v>
      </c>
      <c r="F137" s="134" t="s">
        <v>6056</v>
      </c>
      <c r="G137" s="135" t="s">
        <v>5381</v>
      </c>
      <c r="H137" s="136">
        <v>1</v>
      </c>
      <c r="I137" s="137"/>
      <c r="J137" s="138">
        <f t="shared" si="10"/>
        <v>0</v>
      </c>
      <c r="K137" s="134" t="s">
        <v>3</v>
      </c>
      <c r="L137" s="32"/>
      <c r="M137" s="139" t="s">
        <v>3</v>
      </c>
      <c r="N137" s="140" t="s">
        <v>43</v>
      </c>
      <c r="P137" s="141">
        <f t="shared" si="11"/>
        <v>0</v>
      </c>
      <c r="Q137" s="141">
        <v>0</v>
      </c>
      <c r="R137" s="141">
        <f t="shared" si="12"/>
        <v>0</v>
      </c>
      <c r="S137" s="141">
        <v>0</v>
      </c>
      <c r="T137" s="142">
        <f t="shared" si="13"/>
        <v>0</v>
      </c>
      <c r="AR137" s="143" t="s">
        <v>189</v>
      </c>
      <c r="AT137" s="143" t="s">
        <v>184</v>
      </c>
      <c r="AU137" s="143" t="s">
        <v>79</v>
      </c>
      <c r="AY137" s="17" t="s">
        <v>182</v>
      </c>
      <c r="BE137" s="144">
        <f t="shared" si="14"/>
        <v>0</v>
      </c>
      <c r="BF137" s="144">
        <f t="shared" si="15"/>
        <v>0</v>
      </c>
      <c r="BG137" s="144">
        <f t="shared" si="16"/>
        <v>0</v>
      </c>
      <c r="BH137" s="144">
        <f t="shared" si="17"/>
        <v>0</v>
      </c>
      <c r="BI137" s="144">
        <f t="shared" si="18"/>
        <v>0</v>
      </c>
      <c r="BJ137" s="17" t="s">
        <v>79</v>
      </c>
      <c r="BK137" s="144">
        <f t="shared" si="19"/>
        <v>0</v>
      </c>
      <c r="BL137" s="17" t="s">
        <v>189</v>
      </c>
      <c r="BM137" s="143" t="s">
        <v>911</v>
      </c>
    </row>
    <row r="138" spans="2:65" s="1" customFormat="1" ht="37.9" customHeight="1">
      <c r="B138" s="131"/>
      <c r="C138" s="132" t="s">
        <v>499</v>
      </c>
      <c r="D138" s="132" t="s">
        <v>184</v>
      </c>
      <c r="E138" s="133" t="s">
        <v>6057</v>
      </c>
      <c r="F138" s="134" t="s">
        <v>6058</v>
      </c>
      <c r="G138" s="135" t="s">
        <v>5381</v>
      </c>
      <c r="H138" s="136">
        <v>1</v>
      </c>
      <c r="I138" s="137"/>
      <c r="J138" s="138">
        <f t="shared" si="10"/>
        <v>0</v>
      </c>
      <c r="K138" s="134" t="s">
        <v>3</v>
      </c>
      <c r="L138" s="32"/>
      <c r="M138" s="139" t="s">
        <v>3</v>
      </c>
      <c r="N138" s="140" t="s">
        <v>43</v>
      </c>
      <c r="P138" s="141">
        <f t="shared" si="11"/>
        <v>0</v>
      </c>
      <c r="Q138" s="141">
        <v>0</v>
      </c>
      <c r="R138" s="141">
        <f t="shared" si="12"/>
        <v>0</v>
      </c>
      <c r="S138" s="141">
        <v>0</v>
      </c>
      <c r="T138" s="142">
        <f t="shared" si="13"/>
        <v>0</v>
      </c>
      <c r="AR138" s="143" t="s">
        <v>189</v>
      </c>
      <c r="AT138" s="143" t="s">
        <v>184</v>
      </c>
      <c r="AU138" s="143" t="s">
        <v>79</v>
      </c>
      <c r="AY138" s="17" t="s">
        <v>182</v>
      </c>
      <c r="BE138" s="144">
        <f t="shared" si="14"/>
        <v>0</v>
      </c>
      <c r="BF138" s="144">
        <f t="shared" si="15"/>
        <v>0</v>
      </c>
      <c r="BG138" s="144">
        <f t="shared" si="16"/>
        <v>0</v>
      </c>
      <c r="BH138" s="144">
        <f t="shared" si="17"/>
        <v>0</v>
      </c>
      <c r="BI138" s="144">
        <f t="shared" si="18"/>
        <v>0</v>
      </c>
      <c r="BJ138" s="17" t="s">
        <v>79</v>
      </c>
      <c r="BK138" s="144">
        <f t="shared" si="19"/>
        <v>0</v>
      </c>
      <c r="BL138" s="17" t="s">
        <v>189</v>
      </c>
      <c r="BM138" s="143" t="s">
        <v>967</v>
      </c>
    </row>
    <row r="139" spans="2:65" s="1" customFormat="1" ht="37.9" customHeight="1">
      <c r="B139" s="131"/>
      <c r="C139" s="132" t="s">
        <v>507</v>
      </c>
      <c r="D139" s="132" t="s">
        <v>184</v>
      </c>
      <c r="E139" s="133" t="s">
        <v>6059</v>
      </c>
      <c r="F139" s="134" t="s">
        <v>6060</v>
      </c>
      <c r="G139" s="135" t="s">
        <v>5381</v>
      </c>
      <c r="H139" s="136">
        <v>2</v>
      </c>
      <c r="I139" s="137"/>
      <c r="J139" s="138">
        <f t="shared" si="10"/>
        <v>0</v>
      </c>
      <c r="K139" s="134" t="s">
        <v>3</v>
      </c>
      <c r="L139" s="32"/>
      <c r="M139" s="139" t="s">
        <v>3</v>
      </c>
      <c r="N139" s="140" t="s">
        <v>43</v>
      </c>
      <c r="P139" s="141">
        <f t="shared" si="11"/>
        <v>0</v>
      </c>
      <c r="Q139" s="141">
        <v>0</v>
      </c>
      <c r="R139" s="141">
        <f t="shared" si="12"/>
        <v>0</v>
      </c>
      <c r="S139" s="141">
        <v>0</v>
      </c>
      <c r="T139" s="142">
        <f t="shared" si="13"/>
        <v>0</v>
      </c>
      <c r="AR139" s="143" t="s">
        <v>189</v>
      </c>
      <c r="AT139" s="143" t="s">
        <v>184</v>
      </c>
      <c r="AU139" s="143" t="s">
        <v>79</v>
      </c>
      <c r="AY139" s="17" t="s">
        <v>182</v>
      </c>
      <c r="BE139" s="144">
        <f t="shared" si="14"/>
        <v>0</v>
      </c>
      <c r="BF139" s="144">
        <f t="shared" si="15"/>
        <v>0</v>
      </c>
      <c r="BG139" s="144">
        <f t="shared" si="16"/>
        <v>0</v>
      </c>
      <c r="BH139" s="144">
        <f t="shared" si="17"/>
        <v>0</v>
      </c>
      <c r="BI139" s="144">
        <f t="shared" si="18"/>
        <v>0</v>
      </c>
      <c r="BJ139" s="17" t="s">
        <v>79</v>
      </c>
      <c r="BK139" s="144">
        <f t="shared" si="19"/>
        <v>0</v>
      </c>
      <c r="BL139" s="17" t="s">
        <v>189</v>
      </c>
      <c r="BM139" s="143" t="s">
        <v>988</v>
      </c>
    </row>
    <row r="140" spans="2:65" s="1" customFormat="1" ht="37.9" customHeight="1">
      <c r="B140" s="131"/>
      <c r="C140" s="132" t="s">
        <v>513</v>
      </c>
      <c r="D140" s="132" t="s">
        <v>184</v>
      </c>
      <c r="E140" s="133" t="s">
        <v>6061</v>
      </c>
      <c r="F140" s="134" t="s">
        <v>5994</v>
      </c>
      <c r="G140" s="135" t="s">
        <v>5381</v>
      </c>
      <c r="H140" s="136">
        <v>5</v>
      </c>
      <c r="I140" s="137"/>
      <c r="J140" s="138">
        <f t="shared" si="10"/>
        <v>0</v>
      </c>
      <c r="K140" s="134" t="s">
        <v>3</v>
      </c>
      <c r="L140" s="32"/>
      <c r="M140" s="139" t="s">
        <v>3</v>
      </c>
      <c r="N140" s="140" t="s">
        <v>43</v>
      </c>
      <c r="P140" s="141">
        <f t="shared" si="11"/>
        <v>0</v>
      </c>
      <c r="Q140" s="141">
        <v>0</v>
      </c>
      <c r="R140" s="141">
        <f t="shared" si="12"/>
        <v>0</v>
      </c>
      <c r="S140" s="141">
        <v>0</v>
      </c>
      <c r="T140" s="142">
        <f t="shared" si="13"/>
        <v>0</v>
      </c>
      <c r="AR140" s="143" t="s">
        <v>189</v>
      </c>
      <c r="AT140" s="143" t="s">
        <v>184</v>
      </c>
      <c r="AU140" s="143" t="s">
        <v>79</v>
      </c>
      <c r="AY140" s="17" t="s">
        <v>182</v>
      </c>
      <c r="BE140" s="144">
        <f t="shared" si="14"/>
        <v>0</v>
      </c>
      <c r="BF140" s="144">
        <f t="shared" si="15"/>
        <v>0</v>
      </c>
      <c r="BG140" s="144">
        <f t="shared" si="16"/>
        <v>0</v>
      </c>
      <c r="BH140" s="144">
        <f t="shared" si="17"/>
        <v>0</v>
      </c>
      <c r="BI140" s="144">
        <f t="shared" si="18"/>
        <v>0</v>
      </c>
      <c r="BJ140" s="17" t="s">
        <v>79</v>
      </c>
      <c r="BK140" s="144">
        <f t="shared" si="19"/>
        <v>0</v>
      </c>
      <c r="BL140" s="17" t="s">
        <v>189</v>
      </c>
      <c r="BM140" s="143" t="s">
        <v>1003</v>
      </c>
    </row>
    <row r="141" spans="2:65" s="1" customFormat="1" ht="37.9" customHeight="1">
      <c r="B141" s="131"/>
      <c r="C141" s="132" t="s">
        <v>520</v>
      </c>
      <c r="D141" s="132" t="s">
        <v>184</v>
      </c>
      <c r="E141" s="133" t="s">
        <v>6062</v>
      </c>
      <c r="F141" s="134" t="s">
        <v>6063</v>
      </c>
      <c r="G141" s="135" t="s">
        <v>5381</v>
      </c>
      <c r="H141" s="136">
        <v>1</v>
      </c>
      <c r="I141" s="137"/>
      <c r="J141" s="138">
        <f t="shared" si="10"/>
        <v>0</v>
      </c>
      <c r="K141" s="134" t="s">
        <v>3</v>
      </c>
      <c r="L141" s="32"/>
      <c r="M141" s="139" t="s">
        <v>3</v>
      </c>
      <c r="N141" s="140" t="s">
        <v>43</v>
      </c>
      <c r="P141" s="141">
        <f t="shared" si="11"/>
        <v>0</v>
      </c>
      <c r="Q141" s="141">
        <v>0</v>
      </c>
      <c r="R141" s="141">
        <f t="shared" si="12"/>
        <v>0</v>
      </c>
      <c r="S141" s="141">
        <v>0</v>
      </c>
      <c r="T141" s="142">
        <f t="shared" si="13"/>
        <v>0</v>
      </c>
      <c r="AR141" s="143" t="s">
        <v>189</v>
      </c>
      <c r="AT141" s="143" t="s">
        <v>184</v>
      </c>
      <c r="AU141" s="143" t="s">
        <v>79</v>
      </c>
      <c r="AY141" s="17" t="s">
        <v>182</v>
      </c>
      <c r="BE141" s="144">
        <f t="shared" si="14"/>
        <v>0</v>
      </c>
      <c r="BF141" s="144">
        <f t="shared" si="15"/>
        <v>0</v>
      </c>
      <c r="BG141" s="144">
        <f t="shared" si="16"/>
        <v>0</v>
      </c>
      <c r="BH141" s="144">
        <f t="shared" si="17"/>
        <v>0</v>
      </c>
      <c r="BI141" s="144">
        <f t="shared" si="18"/>
        <v>0</v>
      </c>
      <c r="BJ141" s="17" t="s">
        <v>79</v>
      </c>
      <c r="BK141" s="144">
        <f t="shared" si="19"/>
        <v>0</v>
      </c>
      <c r="BL141" s="17" t="s">
        <v>189</v>
      </c>
      <c r="BM141" s="143" t="s">
        <v>1039</v>
      </c>
    </row>
    <row r="142" spans="2:65" s="1" customFormat="1" ht="37.9" customHeight="1">
      <c r="B142" s="131"/>
      <c r="C142" s="132" t="s">
        <v>526</v>
      </c>
      <c r="D142" s="132" t="s">
        <v>184</v>
      </c>
      <c r="E142" s="133" t="s">
        <v>6064</v>
      </c>
      <c r="F142" s="134" t="s">
        <v>5996</v>
      </c>
      <c r="G142" s="135" t="s">
        <v>5381</v>
      </c>
      <c r="H142" s="136">
        <v>2</v>
      </c>
      <c r="I142" s="137"/>
      <c r="J142" s="138">
        <f t="shared" si="10"/>
        <v>0</v>
      </c>
      <c r="K142" s="134" t="s">
        <v>3</v>
      </c>
      <c r="L142" s="32"/>
      <c r="M142" s="139" t="s">
        <v>3</v>
      </c>
      <c r="N142" s="140" t="s">
        <v>43</v>
      </c>
      <c r="P142" s="141">
        <f t="shared" si="11"/>
        <v>0</v>
      </c>
      <c r="Q142" s="141">
        <v>0</v>
      </c>
      <c r="R142" s="141">
        <f t="shared" si="12"/>
        <v>0</v>
      </c>
      <c r="S142" s="141">
        <v>0</v>
      </c>
      <c r="T142" s="142">
        <f t="shared" si="13"/>
        <v>0</v>
      </c>
      <c r="AR142" s="143" t="s">
        <v>189</v>
      </c>
      <c r="AT142" s="143" t="s">
        <v>184</v>
      </c>
      <c r="AU142" s="143" t="s">
        <v>79</v>
      </c>
      <c r="AY142" s="17" t="s">
        <v>182</v>
      </c>
      <c r="BE142" s="144">
        <f t="shared" si="14"/>
        <v>0</v>
      </c>
      <c r="BF142" s="144">
        <f t="shared" si="15"/>
        <v>0</v>
      </c>
      <c r="BG142" s="144">
        <f t="shared" si="16"/>
        <v>0</v>
      </c>
      <c r="BH142" s="144">
        <f t="shared" si="17"/>
        <v>0</v>
      </c>
      <c r="BI142" s="144">
        <f t="shared" si="18"/>
        <v>0</v>
      </c>
      <c r="BJ142" s="17" t="s">
        <v>79</v>
      </c>
      <c r="BK142" s="144">
        <f t="shared" si="19"/>
        <v>0</v>
      </c>
      <c r="BL142" s="17" t="s">
        <v>189</v>
      </c>
      <c r="BM142" s="143" t="s">
        <v>1053</v>
      </c>
    </row>
    <row r="143" spans="2:65" s="1" customFormat="1" ht="37.9" customHeight="1">
      <c r="B143" s="131"/>
      <c r="C143" s="132" t="s">
        <v>531</v>
      </c>
      <c r="D143" s="132" t="s">
        <v>184</v>
      </c>
      <c r="E143" s="133" t="s">
        <v>6065</v>
      </c>
      <c r="F143" s="134" t="s">
        <v>6066</v>
      </c>
      <c r="G143" s="135" t="s">
        <v>5381</v>
      </c>
      <c r="H143" s="136">
        <v>4</v>
      </c>
      <c r="I143" s="137"/>
      <c r="J143" s="138">
        <f t="shared" si="10"/>
        <v>0</v>
      </c>
      <c r="K143" s="134" t="s">
        <v>3</v>
      </c>
      <c r="L143" s="32"/>
      <c r="M143" s="139" t="s">
        <v>3</v>
      </c>
      <c r="N143" s="140" t="s">
        <v>43</v>
      </c>
      <c r="P143" s="141">
        <f t="shared" si="11"/>
        <v>0</v>
      </c>
      <c r="Q143" s="141">
        <v>0</v>
      </c>
      <c r="R143" s="141">
        <f t="shared" si="12"/>
        <v>0</v>
      </c>
      <c r="S143" s="141">
        <v>0</v>
      </c>
      <c r="T143" s="142">
        <f t="shared" si="13"/>
        <v>0</v>
      </c>
      <c r="AR143" s="143" t="s">
        <v>189</v>
      </c>
      <c r="AT143" s="143" t="s">
        <v>184</v>
      </c>
      <c r="AU143" s="143" t="s">
        <v>79</v>
      </c>
      <c r="AY143" s="17" t="s">
        <v>182</v>
      </c>
      <c r="BE143" s="144">
        <f t="shared" si="14"/>
        <v>0</v>
      </c>
      <c r="BF143" s="144">
        <f t="shared" si="15"/>
        <v>0</v>
      </c>
      <c r="BG143" s="144">
        <f t="shared" si="16"/>
        <v>0</v>
      </c>
      <c r="BH143" s="144">
        <f t="shared" si="17"/>
        <v>0</v>
      </c>
      <c r="BI143" s="144">
        <f t="shared" si="18"/>
        <v>0</v>
      </c>
      <c r="BJ143" s="17" t="s">
        <v>79</v>
      </c>
      <c r="BK143" s="144">
        <f t="shared" si="19"/>
        <v>0</v>
      </c>
      <c r="BL143" s="17" t="s">
        <v>189</v>
      </c>
      <c r="BM143" s="143" t="s">
        <v>1080</v>
      </c>
    </row>
    <row r="144" spans="2:65" s="1" customFormat="1" ht="62.65" customHeight="1">
      <c r="B144" s="131"/>
      <c r="C144" s="132" t="s">
        <v>540</v>
      </c>
      <c r="D144" s="132" t="s">
        <v>184</v>
      </c>
      <c r="E144" s="133" t="s">
        <v>6067</v>
      </c>
      <c r="F144" s="134" t="s">
        <v>6003</v>
      </c>
      <c r="G144" s="135" t="s">
        <v>5381</v>
      </c>
      <c r="H144" s="136">
        <v>2</v>
      </c>
      <c r="I144" s="137"/>
      <c r="J144" s="138">
        <f t="shared" si="10"/>
        <v>0</v>
      </c>
      <c r="K144" s="134" t="s">
        <v>3</v>
      </c>
      <c r="L144" s="32"/>
      <c r="M144" s="139" t="s">
        <v>3</v>
      </c>
      <c r="N144" s="140" t="s">
        <v>43</v>
      </c>
      <c r="P144" s="141">
        <f t="shared" si="11"/>
        <v>0</v>
      </c>
      <c r="Q144" s="141">
        <v>0</v>
      </c>
      <c r="R144" s="141">
        <f t="shared" si="12"/>
        <v>0</v>
      </c>
      <c r="S144" s="141">
        <v>0</v>
      </c>
      <c r="T144" s="142">
        <f t="shared" si="13"/>
        <v>0</v>
      </c>
      <c r="AR144" s="143" t="s">
        <v>189</v>
      </c>
      <c r="AT144" s="143" t="s">
        <v>184</v>
      </c>
      <c r="AU144" s="143" t="s">
        <v>79</v>
      </c>
      <c r="AY144" s="17" t="s">
        <v>182</v>
      </c>
      <c r="BE144" s="144">
        <f t="shared" si="14"/>
        <v>0</v>
      </c>
      <c r="BF144" s="144">
        <f t="shared" si="15"/>
        <v>0</v>
      </c>
      <c r="BG144" s="144">
        <f t="shared" si="16"/>
        <v>0</v>
      </c>
      <c r="BH144" s="144">
        <f t="shared" si="17"/>
        <v>0</v>
      </c>
      <c r="BI144" s="144">
        <f t="shared" si="18"/>
        <v>0</v>
      </c>
      <c r="BJ144" s="17" t="s">
        <v>79</v>
      </c>
      <c r="BK144" s="144">
        <f t="shared" si="19"/>
        <v>0</v>
      </c>
      <c r="BL144" s="17" t="s">
        <v>189</v>
      </c>
      <c r="BM144" s="143" t="s">
        <v>1100</v>
      </c>
    </row>
    <row r="145" spans="2:65" s="1" customFormat="1" ht="62.65" customHeight="1">
      <c r="B145" s="131"/>
      <c r="C145" s="132" t="s">
        <v>546</v>
      </c>
      <c r="D145" s="132" t="s">
        <v>184</v>
      </c>
      <c r="E145" s="133" t="s">
        <v>6068</v>
      </c>
      <c r="F145" s="134" t="s">
        <v>6069</v>
      </c>
      <c r="G145" s="135" t="s">
        <v>5381</v>
      </c>
      <c r="H145" s="136">
        <v>4</v>
      </c>
      <c r="I145" s="137"/>
      <c r="J145" s="138">
        <f t="shared" si="10"/>
        <v>0</v>
      </c>
      <c r="K145" s="134" t="s">
        <v>3</v>
      </c>
      <c r="L145" s="32"/>
      <c r="M145" s="139" t="s">
        <v>3</v>
      </c>
      <c r="N145" s="140" t="s">
        <v>43</v>
      </c>
      <c r="P145" s="141">
        <f t="shared" si="11"/>
        <v>0</v>
      </c>
      <c r="Q145" s="141">
        <v>0</v>
      </c>
      <c r="R145" s="141">
        <f t="shared" si="12"/>
        <v>0</v>
      </c>
      <c r="S145" s="141">
        <v>0</v>
      </c>
      <c r="T145" s="142">
        <f t="shared" si="13"/>
        <v>0</v>
      </c>
      <c r="AR145" s="143" t="s">
        <v>189</v>
      </c>
      <c r="AT145" s="143" t="s">
        <v>184</v>
      </c>
      <c r="AU145" s="143" t="s">
        <v>79</v>
      </c>
      <c r="AY145" s="17" t="s">
        <v>182</v>
      </c>
      <c r="BE145" s="144">
        <f t="shared" si="14"/>
        <v>0</v>
      </c>
      <c r="BF145" s="144">
        <f t="shared" si="15"/>
        <v>0</v>
      </c>
      <c r="BG145" s="144">
        <f t="shared" si="16"/>
        <v>0</v>
      </c>
      <c r="BH145" s="144">
        <f t="shared" si="17"/>
        <v>0</v>
      </c>
      <c r="BI145" s="144">
        <f t="shared" si="18"/>
        <v>0</v>
      </c>
      <c r="BJ145" s="17" t="s">
        <v>79</v>
      </c>
      <c r="BK145" s="144">
        <f t="shared" si="19"/>
        <v>0</v>
      </c>
      <c r="BL145" s="17" t="s">
        <v>189</v>
      </c>
      <c r="BM145" s="143" t="s">
        <v>1114</v>
      </c>
    </row>
    <row r="146" spans="2:65" s="1" customFormat="1" ht="49.15" customHeight="1">
      <c r="B146" s="131"/>
      <c r="C146" s="132" t="s">
        <v>554</v>
      </c>
      <c r="D146" s="132" t="s">
        <v>184</v>
      </c>
      <c r="E146" s="133" t="s">
        <v>6070</v>
      </c>
      <c r="F146" s="134" t="s">
        <v>6071</v>
      </c>
      <c r="G146" s="135" t="s">
        <v>5381</v>
      </c>
      <c r="H146" s="136">
        <v>3</v>
      </c>
      <c r="I146" s="137"/>
      <c r="J146" s="138">
        <f t="shared" si="10"/>
        <v>0</v>
      </c>
      <c r="K146" s="134" t="s">
        <v>3</v>
      </c>
      <c r="L146" s="32"/>
      <c r="M146" s="139" t="s">
        <v>3</v>
      </c>
      <c r="N146" s="140" t="s">
        <v>43</v>
      </c>
      <c r="P146" s="141">
        <f t="shared" si="11"/>
        <v>0</v>
      </c>
      <c r="Q146" s="141">
        <v>0</v>
      </c>
      <c r="R146" s="141">
        <f t="shared" si="12"/>
        <v>0</v>
      </c>
      <c r="S146" s="141">
        <v>0</v>
      </c>
      <c r="T146" s="142">
        <f t="shared" si="13"/>
        <v>0</v>
      </c>
      <c r="AR146" s="143" t="s">
        <v>189</v>
      </c>
      <c r="AT146" s="143" t="s">
        <v>184</v>
      </c>
      <c r="AU146" s="143" t="s">
        <v>79</v>
      </c>
      <c r="AY146" s="17" t="s">
        <v>182</v>
      </c>
      <c r="BE146" s="144">
        <f t="shared" si="14"/>
        <v>0</v>
      </c>
      <c r="BF146" s="144">
        <f t="shared" si="15"/>
        <v>0</v>
      </c>
      <c r="BG146" s="144">
        <f t="shared" si="16"/>
        <v>0</v>
      </c>
      <c r="BH146" s="144">
        <f t="shared" si="17"/>
        <v>0</v>
      </c>
      <c r="BI146" s="144">
        <f t="shared" si="18"/>
        <v>0</v>
      </c>
      <c r="BJ146" s="17" t="s">
        <v>79</v>
      </c>
      <c r="BK146" s="144">
        <f t="shared" si="19"/>
        <v>0</v>
      </c>
      <c r="BL146" s="17" t="s">
        <v>189</v>
      </c>
      <c r="BM146" s="143" t="s">
        <v>1124</v>
      </c>
    </row>
    <row r="147" spans="2:65" s="1" customFormat="1" ht="49.15" customHeight="1">
      <c r="B147" s="131"/>
      <c r="C147" s="132" t="s">
        <v>561</v>
      </c>
      <c r="D147" s="132" t="s">
        <v>184</v>
      </c>
      <c r="E147" s="133" t="s">
        <v>6072</v>
      </c>
      <c r="F147" s="134" t="s">
        <v>6073</v>
      </c>
      <c r="G147" s="135" t="s">
        <v>5381</v>
      </c>
      <c r="H147" s="136">
        <v>2</v>
      </c>
      <c r="I147" s="137"/>
      <c r="J147" s="138">
        <f t="shared" si="10"/>
        <v>0</v>
      </c>
      <c r="K147" s="134" t="s">
        <v>3</v>
      </c>
      <c r="L147" s="32"/>
      <c r="M147" s="139" t="s">
        <v>3</v>
      </c>
      <c r="N147" s="140" t="s">
        <v>43</v>
      </c>
      <c r="P147" s="141">
        <f t="shared" si="11"/>
        <v>0</v>
      </c>
      <c r="Q147" s="141">
        <v>0</v>
      </c>
      <c r="R147" s="141">
        <f t="shared" si="12"/>
        <v>0</v>
      </c>
      <c r="S147" s="141">
        <v>0</v>
      </c>
      <c r="T147" s="142">
        <f t="shared" si="13"/>
        <v>0</v>
      </c>
      <c r="AR147" s="143" t="s">
        <v>189</v>
      </c>
      <c r="AT147" s="143" t="s">
        <v>184</v>
      </c>
      <c r="AU147" s="143" t="s">
        <v>79</v>
      </c>
      <c r="AY147" s="17" t="s">
        <v>182</v>
      </c>
      <c r="BE147" s="144">
        <f t="shared" si="14"/>
        <v>0</v>
      </c>
      <c r="BF147" s="144">
        <f t="shared" si="15"/>
        <v>0</v>
      </c>
      <c r="BG147" s="144">
        <f t="shared" si="16"/>
        <v>0</v>
      </c>
      <c r="BH147" s="144">
        <f t="shared" si="17"/>
        <v>0</v>
      </c>
      <c r="BI147" s="144">
        <f t="shared" si="18"/>
        <v>0</v>
      </c>
      <c r="BJ147" s="17" t="s">
        <v>79</v>
      </c>
      <c r="BK147" s="144">
        <f t="shared" si="19"/>
        <v>0</v>
      </c>
      <c r="BL147" s="17" t="s">
        <v>189</v>
      </c>
      <c r="BM147" s="143" t="s">
        <v>1135</v>
      </c>
    </row>
    <row r="148" spans="2:65" s="1" customFormat="1" ht="49.15" customHeight="1">
      <c r="B148" s="131"/>
      <c r="C148" s="132" t="s">
        <v>568</v>
      </c>
      <c r="D148" s="132" t="s">
        <v>184</v>
      </c>
      <c r="E148" s="133" t="s">
        <v>6074</v>
      </c>
      <c r="F148" s="134" t="s">
        <v>6075</v>
      </c>
      <c r="G148" s="135" t="s">
        <v>5381</v>
      </c>
      <c r="H148" s="136">
        <v>6</v>
      </c>
      <c r="I148" s="137"/>
      <c r="J148" s="138">
        <f t="shared" si="10"/>
        <v>0</v>
      </c>
      <c r="K148" s="134" t="s">
        <v>3</v>
      </c>
      <c r="L148" s="32"/>
      <c r="M148" s="139" t="s">
        <v>3</v>
      </c>
      <c r="N148" s="140" t="s">
        <v>43</v>
      </c>
      <c r="P148" s="141">
        <f t="shared" si="11"/>
        <v>0</v>
      </c>
      <c r="Q148" s="141">
        <v>0</v>
      </c>
      <c r="R148" s="141">
        <f t="shared" si="12"/>
        <v>0</v>
      </c>
      <c r="S148" s="141">
        <v>0</v>
      </c>
      <c r="T148" s="142">
        <f t="shared" si="13"/>
        <v>0</v>
      </c>
      <c r="AR148" s="143" t="s">
        <v>189</v>
      </c>
      <c r="AT148" s="143" t="s">
        <v>184</v>
      </c>
      <c r="AU148" s="143" t="s">
        <v>79</v>
      </c>
      <c r="AY148" s="17" t="s">
        <v>182</v>
      </c>
      <c r="BE148" s="144">
        <f t="shared" si="14"/>
        <v>0</v>
      </c>
      <c r="BF148" s="144">
        <f t="shared" si="15"/>
        <v>0</v>
      </c>
      <c r="BG148" s="144">
        <f t="shared" si="16"/>
        <v>0</v>
      </c>
      <c r="BH148" s="144">
        <f t="shared" si="17"/>
        <v>0</v>
      </c>
      <c r="BI148" s="144">
        <f t="shared" si="18"/>
        <v>0</v>
      </c>
      <c r="BJ148" s="17" t="s">
        <v>79</v>
      </c>
      <c r="BK148" s="144">
        <f t="shared" si="19"/>
        <v>0</v>
      </c>
      <c r="BL148" s="17" t="s">
        <v>189</v>
      </c>
      <c r="BM148" s="143" t="s">
        <v>1162</v>
      </c>
    </row>
    <row r="149" spans="2:65" s="1" customFormat="1" ht="49.15" customHeight="1">
      <c r="B149" s="131"/>
      <c r="C149" s="132" t="s">
        <v>577</v>
      </c>
      <c r="D149" s="132" t="s">
        <v>184</v>
      </c>
      <c r="E149" s="133" t="s">
        <v>6076</v>
      </c>
      <c r="F149" s="134" t="s">
        <v>6077</v>
      </c>
      <c r="G149" s="135" t="s">
        <v>5381</v>
      </c>
      <c r="H149" s="136">
        <v>2</v>
      </c>
      <c r="I149" s="137"/>
      <c r="J149" s="138">
        <f t="shared" si="10"/>
        <v>0</v>
      </c>
      <c r="K149" s="134" t="s">
        <v>3</v>
      </c>
      <c r="L149" s="32"/>
      <c r="M149" s="139" t="s">
        <v>3</v>
      </c>
      <c r="N149" s="140" t="s">
        <v>43</v>
      </c>
      <c r="P149" s="141">
        <f t="shared" si="11"/>
        <v>0</v>
      </c>
      <c r="Q149" s="141">
        <v>0</v>
      </c>
      <c r="R149" s="141">
        <f t="shared" si="12"/>
        <v>0</v>
      </c>
      <c r="S149" s="141">
        <v>0</v>
      </c>
      <c r="T149" s="142">
        <f t="shared" si="13"/>
        <v>0</v>
      </c>
      <c r="AR149" s="143" t="s">
        <v>189</v>
      </c>
      <c r="AT149" s="143" t="s">
        <v>184</v>
      </c>
      <c r="AU149" s="143" t="s">
        <v>79</v>
      </c>
      <c r="AY149" s="17" t="s">
        <v>182</v>
      </c>
      <c r="BE149" s="144">
        <f t="shared" si="14"/>
        <v>0</v>
      </c>
      <c r="BF149" s="144">
        <f t="shared" si="15"/>
        <v>0</v>
      </c>
      <c r="BG149" s="144">
        <f t="shared" si="16"/>
        <v>0</v>
      </c>
      <c r="BH149" s="144">
        <f t="shared" si="17"/>
        <v>0</v>
      </c>
      <c r="BI149" s="144">
        <f t="shared" si="18"/>
        <v>0</v>
      </c>
      <c r="BJ149" s="17" t="s">
        <v>79</v>
      </c>
      <c r="BK149" s="144">
        <f t="shared" si="19"/>
        <v>0</v>
      </c>
      <c r="BL149" s="17" t="s">
        <v>189</v>
      </c>
      <c r="BM149" s="143" t="s">
        <v>1229</v>
      </c>
    </row>
    <row r="150" spans="2:65" s="1" customFormat="1" ht="49.15" customHeight="1">
      <c r="B150" s="131"/>
      <c r="C150" s="132" t="s">
        <v>583</v>
      </c>
      <c r="D150" s="132" t="s">
        <v>184</v>
      </c>
      <c r="E150" s="133" t="s">
        <v>6078</v>
      </c>
      <c r="F150" s="134" t="s">
        <v>6079</v>
      </c>
      <c r="G150" s="135" t="s">
        <v>5381</v>
      </c>
      <c r="H150" s="136">
        <v>7</v>
      </c>
      <c r="I150" s="137"/>
      <c r="J150" s="138">
        <f t="shared" si="10"/>
        <v>0</v>
      </c>
      <c r="K150" s="134" t="s">
        <v>3</v>
      </c>
      <c r="L150" s="32"/>
      <c r="M150" s="139" t="s">
        <v>3</v>
      </c>
      <c r="N150" s="140" t="s">
        <v>43</v>
      </c>
      <c r="P150" s="141">
        <f t="shared" si="11"/>
        <v>0</v>
      </c>
      <c r="Q150" s="141">
        <v>0</v>
      </c>
      <c r="R150" s="141">
        <f t="shared" si="12"/>
        <v>0</v>
      </c>
      <c r="S150" s="141">
        <v>0</v>
      </c>
      <c r="T150" s="142">
        <f t="shared" si="13"/>
        <v>0</v>
      </c>
      <c r="AR150" s="143" t="s">
        <v>189</v>
      </c>
      <c r="AT150" s="143" t="s">
        <v>184</v>
      </c>
      <c r="AU150" s="143" t="s">
        <v>79</v>
      </c>
      <c r="AY150" s="17" t="s">
        <v>182</v>
      </c>
      <c r="BE150" s="144">
        <f t="shared" si="14"/>
        <v>0</v>
      </c>
      <c r="BF150" s="144">
        <f t="shared" si="15"/>
        <v>0</v>
      </c>
      <c r="BG150" s="144">
        <f t="shared" si="16"/>
        <v>0</v>
      </c>
      <c r="BH150" s="144">
        <f t="shared" si="17"/>
        <v>0</v>
      </c>
      <c r="BI150" s="144">
        <f t="shared" si="18"/>
        <v>0</v>
      </c>
      <c r="BJ150" s="17" t="s">
        <v>79</v>
      </c>
      <c r="BK150" s="144">
        <f t="shared" si="19"/>
        <v>0</v>
      </c>
      <c r="BL150" s="17" t="s">
        <v>189</v>
      </c>
      <c r="BM150" s="143" t="s">
        <v>1293</v>
      </c>
    </row>
    <row r="151" spans="2:65" s="1" customFormat="1" ht="49.15" customHeight="1">
      <c r="B151" s="131"/>
      <c r="C151" s="132" t="s">
        <v>613</v>
      </c>
      <c r="D151" s="132" t="s">
        <v>184</v>
      </c>
      <c r="E151" s="133" t="s">
        <v>6080</v>
      </c>
      <c r="F151" s="134" t="s">
        <v>6081</v>
      </c>
      <c r="G151" s="135" t="s">
        <v>5381</v>
      </c>
      <c r="H151" s="136">
        <v>6</v>
      </c>
      <c r="I151" s="137"/>
      <c r="J151" s="138">
        <f t="shared" si="10"/>
        <v>0</v>
      </c>
      <c r="K151" s="134" t="s">
        <v>3</v>
      </c>
      <c r="L151" s="32"/>
      <c r="M151" s="139" t="s">
        <v>3</v>
      </c>
      <c r="N151" s="140" t="s">
        <v>43</v>
      </c>
      <c r="P151" s="141">
        <f t="shared" si="11"/>
        <v>0</v>
      </c>
      <c r="Q151" s="141">
        <v>0</v>
      </c>
      <c r="R151" s="141">
        <f t="shared" si="12"/>
        <v>0</v>
      </c>
      <c r="S151" s="141">
        <v>0</v>
      </c>
      <c r="T151" s="142">
        <f t="shared" si="13"/>
        <v>0</v>
      </c>
      <c r="AR151" s="143" t="s">
        <v>189</v>
      </c>
      <c r="AT151" s="143" t="s">
        <v>184</v>
      </c>
      <c r="AU151" s="143" t="s">
        <v>79</v>
      </c>
      <c r="AY151" s="17" t="s">
        <v>182</v>
      </c>
      <c r="BE151" s="144">
        <f t="shared" si="14"/>
        <v>0</v>
      </c>
      <c r="BF151" s="144">
        <f t="shared" si="15"/>
        <v>0</v>
      </c>
      <c r="BG151" s="144">
        <f t="shared" si="16"/>
        <v>0</v>
      </c>
      <c r="BH151" s="144">
        <f t="shared" si="17"/>
        <v>0</v>
      </c>
      <c r="BI151" s="144">
        <f t="shared" si="18"/>
        <v>0</v>
      </c>
      <c r="BJ151" s="17" t="s">
        <v>79</v>
      </c>
      <c r="BK151" s="144">
        <f t="shared" si="19"/>
        <v>0</v>
      </c>
      <c r="BL151" s="17" t="s">
        <v>189</v>
      </c>
      <c r="BM151" s="143" t="s">
        <v>1303</v>
      </c>
    </row>
    <row r="152" spans="2:65" s="1" customFormat="1" ht="49.15" customHeight="1">
      <c r="B152" s="131"/>
      <c r="C152" s="132" t="s">
        <v>644</v>
      </c>
      <c r="D152" s="132" t="s">
        <v>184</v>
      </c>
      <c r="E152" s="133" t="s">
        <v>6082</v>
      </c>
      <c r="F152" s="134" t="s">
        <v>6083</v>
      </c>
      <c r="G152" s="135" t="s">
        <v>5381</v>
      </c>
      <c r="H152" s="136">
        <v>5</v>
      </c>
      <c r="I152" s="137"/>
      <c r="J152" s="138">
        <f t="shared" si="10"/>
        <v>0</v>
      </c>
      <c r="K152" s="134" t="s">
        <v>3</v>
      </c>
      <c r="L152" s="32"/>
      <c r="M152" s="139" t="s">
        <v>3</v>
      </c>
      <c r="N152" s="140" t="s">
        <v>43</v>
      </c>
      <c r="P152" s="141">
        <f t="shared" si="11"/>
        <v>0</v>
      </c>
      <c r="Q152" s="141">
        <v>0</v>
      </c>
      <c r="R152" s="141">
        <f t="shared" si="12"/>
        <v>0</v>
      </c>
      <c r="S152" s="141">
        <v>0</v>
      </c>
      <c r="T152" s="142">
        <f t="shared" si="13"/>
        <v>0</v>
      </c>
      <c r="AR152" s="143" t="s">
        <v>189</v>
      </c>
      <c r="AT152" s="143" t="s">
        <v>184</v>
      </c>
      <c r="AU152" s="143" t="s">
        <v>79</v>
      </c>
      <c r="AY152" s="17" t="s">
        <v>182</v>
      </c>
      <c r="BE152" s="144">
        <f t="shared" si="14"/>
        <v>0</v>
      </c>
      <c r="BF152" s="144">
        <f t="shared" si="15"/>
        <v>0</v>
      </c>
      <c r="BG152" s="144">
        <f t="shared" si="16"/>
        <v>0</v>
      </c>
      <c r="BH152" s="144">
        <f t="shared" si="17"/>
        <v>0</v>
      </c>
      <c r="BI152" s="144">
        <f t="shared" si="18"/>
        <v>0</v>
      </c>
      <c r="BJ152" s="17" t="s">
        <v>79</v>
      </c>
      <c r="BK152" s="144">
        <f t="shared" si="19"/>
        <v>0</v>
      </c>
      <c r="BL152" s="17" t="s">
        <v>189</v>
      </c>
      <c r="BM152" s="143" t="s">
        <v>1370</v>
      </c>
    </row>
    <row r="153" spans="2:65" s="1" customFormat="1" ht="49.15" customHeight="1">
      <c r="B153" s="131"/>
      <c r="C153" s="132" t="s">
        <v>653</v>
      </c>
      <c r="D153" s="132" t="s">
        <v>184</v>
      </c>
      <c r="E153" s="133" t="s">
        <v>6084</v>
      </c>
      <c r="F153" s="134" t="s">
        <v>6085</v>
      </c>
      <c r="G153" s="135" t="s">
        <v>5381</v>
      </c>
      <c r="H153" s="136">
        <v>6</v>
      </c>
      <c r="I153" s="137"/>
      <c r="J153" s="138">
        <f t="shared" si="10"/>
        <v>0</v>
      </c>
      <c r="K153" s="134" t="s">
        <v>3</v>
      </c>
      <c r="L153" s="32"/>
      <c r="M153" s="139" t="s">
        <v>3</v>
      </c>
      <c r="N153" s="140" t="s">
        <v>43</v>
      </c>
      <c r="P153" s="141">
        <f t="shared" si="11"/>
        <v>0</v>
      </c>
      <c r="Q153" s="141">
        <v>0</v>
      </c>
      <c r="R153" s="141">
        <f t="shared" si="12"/>
        <v>0</v>
      </c>
      <c r="S153" s="141">
        <v>0</v>
      </c>
      <c r="T153" s="142">
        <f t="shared" si="13"/>
        <v>0</v>
      </c>
      <c r="AR153" s="143" t="s">
        <v>189</v>
      </c>
      <c r="AT153" s="143" t="s">
        <v>184</v>
      </c>
      <c r="AU153" s="143" t="s">
        <v>79</v>
      </c>
      <c r="AY153" s="17" t="s">
        <v>182</v>
      </c>
      <c r="BE153" s="144">
        <f t="shared" si="14"/>
        <v>0</v>
      </c>
      <c r="BF153" s="144">
        <f t="shared" si="15"/>
        <v>0</v>
      </c>
      <c r="BG153" s="144">
        <f t="shared" si="16"/>
        <v>0</v>
      </c>
      <c r="BH153" s="144">
        <f t="shared" si="17"/>
        <v>0</v>
      </c>
      <c r="BI153" s="144">
        <f t="shared" si="18"/>
        <v>0</v>
      </c>
      <c r="BJ153" s="17" t="s">
        <v>79</v>
      </c>
      <c r="BK153" s="144">
        <f t="shared" si="19"/>
        <v>0</v>
      </c>
      <c r="BL153" s="17" t="s">
        <v>189</v>
      </c>
      <c r="BM153" s="143" t="s">
        <v>1387</v>
      </c>
    </row>
    <row r="154" spans="2:65" s="1" customFormat="1" ht="24.2" customHeight="1">
      <c r="B154" s="131"/>
      <c r="C154" s="132" t="s">
        <v>659</v>
      </c>
      <c r="D154" s="132" t="s">
        <v>184</v>
      </c>
      <c r="E154" s="133" t="s">
        <v>6086</v>
      </c>
      <c r="F154" s="134" t="s">
        <v>6087</v>
      </c>
      <c r="G154" s="135" t="s">
        <v>5381</v>
      </c>
      <c r="H154" s="136">
        <v>3</v>
      </c>
      <c r="I154" s="137"/>
      <c r="J154" s="138">
        <f t="shared" si="10"/>
        <v>0</v>
      </c>
      <c r="K154" s="134" t="s">
        <v>3</v>
      </c>
      <c r="L154" s="32"/>
      <c r="M154" s="139" t="s">
        <v>3</v>
      </c>
      <c r="N154" s="140" t="s">
        <v>43</v>
      </c>
      <c r="P154" s="141">
        <f t="shared" si="11"/>
        <v>0</v>
      </c>
      <c r="Q154" s="141">
        <v>0</v>
      </c>
      <c r="R154" s="141">
        <f t="shared" si="12"/>
        <v>0</v>
      </c>
      <c r="S154" s="141">
        <v>0</v>
      </c>
      <c r="T154" s="142">
        <f t="shared" si="13"/>
        <v>0</v>
      </c>
      <c r="AR154" s="143" t="s">
        <v>189</v>
      </c>
      <c r="AT154" s="143" t="s">
        <v>184</v>
      </c>
      <c r="AU154" s="143" t="s">
        <v>79</v>
      </c>
      <c r="AY154" s="17" t="s">
        <v>182</v>
      </c>
      <c r="BE154" s="144">
        <f t="shared" si="14"/>
        <v>0</v>
      </c>
      <c r="BF154" s="144">
        <f t="shared" si="15"/>
        <v>0</v>
      </c>
      <c r="BG154" s="144">
        <f t="shared" si="16"/>
        <v>0</v>
      </c>
      <c r="BH154" s="144">
        <f t="shared" si="17"/>
        <v>0</v>
      </c>
      <c r="BI154" s="144">
        <f t="shared" si="18"/>
        <v>0</v>
      </c>
      <c r="BJ154" s="17" t="s">
        <v>79</v>
      </c>
      <c r="BK154" s="144">
        <f t="shared" si="19"/>
        <v>0</v>
      </c>
      <c r="BL154" s="17" t="s">
        <v>189</v>
      </c>
      <c r="BM154" s="143" t="s">
        <v>1413</v>
      </c>
    </row>
    <row r="155" spans="2:65" s="1" customFormat="1" ht="24.2" customHeight="1">
      <c r="B155" s="131"/>
      <c r="C155" s="132" t="s">
        <v>668</v>
      </c>
      <c r="D155" s="132" t="s">
        <v>184</v>
      </c>
      <c r="E155" s="133" t="s">
        <v>6088</v>
      </c>
      <c r="F155" s="134" t="s">
        <v>6013</v>
      </c>
      <c r="G155" s="135" t="s">
        <v>5381</v>
      </c>
      <c r="H155" s="136">
        <v>13</v>
      </c>
      <c r="I155" s="137"/>
      <c r="J155" s="138">
        <f t="shared" si="10"/>
        <v>0</v>
      </c>
      <c r="K155" s="134" t="s">
        <v>3</v>
      </c>
      <c r="L155" s="32"/>
      <c r="M155" s="139" t="s">
        <v>3</v>
      </c>
      <c r="N155" s="140" t="s">
        <v>43</v>
      </c>
      <c r="P155" s="141">
        <f t="shared" si="11"/>
        <v>0</v>
      </c>
      <c r="Q155" s="141">
        <v>0</v>
      </c>
      <c r="R155" s="141">
        <f t="shared" si="12"/>
        <v>0</v>
      </c>
      <c r="S155" s="141">
        <v>0</v>
      </c>
      <c r="T155" s="142">
        <f t="shared" si="13"/>
        <v>0</v>
      </c>
      <c r="AR155" s="143" t="s">
        <v>189</v>
      </c>
      <c r="AT155" s="143" t="s">
        <v>184</v>
      </c>
      <c r="AU155" s="143" t="s">
        <v>79</v>
      </c>
      <c r="AY155" s="17" t="s">
        <v>182</v>
      </c>
      <c r="BE155" s="144">
        <f t="shared" si="14"/>
        <v>0</v>
      </c>
      <c r="BF155" s="144">
        <f t="shared" si="15"/>
        <v>0</v>
      </c>
      <c r="BG155" s="144">
        <f t="shared" si="16"/>
        <v>0</v>
      </c>
      <c r="BH155" s="144">
        <f t="shared" si="17"/>
        <v>0</v>
      </c>
      <c r="BI155" s="144">
        <f t="shared" si="18"/>
        <v>0</v>
      </c>
      <c r="BJ155" s="17" t="s">
        <v>79</v>
      </c>
      <c r="BK155" s="144">
        <f t="shared" si="19"/>
        <v>0</v>
      </c>
      <c r="BL155" s="17" t="s">
        <v>189</v>
      </c>
      <c r="BM155" s="143" t="s">
        <v>1424</v>
      </c>
    </row>
    <row r="156" spans="2:65" s="1" customFormat="1" ht="24.2" customHeight="1">
      <c r="B156" s="131"/>
      <c r="C156" s="132" t="s">
        <v>676</v>
      </c>
      <c r="D156" s="132" t="s">
        <v>184</v>
      </c>
      <c r="E156" s="133" t="s">
        <v>6089</v>
      </c>
      <c r="F156" s="134" t="s">
        <v>6090</v>
      </c>
      <c r="G156" s="135" t="s">
        <v>5381</v>
      </c>
      <c r="H156" s="136">
        <v>13</v>
      </c>
      <c r="I156" s="137"/>
      <c r="J156" s="138">
        <f t="shared" si="10"/>
        <v>0</v>
      </c>
      <c r="K156" s="134" t="s">
        <v>3</v>
      </c>
      <c r="L156" s="32"/>
      <c r="M156" s="139" t="s">
        <v>3</v>
      </c>
      <c r="N156" s="140" t="s">
        <v>43</v>
      </c>
      <c r="P156" s="141">
        <f t="shared" si="11"/>
        <v>0</v>
      </c>
      <c r="Q156" s="141">
        <v>0</v>
      </c>
      <c r="R156" s="141">
        <f t="shared" si="12"/>
        <v>0</v>
      </c>
      <c r="S156" s="141">
        <v>0</v>
      </c>
      <c r="T156" s="142">
        <f t="shared" si="13"/>
        <v>0</v>
      </c>
      <c r="AR156" s="143" t="s">
        <v>189</v>
      </c>
      <c r="AT156" s="143" t="s">
        <v>184</v>
      </c>
      <c r="AU156" s="143" t="s">
        <v>79</v>
      </c>
      <c r="AY156" s="17" t="s">
        <v>182</v>
      </c>
      <c r="BE156" s="144">
        <f t="shared" si="14"/>
        <v>0</v>
      </c>
      <c r="BF156" s="144">
        <f t="shared" si="15"/>
        <v>0</v>
      </c>
      <c r="BG156" s="144">
        <f t="shared" si="16"/>
        <v>0</v>
      </c>
      <c r="BH156" s="144">
        <f t="shared" si="17"/>
        <v>0</v>
      </c>
      <c r="BI156" s="144">
        <f t="shared" si="18"/>
        <v>0</v>
      </c>
      <c r="BJ156" s="17" t="s">
        <v>79</v>
      </c>
      <c r="BK156" s="144">
        <f t="shared" si="19"/>
        <v>0</v>
      </c>
      <c r="BL156" s="17" t="s">
        <v>189</v>
      </c>
      <c r="BM156" s="143" t="s">
        <v>1436</v>
      </c>
    </row>
    <row r="157" spans="2:65" s="1" customFormat="1" ht="24.2" customHeight="1">
      <c r="B157" s="131"/>
      <c r="C157" s="132" t="s">
        <v>682</v>
      </c>
      <c r="D157" s="132" t="s">
        <v>184</v>
      </c>
      <c r="E157" s="133" t="s">
        <v>6091</v>
      </c>
      <c r="F157" s="134" t="s">
        <v>6011</v>
      </c>
      <c r="G157" s="135" t="s">
        <v>5381</v>
      </c>
      <c r="H157" s="136">
        <v>1</v>
      </c>
      <c r="I157" s="137"/>
      <c r="J157" s="138">
        <f t="shared" si="10"/>
        <v>0</v>
      </c>
      <c r="K157" s="134" t="s">
        <v>3</v>
      </c>
      <c r="L157" s="32"/>
      <c r="M157" s="139" t="s">
        <v>3</v>
      </c>
      <c r="N157" s="140" t="s">
        <v>43</v>
      </c>
      <c r="P157" s="141">
        <f t="shared" si="11"/>
        <v>0</v>
      </c>
      <c r="Q157" s="141">
        <v>0</v>
      </c>
      <c r="R157" s="141">
        <f t="shared" si="12"/>
        <v>0</v>
      </c>
      <c r="S157" s="141">
        <v>0</v>
      </c>
      <c r="T157" s="142">
        <f t="shared" si="13"/>
        <v>0</v>
      </c>
      <c r="AR157" s="143" t="s">
        <v>189</v>
      </c>
      <c r="AT157" s="143" t="s">
        <v>184</v>
      </c>
      <c r="AU157" s="143" t="s">
        <v>79</v>
      </c>
      <c r="AY157" s="17" t="s">
        <v>182</v>
      </c>
      <c r="BE157" s="144">
        <f t="shared" si="14"/>
        <v>0</v>
      </c>
      <c r="BF157" s="144">
        <f t="shared" si="15"/>
        <v>0</v>
      </c>
      <c r="BG157" s="144">
        <f t="shared" si="16"/>
        <v>0</v>
      </c>
      <c r="BH157" s="144">
        <f t="shared" si="17"/>
        <v>0</v>
      </c>
      <c r="BI157" s="144">
        <f t="shared" si="18"/>
        <v>0</v>
      </c>
      <c r="BJ157" s="17" t="s">
        <v>79</v>
      </c>
      <c r="BK157" s="144">
        <f t="shared" si="19"/>
        <v>0</v>
      </c>
      <c r="BL157" s="17" t="s">
        <v>189</v>
      </c>
      <c r="BM157" s="143" t="s">
        <v>1455</v>
      </c>
    </row>
    <row r="158" spans="2:65" s="1" customFormat="1" ht="44.25" customHeight="1">
      <c r="B158" s="131"/>
      <c r="C158" s="132" t="s">
        <v>687</v>
      </c>
      <c r="D158" s="132" t="s">
        <v>184</v>
      </c>
      <c r="E158" s="133" t="s">
        <v>6092</v>
      </c>
      <c r="F158" s="134" t="s">
        <v>6093</v>
      </c>
      <c r="G158" s="135" t="s">
        <v>5381</v>
      </c>
      <c r="H158" s="136">
        <v>1</v>
      </c>
      <c r="I158" s="137"/>
      <c r="J158" s="138">
        <f t="shared" si="10"/>
        <v>0</v>
      </c>
      <c r="K158" s="134" t="s">
        <v>3</v>
      </c>
      <c r="L158" s="32"/>
      <c r="M158" s="139" t="s">
        <v>3</v>
      </c>
      <c r="N158" s="140" t="s">
        <v>43</v>
      </c>
      <c r="P158" s="141">
        <f t="shared" si="11"/>
        <v>0</v>
      </c>
      <c r="Q158" s="141">
        <v>0</v>
      </c>
      <c r="R158" s="141">
        <f t="shared" si="12"/>
        <v>0</v>
      </c>
      <c r="S158" s="141">
        <v>0</v>
      </c>
      <c r="T158" s="142">
        <f t="shared" si="13"/>
        <v>0</v>
      </c>
      <c r="AR158" s="143" t="s">
        <v>189</v>
      </c>
      <c r="AT158" s="143" t="s">
        <v>184</v>
      </c>
      <c r="AU158" s="143" t="s">
        <v>79</v>
      </c>
      <c r="AY158" s="17" t="s">
        <v>182</v>
      </c>
      <c r="BE158" s="144">
        <f t="shared" si="14"/>
        <v>0</v>
      </c>
      <c r="BF158" s="144">
        <f t="shared" si="15"/>
        <v>0</v>
      </c>
      <c r="BG158" s="144">
        <f t="shared" si="16"/>
        <v>0</v>
      </c>
      <c r="BH158" s="144">
        <f t="shared" si="17"/>
        <v>0</v>
      </c>
      <c r="BI158" s="144">
        <f t="shared" si="18"/>
        <v>0</v>
      </c>
      <c r="BJ158" s="17" t="s">
        <v>79</v>
      </c>
      <c r="BK158" s="144">
        <f t="shared" si="19"/>
        <v>0</v>
      </c>
      <c r="BL158" s="17" t="s">
        <v>189</v>
      </c>
      <c r="BM158" s="143" t="s">
        <v>1466</v>
      </c>
    </row>
    <row r="159" spans="2:65" s="1" customFormat="1" ht="16.5" customHeight="1">
      <c r="B159" s="131"/>
      <c r="C159" s="132" t="s">
        <v>695</v>
      </c>
      <c r="D159" s="132" t="s">
        <v>184</v>
      </c>
      <c r="E159" s="133" t="s">
        <v>6018</v>
      </c>
      <c r="F159" s="134" t="s">
        <v>6019</v>
      </c>
      <c r="G159" s="135" t="s">
        <v>292</v>
      </c>
      <c r="H159" s="136">
        <v>134</v>
      </c>
      <c r="I159" s="137"/>
      <c r="J159" s="138">
        <f t="shared" si="10"/>
        <v>0</v>
      </c>
      <c r="K159" s="134" t="s">
        <v>3</v>
      </c>
      <c r="L159" s="32"/>
      <c r="M159" s="139" t="s">
        <v>3</v>
      </c>
      <c r="N159" s="140" t="s">
        <v>43</v>
      </c>
      <c r="P159" s="141">
        <f t="shared" si="11"/>
        <v>0</v>
      </c>
      <c r="Q159" s="141">
        <v>0</v>
      </c>
      <c r="R159" s="141">
        <f t="shared" si="12"/>
        <v>0</v>
      </c>
      <c r="S159" s="141">
        <v>0</v>
      </c>
      <c r="T159" s="142">
        <f t="shared" si="13"/>
        <v>0</v>
      </c>
      <c r="AR159" s="143" t="s">
        <v>189</v>
      </c>
      <c r="AT159" s="143" t="s">
        <v>184</v>
      </c>
      <c r="AU159" s="143" t="s">
        <v>79</v>
      </c>
      <c r="AY159" s="17" t="s">
        <v>182</v>
      </c>
      <c r="BE159" s="144">
        <f t="shared" si="14"/>
        <v>0</v>
      </c>
      <c r="BF159" s="144">
        <f t="shared" si="15"/>
        <v>0</v>
      </c>
      <c r="BG159" s="144">
        <f t="shared" si="16"/>
        <v>0</v>
      </c>
      <c r="BH159" s="144">
        <f t="shared" si="17"/>
        <v>0</v>
      </c>
      <c r="BI159" s="144">
        <f t="shared" si="18"/>
        <v>0</v>
      </c>
      <c r="BJ159" s="17" t="s">
        <v>79</v>
      </c>
      <c r="BK159" s="144">
        <f t="shared" si="19"/>
        <v>0</v>
      </c>
      <c r="BL159" s="17" t="s">
        <v>189</v>
      </c>
      <c r="BM159" s="143" t="s">
        <v>1476</v>
      </c>
    </row>
    <row r="160" spans="2:65" s="1" customFormat="1" ht="16.5" customHeight="1">
      <c r="B160" s="131"/>
      <c r="C160" s="132" t="s">
        <v>701</v>
      </c>
      <c r="D160" s="132" t="s">
        <v>184</v>
      </c>
      <c r="E160" s="133" t="s">
        <v>6020</v>
      </c>
      <c r="F160" s="134" t="s">
        <v>6021</v>
      </c>
      <c r="G160" s="135" t="s">
        <v>292</v>
      </c>
      <c r="H160" s="136">
        <v>84</v>
      </c>
      <c r="I160" s="137"/>
      <c r="J160" s="138">
        <f t="shared" si="10"/>
        <v>0</v>
      </c>
      <c r="K160" s="134" t="s">
        <v>3</v>
      </c>
      <c r="L160" s="32"/>
      <c r="M160" s="139" t="s">
        <v>3</v>
      </c>
      <c r="N160" s="140" t="s">
        <v>43</v>
      </c>
      <c r="P160" s="141">
        <f t="shared" si="11"/>
        <v>0</v>
      </c>
      <c r="Q160" s="141">
        <v>0</v>
      </c>
      <c r="R160" s="141">
        <f t="shared" si="12"/>
        <v>0</v>
      </c>
      <c r="S160" s="141">
        <v>0</v>
      </c>
      <c r="T160" s="142">
        <f t="shared" si="13"/>
        <v>0</v>
      </c>
      <c r="AR160" s="143" t="s">
        <v>189</v>
      </c>
      <c r="AT160" s="143" t="s">
        <v>184</v>
      </c>
      <c r="AU160" s="143" t="s">
        <v>79</v>
      </c>
      <c r="AY160" s="17" t="s">
        <v>182</v>
      </c>
      <c r="BE160" s="144">
        <f t="shared" si="14"/>
        <v>0</v>
      </c>
      <c r="BF160" s="144">
        <f t="shared" si="15"/>
        <v>0</v>
      </c>
      <c r="BG160" s="144">
        <f t="shared" si="16"/>
        <v>0</v>
      </c>
      <c r="BH160" s="144">
        <f t="shared" si="17"/>
        <v>0</v>
      </c>
      <c r="BI160" s="144">
        <f t="shared" si="18"/>
        <v>0</v>
      </c>
      <c r="BJ160" s="17" t="s">
        <v>79</v>
      </c>
      <c r="BK160" s="144">
        <f t="shared" si="19"/>
        <v>0</v>
      </c>
      <c r="BL160" s="17" t="s">
        <v>189</v>
      </c>
      <c r="BM160" s="143" t="s">
        <v>1486</v>
      </c>
    </row>
    <row r="161" spans="2:65" s="1" customFormat="1" ht="16.5" customHeight="1">
      <c r="B161" s="131"/>
      <c r="C161" s="132" t="s">
        <v>709</v>
      </c>
      <c r="D161" s="132" t="s">
        <v>184</v>
      </c>
      <c r="E161" s="133" t="s">
        <v>6022</v>
      </c>
      <c r="F161" s="134" t="s">
        <v>6023</v>
      </c>
      <c r="G161" s="135" t="s">
        <v>292</v>
      </c>
      <c r="H161" s="136">
        <v>485</v>
      </c>
      <c r="I161" s="137"/>
      <c r="J161" s="138">
        <f t="shared" si="10"/>
        <v>0</v>
      </c>
      <c r="K161" s="134" t="s">
        <v>3</v>
      </c>
      <c r="L161" s="32"/>
      <c r="M161" s="139" t="s">
        <v>3</v>
      </c>
      <c r="N161" s="140" t="s">
        <v>43</v>
      </c>
      <c r="P161" s="141">
        <f t="shared" si="11"/>
        <v>0</v>
      </c>
      <c r="Q161" s="141">
        <v>0</v>
      </c>
      <c r="R161" s="141">
        <f t="shared" si="12"/>
        <v>0</v>
      </c>
      <c r="S161" s="141">
        <v>0</v>
      </c>
      <c r="T161" s="142">
        <f t="shared" si="13"/>
        <v>0</v>
      </c>
      <c r="AR161" s="143" t="s">
        <v>189</v>
      </c>
      <c r="AT161" s="143" t="s">
        <v>184</v>
      </c>
      <c r="AU161" s="143" t="s">
        <v>79</v>
      </c>
      <c r="AY161" s="17" t="s">
        <v>182</v>
      </c>
      <c r="BE161" s="144">
        <f t="shared" si="14"/>
        <v>0</v>
      </c>
      <c r="BF161" s="144">
        <f t="shared" si="15"/>
        <v>0</v>
      </c>
      <c r="BG161" s="144">
        <f t="shared" si="16"/>
        <v>0</v>
      </c>
      <c r="BH161" s="144">
        <f t="shared" si="17"/>
        <v>0</v>
      </c>
      <c r="BI161" s="144">
        <f t="shared" si="18"/>
        <v>0</v>
      </c>
      <c r="BJ161" s="17" t="s">
        <v>79</v>
      </c>
      <c r="BK161" s="144">
        <f t="shared" si="19"/>
        <v>0</v>
      </c>
      <c r="BL161" s="17" t="s">
        <v>189</v>
      </c>
      <c r="BM161" s="143" t="s">
        <v>1497</v>
      </c>
    </row>
    <row r="162" spans="2:65" s="1" customFormat="1" ht="16.5" customHeight="1">
      <c r="B162" s="131"/>
      <c r="C162" s="132" t="s">
        <v>714</v>
      </c>
      <c r="D162" s="132" t="s">
        <v>184</v>
      </c>
      <c r="E162" s="133" t="s">
        <v>6024</v>
      </c>
      <c r="F162" s="134" t="s">
        <v>6025</v>
      </c>
      <c r="G162" s="135" t="s">
        <v>292</v>
      </c>
      <c r="H162" s="136">
        <v>84</v>
      </c>
      <c r="I162" s="137"/>
      <c r="J162" s="138">
        <f t="shared" si="10"/>
        <v>0</v>
      </c>
      <c r="K162" s="134" t="s">
        <v>3</v>
      </c>
      <c r="L162" s="32"/>
      <c r="M162" s="139" t="s">
        <v>3</v>
      </c>
      <c r="N162" s="140" t="s">
        <v>43</v>
      </c>
      <c r="P162" s="141">
        <f t="shared" si="11"/>
        <v>0</v>
      </c>
      <c r="Q162" s="141">
        <v>0</v>
      </c>
      <c r="R162" s="141">
        <f t="shared" si="12"/>
        <v>0</v>
      </c>
      <c r="S162" s="141">
        <v>0</v>
      </c>
      <c r="T162" s="142">
        <f t="shared" si="13"/>
        <v>0</v>
      </c>
      <c r="AR162" s="143" t="s">
        <v>189</v>
      </c>
      <c r="AT162" s="143" t="s">
        <v>184</v>
      </c>
      <c r="AU162" s="143" t="s">
        <v>79</v>
      </c>
      <c r="AY162" s="17" t="s">
        <v>182</v>
      </c>
      <c r="BE162" s="144">
        <f t="shared" si="14"/>
        <v>0</v>
      </c>
      <c r="BF162" s="144">
        <f t="shared" si="15"/>
        <v>0</v>
      </c>
      <c r="BG162" s="144">
        <f t="shared" si="16"/>
        <v>0</v>
      </c>
      <c r="BH162" s="144">
        <f t="shared" si="17"/>
        <v>0</v>
      </c>
      <c r="BI162" s="144">
        <f t="shared" si="18"/>
        <v>0</v>
      </c>
      <c r="BJ162" s="17" t="s">
        <v>79</v>
      </c>
      <c r="BK162" s="144">
        <f t="shared" si="19"/>
        <v>0</v>
      </c>
      <c r="BL162" s="17" t="s">
        <v>189</v>
      </c>
      <c r="BM162" s="143" t="s">
        <v>1726</v>
      </c>
    </row>
    <row r="163" spans="2:65" s="1" customFormat="1" ht="24.2" customHeight="1">
      <c r="B163" s="131"/>
      <c r="C163" s="132" t="s">
        <v>729</v>
      </c>
      <c r="D163" s="132" t="s">
        <v>184</v>
      </c>
      <c r="E163" s="133" t="s">
        <v>6026</v>
      </c>
      <c r="F163" s="134" t="s">
        <v>6027</v>
      </c>
      <c r="G163" s="135" t="s">
        <v>292</v>
      </c>
      <c r="H163" s="136">
        <v>420</v>
      </c>
      <c r="I163" s="137"/>
      <c r="J163" s="138">
        <f t="shared" si="10"/>
        <v>0</v>
      </c>
      <c r="K163" s="134" t="s">
        <v>3</v>
      </c>
      <c r="L163" s="32"/>
      <c r="M163" s="139" t="s">
        <v>3</v>
      </c>
      <c r="N163" s="140" t="s">
        <v>43</v>
      </c>
      <c r="P163" s="141">
        <f t="shared" si="11"/>
        <v>0</v>
      </c>
      <c r="Q163" s="141">
        <v>0</v>
      </c>
      <c r="R163" s="141">
        <f t="shared" si="12"/>
        <v>0</v>
      </c>
      <c r="S163" s="141">
        <v>0</v>
      </c>
      <c r="T163" s="142">
        <f t="shared" si="13"/>
        <v>0</v>
      </c>
      <c r="AR163" s="143" t="s">
        <v>189</v>
      </c>
      <c r="AT163" s="143" t="s">
        <v>184</v>
      </c>
      <c r="AU163" s="143" t="s">
        <v>79</v>
      </c>
      <c r="AY163" s="17" t="s">
        <v>182</v>
      </c>
      <c r="BE163" s="144">
        <f t="shared" si="14"/>
        <v>0</v>
      </c>
      <c r="BF163" s="144">
        <f t="shared" si="15"/>
        <v>0</v>
      </c>
      <c r="BG163" s="144">
        <f t="shared" si="16"/>
        <v>0</v>
      </c>
      <c r="BH163" s="144">
        <f t="shared" si="17"/>
        <v>0</v>
      </c>
      <c r="BI163" s="144">
        <f t="shared" si="18"/>
        <v>0</v>
      </c>
      <c r="BJ163" s="17" t="s">
        <v>79</v>
      </c>
      <c r="BK163" s="144">
        <f t="shared" si="19"/>
        <v>0</v>
      </c>
      <c r="BL163" s="17" t="s">
        <v>189</v>
      </c>
      <c r="BM163" s="143" t="s">
        <v>1772</v>
      </c>
    </row>
    <row r="164" spans="2:65" s="1" customFormat="1" ht="24.2" customHeight="1">
      <c r="B164" s="131"/>
      <c r="C164" s="132" t="s">
        <v>735</v>
      </c>
      <c r="D164" s="132" t="s">
        <v>184</v>
      </c>
      <c r="E164" s="133" t="s">
        <v>6094</v>
      </c>
      <c r="F164" s="134" t="s">
        <v>6095</v>
      </c>
      <c r="G164" s="135" t="s">
        <v>292</v>
      </c>
      <c r="H164" s="136">
        <v>27</v>
      </c>
      <c r="I164" s="137"/>
      <c r="J164" s="138">
        <f t="shared" si="10"/>
        <v>0</v>
      </c>
      <c r="K164" s="134" t="s">
        <v>3</v>
      </c>
      <c r="L164" s="32"/>
      <c r="M164" s="139" t="s">
        <v>3</v>
      </c>
      <c r="N164" s="140" t="s">
        <v>43</v>
      </c>
      <c r="P164" s="141">
        <f t="shared" si="11"/>
        <v>0</v>
      </c>
      <c r="Q164" s="141">
        <v>0</v>
      </c>
      <c r="R164" s="141">
        <f t="shared" si="12"/>
        <v>0</v>
      </c>
      <c r="S164" s="141">
        <v>0</v>
      </c>
      <c r="T164" s="142">
        <f t="shared" si="13"/>
        <v>0</v>
      </c>
      <c r="AR164" s="143" t="s">
        <v>189</v>
      </c>
      <c r="AT164" s="143" t="s">
        <v>184</v>
      </c>
      <c r="AU164" s="143" t="s">
        <v>79</v>
      </c>
      <c r="AY164" s="17" t="s">
        <v>182</v>
      </c>
      <c r="BE164" s="144">
        <f t="shared" si="14"/>
        <v>0</v>
      </c>
      <c r="BF164" s="144">
        <f t="shared" si="15"/>
        <v>0</v>
      </c>
      <c r="BG164" s="144">
        <f t="shared" si="16"/>
        <v>0</v>
      </c>
      <c r="BH164" s="144">
        <f t="shared" si="17"/>
        <v>0</v>
      </c>
      <c r="BI164" s="144">
        <f t="shared" si="18"/>
        <v>0</v>
      </c>
      <c r="BJ164" s="17" t="s">
        <v>79</v>
      </c>
      <c r="BK164" s="144">
        <f t="shared" si="19"/>
        <v>0</v>
      </c>
      <c r="BL164" s="17" t="s">
        <v>189</v>
      </c>
      <c r="BM164" s="143" t="s">
        <v>1786</v>
      </c>
    </row>
    <row r="165" spans="2:65" s="1" customFormat="1" ht="24.2" customHeight="1">
      <c r="B165" s="131"/>
      <c r="C165" s="132" t="s">
        <v>742</v>
      </c>
      <c r="D165" s="132" t="s">
        <v>184</v>
      </c>
      <c r="E165" s="133" t="s">
        <v>6096</v>
      </c>
      <c r="F165" s="134" t="s">
        <v>6031</v>
      </c>
      <c r="G165" s="135" t="s">
        <v>2421</v>
      </c>
      <c r="H165" s="136">
        <v>1</v>
      </c>
      <c r="I165" s="137"/>
      <c r="J165" s="138">
        <f t="shared" si="10"/>
        <v>0</v>
      </c>
      <c r="K165" s="134" t="s">
        <v>3</v>
      </c>
      <c r="L165" s="32"/>
      <c r="M165" s="139" t="s">
        <v>3</v>
      </c>
      <c r="N165" s="140" t="s">
        <v>43</v>
      </c>
      <c r="P165" s="141">
        <f t="shared" si="11"/>
        <v>0</v>
      </c>
      <c r="Q165" s="141">
        <v>0</v>
      </c>
      <c r="R165" s="141">
        <f t="shared" si="12"/>
        <v>0</v>
      </c>
      <c r="S165" s="141">
        <v>0</v>
      </c>
      <c r="T165" s="142">
        <f t="shared" si="13"/>
        <v>0</v>
      </c>
      <c r="AR165" s="143" t="s">
        <v>189</v>
      </c>
      <c r="AT165" s="143" t="s">
        <v>184</v>
      </c>
      <c r="AU165" s="143" t="s">
        <v>79</v>
      </c>
      <c r="AY165" s="17" t="s">
        <v>182</v>
      </c>
      <c r="BE165" s="144">
        <f t="shared" si="14"/>
        <v>0</v>
      </c>
      <c r="BF165" s="144">
        <f t="shared" si="15"/>
        <v>0</v>
      </c>
      <c r="BG165" s="144">
        <f t="shared" si="16"/>
        <v>0</v>
      </c>
      <c r="BH165" s="144">
        <f t="shared" si="17"/>
        <v>0</v>
      </c>
      <c r="BI165" s="144">
        <f t="shared" si="18"/>
        <v>0</v>
      </c>
      <c r="BJ165" s="17" t="s">
        <v>79</v>
      </c>
      <c r="BK165" s="144">
        <f t="shared" si="19"/>
        <v>0</v>
      </c>
      <c r="BL165" s="17" t="s">
        <v>189</v>
      </c>
      <c r="BM165" s="143" t="s">
        <v>1848</v>
      </c>
    </row>
    <row r="166" spans="2:65" s="11" customFormat="1" ht="25.9" customHeight="1">
      <c r="B166" s="119"/>
      <c r="D166" s="120" t="s">
        <v>71</v>
      </c>
      <c r="E166" s="121" t="s">
        <v>6097</v>
      </c>
      <c r="F166" s="121" t="s">
        <v>6098</v>
      </c>
      <c r="I166" s="122"/>
      <c r="J166" s="123">
        <f>BK166</f>
        <v>0</v>
      </c>
      <c r="L166" s="119"/>
      <c r="M166" s="124"/>
      <c r="P166" s="125">
        <f>SUM(P167:P186)</f>
        <v>0</v>
      </c>
      <c r="R166" s="125">
        <f>SUM(R167:R186)</f>
        <v>0</v>
      </c>
      <c r="T166" s="126">
        <f>SUM(T167:T186)</f>
        <v>0</v>
      </c>
      <c r="AR166" s="120" t="s">
        <v>79</v>
      </c>
      <c r="AT166" s="127" t="s">
        <v>71</v>
      </c>
      <c r="AU166" s="127" t="s">
        <v>72</v>
      </c>
      <c r="AY166" s="120" t="s">
        <v>182</v>
      </c>
      <c r="BK166" s="128">
        <f>SUM(BK167:BK186)</f>
        <v>0</v>
      </c>
    </row>
    <row r="167" spans="2:65" s="1" customFormat="1" ht="87" customHeight="1">
      <c r="B167" s="131"/>
      <c r="C167" s="132" t="s">
        <v>752</v>
      </c>
      <c r="D167" s="132" t="s">
        <v>184</v>
      </c>
      <c r="E167" s="133" t="s">
        <v>6099</v>
      </c>
      <c r="F167" s="134" t="s">
        <v>8236</v>
      </c>
      <c r="G167" s="135" t="s">
        <v>5381</v>
      </c>
      <c r="H167" s="136">
        <v>1</v>
      </c>
      <c r="I167" s="137"/>
      <c r="J167" s="138">
        <f>ROUND(I167*H167,2)</f>
        <v>0</v>
      </c>
      <c r="K167" s="134" t="s">
        <v>3</v>
      </c>
      <c r="L167" s="32"/>
      <c r="M167" s="139" t="s">
        <v>3</v>
      </c>
      <c r="N167" s="140" t="s">
        <v>43</v>
      </c>
      <c r="P167" s="141">
        <f>O167*H167</f>
        <v>0</v>
      </c>
      <c r="Q167" s="141">
        <v>0</v>
      </c>
      <c r="R167" s="141">
        <f>Q167*H167</f>
        <v>0</v>
      </c>
      <c r="S167" s="141">
        <v>0</v>
      </c>
      <c r="T167" s="142">
        <f>S167*H167</f>
        <v>0</v>
      </c>
      <c r="AR167" s="143" t="s">
        <v>189</v>
      </c>
      <c r="AT167" s="143" t="s">
        <v>184</v>
      </c>
      <c r="AU167" s="143" t="s">
        <v>79</v>
      </c>
      <c r="AY167" s="17" t="s">
        <v>182</v>
      </c>
      <c r="BE167" s="144">
        <f>IF(N167="základní",J167,0)</f>
        <v>0</v>
      </c>
      <c r="BF167" s="144">
        <f>IF(N167="snížená",J167,0)</f>
        <v>0</v>
      </c>
      <c r="BG167" s="144">
        <f>IF(N167="zákl. přenesená",J167,0)</f>
        <v>0</v>
      </c>
      <c r="BH167" s="144">
        <f>IF(N167="sníž. přenesená",J167,0)</f>
        <v>0</v>
      </c>
      <c r="BI167" s="144">
        <f>IF(N167="nulová",J167,0)</f>
        <v>0</v>
      </c>
      <c r="BJ167" s="17" t="s">
        <v>79</v>
      </c>
      <c r="BK167" s="144">
        <f>ROUND(I167*H167,2)</f>
        <v>0</v>
      </c>
      <c r="BL167" s="17" t="s">
        <v>189</v>
      </c>
      <c r="BM167" s="143" t="s">
        <v>1859</v>
      </c>
    </row>
    <row r="168" spans="2:65" s="1" customFormat="1" ht="126.75">
      <c r="B168" s="32"/>
      <c r="D168" s="150" t="s">
        <v>739</v>
      </c>
      <c r="F168" s="181" t="s">
        <v>6100</v>
      </c>
      <c r="I168" s="147"/>
      <c r="L168" s="32"/>
      <c r="M168" s="148"/>
      <c r="T168" s="52"/>
      <c r="AT168" s="17" t="s">
        <v>739</v>
      </c>
      <c r="AU168" s="17" t="s">
        <v>79</v>
      </c>
    </row>
    <row r="169" spans="2:65" s="1" customFormat="1" ht="49.15" customHeight="1">
      <c r="B169" s="131"/>
      <c r="C169" s="132" t="s">
        <v>772</v>
      </c>
      <c r="D169" s="132" t="s">
        <v>184</v>
      </c>
      <c r="E169" s="133" t="s">
        <v>6101</v>
      </c>
      <c r="F169" s="134" t="s">
        <v>6102</v>
      </c>
      <c r="G169" s="135" t="s">
        <v>5381</v>
      </c>
      <c r="H169" s="136">
        <v>1</v>
      </c>
      <c r="I169" s="137"/>
      <c r="J169" s="138">
        <f t="shared" ref="J169:J186" si="20">ROUND(I169*H169,2)</f>
        <v>0</v>
      </c>
      <c r="K169" s="134" t="s">
        <v>3</v>
      </c>
      <c r="L169" s="32"/>
      <c r="M169" s="139" t="s">
        <v>3</v>
      </c>
      <c r="N169" s="140" t="s">
        <v>43</v>
      </c>
      <c r="P169" s="141">
        <f t="shared" ref="P169:P186" si="21">O169*H169</f>
        <v>0</v>
      </c>
      <c r="Q169" s="141">
        <v>0</v>
      </c>
      <c r="R169" s="141">
        <f t="shared" ref="R169:R186" si="22">Q169*H169</f>
        <v>0</v>
      </c>
      <c r="S169" s="141">
        <v>0</v>
      </c>
      <c r="T169" s="142">
        <f t="shared" ref="T169:T186" si="23">S169*H169</f>
        <v>0</v>
      </c>
      <c r="AR169" s="143" t="s">
        <v>189</v>
      </c>
      <c r="AT169" s="143" t="s">
        <v>184</v>
      </c>
      <c r="AU169" s="143" t="s">
        <v>79</v>
      </c>
      <c r="AY169" s="17" t="s">
        <v>182</v>
      </c>
      <c r="BE169" s="144">
        <f t="shared" ref="BE169:BE186" si="24">IF(N169="základní",J169,0)</f>
        <v>0</v>
      </c>
      <c r="BF169" s="144">
        <f t="shared" ref="BF169:BF186" si="25">IF(N169="snížená",J169,0)</f>
        <v>0</v>
      </c>
      <c r="BG169" s="144">
        <f t="shared" ref="BG169:BG186" si="26">IF(N169="zákl. přenesená",J169,0)</f>
        <v>0</v>
      </c>
      <c r="BH169" s="144">
        <f t="shared" ref="BH169:BH186" si="27">IF(N169="sníž. přenesená",J169,0)</f>
        <v>0</v>
      </c>
      <c r="BI169" s="144">
        <f t="shared" ref="BI169:BI186" si="28">IF(N169="nulová",J169,0)</f>
        <v>0</v>
      </c>
      <c r="BJ169" s="17" t="s">
        <v>79</v>
      </c>
      <c r="BK169" s="144">
        <f t="shared" ref="BK169:BK186" si="29">ROUND(I169*H169,2)</f>
        <v>0</v>
      </c>
      <c r="BL169" s="17" t="s">
        <v>189</v>
      </c>
      <c r="BM169" s="143" t="s">
        <v>1897</v>
      </c>
    </row>
    <row r="170" spans="2:65" s="1" customFormat="1" ht="49.15" customHeight="1">
      <c r="B170" s="131"/>
      <c r="C170" s="132" t="s">
        <v>780</v>
      </c>
      <c r="D170" s="132" t="s">
        <v>184</v>
      </c>
      <c r="E170" s="133" t="s">
        <v>6103</v>
      </c>
      <c r="F170" s="134" t="s">
        <v>6104</v>
      </c>
      <c r="G170" s="135" t="s">
        <v>5381</v>
      </c>
      <c r="H170" s="136">
        <v>1</v>
      </c>
      <c r="I170" s="137"/>
      <c r="J170" s="138">
        <f t="shared" si="20"/>
        <v>0</v>
      </c>
      <c r="K170" s="134" t="s">
        <v>3</v>
      </c>
      <c r="L170" s="32"/>
      <c r="M170" s="139" t="s">
        <v>3</v>
      </c>
      <c r="N170" s="140" t="s">
        <v>43</v>
      </c>
      <c r="P170" s="141">
        <f t="shared" si="21"/>
        <v>0</v>
      </c>
      <c r="Q170" s="141">
        <v>0</v>
      </c>
      <c r="R170" s="141">
        <f t="shared" si="22"/>
        <v>0</v>
      </c>
      <c r="S170" s="141">
        <v>0</v>
      </c>
      <c r="T170" s="142">
        <f t="shared" si="23"/>
        <v>0</v>
      </c>
      <c r="AR170" s="143" t="s">
        <v>189</v>
      </c>
      <c r="AT170" s="143" t="s">
        <v>184</v>
      </c>
      <c r="AU170" s="143" t="s">
        <v>79</v>
      </c>
      <c r="AY170" s="17" t="s">
        <v>182</v>
      </c>
      <c r="BE170" s="144">
        <f t="shared" si="24"/>
        <v>0</v>
      </c>
      <c r="BF170" s="144">
        <f t="shared" si="25"/>
        <v>0</v>
      </c>
      <c r="BG170" s="144">
        <f t="shared" si="26"/>
        <v>0</v>
      </c>
      <c r="BH170" s="144">
        <f t="shared" si="27"/>
        <v>0</v>
      </c>
      <c r="BI170" s="144">
        <f t="shared" si="28"/>
        <v>0</v>
      </c>
      <c r="BJ170" s="17" t="s">
        <v>79</v>
      </c>
      <c r="BK170" s="144">
        <f t="shared" si="29"/>
        <v>0</v>
      </c>
      <c r="BL170" s="17" t="s">
        <v>189</v>
      </c>
      <c r="BM170" s="143" t="s">
        <v>1912</v>
      </c>
    </row>
    <row r="171" spans="2:65" s="1" customFormat="1" ht="37.9" customHeight="1">
      <c r="B171" s="131"/>
      <c r="C171" s="132" t="s">
        <v>808</v>
      </c>
      <c r="D171" s="132" t="s">
        <v>184</v>
      </c>
      <c r="E171" s="133" t="s">
        <v>6105</v>
      </c>
      <c r="F171" s="134" t="s">
        <v>6106</v>
      </c>
      <c r="G171" s="135" t="s">
        <v>5381</v>
      </c>
      <c r="H171" s="136">
        <v>2</v>
      </c>
      <c r="I171" s="137"/>
      <c r="J171" s="138">
        <f t="shared" si="20"/>
        <v>0</v>
      </c>
      <c r="K171" s="134" t="s">
        <v>3</v>
      </c>
      <c r="L171" s="32"/>
      <c r="M171" s="139" t="s">
        <v>3</v>
      </c>
      <c r="N171" s="140" t="s">
        <v>43</v>
      </c>
      <c r="P171" s="141">
        <f t="shared" si="21"/>
        <v>0</v>
      </c>
      <c r="Q171" s="141">
        <v>0</v>
      </c>
      <c r="R171" s="141">
        <f t="shared" si="22"/>
        <v>0</v>
      </c>
      <c r="S171" s="141">
        <v>0</v>
      </c>
      <c r="T171" s="142">
        <f t="shared" si="23"/>
        <v>0</v>
      </c>
      <c r="AR171" s="143" t="s">
        <v>189</v>
      </c>
      <c r="AT171" s="143" t="s">
        <v>184</v>
      </c>
      <c r="AU171" s="143" t="s">
        <v>79</v>
      </c>
      <c r="AY171" s="17" t="s">
        <v>182</v>
      </c>
      <c r="BE171" s="144">
        <f t="shared" si="24"/>
        <v>0</v>
      </c>
      <c r="BF171" s="144">
        <f t="shared" si="25"/>
        <v>0</v>
      </c>
      <c r="BG171" s="144">
        <f t="shared" si="26"/>
        <v>0</v>
      </c>
      <c r="BH171" s="144">
        <f t="shared" si="27"/>
        <v>0</v>
      </c>
      <c r="BI171" s="144">
        <f t="shared" si="28"/>
        <v>0</v>
      </c>
      <c r="BJ171" s="17" t="s">
        <v>79</v>
      </c>
      <c r="BK171" s="144">
        <f t="shared" si="29"/>
        <v>0</v>
      </c>
      <c r="BL171" s="17" t="s">
        <v>189</v>
      </c>
      <c r="BM171" s="143" t="s">
        <v>1922</v>
      </c>
    </row>
    <row r="172" spans="2:65" s="1" customFormat="1" ht="24.2" customHeight="1">
      <c r="B172" s="131"/>
      <c r="C172" s="132" t="s">
        <v>833</v>
      </c>
      <c r="D172" s="132" t="s">
        <v>184</v>
      </c>
      <c r="E172" s="133" t="s">
        <v>6107</v>
      </c>
      <c r="F172" s="134" t="s">
        <v>6108</v>
      </c>
      <c r="G172" s="135" t="s">
        <v>5381</v>
      </c>
      <c r="H172" s="136">
        <v>6</v>
      </c>
      <c r="I172" s="137"/>
      <c r="J172" s="138">
        <f t="shared" si="20"/>
        <v>0</v>
      </c>
      <c r="K172" s="134" t="s">
        <v>3</v>
      </c>
      <c r="L172" s="32"/>
      <c r="M172" s="139" t="s">
        <v>3</v>
      </c>
      <c r="N172" s="140" t="s">
        <v>43</v>
      </c>
      <c r="P172" s="141">
        <f t="shared" si="21"/>
        <v>0</v>
      </c>
      <c r="Q172" s="141">
        <v>0</v>
      </c>
      <c r="R172" s="141">
        <f t="shared" si="22"/>
        <v>0</v>
      </c>
      <c r="S172" s="141">
        <v>0</v>
      </c>
      <c r="T172" s="142">
        <f t="shared" si="23"/>
        <v>0</v>
      </c>
      <c r="AR172" s="143" t="s">
        <v>189</v>
      </c>
      <c r="AT172" s="143" t="s">
        <v>184</v>
      </c>
      <c r="AU172" s="143" t="s">
        <v>79</v>
      </c>
      <c r="AY172" s="17" t="s">
        <v>182</v>
      </c>
      <c r="BE172" s="144">
        <f t="shared" si="24"/>
        <v>0</v>
      </c>
      <c r="BF172" s="144">
        <f t="shared" si="25"/>
        <v>0</v>
      </c>
      <c r="BG172" s="144">
        <f t="shared" si="26"/>
        <v>0</v>
      </c>
      <c r="BH172" s="144">
        <f t="shared" si="27"/>
        <v>0</v>
      </c>
      <c r="BI172" s="144">
        <f t="shared" si="28"/>
        <v>0</v>
      </c>
      <c r="BJ172" s="17" t="s">
        <v>79</v>
      </c>
      <c r="BK172" s="144">
        <f t="shared" si="29"/>
        <v>0</v>
      </c>
      <c r="BL172" s="17" t="s">
        <v>189</v>
      </c>
      <c r="BM172" s="143" t="s">
        <v>1932</v>
      </c>
    </row>
    <row r="173" spans="2:65" s="1" customFormat="1" ht="24.2" customHeight="1">
      <c r="B173" s="131"/>
      <c r="C173" s="132" t="s">
        <v>838</v>
      </c>
      <c r="D173" s="132" t="s">
        <v>184</v>
      </c>
      <c r="E173" s="133" t="s">
        <v>6109</v>
      </c>
      <c r="F173" s="134" t="s">
        <v>6110</v>
      </c>
      <c r="G173" s="135" t="s">
        <v>5381</v>
      </c>
      <c r="H173" s="136">
        <v>3</v>
      </c>
      <c r="I173" s="137"/>
      <c r="J173" s="138">
        <f t="shared" si="20"/>
        <v>0</v>
      </c>
      <c r="K173" s="134" t="s">
        <v>3</v>
      </c>
      <c r="L173" s="32"/>
      <c r="M173" s="139" t="s">
        <v>3</v>
      </c>
      <c r="N173" s="140" t="s">
        <v>43</v>
      </c>
      <c r="P173" s="141">
        <f t="shared" si="21"/>
        <v>0</v>
      </c>
      <c r="Q173" s="141">
        <v>0</v>
      </c>
      <c r="R173" s="141">
        <f t="shared" si="22"/>
        <v>0</v>
      </c>
      <c r="S173" s="141">
        <v>0</v>
      </c>
      <c r="T173" s="142">
        <f t="shared" si="23"/>
        <v>0</v>
      </c>
      <c r="AR173" s="143" t="s">
        <v>189</v>
      </c>
      <c r="AT173" s="143" t="s">
        <v>184</v>
      </c>
      <c r="AU173" s="143" t="s">
        <v>79</v>
      </c>
      <c r="AY173" s="17" t="s">
        <v>182</v>
      </c>
      <c r="BE173" s="144">
        <f t="shared" si="24"/>
        <v>0</v>
      </c>
      <c r="BF173" s="144">
        <f t="shared" si="25"/>
        <v>0</v>
      </c>
      <c r="BG173" s="144">
        <f t="shared" si="26"/>
        <v>0</v>
      </c>
      <c r="BH173" s="144">
        <f t="shared" si="27"/>
        <v>0</v>
      </c>
      <c r="BI173" s="144">
        <f t="shared" si="28"/>
        <v>0</v>
      </c>
      <c r="BJ173" s="17" t="s">
        <v>79</v>
      </c>
      <c r="BK173" s="144">
        <f t="shared" si="29"/>
        <v>0</v>
      </c>
      <c r="BL173" s="17" t="s">
        <v>189</v>
      </c>
      <c r="BM173" s="143" t="s">
        <v>1943</v>
      </c>
    </row>
    <row r="174" spans="2:65" s="1" customFormat="1" ht="24.2" customHeight="1">
      <c r="B174" s="131"/>
      <c r="C174" s="132" t="s">
        <v>845</v>
      </c>
      <c r="D174" s="132" t="s">
        <v>184</v>
      </c>
      <c r="E174" s="133" t="s">
        <v>6111</v>
      </c>
      <c r="F174" s="134" t="s">
        <v>6112</v>
      </c>
      <c r="G174" s="135" t="s">
        <v>5381</v>
      </c>
      <c r="H174" s="136">
        <v>5</v>
      </c>
      <c r="I174" s="137"/>
      <c r="J174" s="138">
        <f t="shared" si="20"/>
        <v>0</v>
      </c>
      <c r="K174" s="134" t="s">
        <v>3</v>
      </c>
      <c r="L174" s="32"/>
      <c r="M174" s="139" t="s">
        <v>3</v>
      </c>
      <c r="N174" s="140" t="s">
        <v>43</v>
      </c>
      <c r="P174" s="141">
        <f t="shared" si="21"/>
        <v>0</v>
      </c>
      <c r="Q174" s="141">
        <v>0</v>
      </c>
      <c r="R174" s="141">
        <f t="shared" si="22"/>
        <v>0</v>
      </c>
      <c r="S174" s="141">
        <v>0</v>
      </c>
      <c r="T174" s="142">
        <f t="shared" si="23"/>
        <v>0</v>
      </c>
      <c r="AR174" s="143" t="s">
        <v>189</v>
      </c>
      <c r="AT174" s="143" t="s">
        <v>184</v>
      </c>
      <c r="AU174" s="143" t="s">
        <v>79</v>
      </c>
      <c r="AY174" s="17" t="s">
        <v>182</v>
      </c>
      <c r="BE174" s="144">
        <f t="shared" si="24"/>
        <v>0</v>
      </c>
      <c r="BF174" s="144">
        <f t="shared" si="25"/>
        <v>0</v>
      </c>
      <c r="BG174" s="144">
        <f t="shared" si="26"/>
        <v>0</v>
      </c>
      <c r="BH174" s="144">
        <f t="shared" si="27"/>
        <v>0</v>
      </c>
      <c r="BI174" s="144">
        <f t="shared" si="28"/>
        <v>0</v>
      </c>
      <c r="BJ174" s="17" t="s">
        <v>79</v>
      </c>
      <c r="BK174" s="144">
        <f t="shared" si="29"/>
        <v>0</v>
      </c>
      <c r="BL174" s="17" t="s">
        <v>189</v>
      </c>
      <c r="BM174" s="143" t="s">
        <v>2009</v>
      </c>
    </row>
    <row r="175" spans="2:65" s="1" customFormat="1" ht="24.2" customHeight="1">
      <c r="B175" s="131"/>
      <c r="C175" s="132" t="s">
        <v>850</v>
      </c>
      <c r="D175" s="132" t="s">
        <v>184</v>
      </c>
      <c r="E175" s="133" t="s">
        <v>6113</v>
      </c>
      <c r="F175" s="134" t="s">
        <v>6114</v>
      </c>
      <c r="G175" s="135" t="s">
        <v>5381</v>
      </c>
      <c r="H175" s="136">
        <v>2</v>
      </c>
      <c r="I175" s="137"/>
      <c r="J175" s="138">
        <f t="shared" si="20"/>
        <v>0</v>
      </c>
      <c r="K175" s="134" t="s">
        <v>3</v>
      </c>
      <c r="L175" s="32"/>
      <c r="M175" s="139" t="s">
        <v>3</v>
      </c>
      <c r="N175" s="140" t="s">
        <v>43</v>
      </c>
      <c r="P175" s="141">
        <f t="shared" si="21"/>
        <v>0</v>
      </c>
      <c r="Q175" s="141">
        <v>0</v>
      </c>
      <c r="R175" s="141">
        <f t="shared" si="22"/>
        <v>0</v>
      </c>
      <c r="S175" s="141">
        <v>0</v>
      </c>
      <c r="T175" s="142">
        <f t="shared" si="23"/>
        <v>0</v>
      </c>
      <c r="AR175" s="143" t="s">
        <v>189</v>
      </c>
      <c r="AT175" s="143" t="s">
        <v>184</v>
      </c>
      <c r="AU175" s="143" t="s">
        <v>79</v>
      </c>
      <c r="AY175" s="17" t="s">
        <v>182</v>
      </c>
      <c r="BE175" s="144">
        <f t="shared" si="24"/>
        <v>0</v>
      </c>
      <c r="BF175" s="144">
        <f t="shared" si="25"/>
        <v>0</v>
      </c>
      <c r="BG175" s="144">
        <f t="shared" si="26"/>
        <v>0</v>
      </c>
      <c r="BH175" s="144">
        <f t="shared" si="27"/>
        <v>0</v>
      </c>
      <c r="BI175" s="144">
        <f t="shared" si="28"/>
        <v>0</v>
      </c>
      <c r="BJ175" s="17" t="s">
        <v>79</v>
      </c>
      <c r="BK175" s="144">
        <f t="shared" si="29"/>
        <v>0</v>
      </c>
      <c r="BL175" s="17" t="s">
        <v>189</v>
      </c>
      <c r="BM175" s="143" t="s">
        <v>2021</v>
      </c>
    </row>
    <row r="176" spans="2:65" s="1" customFormat="1" ht="24.2" customHeight="1">
      <c r="B176" s="131"/>
      <c r="C176" s="132" t="s">
        <v>856</v>
      </c>
      <c r="D176" s="132" t="s">
        <v>184</v>
      </c>
      <c r="E176" s="133" t="s">
        <v>6115</v>
      </c>
      <c r="F176" s="134" t="s">
        <v>6013</v>
      </c>
      <c r="G176" s="135" t="s">
        <v>5381</v>
      </c>
      <c r="H176" s="136">
        <v>9</v>
      </c>
      <c r="I176" s="137"/>
      <c r="J176" s="138">
        <f t="shared" si="20"/>
        <v>0</v>
      </c>
      <c r="K176" s="134" t="s">
        <v>3</v>
      </c>
      <c r="L176" s="32"/>
      <c r="M176" s="139" t="s">
        <v>3</v>
      </c>
      <c r="N176" s="140" t="s">
        <v>43</v>
      </c>
      <c r="P176" s="141">
        <f t="shared" si="21"/>
        <v>0</v>
      </c>
      <c r="Q176" s="141">
        <v>0</v>
      </c>
      <c r="R176" s="141">
        <f t="shared" si="22"/>
        <v>0</v>
      </c>
      <c r="S176" s="141">
        <v>0</v>
      </c>
      <c r="T176" s="142">
        <f t="shared" si="23"/>
        <v>0</v>
      </c>
      <c r="AR176" s="143" t="s">
        <v>189</v>
      </c>
      <c r="AT176" s="143" t="s">
        <v>184</v>
      </c>
      <c r="AU176" s="143" t="s">
        <v>79</v>
      </c>
      <c r="AY176" s="17" t="s">
        <v>182</v>
      </c>
      <c r="BE176" s="144">
        <f t="shared" si="24"/>
        <v>0</v>
      </c>
      <c r="BF176" s="144">
        <f t="shared" si="25"/>
        <v>0</v>
      </c>
      <c r="BG176" s="144">
        <f t="shared" si="26"/>
        <v>0</v>
      </c>
      <c r="BH176" s="144">
        <f t="shared" si="27"/>
        <v>0</v>
      </c>
      <c r="BI176" s="144">
        <f t="shared" si="28"/>
        <v>0</v>
      </c>
      <c r="BJ176" s="17" t="s">
        <v>79</v>
      </c>
      <c r="BK176" s="144">
        <f t="shared" si="29"/>
        <v>0</v>
      </c>
      <c r="BL176" s="17" t="s">
        <v>189</v>
      </c>
      <c r="BM176" s="143" t="s">
        <v>2050</v>
      </c>
    </row>
    <row r="177" spans="2:65" s="1" customFormat="1" ht="24.2" customHeight="1">
      <c r="B177" s="131"/>
      <c r="C177" s="132" t="s">
        <v>861</v>
      </c>
      <c r="D177" s="132" t="s">
        <v>184</v>
      </c>
      <c r="E177" s="133" t="s">
        <v>6116</v>
      </c>
      <c r="F177" s="134" t="s">
        <v>6090</v>
      </c>
      <c r="G177" s="135" t="s">
        <v>5381</v>
      </c>
      <c r="H177" s="136">
        <v>3</v>
      </c>
      <c r="I177" s="137"/>
      <c r="J177" s="138">
        <f t="shared" si="20"/>
        <v>0</v>
      </c>
      <c r="K177" s="134" t="s">
        <v>3</v>
      </c>
      <c r="L177" s="32"/>
      <c r="M177" s="139" t="s">
        <v>3</v>
      </c>
      <c r="N177" s="140" t="s">
        <v>43</v>
      </c>
      <c r="P177" s="141">
        <f t="shared" si="21"/>
        <v>0</v>
      </c>
      <c r="Q177" s="141">
        <v>0</v>
      </c>
      <c r="R177" s="141">
        <f t="shared" si="22"/>
        <v>0</v>
      </c>
      <c r="S177" s="141">
        <v>0</v>
      </c>
      <c r="T177" s="142">
        <f t="shared" si="23"/>
        <v>0</v>
      </c>
      <c r="AR177" s="143" t="s">
        <v>189</v>
      </c>
      <c r="AT177" s="143" t="s">
        <v>184</v>
      </c>
      <c r="AU177" s="143" t="s">
        <v>79</v>
      </c>
      <c r="AY177" s="17" t="s">
        <v>182</v>
      </c>
      <c r="BE177" s="144">
        <f t="shared" si="24"/>
        <v>0</v>
      </c>
      <c r="BF177" s="144">
        <f t="shared" si="25"/>
        <v>0</v>
      </c>
      <c r="BG177" s="144">
        <f t="shared" si="26"/>
        <v>0</v>
      </c>
      <c r="BH177" s="144">
        <f t="shared" si="27"/>
        <v>0</v>
      </c>
      <c r="BI177" s="144">
        <f t="shared" si="28"/>
        <v>0</v>
      </c>
      <c r="BJ177" s="17" t="s">
        <v>79</v>
      </c>
      <c r="BK177" s="144">
        <f t="shared" si="29"/>
        <v>0</v>
      </c>
      <c r="BL177" s="17" t="s">
        <v>189</v>
      </c>
      <c r="BM177" s="143" t="s">
        <v>2061</v>
      </c>
    </row>
    <row r="178" spans="2:65" s="1" customFormat="1" ht="21.75" customHeight="1">
      <c r="B178" s="131"/>
      <c r="C178" s="132" t="s">
        <v>889</v>
      </c>
      <c r="D178" s="132" t="s">
        <v>184</v>
      </c>
      <c r="E178" s="133" t="s">
        <v>6117</v>
      </c>
      <c r="F178" s="134" t="s">
        <v>5998</v>
      </c>
      <c r="G178" s="135" t="s">
        <v>5999</v>
      </c>
      <c r="H178" s="136">
        <v>20</v>
      </c>
      <c r="I178" s="137"/>
      <c r="J178" s="138">
        <f t="shared" si="20"/>
        <v>0</v>
      </c>
      <c r="K178" s="134" t="s">
        <v>3</v>
      </c>
      <c r="L178" s="32"/>
      <c r="M178" s="139" t="s">
        <v>3</v>
      </c>
      <c r="N178" s="140" t="s">
        <v>43</v>
      </c>
      <c r="P178" s="141">
        <f t="shared" si="21"/>
        <v>0</v>
      </c>
      <c r="Q178" s="141">
        <v>0</v>
      </c>
      <c r="R178" s="141">
        <f t="shared" si="22"/>
        <v>0</v>
      </c>
      <c r="S178" s="141">
        <v>0</v>
      </c>
      <c r="T178" s="142">
        <f t="shared" si="23"/>
        <v>0</v>
      </c>
      <c r="AR178" s="143" t="s">
        <v>189</v>
      </c>
      <c r="AT178" s="143" t="s">
        <v>184</v>
      </c>
      <c r="AU178" s="143" t="s">
        <v>79</v>
      </c>
      <c r="AY178" s="17" t="s">
        <v>182</v>
      </c>
      <c r="BE178" s="144">
        <f t="shared" si="24"/>
        <v>0</v>
      </c>
      <c r="BF178" s="144">
        <f t="shared" si="25"/>
        <v>0</v>
      </c>
      <c r="BG178" s="144">
        <f t="shared" si="26"/>
        <v>0</v>
      </c>
      <c r="BH178" s="144">
        <f t="shared" si="27"/>
        <v>0</v>
      </c>
      <c r="BI178" s="144">
        <f t="shared" si="28"/>
        <v>0</v>
      </c>
      <c r="BJ178" s="17" t="s">
        <v>79</v>
      </c>
      <c r="BK178" s="144">
        <f t="shared" si="29"/>
        <v>0</v>
      </c>
      <c r="BL178" s="17" t="s">
        <v>189</v>
      </c>
      <c r="BM178" s="143" t="s">
        <v>2075</v>
      </c>
    </row>
    <row r="179" spans="2:65" s="1" customFormat="1" ht="21.75" customHeight="1">
      <c r="B179" s="131"/>
      <c r="C179" s="132" t="s">
        <v>896</v>
      </c>
      <c r="D179" s="132" t="s">
        <v>184</v>
      </c>
      <c r="E179" s="133" t="s">
        <v>6118</v>
      </c>
      <c r="F179" s="134" t="s">
        <v>6051</v>
      </c>
      <c r="G179" s="135" t="s">
        <v>5999</v>
      </c>
      <c r="H179" s="136">
        <v>10</v>
      </c>
      <c r="I179" s="137"/>
      <c r="J179" s="138">
        <f t="shared" si="20"/>
        <v>0</v>
      </c>
      <c r="K179" s="134" t="s">
        <v>3</v>
      </c>
      <c r="L179" s="32"/>
      <c r="M179" s="139" t="s">
        <v>3</v>
      </c>
      <c r="N179" s="140" t="s">
        <v>43</v>
      </c>
      <c r="P179" s="141">
        <f t="shared" si="21"/>
        <v>0</v>
      </c>
      <c r="Q179" s="141">
        <v>0</v>
      </c>
      <c r="R179" s="141">
        <f t="shared" si="22"/>
        <v>0</v>
      </c>
      <c r="S179" s="141">
        <v>0</v>
      </c>
      <c r="T179" s="142">
        <f t="shared" si="23"/>
        <v>0</v>
      </c>
      <c r="AR179" s="143" t="s">
        <v>189</v>
      </c>
      <c r="AT179" s="143" t="s">
        <v>184</v>
      </c>
      <c r="AU179" s="143" t="s">
        <v>79</v>
      </c>
      <c r="AY179" s="17" t="s">
        <v>182</v>
      </c>
      <c r="BE179" s="144">
        <f t="shared" si="24"/>
        <v>0</v>
      </c>
      <c r="BF179" s="144">
        <f t="shared" si="25"/>
        <v>0</v>
      </c>
      <c r="BG179" s="144">
        <f t="shared" si="26"/>
        <v>0</v>
      </c>
      <c r="BH179" s="144">
        <f t="shared" si="27"/>
        <v>0</v>
      </c>
      <c r="BI179" s="144">
        <f t="shared" si="28"/>
        <v>0</v>
      </c>
      <c r="BJ179" s="17" t="s">
        <v>79</v>
      </c>
      <c r="BK179" s="144">
        <f t="shared" si="29"/>
        <v>0</v>
      </c>
      <c r="BL179" s="17" t="s">
        <v>189</v>
      </c>
      <c r="BM179" s="143" t="s">
        <v>2086</v>
      </c>
    </row>
    <row r="180" spans="2:65" s="1" customFormat="1" ht="24.2" customHeight="1">
      <c r="B180" s="131"/>
      <c r="C180" s="132" t="s">
        <v>902</v>
      </c>
      <c r="D180" s="132" t="s">
        <v>184</v>
      </c>
      <c r="E180" s="133" t="s">
        <v>6119</v>
      </c>
      <c r="F180" s="134" t="s">
        <v>6120</v>
      </c>
      <c r="G180" s="135" t="s">
        <v>5381</v>
      </c>
      <c r="H180" s="136">
        <v>1</v>
      </c>
      <c r="I180" s="137"/>
      <c r="J180" s="138">
        <f t="shared" si="20"/>
        <v>0</v>
      </c>
      <c r="K180" s="134" t="s">
        <v>3</v>
      </c>
      <c r="L180" s="32"/>
      <c r="M180" s="139" t="s">
        <v>3</v>
      </c>
      <c r="N180" s="140" t="s">
        <v>43</v>
      </c>
      <c r="P180" s="141">
        <f t="shared" si="21"/>
        <v>0</v>
      </c>
      <c r="Q180" s="141">
        <v>0</v>
      </c>
      <c r="R180" s="141">
        <f t="shared" si="22"/>
        <v>0</v>
      </c>
      <c r="S180" s="141">
        <v>0</v>
      </c>
      <c r="T180" s="142">
        <f t="shared" si="23"/>
        <v>0</v>
      </c>
      <c r="AR180" s="143" t="s">
        <v>189</v>
      </c>
      <c r="AT180" s="143" t="s">
        <v>184</v>
      </c>
      <c r="AU180" s="143" t="s">
        <v>79</v>
      </c>
      <c r="AY180" s="17" t="s">
        <v>182</v>
      </c>
      <c r="BE180" s="144">
        <f t="shared" si="24"/>
        <v>0</v>
      </c>
      <c r="BF180" s="144">
        <f t="shared" si="25"/>
        <v>0</v>
      </c>
      <c r="BG180" s="144">
        <f t="shared" si="26"/>
        <v>0</v>
      </c>
      <c r="BH180" s="144">
        <f t="shared" si="27"/>
        <v>0</v>
      </c>
      <c r="BI180" s="144">
        <f t="shared" si="28"/>
        <v>0</v>
      </c>
      <c r="BJ180" s="17" t="s">
        <v>79</v>
      </c>
      <c r="BK180" s="144">
        <f t="shared" si="29"/>
        <v>0</v>
      </c>
      <c r="BL180" s="17" t="s">
        <v>189</v>
      </c>
      <c r="BM180" s="143" t="s">
        <v>2094</v>
      </c>
    </row>
    <row r="181" spans="2:65" s="1" customFormat="1" ht="16.5" customHeight="1">
      <c r="B181" s="131"/>
      <c r="C181" s="132" t="s">
        <v>911</v>
      </c>
      <c r="D181" s="132" t="s">
        <v>184</v>
      </c>
      <c r="E181" s="133" t="s">
        <v>6018</v>
      </c>
      <c r="F181" s="134" t="s">
        <v>6019</v>
      </c>
      <c r="G181" s="135" t="s">
        <v>292</v>
      </c>
      <c r="H181" s="136">
        <v>78</v>
      </c>
      <c r="I181" s="137"/>
      <c r="J181" s="138">
        <f t="shared" si="20"/>
        <v>0</v>
      </c>
      <c r="K181" s="134" t="s">
        <v>3</v>
      </c>
      <c r="L181" s="32"/>
      <c r="M181" s="139" t="s">
        <v>3</v>
      </c>
      <c r="N181" s="140" t="s">
        <v>43</v>
      </c>
      <c r="P181" s="141">
        <f t="shared" si="21"/>
        <v>0</v>
      </c>
      <c r="Q181" s="141">
        <v>0</v>
      </c>
      <c r="R181" s="141">
        <f t="shared" si="22"/>
        <v>0</v>
      </c>
      <c r="S181" s="141">
        <v>0</v>
      </c>
      <c r="T181" s="142">
        <f t="shared" si="23"/>
        <v>0</v>
      </c>
      <c r="AR181" s="143" t="s">
        <v>189</v>
      </c>
      <c r="AT181" s="143" t="s">
        <v>184</v>
      </c>
      <c r="AU181" s="143" t="s">
        <v>79</v>
      </c>
      <c r="AY181" s="17" t="s">
        <v>182</v>
      </c>
      <c r="BE181" s="144">
        <f t="shared" si="24"/>
        <v>0</v>
      </c>
      <c r="BF181" s="144">
        <f t="shared" si="25"/>
        <v>0</v>
      </c>
      <c r="BG181" s="144">
        <f t="shared" si="26"/>
        <v>0</v>
      </c>
      <c r="BH181" s="144">
        <f t="shared" si="27"/>
        <v>0</v>
      </c>
      <c r="BI181" s="144">
        <f t="shared" si="28"/>
        <v>0</v>
      </c>
      <c r="BJ181" s="17" t="s">
        <v>79</v>
      </c>
      <c r="BK181" s="144">
        <f t="shared" si="29"/>
        <v>0</v>
      </c>
      <c r="BL181" s="17" t="s">
        <v>189</v>
      </c>
      <c r="BM181" s="143" t="s">
        <v>2119</v>
      </c>
    </row>
    <row r="182" spans="2:65" s="1" customFormat="1" ht="16.5" customHeight="1">
      <c r="B182" s="131"/>
      <c r="C182" s="132" t="s">
        <v>923</v>
      </c>
      <c r="D182" s="132" t="s">
        <v>184</v>
      </c>
      <c r="E182" s="133" t="s">
        <v>6020</v>
      </c>
      <c r="F182" s="134" t="s">
        <v>6021</v>
      </c>
      <c r="G182" s="135" t="s">
        <v>292</v>
      </c>
      <c r="H182" s="136">
        <v>19</v>
      </c>
      <c r="I182" s="137"/>
      <c r="J182" s="138">
        <f t="shared" si="20"/>
        <v>0</v>
      </c>
      <c r="K182" s="134" t="s">
        <v>3</v>
      </c>
      <c r="L182" s="32"/>
      <c r="M182" s="139" t="s">
        <v>3</v>
      </c>
      <c r="N182" s="140" t="s">
        <v>43</v>
      </c>
      <c r="P182" s="141">
        <f t="shared" si="21"/>
        <v>0</v>
      </c>
      <c r="Q182" s="141">
        <v>0</v>
      </c>
      <c r="R182" s="141">
        <f t="shared" si="22"/>
        <v>0</v>
      </c>
      <c r="S182" s="141">
        <v>0</v>
      </c>
      <c r="T182" s="142">
        <f t="shared" si="23"/>
        <v>0</v>
      </c>
      <c r="AR182" s="143" t="s">
        <v>189</v>
      </c>
      <c r="AT182" s="143" t="s">
        <v>184</v>
      </c>
      <c r="AU182" s="143" t="s">
        <v>79</v>
      </c>
      <c r="AY182" s="17" t="s">
        <v>182</v>
      </c>
      <c r="BE182" s="144">
        <f t="shared" si="24"/>
        <v>0</v>
      </c>
      <c r="BF182" s="144">
        <f t="shared" si="25"/>
        <v>0</v>
      </c>
      <c r="BG182" s="144">
        <f t="shared" si="26"/>
        <v>0</v>
      </c>
      <c r="BH182" s="144">
        <f t="shared" si="27"/>
        <v>0</v>
      </c>
      <c r="BI182" s="144">
        <f t="shared" si="28"/>
        <v>0</v>
      </c>
      <c r="BJ182" s="17" t="s">
        <v>79</v>
      </c>
      <c r="BK182" s="144">
        <f t="shared" si="29"/>
        <v>0</v>
      </c>
      <c r="BL182" s="17" t="s">
        <v>189</v>
      </c>
      <c r="BM182" s="143" t="s">
        <v>2138</v>
      </c>
    </row>
    <row r="183" spans="2:65" s="1" customFormat="1" ht="16.5" customHeight="1">
      <c r="B183" s="131"/>
      <c r="C183" s="132" t="s">
        <v>967</v>
      </c>
      <c r="D183" s="132" t="s">
        <v>184</v>
      </c>
      <c r="E183" s="133" t="s">
        <v>6022</v>
      </c>
      <c r="F183" s="134" t="s">
        <v>6023</v>
      </c>
      <c r="G183" s="135" t="s">
        <v>292</v>
      </c>
      <c r="H183" s="136">
        <v>4</v>
      </c>
      <c r="I183" s="137"/>
      <c r="J183" s="138">
        <f t="shared" si="20"/>
        <v>0</v>
      </c>
      <c r="K183" s="134" t="s">
        <v>3</v>
      </c>
      <c r="L183" s="32"/>
      <c r="M183" s="139" t="s">
        <v>3</v>
      </c>
      <c r="N183" s="140" t="s">
        <v>43</v>
      </c>
      <c r="P183" s="141">
        <f t="shared" si="21"/>
        <v>0</v>
      </c>
      <c r="Q183" s="141">
        <v>0</v>
      </c>
      <c r="R183" s="141">
        <f t="shared" si="22"/>
        <v>0</v>
      </c>
      <c r="S183" s="141">
        <v>0</v>
      </c>
      <c r="T183" s="142">
        <f t="shared" si="23"/>
        <v>0</v>
      </c>
      <c r="AR183" s="143" t="s">
        <v>189</v>
      </c>
      <c r="AT183" s="143" t="s">
        <v>184</v>
      </c>
      <c r="AU183" s="143" t="s">
        <v>79</v>
      </c>
      <c r="AY183" s="17" t="s">
        <v>182</v>
      </c>
      <c r="BE183" s="144">
        <f t="shared" si="24"/>
        <v>0</v>
      </c>
      <c r="BF183" s="144">
        <f t="shared" si="25"/>
        <v>0</v>
      </c>
      <c r="BG183" s="144">
        <f t="shared" si="26"/>
        <v>0</v>
      </c>
      <c r="BH183" s="144">
        <f t="shared" si="27"/>
        <v>0</v>
      </c>
      <c r="BI183" s="144">
        <f t="shared" si="28"/>
        <v>0</v>
      </c>
      <c r="BJ183" s="17" t="s">
        <v>79</v>
      </c>
      <c r="BK183" s="144">
        <f t="shared" si="29"/>
        <v>0</v>
      </c>
      <c r="BL183" s="17" t="s">
        <v>189</v>
      </c>
      <c r="BM183" s="143" t="s">
        <v>2157</v>
      </c>
    </row>
    <row r="184" spans="2:65" s="1" customFormat="1" ht="16.5" customHeight="1">
      <c r="B184" s="131"/>
      <c r="C184" s="132" t="s">
        <v>982</v>
      </c>
      <c r="D184" s="132" t="s">
        <v>184</v>
      </c>
      <c r="E184" s="133" t="s">
        <v>6024</v>
      </c>
      <c r="F184" s="134" t="s">
        <v>6025</v>
      </c>
      <c r="G184" s="135" t="s">
        <v>292</v>
      </c>
      <c r="H184" s="136">
        <v>1</v>
      </c>
      <c r="I184" s="137"/>
      <c r="J184" s="138">
        <f t="shared" si="20"/>
        <v>0</v>
      </c>
      <c r="K184" s="134" t="s">
        <v>3</v>
      </c>
      <c r="L184" s="32"/>
      <c r="M184" s="139" t="s">
        <v>3</v>
      </c>
      <c r="N184" s="140" t="s">
        <v>43</v>
      </c>
      <c r="P184" s="141">
        <f t="shared" si="21"/>
        <v>0</v>
      </c>
      <c r="Q184" s="141">
        <v>0</v>
      </c>
      <c r="R184" s="141">
        <f t="shared" si="22"/>
        <v>0</v>
      </c>
      <c r="S184" s="141">
        <v>0</v>
      </c>
      <c r="T184" s="142">
        <f t="shared" si="23"/>
        <v>0</v>
      </c>
      <c r="AR184" s="143" t="s">
        <v>189</v>
      </c>
      <c r="AT184" s="143" t="s">
        <v>184</v>
      </c>
      <c r="AU184" s="143" t="s">
        <v>79</v>
      </c>
      <c r="AY184" s="17" t="s">
        <v>182</v>
      </c>
      <c r="BE184" s="144">
        <f t="shared" si="24"/>
        <v>0</v>
      </c>
      <c r="BF184" s="144">
        <f t="shared" si="25"/>
        <v>0</v>
      </c>
      <c r="BG184" s="144">
        <f t="shared" si="26"/>
        <v>0</v>
      </c>
      <c r="BH184" s="144">
        <f t="shared" si="27"/>
        <v>0</v>
      </c>
      <c r="BI184" s="144">
        <f t="shared" si="28"/>
        <v>0</v>
      </c>
      <c r="BJ184" s="17" t="s">
        <v>79</v>
      </c>
      <c r="BK184" s="144">
        <f t="shared" si="29"/>
        <v>0</v>
      </c>
      <c r="BL184" s="17" t="s">
        <v>189</v>
      </c>
      <c r="BM184" s="143" t="s">
        <v>2168</v>
      </c>
    </row>
    <row r="185" spans="2:65" s="1" customFormat="1" ht="24.2" customHeight="1">
      <c r="B185" s="131"/>
      <c r="C185" s="132" t="s">
        <v>988</v>
      </c>
      <c r="D185" s="132" t="s">
        <v>184</v>
      </c>
      <c r="E185" s="133" t="s">
        <v>6026</v>
      </c>
      <c r="F185" s="134" t="s">
        <v>6027</v>
      </c>
      <c r="G185" s="135" t="s">
        <v>292</v>
      </c>
      <c r="H185" s="136">
        <v>8</v>
      </c>
      <c r="I185" s="137"/>
      <c r="J185" s="138">
        <f t="shared" si="20"/>
        <v>0</v>
      </c>
      <c r="K185" s="134" t="s">
        <v>3</v>
      </c>
      <c r="L185" s="32"/>
      <c r="M185" s="139" t="s">
        <v>3</v>
      </c>
      <c r="N185" s="140" t="s">
        <v>43</v>
      </c>
      <c r="P185" s="141">
        <f t="shared" si="21"/>
        <v>0</v>
      </c>
      <c r="Q185" s="141">
        <v>0</v>
      </c>
      <c r="R185" s="141">
        <f t="shared" si="22"/>
        <v>0</v>
      </c>
      <c r="S185" s="141">
        <v>0</v>
      </c>
      <c r="T185" s="142">
        <f t="shared" si="23"/>
        <v>0</v>
      </c>
      <c r="AR185" s="143" t="s">
        <v>189</v>
      </c>
      <c r="AT185" s="143" t="s">
        <v>184</v>
      </c>
      <c r="AU185" s="143" t="s">
        <v>79</v>
      </c>
      <c r="AY185" s="17" t="s">
        <v>182</v>
      </c>
      <c r="BE185" s="144">
        <f t="shared" si="24"/>
        <v>0</v>
      </c>
      <c r="BF185" s="144">
        <f t="shared" si="25"/>
        <v>0</v>
      </c>
      <c r="BG185" s="144">
        <f t="shared" si="26"/>
        <v>0</v>
      </c>
      <c r="BH185" s="144">
        <f t="shared" si="27"/>
        <v>0</v>
      </c>
      <c r="BI185" s="144">
        <f t="shared" si="28"/>
        <v>0</v>
      </c>
      <c r="BJ185" s="17" t="s">
        <v>79</v>
      </c>
      <c r="BK185" s="144">
        <f t="shared" si="29"/>
        <v>0</v>
      </c>
      <c r="BL185" s="17" t="s">
        <v>189</v>
      </c>
      <c r="BM185" s="143" t="s">
        <v>2177</v>
      </c>
    </row>
    <row r="186" spans="2:65" s="1" customFormat="1" ht="24.2" customHeight="1">
      <c r="B186" s="131"/>
      <c r="C186" s="132" t="s">
        <v>998</v>
      </c>
      <c r="D186" s="132" t="s">
        <v>184</v>
      </c>
      <c r="E186" s="133" t="s">
        <v>6121</v>
      </c>
      <c r="F186" s="134" t="s">
        <v>6031</v>
      </c>
      <c r="G186" s="135" t="s">
        <v>2421</v>
      </c>
      <c r="H186" s="136">
        <v>1</v>
      </c>
      <c r="I186" s="137"/>
      <c r="J186" s="138">
        <f t="shared" si="20"/>
        <v>0</v>
      </c>
      <c r="K186" s="134" t="s">
        <v>3</v>
      </c>
      <c r="L186" s="32"/>
      <c r="M186" s="139" t="s">
        <v>3</v>
      </c>
      <c r="N186" s="140" t="s">
        <v>43</v>
      </c>
      <c r="P186" s="141">
        <f t="shared" si="21"/>
        <v>0</v>
      </c>
      <c r="Q186" s="141">
        <v>0</v>
      </c>
      <c r="R186" s="141">
        <f t="shared" si="22"/>
        <v>0</v>
      </c>
      <c r="S186" s="141">
        <v>0</v>
      </c>
      <c r="T186" s="142">
        <f t="shared" si="23"/>
        <v>0</v>
      </c>
      <c r="AR186" s="143" t="s">
        <v>189</v>
      </c>
      <c r="AT186" s="143" t="s">
        <v>184</v>
      </c>
      <c r="AU186" s="143" t="s">
        <v>79</v>
      </c>
      <c r="AY186" s="17" t="s">
        <v>182</v>
      </c>
      <c r="BE186" s="144">
        <f t="shared" si="24"/>
        <v>0</v>
      </c>
      <c r="BF186" s="144">
        <f t="shared" si="25"/>
        <v>0</v>
      </c>
      <c r="BG186" s="144">
        <f t="shared" si="26"/>
        <v>0</v>
      </c>
      <c r="BH186" s="144">
        <f t="shared" si="27"/>
        <v>0</v>
      </c>
      <c r="BI186" s="144">
        <f t="shared" si="28"/>
        <v>0</v>
      </c>
      <c r="BJ186" s="17" t="s">
        <v>79</v>
      </c>
      <c r="BK186" s="144">
        <f t="shared" si="29"/>
        <v>0</v>
      </c>
      <c r="BL186" s="17" t="s">
        <v>189</v>
      </c>
      <c r="BM186" s="143" t="s">
        <v>2186</v>
      </c>
    </row>
    <row r="187" spans="2:65" s="11" customFormat="1" ht="25.9" customHeight="1">
      <c r="B187" s="119"/>
      <c r="D187" s="120" t="s">
        <v>71</v>
      </c>
      <c r="E187" s="121" t="s">
        <v>6122</v>
      </c>
      <c r="F187" s="121" t="s">
        <v>6123</v>
      </c>
      <c r="I187" s="122"/>
      <c r="J187" s="123">
        <f>BK187</f>
        <v>0</v>
      </c>
      <c r="L187" s="119"/>
      <c r="M187" s="124"/>
      <c r="P187" s="125">
        <f>SUM(P188:P240)</f>
        <v>0</v>
      </c>
      <c r="R187" s="125">
        <f>SUM(R188:R240)</f>
        <v>0</v>
      </c>
      <c r="T187" s="126">
        <f>SUM(T188:T240)</f>
        <v>0</v>
      </c>
      <c r="AR187" s="120" t="s">
        <v>79</v>
      </c>
      <c r="AT187" s="127" t="s">
        <v>71</v>
      </c>
      <c r="AU187" s="127" t="s">
        <v>72</v>
      </c>
      <c r="AY187" s="120" t="s">
        <v>182</v>
      </c>
      <c r="BK187" s="128">
        <f>SUM(BK188:BK240)</f>
        <v>0</v>
      </c>
    </row>
    <row r="188" spans="2:65" s="1" customFormat="1" ht="36" customHeight="1">
      <c r="B188" s="131"/>
      <c r="C188" s="132" t="s">
        <v>1003</v>
      </c>
      <c r="D188" s="132" t="s">
        <v>184</v>
      </c>
      <c r="E188" s="133" t="s">
        <v>6124</v>
      </c>
      <c r="F188" s="134" t="s">
        <v>8237</v>
      </c>
      <c r="G188" s="135" t="s">
        <v>5381</v>
      </c>
      <c r="H188" s="136">
        <v>1</v>
      </c>
      <c r="I188" s="137"/>
      <c r="J188" s="138">
        <f>ROUND(I188*H188,2)</f>
        <v>0</v>
      </c>
      <c r="K188" s="134" t="s">
        <v>3</v>
      </c>
      <c r="L188" s="32"/>
      <c r="M188" s="139" t="s">
        <v>3</v>
      </c>
      <c r="N188" s="140" t="s">
        <v>43</v>
      </c>
      <c r="P188" s="141">
        <f>O188*H188</f>
        <v>0</v>
      </c>
      <c r="Q188" s="141">
        <v>0</v>
      </c>
      <c r="R188" s="141">
        <f>Q188*H188</f>
        <v>0</v>
      </c>
      <c r="S188" s="141">
        <v>0</v>
      </c>
      <c r="T188" s="142">
        <f>S188*H188</f>
        <v>0</v>
      </c>
      <c r="AR188" s="143" t="s">
        <v>189</v>
      </c>
      <c r="AT188" s="143" t="s">
        <v>184</v>
      </c>
      <c r="AU188" s="143" t="s">
        <v>79</v>
      </c>
      <c r="AY188" s="17" t="s">
        <v>182</v>
      </c>
      <c r="BE188" s="144">
        <f>IF(N188="základní",J188,0)</f>
        <v>0</v>
      </c>
      <c r="BF188" s="144">
        <f>IF(N188="snížená",J188,0)</f>
        <v>0</v>
      </c>
      <c r="BG188" s="144">
        <f>IF(N188="zákl. přenesená",J188,0)</f>
        <v>0</v>
      </c>
      <c r="BH188" s="144">
        <f>IF(N188="sníž. přenesená",J188,0)</f>
        <v>0</v>
      </c>
      <c r="BI188" s="144">
        <f>IF(N188="nulová",J188,0)</f>
        <v>0</v>
      </c>
      <c r="BJ188" s="17" t="s">
        <v>79</v>
      </c>
      <c r="BK188" s="144">
        <f>ROUND(I188*H188,2)</f>
        <v>0</v>
      </c>
      <c r="BL188" s="17" t="s">
        <v>189</v>
      </c>
      <c r="BM188" s="143" t="s">
        <v>2196</v>
      </c>
    </row>
    <row r="189" spans="2:65" s="1" customFormat="1" ht="68.25">
      <c r="B189" s="32"/>
      <c r="D189" s="150" t="s">
        <v>739</v>
      </c>
      <c r="F189" s="181" t="s">
        <v>6125</v>
      </c>
      <c r="I189" s="147"/>
      <c r="L189" s="32"/>
      <c r="M189" s="148"/>
      <c r="T189" s="52"/>
      <c r="AT189" s="17" t="s">
        <v>739</v>
      </c>
      <c r="AU189" s="17" t="s">
        <v>79</v>
      </c>
    </row>
    <row r="190" spans="2:65" s="1" customFormat="1" ht="16.5" customHeight="1">
      <c r="B190" s="131"/>
      <c r="C190" s="132" t="s">
        <v>1034</v>
      </c>
      <c r="D190" s="132" t="s">
        <v>184</v>
      </c>
      <c r="E190" s="133" t="s">
        <v>6126</v>
      </c>
      <c r="F190" s="134" t="s">
        <v>6127</v>
      </c>
      <c r="G190" s="135" t="s">
        <v>5381</v>
      </c>
      <c r="H190" s="136">
        <v>1</v>
      </c>
      <c r="I190" s="137"/>
      <c r="J190" s="138">
        <f>ROUND(I190*H190,2)</f>
        <v>0</v>
      </c>
      <c r="K190" s="134" t="s">
        <v>3</v>
      </c>
      <c r="L190" s="32"/>
      <c r="M190" s="139" t="s">
        <v>3</v>
      </c>
      <c r="N190" s="140" t="s">
        <v>43</v>
      </c>
      <c r="P190" s="141">
        <f>O190*H190</f>
        <v>0</v>
      </c>
      <c r="Q190" s="141">
        <v>0</v>
      </c>
      <c r="R190" s="141">
        <f>Q190*H190</f>
        <v>0</v>
      </c>
      <c r="S190" s="141">
        <v>0</v>
      </c>
      <c r="T190" s="142">
        <f>S190*H190</f>
        <v>0</v>
      </c>
      <c r="AR190" s="143" t="s">
        <v>189</v>
      </c>
      <c r="AT190" s="143" t="s">
        <v>184</v>
      </c>
      <c r="AU190" s="143" t="s">
        <v>79</v>
      </c>
      <c r="AY190" s="17" t="s">
        <v>182</v>
      </c>
      <c r="BE190" s="144">
        <f>IF(N190="základní",J190,0)</f>
        <v>0</v>
      </c>
      <c r="BF190" s="144">
        <f>IF(N190="snížená",J190,0)</f>
        <v>0</v>
      </c>
      <c r="BG190" s="144">
        <f>IF(N190="zákl. přenesená",J190,0)</f>
        <v>0</v>
      </c>
      <c r="BH190" s="144">
        <f>IF(N190="sníž. přenesená",J190,0)</f>
        <v>0</v>
      </c>
      <c r="BI190" s="144">
        <f>IF(N190="nulová",J190,0)</f>
        <v>0</v>
      </c>
      <c r="BJ190" s="17" t="s">
        <v>79</v>
      </c>
      <c r="BK190" s="144">
        <f>ROUND(I190*H190,2)</f>
        <v>0</v>
      </c>
      <c r="BL190" s="17" t="s">
        <v>189</v>
      </c>
      <c r="BM190" s="143" t="s">
        <v>2205</v>
      </c>
    </row>
    <row r="191" spans="2:65" s="1" customFormat="1" ht="39">
      <c r="B191" s="32"/>
      <c r="D191" s="150" t="s">
        <v>739</v>
      </c>
      <c r="F191" s="181" t="s">
        <v>6128</v>
      </c>
      <c r="I191" s="147"/>
      <c r="L191" s="32"/>
      <c r="M191" s="148"/>
      <c r="T191" s="52"/>
      <c r="AT191" s="17" t="s">
        <v>739</v>
      </c>
      <c r="AU191" s="17" t="s">
        <v>79</v>
      </c>
    </row>
    <row r="192" spans="2:65" s="1" customFormat="1" ht="16.5" customHeight="1">
      <c r="B192" s="131"/>
      <c r="C192" s="132" t="s">
        <v>1039</v>
      </c>
      <c r="D192" s="132" t="s">
        <v>184</v>
      </c>
      <c r="E192" s="133" t="s">
        <v>6129</v>
      </c>
      <c r="F192" s="134" t="s">
        <v>6127</v>
      </c>
      <c r="G192" s="135" t="s">
        <v>5381</v>
      </c>
      <c r="H192" s="136">
        <v>1</v>
      </c>
      <c r="I192" s="137"/>
      <c r="J192" s="138">
        <f>ROUND(I192*H192,2)</f>
        <v>0</v>
      </c>
      <c r="K192" s="134" t="s">
        <v>3</v>
      </c>
      <c r="L192" s="32"/>
      <c r="M192" s="139" t="s">
        <v>3</v>
      </c>
      <c r="N192" s="140" t="s">
        <v>43</v>
      </c>
      <c r="P192" s="141">
        <f>O192*H192</f>
        <v>0</v>
      </c>
      <c r="Q192" s="141">
        <v>0</v>
      </c>
      <c r="R192" s="141">
        <f>Q192*H192</f>
        <v>0</v>
      </c>
      <c r="S192" s="141">
        <v>0</v>
      </c>
      <c r="T192" s="142">
        <f>S192*H192</f>
        <v>0</v>
      </c>
      <c r="AR192" s="143" t="s">
        <v>189</v>
      </c>
      <c r="AT192" s="143" t="s">
        <v>184</v>
      </c>
      <c r="AU192" s="143" t="s">
        <v>79</v>
      </c>
      <c r="AY192" s="17" t="s">
        <v>182</v>
      </c>
      <c r="BE192" s="144">
        <f>IF(N192="základní",J192,0)</f>
        <v>0</v>
      </c>
      <c r="BF192" s="144">
        <f>IF(N192="snížená",J192,0)</f>
        <v>0</v>
      </c>
      <c r="BG192" s="144">
        <f>IF(N192="zákl. přenesená",J192,0)</f>
        <v>0</v>
      </c>
      <c r="BH192" s="144">
        <f>IF(N192="sníž. přenesená",J192,0)</f>
        <v>0</v>
      </c>
      <c r="BI192" s="144">
        <f>IF(N192="nulová",J192,0)</f>
        <v>0</v>
      </c>
      <c r="BJ192" s="17" t="s">
        <v>79</v>
      </c>
      <c r="BK192" s="144">
        <f>ROUND(I192*H192,2)</f>
        <v>0</v>
      </c>
      <c r="BL192" s="17" t="s">
        <v>189</v>
      </c>
      <c r="BM192" s="143" t="s">
        <v>2225</v>
      </c>
    </row>
    <row r="193" spans="2:65" s="1" customFormat="1" ht="39">
      <c r="B193" s="32"/>
      <c r="D193" s="150" t="s">
        <v>739</v>
      </c>
      <c r="F193" s="181" t="s">
        <v>6128</v>
      </c>
      <c r="I193" s="147"/>
      <c r="L193" s="32"/>
      <c r="M193" s="148"/>
      <c r="T193" s="52"/>
      <c r="AT193" s="17" t="s">
        <v>739</v>
      </c>
      <c r="AU193" s="17" t="s">
        <v>79</v>
      </c>
    </row>
    <row r="194" spans="2:65" s="1" customFormat="1" ht="16.5" customHeight="1">
      <c r="B194" s="131"/>
      <c r="C194" s="132" t="s">
        <v>1045</v>
      </c>
      <c r="D194" s="132" t="s">
        <v>184</v>
      </c>
      <c r="E194" s="133" t="s">
        <v>6130</v>
      </c>
      <c r="F194" s="134" t="s">
        <v>6131</v>
      </c>
      <c r="G194" s="135" t="s">
        <v>5381</v>
      </c>
      <c r="H194" s="136">
        <v>1</v>
      </c>
      <c r="I194" s="137"/>
      <c r="J194" s="138">
        <f>ROUND(I194*H194,2)</f>
        <v>0</v>
      </c>
      <c r="K194" s="134" t="s">
        <v>3</v>
      </c>
      <c r="L194" s="32"/>
      <c r="M194" s="139" t="s">
        <v>3</v>
      </c>
      <c r="N194" s="140" t="s">
        <v>43</v>
      </c>
      <c r="P194" s="141">
        <f>O194*H194</f>
        <v>0</v>
      </c>
      <c r="Q194" s="141">
        <v>0</v>
      </c>
      <c r="R194" s="141">
        <f>Q194*H194</f>
        <v>0</v>
      </c>
      <c r="S194" s="141">
        <v>0</v>
      </c>
      <c r="T194" s="142">
        <f>S194*H194</f>
        <v>0</v>
      </c>
      <c r="AR194" s="143" t="s">
        <v>189</v>
      </c>
      <c r="AT194" s="143" t="s">
        <v>184</v>
      </c>
      <c r="AU194" s="143" t="s">
        <v>79</v>
      </c>
      <c r="AY194" s="17" t="s">
        <v>182</v>
      </c>
      <c r="BE194" s="144">
        <f>IF(N194="základní",J194,0)</f>
        <v>0</v>
      </c>
      <c r="BF194" s="144">
        <f>IF(N194="snížená",J194,0)</f>
        <v>0</v>
      </c>
      <c r="BG194" s="144">
        <f>IF(N194="zákl. přenesená",J194,0)</f>
        <v>0</v>
      </c>
      <c r="BH194" s="144">
        <f>IF(N194="sníž. přenesená",J194,0)</f>
        <v>0</v>
      </c>
      <c r="BI194" s="144">
        <f>IF(N194="nulová",J194,0)</f>
        <v>0</v>
      </c>
      <c r="BJ194" s="17" t="s">
        <v>79</v>
      </c>
      <c r="BK194" s="144">
        <f>ROUND(I194*H194,2)</f>
        <v>0</v>
      </c>
      <c r="BL194" s="17" t="s">
        <v>189</v>
      </c>
      <c r="BM194" s="143" t="s">
        <v>2245</v>
      </c>
    </row>
    <row r="195" spans="2:65" s="1" customFormat="1" ht="39">
      <c r="B195" s="32"/>
      <c r="D195" s="150" t="s">
        <v>739</v>
      </c>
      <c r="F195" s="181" t="s">
        <v>6128</v>
      </c>
      <c r="I195" s="147"/>
      <c r="L195" s="32"/>
      <c r="M195" s="148"/>
      <c r="T195" s="52"/>
      <c r="AT195" s="17" t="s">
        <v>739</v>
      </c>
      <c r="AU195" s="17" t="s">
        <v>79</v>
      </c>
    </row>
    <row r="196" spans="2:65" s="1" customFormat="1" ht="16.5" customHeight="1">
      <c r="B196" s="131"/>
      <c r="C196" s="132" t="s">
        <v>1053</v>
      </c>
      <c r="D196" s="132" t="s">
        <v>184</v>
      </c>
      <c r="E196" s="133" t="s">
        <v>6132</v>
      </c>
      <c r="F196" s="134" t="s">
        <v>6131</v>
      </c>
      <c r="G196" s="135" t="s">
        <v>5381</v>
      </c>
      <c r="H196" s="136">
        <v>1</v>
      </c>
      <c r="I196" s="137"/>
      <c r="J196" s="138">
        <f>ROUND(I196*H196,2)</f>
        <v>0</v>
      </c>
      <c r="K196" s="134" t="s">
        <v>3</v>
      </c>
      <c r="L196" s="32"/>
      <c r="M196" s="139" t="s">
        <v>3</v>
      </c>
      <c r="N196" s="140" t="s">
        <v>43</v>
      </c>
      <c r="P196" s="141">
        <f>O196*H196</f>
        <v>0</v>
      </c>
      <c r="Q196" s="141">
        <v>0</v>
      </c>
      <c r="R196" s="141">
        <f>Q196*H196</f>
        <v>0</v>
      </c>
      <c r="S196" s="141">
        <v>0</v>
      </c>
      <c r="T196" s="142">
        <f>S196*H196</f>
        <v>0</v>
      </c>
      <c r="AR196" s="143" t="s">
        <v>189</v>
      </c>
      <c r="AT196" s="143" t="s">
        <v>184</v>
      </c>
      <c r="AU196" s="143" t="s">
        <v>79</v>
      </c>
      <c r="AY196" s="17" t="s">
        <v>182</v>
      </c>
      <c r="BE196" s="144">
        <f>IF(N196="základní",J196,0)</f>
        <v>0</v>
      </c>
      <c r="BF196" s="144">
        <f>IF(N196="snížená",J196,0)</f>
        <v>0</v>
      </c>
      <c r="BG196" s="144">
        <f>IF(N196="zákl. přenesená",J196,0)</f>
        <v>0</v>
      </c>
      <c r="BH196" s="144">
        <f>IF(N196="sníž. přenesená",J196,0)</f>
        <v>0</v>
      </c>
      <c r="BI196" s="144">
        <f>IF(N196="nulová",J196,0)</f>
        <v>0</v>
      </c>
      <c r="BJ196" s="17" t="s">
        <v>79</v>
      </c>
      <c r="BK196" s="144">
        <f>ROUND(I196*H196,2)</f>
        <v>0</v>
      </c>
      <c r="BL196" s="17" t="s">
        <v>189</v>
      </c>
      <c r="BM196" s="143" t="s">
        <v>2259</v>
      </c>
    </row>
    <row r="197" spans="2:65" s="1" customFormat="1" ht="39">
      <c r="B197" s="32"/>
      <c r="D197" s="150" t="s">
        <v>739</v>
      </c>
      <c r="F197" s="181" t="s">
        <v>6133</v>
      </c>
      <c r="I197" s="147"/>
      <c r="L197" s="32"/>
      <c r="M197" s="148"/>
      <c r="T197" s="52"/>
      <c r="AT197" s="17" t="s">
        <v>739</v>
      </c>
      <c r="AU197" s="17" t="s">
        <v>79</v>
      </c>
    </row>
    <row r="198" spans="2:65" s="1" customFormat="1" ht="16.5" customHeight="1">
      <c r="B198" s="131"/>
      <c r="C198" s="132" t="s">
        <v>1061</v>
      </c>
      <c r="D198" s="132" t="s">
        <v>184</v>
      </c>
      <c r="E198" s="133" t="s">
        <v>6134</v>
      </c>
      <c r="F198" s="134" t="s">
        <v>6131</v>
      </c>
      <c r="G198" s="135" t="s">
        <v>5381</v>
      </c>
      <c r="H198" s="136">
        <v>1</v>
      </c>
      <c r="I198" s="137"/>
      <c r="J198" s="138">
        <f>ROUND(I198*H198,2)</f>
        <v>0</v>
      </c>
      <c r="K198" s="134" t="s">
        <v>3</v>
      </c>
      <c r="L198" s="32"/>
      <c r="M198" s="139" t="s">
        <v>3</v>
      </c>
      <c r="N198" s="140" t="s">
        <v>43</v>
      </c>
      <c r="P198" s="141">
        <f>O198*H198</f>
        <v>0</v>
      </c>
      <c r="Q198" s="141">
        <v>0</v>
      </c>
      <c r="R198" s="141">
        <f>Q198*H198</f>
        <v>0</v>
      </c>
      <c r="S198" s="141">
        <v>0</v>
      </c>
      <c r="T198" s="142">
        <f>S198*H198</f>
        <v>0</v>
      </c>
      <c r="AR198" s="143" t="s">
        <v>189</v>
      </c>
      <c r="AT198" s="143" t="s">
        <v>184</v>
      </c>
      <c r="AU198" s="143" t="s">
        <v>79</v>
      </c>
      <c r="AY198" s="17" t="s">
        <v>182</v>
      </c>
      <c r="BE198" s="144">
        <f>IF(N198="základní",J198,0)</f>
        <v>0</v>
      </c>
      <c r="BF198" s="144">
        <f>IF(N198="snížená",J198,0)</f>
        <v>0</v>
      </c>
      <c r="BG198" s="144">
        <f>IF(N198="zákl. přenesená",J198,0)</f>
        <v>0</v>
      </c>
      <c r="BH198" s="144">
        <f>IF(N198="sníž. přenesená",J198,0)</f>
        <v>0</v>
      </c>
      <c r="BI198" s="144">
        <f>IF(N198="nulová",J198,0)</f>
        <v>0</v>
      </c>
      <c r="BJ198" s="17" t="s">
        <v>79</v>
      </c>
      <c r="BK198" s="144">
        <f>ROUND(I198*H198,2)</f>
        <v>0</v>
      </c>
      <c r="BL198" s="17" t="s">
        <v>189</v>
      </c>
      <c r="BM198" s="143" t="s">
        <v>2276</v>
      </c>
    </row>
    <row r="199" spans="2:65" s="1" customFormat="1" ht="39">
      <c r="B199" s="32"/>
      <c r="D199" s="150" t="s">
        <v>739</v>
      </c>
      <c r="F199" s="181" t="s">
        <v>6128</v>
      </c>
      <c r="I199" s="147"/>
      <c r="L199" s="32"/>
      <c r="M199" s="148"/>
      <c r="T199" s="52"/>
      <c r="AT199" s="17" t="s">
        <v>739</v>
      </c>
      <c r="AU199" s="17" t="s">
        <v>79</v>
      </c>
    </row>
    <row r="200" spans="2:65" s="1" customFormat="1" ht="16.5" customHeight="1">
      <c r="B200" s="131"/>
      <c r="C200" s="132" t="s">
        <v>1080</v>
      </c>
      <c r="D200" s="132" t="s">
        <v>184</v>
      </c>
      <c r="E200" s="133" t="s">
        <v>6135</v>
      </c>
      <c r="F200" s="134" t="s">
        <v>6131</v>
      </c>
      <c r="G200" s="135" t="s">
        <v>5381</v>
      </c>
      <c r="H200" s="136">
        <v>1</v>
      </c>
      <c r="I200" s="137"/>
      <c r="J200" s="138">
        <f>ROUND(I200*H200,2)</f>
        <v>0</v>
      </c>
      <c r="K200" s="134" t="s">
        <v>3</v>
      </c>
      <c r="L200" s="32"/>
      <c r="M200" s="139" t="s">
        <v>3</v>
      </c>
      <c r="N200" s="140" t="s">
        <v>43</v>
      </c>
      <c r="P200" s="141">
        <f>O200*H200</f>
        <v>0</v>
      </c>
      <c r="Q200" s="141">
        <v>0</v>
      </c>
      <c r="R200" s="141">
        <f>Q200*H200</f>
        <v>0</v>
      </c>
      <c r="S200" s="141">
        <v>0</v>
      </c>
      <c r="T200" s="142">
        <f>S200*H200</f>
        <v>0</v>
      </c>
      <c r="AR200" s="143" t="s">
        <v>189</v>
      </c>
      <c r="AT200" s="143" t="s">
        <v>184</v>
      </c>
      <c r="AU200" s="143" t="s">
        <v>79</v>
      </c>
      <c r="AY200" s="17" t="s">
        <v>182</v>
      </c>
      <c r="BE200" s="144">
        <f>IF(N200="základní",J200,0)</f>
        <v>0</v>
      </c>
      <c r="BF200" s="144">
        <f>IF(N200="snížená",J200,0)</f>
        <v>0</v>
      </c>
      <c r="BG200" s="144">
        <f>IF(N200="zákl. přenesená",J200,0)</f>
        <v>0</v>
      </c>
      <c r="BH200" s="144">
        <f>IF(N200="sníž. přenesená",J200,0)</f>
        <v>0</v>
      </c>
      <c r="BI200" s="144">
        <f>IF(N200="nulová",J200,0)</f>
        <v>0</v>
      </c>
      <c r="BJ200" s="17" t="s">
        <v>79</v>
      </c>
      <c r="BK200" s="144">
        <f>ROUND(I200*H200,2)</f>
        <v>0</v>
      </c>
      <c r="BL200" s="17" t="s">
        <v>189</v>
      </c>
      <c r="BM200" s="143" t="s">
        <v>2381</v>
      </c>
    </row>
    <row r="201" spans="2:65" s="1" customFormat="1" ht="39">
      <c r="B201" s="32"/>
      <c r="D201" s="150" t="s">
        <v>739</v>
      </c>
      <c r="F201" s="181" t="s">
        <v>6133</v>
      </c>
      <c r="I201" s="147"/>
      <c r="L201" s="32"/>
      <c r="M201" s="148"/>
      <c r="T201" s="52"/>
      <c r="AT201" s="17" t="s">
        <v>739</v>
      </c>
      <c r="AU201" s="17" t="s">
        <v>79</v>
      </c>
    </row>
    <row r="202" spans="2:65" s="1" customFormat="1" ht="16.5" customHeight="1">
      <c r="B202" s="131"/>
      <c r="C202" s="132" t="s">
        <v>1095</v>
      </c>
      <c r="D202" s="132" t="s">
        <v>184</v>
      </c>
      <c r="E202" s="133" t="s">
        <v>6136</v>
      </c>
      <c r="F202" s="134" t="s">
        <v>6131</v>
      </c>
      <c r="G202" s="135" t="s">
        <v>5381</v>
      </c>
      <c r="H202" s="136">
        <v>1</v>
      </c>
      <c r="I202" s="137"/>
      <c r="J202" s="138">
        <f>ROUND(I202*H202,2)</f>
        <v>0</v>
      </c>
      <c r="K202" s="134" t="s">
        <v>3</v>
      </c>
      <c r="L202" s="32"/>
      <c r="M202" s="139" t="s">
        <v>3</v>
      </c>
      <c r="N202" s="140" t="s">
        <v>43</v>
      </c>
      <c r="P202" s="141">
        <f>O202*H202</f>
        <v>0</v>
      </c>
      <c r="Q202" s="141">
        <v>0</v>
      </c>
      <c r="R202" s="141">
        <f>Q202*H202</f>
        <v>0</v>
      </c>
      <c r="S202" s="141">
        <v>0</v>
      </c>
      <c r="T202" s="142">
        <f>S202*H202</f>
        <v>0</v>
      </c>
      <c r="AR202" s="143" t="s">
        <v>189</v>
      </c>
      <c r="AT202" s="143" t="s">
        <v>184</v>
      </c>
      <c r="AU202" s="143" t="s">
        <v>79</v>
      </c>
      <c r="AY202" s="17" t="s">
        <v>182</v>
      </c>
      <c r="BE202" s="144">
        <f>IF(N202="základní",J202,0)</f>
        <v>0</v>
      </c>
      <c r="BF202" s="144">
        <f>IF(N202="snížená",J202,0)</f>
        <v>0</v>
      </c>
      <c r="BG202" s="144">
        <f>IF(N202="zákl. přenesená",J202,0)</f>
        <v>0</v>
      </c>
      <c r="BH202" s="144">
        <f>IF(N202="sníž. přenesená",J202,0)</f>
        <v>0</v>
      </c>
      <c r="BI202" s="144">
        <f>IF(N202="nulová",J202,0)</f>
        <v>0</v>
      </c>
      <c r="BJ202" s="17" t="s">
        <v>79</v>
      </c>
      <c r="BK202" s="144">
        <f>ROUND(I202*H202,2)</f>
        <v>0</v>
      </c>
      <c r="BL202" s="17" t="s">
        <v>189</v>
      </c>
      <c r="BM202" s="143" t="s">
        <v>2398</v>
      </c>
    </row>
    <row r="203" spans="2:65" s="1" customFormat="1" ht="39">
      <c r="B203" s="32"/>
      <c r="D203" s="150" t="s">
        <v>739</v>
      </c>
      <c r="F203" s="181" t="s">
        <v>6137</v>
      </c>
      <c r="I203" s="147"/>
      <c r="L203" s="32"/>
      <c r="M203" s="148"/>
      <c r="T203" s="52"/>
      <c r="AT203" s="17" t="s">
        <v>739</v>
      </c>
      <c r="AU203" s="17" t="s">
        <v>79</v>
      </c>
    </row>
    <row r="204" spans="2:65" s="1" customFormat="1" ht="16.5" customHeight="1">
      <c r="B204" s="131"/>
      <c r="C204" s="132" t="s">
        <v>1100</v>
      </c>
      <c r="D204" s="132" t="s">
        <v>184</v>
      </c>
      <c r="E204" s="133" t="s">
        <v>6138</v>
      </c>
      <c r="F204" s="134" t="s">
        <v>6131</v>
      </c>
      <c r="G204" s="135" t="s">
        <v>5381</v>
      </c>
      <c r="H204" s="136">
        <v>1</v>
      </c>
      <c r="I204" s="137"/>
      <c r="J204" s="138">
        <f>ROUND(I204*H204,2)</f>
        <v>0</v>
      </c>
      <c r="K204" s="134" t="s">
        <v>3</v>
      </c>
      <c r="L204" s="32"/>
      <c r="M204" s="139" t="s">
        <v>3</v>
      </c>
      <c r="N204" s="140" t="s">
        <v>43</v>
      </c>
      <c r="P204" s="141">
        <f>O204*H204</f>
        <v>0</v>
      </c>
      <c r="Q204" s="141">
        <v>0</v>
      </c>
      <c r="R204" s="141">
        <f>Q204*H204</f>
        <v>0</v>
      </c>
      <c r="S204" s="141">
        <v>0</v>
      </c>
      <c r="T204" s="142">
        <f>S204*H204</f>
        <v>0</v>
      </c>
      <c r="AR204" s="143" t="s">
        <v>189</v>
      </c>
      <c r="AT204" s="143" t="s">
        <v>184</v>
      </c>
      <c r="AU204" s="143" t="s">
        <v>79</v>
      </c>
      <c r="AY204" s="17" t="s">
        <v>182</v>
      </c>
      <c r="BE204" s="144">
        <f>IF(N204="základní",J204,0)</f>
        <v>0</v>
      </c>
      <c r="BF204" s="144">
        <f>IF(N204="snížená",J204,0)</f>
        <v>0</v>
      </c>
      <c r="BG204" s="144">
        <f>IF(N204="zákl. přenesená",J204,0)</f>
        <v>0</v>
      </c>
      <c r="BH204" s="144">
        <f>IF(N204="sníž. přenesená",J204,0)</f>
        <v>0</v>
      </c>
      <c r="BI204" s="144">
        <f>IF(N204="nulová",J204,0)</f>
        <v>0</v>
      </c>
      <c r="BJ204" s="17" t="s">
        <v>79</v>
      </c>
      <c r="BK204" s="144">
        <f>ROUND(I204*H204,2)</f>
        <v>0</v>
      </c>
      <c r="BL204" s="17" t="s">
        <v>189</v>
      </c>
      <c r="BM204" s="143" t="s">
        <v>2408</v>
      </c>
    </row>
    <row r="205" spans="2:65" s="1" customFormat="1" ht="39">
      <c r="B205" s="32"/>
      <c r="D205" s="150" t="s">
        <v>739</v>
      </c>
      <c r="F205" s="181" t="s">
        <v>6133</v>
      </c>
      <c r="I205" s="147"/>
      <c r="L205" s="32"/>
      <c r="M205" s="148"/>
      <c r="T205" s="52"/>
      <c r="AT205" s="17" t="s">
        <v>739</v>
      </c>
      <c r="AU205" s="17" t="s">
        <v>79</v>
      </c>
    </row>
    <row r="206" spans="2:65" s="1" customFormat="1" ht="16.5" customHeight="1">
      <c r="B206" s="131"/>
      <c r="C206" s="132" t="s">
        <v>1109</v>
      </c>
      <c r="D206" s="132" t="s">
        <v>184</v>
      </c>
      <c r="E206" s="133" t="s">
        <v>6139</v>
      </c>
      <c r="F206" s="134" t="s">
        <v>6131</v>
      </c>
      <c r="G206" s="135" t="s">
        <v>5381</v>
      </c>
      <c r="H206" s="136">
        <v>1</v>
      </c>
      <c r="I206" s="137"/>
      <c r="J206" s="138">
        <f>ROUND(I206*H206,2)</f>
        <v>0</v>
      </c>
      <c r="K206" s="134" t="s">
        <v>3</v>
      </c>
      <c r="L206" s="32"/>
      <c r="M206" s="139" t="s">
        <v>3</v>
      </c>
      <c r="N206" s="140" t="s">
        <v>43</v>
      </c>
      <c r="P206" s="141">
        <f>O206*H206</f>
        <v>0</v>
      </c>
      <c r="Q206" s="141">
        <v>0</v>
      </c>
      <c r="R206" s="141">
        <f>Q206*H206</f>
        <v>0</v>
      </c>
      <c r="S206" s="141">
        <v>0</v>
      </c>
      <c r="T206" s="142">
        <f>S206*H206</f>
        <v>0</v>
      </c>
      <c r="AR206" s="143" t="s">
        <v>189</v>
      </c>
      <c r="AT206" s="143" t="s">
        <v>184</v>
      </c>
      <c r="AU206" s="143" t="s">
        <v>79</v>
      </c>
      <c r="AY206" s="17" t="s">
        <v>182</v>
      </c>
      <c r="BE206" s="144">
        <f>IF(N206="základní",J206,0)</f>
        <v>0</v>
      </c>
      <c r="BF206" s="144">
        <f>IF(N206="snížená",J206,0)</f>
        <v>0</v>
      </c>
      <c r="BG206" s="144">
        <f>IF(N206="zákl. přenesená",J206,0)</f>
        <v>0</v>
      </c>
      <c r="BH206" s="144">
        <f>IF(N206="sníž. přenesená",J206,0)</f>
        <v>0</v>
      </c>
      <c r="BI206" s="144">
        <f>IF(N206="nulová",J206,0)</f>
        <v>0</v>
      </c>
      <c r="BJ206" s="17" t="s">
        <v>79</v>
      </c>
      <c r="BK206" s="144">
        <f>ROUND(I206*H206,2)</f>
        <v>0</v>
      </c>
      <c r="BL206" s="17" t="s">
        <v>189</v>
      </c>
      <c r="BM206" s="143" t="s">
        <v>2418</v>
      </c>
    </row>
    <row r="207" spans="2:65" s="1" customFormat="1" ht="39">
      <c r="B207" s="32"/>
      <c r="D207" s="150" t="s">
        <v>739</v>
      </c>
      <c r="F207" s="181" t="s">
        <v>6133</v>
      </c>
      <c r="I207" s="147"/>
      <c r="L207" s="32"/>
      <c r="M207" s="148"/>
      <c r="T207" s="52"/>
      <c r="AT207" s="17" t="s">
        <v>739</v>
      </c>
      <c r="AU207" s="17" t="s">
        <v>79</v>
      </c>
    </row>
    <row r="208" spans="2:65" s="1" customFormat="1" ht="16.5" customHeight="1">
      <c r="B208" s="131"/>
      <c r="C208" s="132" t="s">
        <v>1114</v>
      </c>
      <c r="D208" s="132" t="s">
        <v>184</v>
      </c>
      <c r="E208" s="133" t="s">
        <v>6140</v>
      </c>
      <c r="F208" s="134" t="s">
        <v>6131</v>
      </c>
      <c r="G208" s="135" t="s">
        <v>5381</v>
      </c>
      <c r="H208" s="136">
        <v>1</v>
      </c>
      <c r="I208" s="137"/>
      <c r="J208" s="138">
        <f>ROUND(I208*H208,2)</f>
        <v>0</v>
      </c>
      <c r="K208" s="134" t="s">
        <v>3</v>
      </c>
      <c r="L208" s="32"/>
      <c r="M208" s="139" t="s">
        <v>3</v>
      </c>
      <c r="N208" s="140" t="s">
        <v>43</v>
      </c>
      <c r="P208" s="141">
        <f>O208*H208</f>
        <v>0</v>
      </c>
      <c r="Q208" s="141">
        <v>0</v>
      </c>
      <c r="R208" s="141">
        <f>Q208*H208</f>
        <v>0</v>
      </c>
      <c r="S208" s="141">
        <v>0</v>
      </c>
      <c r="T208" s="142">
        <f>S208*H208</f>
        <v>0</v>
      </c>
      <c r="AR208" s="143" t="s">
        <v>189</v>
      </c>
      <c r="AT208" s="143" t="s">
        <v>184</v>
      </c>
      <c r="AU208" s="143" t="s">
        <v>79</v>
      </c>
      <c r="AY208" s="17" t="s">
        <v>182</v>
      </c>
      <c r="BE208" s="144">
        <f>IF(N208="základní",J208,0)</f>
        <v>0</v>
      </c>
      <c r="BF208" s="144">
        <f>IF(N208="snížená",J208,0)</f>
        <v>0</v>
      </c>
      <c r="BG208" s="144">
        <f>IF(N208="zákl. přenesená",J208,0)</f>
        <v>0</v>
      </c>
      <c r="BH208" s="144">
        <f>IF(N208="sníž. přenesená",J208,0)</f>
        <v>0</v>
      </c>
      <c r="BI208" s="144">
        <f>IF(N208="nulová",J208,0)</f>
        <v>0</v>
      </c>
      <c r="BJ208" s="17" t="s">
        <v>79</v>
      </c>
      <c r="BK208" s="144">
        <f>ROUND(I208*H208,2)</f>
        <v>0</v>
      </c>
      <c r="BL208" s="17" t="s">
        <v>189</v>
      </c>
      <c r="BM208" s="143" t="s">
        <v>2431</v>
      </c>
    </row>
    <row r="209" spans="2:65" s="1" customFormat="1" ht="39">
      <c r="B209" s="32"/>
      <c r="D209" s="150" t="s">
        <v>739</v>
      </c>
      <c r="F209" s="181" t="s">
        <v>6133</v>
      </c>
      <c r="I209" s="147"/>
      <c r="L209" s="32"/>
      <c r="M209" s="148"/>
      <c r="T209" s="52"/>
      <c r="AT209" s="17" t="s">
        <v>739</v>
      </c>
      <c r="AU209" s="17" t="s">
        <v>79</v>
      </c>
    </row>
    <row r="210" spans="2:65" s="1" customFormat="1" ht="16.5" customHeight="1">
      <c r="B210" s="131"/>
      <c r="C210" s="132" t="s">
        <v>1119</v>
      </c>
      <c r="D210" s="132" t="s">
        <v>184</v>
      </c>
      <c r="E210" s="133" t="s">
        <v>6141</v>
      </c>
      <c r="F210" s="134" t="s">
        <v>6131</v>
      </c>
      <c r="G210" s="135" t="s">
        <v>5381</v>
      </c>
      <c r="H210" s="136">
        <v>1</v>
      </c>
      <c r="I210" s="137"/>
      <c r="J210" s="138">
        <f>ROUND(I210*H210,2)</f>
        <v>0</v>
      </c>
      <c r="K210" s="134" t="s">
        <v>3</v>
      </c>
      <c r="L210" s="32"/>
      <c r="M210" s="139" t="s">
        <v>3</v>
      </c>
      <c r="N210" s="140" t="s">
        <v>43</v>
      </c>
      <c r="P210" s="141">
        <f>O210*H210</f>
        <v>0</v>
      </c>
      <c r="Q210" s="141">
        <v>0</v>
      </c>
      <c r="R210" s="141">
        <f>Q210*H210</f>
        <v>0</v>
      </c>
      <c r="S210" s="141">
        <v>0</v>
      </c>
      <c r="T210" s="142">
        <f>S210*H210</f>
        <v>0</v>
      </c>
      <c r="AR210" s="143" t="s">
        <v>189</v>
      </c>
      <c r="AT210" s="143" t="s">
        <v>184</v>
      </c>
      <c r="AU210" s="143" t="s">
        <v>79</v>
      </c>
      <c r="AY210" s="17" t="s">
        <v>182</v>
      </c>
      <c r="BE210" s="144">
        <f>IF(N210="základní",J210,0)</f>
        <v>0</v>
      </c>
      <c r="BF210" s="144">
        <f>IF(N210="snížená",J210,0)</f>
        <v>0</v>
      </c>
      <c r="BG210" s="144">
        <f>IF(N210="zákl. přenesená",J210,0)</f>
        <v>0</v>
      </c>
      <c r="BH210" s="144">
        <f>IF(N210="sníž. přenesená",J210,0)</f>
        <v>0</v>
      </c>
      <c r="BI210" s="144">
        <f>IF(N210="nulová",J210,0)</f>
        <v>0</v>
      </c>
      <c r="BJ210" s="17" t="s">
        <v>79</v>
      </c>
      <c r="BK210" s="144">
        <f>ROUND(I210*H210,2)</f>
        <v>0</v>
      </c>
      <c r="BL210" s="17" t="s">
        <v>189</v>
      </c>
      <c r="BM210" s="143" t="s">
        <v>2442</v>
      </c>
    </row>
    <row r="211" spans="2:65" s="1" customFormat="1" ht="39">
      <c r="B211" s="32"/>
      <c r="D211" s="150" t="s">
        <v>739</v>
      </c>
      <c r="F211" s="181" t="s">
        <v>6133</v>
      </c>
      <c r="I211" s="147"/>
      <c r="L211" s="32"/>
      <c r="M211" s="148"/>
      <c r="T211" s="52"/>
      <c r="AT211" s="17" t="s">
        <v>739</v>
      </c>
      <c r="AU211" s="17" t="s">
        <v>79</v>
      </c>
    </row>
    <row r="212" spans="2:65" s="1" customFormat="1" ht="16.5" customHeight="1">
      <c r="B212" s="131"/>
      <c r="C212" s="132" t="s">
        <v>1124</v>
      </c>
      <c r="D212" s="132" t="s">
        <v>184</v>
      </c>
      <c r="E212" s="133" t="s">
        <v>6142</v>
      </c>
      <c r="F212" s="134" t="s">
        <v>6131</v>
      </c>
      <c r="G212" s="135" t="s">
        <v>5381</v>
      </c>
      <c r="H212" s="136">
        <v>1</v>
      </c>
      <c r="I212" s="137"/>
      <c r="J212" s="138">
        <f>ROUND(I212*H212,2)</f>
        <v>0</v>
      </c>
      <c r="K212" s="134" t="s">
        <v>3</v>
      </c>
      <c r="L212" s="32"/>
      <c r="M212" s="139" t="s">
        <v>3</v>
      </c>
      <c r="N212" s="140" t="s">
        <v>43</v>
      </c>
      <c r="P212" s="141">
        <f>O212*H212</f>
        <v>0</v>
      </c>
      <c r="Q212" s="141">
        <v>0</v>
      </c>
      <c r="R212" s="141">
        <f>Q212*H212</f>
        <v>0</v>
      </c>
      <c r="S212" s="141">
        <v>0</v>
      </c>
      <c r="T212" s="142">
        <f>S212*H212</f>
        <v>0</v>
      </c>
      <c r="AR212" s="143" t="s">
        <v>189</v>
      </c>
      <c r="AT212" s="143" t="s">
        <v>184</v>
      </c>
      <c r="AU212" s="143" t="s">
        <v>79</v>
      </c>
      <c r="AY212" s="17" t="s">
        <v>182</v>
      </c>
      <c r="BE212" s="144">
        <f>IF(N212="základní",J212,0)</f>
        <v>0</v>
      </c>
      <c r="BF212" s="144">
        <f>IF(N212="snížená",J212,0)</f>
        <v>0</v>
      </c>
      <c r="BG212" s="144">
        <f>IF(N212="zákl. přenesená",J212,0)</f>
        <v>0</v>
      </c>
      <c r="BH212" s="144">
        <f>IF(N212="sníž. přenesená",J212,0)</f>
        <v>0</v>
      </c>
      <c r="BI212" s="144">
        <f>IF(N212="nulová",J212,0)</f>
        <v>0</v>
      </c>
      <c r="BJ212" s="17" t="s">
        <v>79</v>
      </c>
      <c r="BK212" s="144">
        <f>ROUND(I212*H212,2)</f>
        <v>0</v>
      </c>
      <c r="BL212" s="17" t="s">
        <v>189</v>
      </c>
      <c r="BM212" s="143" t="s">
        <v>2454</v>
      </c>
    </row>
    <row r="213" spans="2:65" s="1" customFormat="1" ht="39">
      <c r="B213" s="32"/>
      <c r="D213" s="150" t="s">
        <v>739</v>
      </c>
      <c r="F213" s="181" t="s">
        <v>6133</v>
      </c>
      <c r="I213" s="147"/>
      <c r="L213" s="32"/>
      <c r="M213" s="148"/>
      <c r="T213" s="52"/>
      <c r="AT213" s="17" t="s">
        <v>739</v>
      </c>
      <c r="AU213" s="17" t="s">
        <v>79</v>
      </c>
    </row>
    <row r="214" spans="2:65" s="1" customFormat="1" ht="16.5" customHeight="1">
      <c r="B214" s="131"/>
      <c r="C214" s="132" t="s">
        <v>1130</v>
      </c>
      <c r="D214" s="132" t="s">
        <v>184</v>
      </c>
      <c r="E214" s="133" t="s">
        <v>6143</v>
      </c>
      <c r="F214" s="134" t="s">
        <v>6131</v>
      </c>
      <c r="G214" s="135" t="s">
        <v>5381</v>
      </c>
      <c r="H214" s="136">
        <v>1</v>
      </c>
      <c r="I214" s="137"/>
      <c r="J214" s="138">
        <f>ROUND(I214*H214,2)</f>
        <v>0</v>
      </c>
      <c r="K214" s="134" t="s">
        <v>3</v>
      </c>
      <c r="L214" s="32"/>
      <c r="M214" s="139" t="s">
        <v>3</v>
      </c>
      <c r="N214" s="140" t="s">
        <v>43</v>
      </c>
      <c r="P214" s="141">
        <f>O214*H214</f>
        <v>0</v>
      </c>
      <c r="Q214" s="141">
        <v>0</v>
      </c>
      <c r="R214" s="141">
        <f>Q214*H214</f>
        <v>0</v>
      </c>
      <c r="S214" s="141">
        <v>0</v>
      </c>
      <c r="T214" s="142">
        <f>S214*H214</f>
        <v>0</v>
      </c>
      <c r="AR214" s="143" t="s">
        <v>189</v>
      </c>
      <c r="AT214" s="143" t="s">
        <v>184</v>
      </c>
      <c r="AU214" s="143" t="s">
        <v>79</v>
      </c>
      <c r="AY214" s="17" t="s">
        <v>182</v>
      </c>
      <c r="BE214" s="144">
        <f>IF(N214="základní",J214,0)</f>
        <v>0</v>
      </c>
      <c r="BF214" s="144">
        <f>IF(N214="snížená",J214,0)</f>
        <v>0</v>
      </c>
      <c r="BG214" s="144">
        <f>IF(N214="zákl. přenesená",J214,0)</f>
        <v>0</v>
      </c>
      <c r="BH214" s="144">
        <f>IF(N214="sníž. přenesená",J214,0)</f>
        <v>0</v>
      </c>
      <c r="BI214" s="144">
        <f>IF(N214="nulová",J214,0)</f>
        <v>0</v>
      </c>
      <c r="BJ214" s="17" t="s">
        <v>79</v>
      </c>
      <c r="BK214" s="144">
        <f>ROUND(I214*H214,2)</f>
        <v>0</v>
      </c>
      <c r="BL214" s="17" t="s">
        <v>189</v>
      </c>
      <c r="BM214" s="143" t="s">
        <v>2464</v>
      </c>
    </row>
    <row r="215" spans="2:65" s="1" customFormat="1" ht="39">
      <c r="B215" s="32"/>
      <c r="D215" s="150" t="s">
        <v>739</v>
      </c>
      <c r="F215" s="181" t="s">
        <v>6133</v>
      </c>
      <c r="I215" s="147"/>
      <c r="L215" s="32"/>
      <c r="M215" s="148"/>
      <c r="T215" s="52"/>
      <c r="AT215" s="17" t="s">
        <v>739</v>
      </c>
      <c r="AU215" s="17" t="s">
        <v>79</v>
      </c>
    </row>
    <row r="216" spans="2:65" s="1" customFormat="1" ht="16.5" customHeight="1">
      <c r="B216" s="131"/>
      <c r="C216" s="132" t="s">
        <v>1135</v>
      </c>
      <c r="D216" s="132" t="s">
        <v>184</v>
      </c>
      <c r="E216" s="133" t="s">
        <v>6144</v>
      </c>
      <c r="F216" s="134" t="s">
        <v>6145</v>
      </c>
      <c r="G216" s="135" t="s">
        <v>5381</v>
      </c>
      <c r="H216" s="136">
        <v>1</v>
      </c>
      <c r="I216" s="137"/>
      <c r="J216" s="138">
        <f>ROUND(I216*H216,2)</f>
        <v>0</v>
      </c>
      <c r="K216" s="134" t="s">
        <v>3</v>
      </c>
      <c r="L216" s="32"/>
      <c r="M216" s="139" t="s">
        <v>3</v>
      </c>
      <c r="N216" s="140" t="s">
        <v>43</v>
      </c>
      <c r="P216" s="141">
        <f>O216*H216</f>
        <v>0</v>
      </c>
      <c r="Q216" s="141">
        <v>0</v>
      </c>
      <c r="R216" s="141">
        <f>Q216*H216</f>
        <v>0</v>
      </c>
      <c r="S216" s="141">
        <v>0</v>
      </c>
      <c r="T216" s="142">
        <f>S216*H216</f>
        <v>0</v>
      </c>
      <c r="AR216" s="143" t="s">
        <v>189</v>
      </c>
      <c r="AT216" s="143" t="s">
        <v>184</v>
      </c>
      <c r="AU216" s="143" t="s">
        <v>79</v>
      </c>
      <c r="AY216" s="17" t="s">
        <v>182</v>
      </c>
      <c r="BE216" s="144">
        <f>IF(N216="základní",J216,0)</f>
        <v>0</v>
      </c>
      <c r="BF216" s="144">
        <f>IF(N216="snížená",J216,0)</f>
        <v>0</v>
      </c>
      <c r="BG216" s="144">
        <f>IF(N216="zákl. přenesená",J216,0)</f>
        <v>0</v>
      </c>
      <c r="BH216" s="144">
        <f>IF(N216="sníž. přenesená",J216,0)</f>
        <v>0</v>
      </c>
      <c r="BI216" s="144">
        <f>IF(N216="nulová",J216,0)</f>
        <v>0</v>
      </c>
      <c r="BJ216" s="17" t="s">
        <v>79</v>
      </c>
      <c r="BK216" s="144">
        <f>ROUND(I216*H216,2)</f>
        <v>0</v>
      </c>
      <c r="BL216" s="17" t="s">
        <v>189</v>
      </c>
      <c r="BM216" s="143" t="s">
        <v>2474</v>
      </c>
    </row>
    <row r="217" spans="2:65" s="1" customFormat="1" ht="39">
      <c r="B217" s="32"/>
      <c r="D217" s="150" t="s">
        <v>739</v>
      </c>
      <c r="F217" s="181" t="s">
        <v>6128</v>
      </c>
      <c r="I217" s="147"/>
      <c r="L217" s="32"/>
      <c r="M217" s="148"/>
      <c r="T217" s="52"/>
      <c r="AT217" s="17" t="s">
        <v>739</v>
      </c>
      <c r="AU217" s="17" t="s">
        <v>79</v>
      </c>
    </row>
    <row r="218" spans="2:65" s="1" customFormat="1" ht="16.5" customHeight="1">
      <c r="B218" s="131"/>
      <c r="C218" s="132" t="s">
        <v>1153</v>
      </c>
      <c r="D218" s="132" t="s">
        <v>184</v>
      </c>
      <c r="E218" s="133" t="s">
        <v>6146</v>
      </c>
      <c r="F218" s="134" t="s">
        <v>6145</v>
      </c>
      <c r="G218" s="135" t="s">
        <v>5381</v>
      </c>
      <c r="H218" s="136">
        <v>1</v>
      </c>
      <c r="I218" s="137"/>
      <c r="J218" s="138">
        <f>ROUND(I218*H218,2)</f>
        <v>0</v>
      </c>
      <c r="K218" s="134" t="s">
        <v>3</v>
      </c>
      <c r="L218" s="32"/>
      <c r="M218" s="139" t="s">
        <v>3</v>
      </c>
      <c r="N218" s="140" t="s">
        <v>43</v>
      </c>
      <c r="P218" s="141">
        <f>O218*H218</f>
        <v>0</v>
      </c>
      <c r="Q218" s="141">
        <v>0</v>
      </c>
      <c r="R218" s="141">
        <f>Q218*H218</f>
        <v>0</v>
      </c>
      <c r="S218" s="141">
        <v>0</v>
      </c>
      <c r="T218" s="142">
        <f>S218*H218</f>
        <v>0</v>
      </c>
      <c r="AR218" s="143" t="s">
        <v>189</v>
      </c>
      <c r="AT218" s="143" t="s">
        <v>184</v>
      </c>
      <c r="AU218" s="143" t="s">
        <v>79</v>
      </c>
      <c r="AY218" s="17" t="s">
        <v>182</v>
      </c>
      <c r="BE218" s="144">
        <f>IF(N218="základní",J218,0)</f>
        <v>0</v>
      </c>
      <c r="BF218" s="144">
        <f>IF(N218="snížená",J218,0)</f>
        <v>0</v>
      </c>
      <c r="BG218" s="144">
        <f>IF(N218="zákl. přenesená",J218,0)</f>
        <v>0</v>
      </c>
      <c r="BH218" s="144">
        <f>IF(N218="sníž. přenesená",J218,0)</f>
        <v>0</v>
      </c>
      <c r="BI218" s="144">
        <f>IF(N218="nulová",J218,0)</f>
        <v>0</v>
      </c>
      <c r="BJ218" s="17" t="s">
        <v>79</v>
      </c>
      <c r="BK218" s="144">
        <f>ROUND(I218*H218,2)</f>
        <v>0</v>
      </c>
      <c r="BL218" s="17" t="s">
        <v>189</v>
      </c>
      <c r="BM218" s="143" t="s">
        <v>2485</v>
      </c>
    </row>
    <row r="219" spans="2:65" s="1" customFormat="1" ht="39">
      <c r="B219" s="32"/>
      <c r="D219" s="150" t="s">
        <v>739</v>
      </c>
      <c r="F219" s="181" t="s">
        <v>6128</v>
      </c>
      <c r="I219" s="147"/>
      <c r="L219" s="32"/>
      <c r="M219" s="148"/>
      <c r="T219" s="52"/>
      <c r="AT219" s="17" t="s">
        <v>739</v>
      </c>
      <c r="AU219" s="17" t="s">
        <v>79</v>
      </c>
    </row>
    <row r="220" spans="2:65" s="1" customFormat="1" ht="16.5" customHeight="1">
      <c r="B220" s="131"/>
      <c r="C220" s="132" t="s">
        <v>1162</v>
      </c>
      <c r="D220" s="132" t="s">
        <v>184</v>
      </c>
      <c r="E220" s="133" t="s">
        <v>6147</v>
      </c>
      <c r="F220" s="134" t="s">
        <v>6145</v>
      </c>
      <c r="G220" s="135" t="s">
        <v>5381</v>
      </c>
      <c r="H220" s="136">
        <v>1</v>
      </c>
      <c r="I220" s="137"/>
      <c r="J220" s="138">
        <f>ROUND(I220*H220,2)</f>
        <v>0</v>
      </c>
      <c r="K220" s="134" t="s">
        <v>3</v>
      </c>
      <c r="L220" s="32"/>
      <c r="M220" s="139" t="s">
        <v>3</v>
      </c>
      <c r="N220" s="140" t="s">
        <v>43</v>
      </c>
      <c r="P220" s="141">
        <f>O220*H220</f>
        <v>0</v>
      </c>
      <c r="Q220" s="141">
        <v>0</v>
      </c>
      <c r="R220" s="141">
        <f>Q220*H220</f>
        <v>0</v>
      </c>
      <c r="S220" s="141">
        <v>0</v>
      </c>
      <c r="T220" s="142">
        <f>S220*H220</f>
        <v>0</v>
      </c>
      <c r="AR220" s="143" t="s">
        <v>189</v>
      </c>
      <c r="AT220" s="143" t="s">
        <v>184</v>
      </c>
      <c r="AU220" s="143" t="s">
        <v>79</v>
      </c>
      <c r="AY220" s="17" t="s">
        <v>182</v>
      </c>
      <c r="BE220" s="144">
        <f>IF(N220="základní",J220,0)</f>
        <v>0</v>
      </c>
      <c r="BF220" s="144">
        <f>IF(N220="snížená",J220,0)</f>
        <v>0</v>
      </c>
      <c r="BG220" s="144">
        <f>IF(N220="zákl. přenesená",J220,0)</f>
        <v>0</v>
      </c>
      <c r="BH220" s="144">
        <f>IF(N220="sníž. přenesená",J220,0)</f>
        <v>0</v>
      </c>
      <c r="BI220" s="144">
        <f>IF(N220="nulová",J220,0)</f>
        <v>0</v>
      </c>
      <c r="BJ220" s="17" t="s">
        <v>79</v>
      </c>
      <c r="BK220" s="144">
        <f>ROUND(I220*H220,2)</f>
        <v>0</v>
      </c>
      <c r="BL220" s="17" t="s">
        <v>189</v>
      </c>
      <c r="BM220" s="143" t="s">
        <v>2496</v>
      </c>
    </row>
    <row r="221" spans="2:65" s="1" customFormat="1" ht="39">
      <c r="B221" s="32"/>
      <c r="D221" s="150" t="s">
        <v>739</v>
      </c>
      <c r="F221" s="181" t="s">
        <v>6128</v>
      </c>
      <c r="I221" s="147"/>
      <c r="L221" s="32"/>
      <c r="M221" s="148"/>
      <c r="T221" s="52"/>
      <c r="AT221" s="17" t="s">
        <v>739</v>
      </c>
      <c r="AU221" s="17" t="s">
        <v>79</v>
      </c>
    </row>
    <row r="222" spans="2:65" s="1" customFormat="1" ht="16.5" customHeight="1">
      <c r="B222" s="131"/>
      <c r="C222" s="132" t="s">
        <v>1170</v>
      </c>
      <c r="D222" s="132" t="s">
        <v>184</v>
      </c>
      <c r="E222" s="133" t="s">
        <v>6148</v>
      </c>
      <c r="F222" s="134" t="s">
        <v>6145</v>
      </c>
      <c r="G222" s="135" t="s">
        <v>5381</v>
      </c>
      <c r="H222" s="136">
        <v>1</v>
      </c>
      <c r="I222" s="137"/>
      <c r="J222" s="138">
        <f>ROUND(I222*H222,2)</f>
        <v>0</v>
      </c>
      <c r="K222" s="134" t="s">
        <v>3</v>
      </c>
      <c r="L222" s="32"/>
      <c r="M222" s="139" t="s">
        <v>3</v>
      </c>
      <c r="N222" s="140" t="s">
        <v>43</v>
      </c>
      <c r="P222" s="141">
        <f>O222*H222</f>
        <v>0</v>
      </c>
      <c r="Q222" s="141">
        <v>0</v>
      </c>
      <c r="R222" s="141">
        <f>Q222*H222</f>
        <v>0</v>
      </c>
      <c r="S222" s="141">
        <v>0</v>
      </c>
      <c r="T222" s="142">
        <f>S222*H222</f>
        <v>0</v>
      </c>
      <c r="AR222" s="143" t="s">
        <v>189</v>
      </c>
      <c r="AT222" s="143" t="s">
        <v>184</v>
      </c>
      <c r="AU222" s="143" t="s">
        <v>79</v>
      </c>
      <c r="AY222" s="17" t="s">
        <v>182</v>
      </c>
      <c r="BE222" s="144">
        <f>IF(N222="základní",J222,0)</f>
        <v>0</v>
      </c>
      <c r="BF222" s="144">
        <f>IF(N222="snížená",J222,0)</f>
        <v>0</v>
      </c>
      <c r="BG222" s="144">
        <f>IF(N222="zákl. přenesená",J222,0)</f>
        <v>0</v>
      </c>
      <c r="BH222" s="144">
        <f>IF(N222="sníž. přenesená",J222,0)</f>
        <v>0</v>
      </c>
      <c r="BI222" s="144">
        <f>IF(N222="nulová",J222,0)</f>
        <v>0</v>
      </c>
      <c r="BJ222" s="17" t="s">
        <v>79</v>
      </c>
      <c r="BK222" s="144">
        <f>ROUND(I222*H222,2)</f>
        <v>0</v>
      </c>
      <c r="BL222" s="17" t="s">
        <v>189</v>
      </c>
      <c r="BM222" s="143" t="s">
        <v>2512</v>
      </c>
    </row>
    <row r="223" spans="2:65" s="1" customFormat="1" ht="39">
      <c r="B223" s="32"/>
      <c r="D223" s="150" t="s">
        <v>739</v>
      </c>
      <c r="F223" s="181" t="s">
        <v>6149</v>
      </c>
      <c r="I223" s="147"/>
      <c r="L223" s="32"/>
      <c r="M223" s="148"/>
      <c r="T223" s="52"/>
      <c r="AT223" s="17" t="s">
        <v>739</v>
      </c>
      <c r="AU223" s="17" t="s">
        <v>79</v>
      </c>
    </row>
    <row r="224" spans="2:65" s="1" customFormat="1" ht="16.5" customHeight="1">
      <c r="B224" s="131"/>
      <c r="C224" s="132" t="s">
        <v>1229</v>
      </c>
      <c r="D224" s="132" t="s">
        <v>184</v>
      </c>
      <c r="E224" s="133" t="s">
        <v>6150</v>
      </c>
      <c r="F224" s="134" t="s">
        <v>6151</v>
      </c>
      <c r="G224" s="135" t="s">
        <v>2421</v>
      </c>
      <c r="H224" s="136">
        <v>16</v>
      </c>
      <c r="I224" s="137"/>
      <c r="J224" s="138">
        <f t="shared" ref="J224:J240" si="30">ROUND(I224*H224,2)</f>
        <v>0</v>
      </c>
      <c r="K224" s="134" t="s">
        <v>3</v>
      </c>
      <c r="L224" s="32"/>
      <c r="M224" s="139" t="s">
        <v>3</v>
      </c>
      <c r="N224" s="140" t="s">
        <v>43</v>
      </c>
      <c r="P224" s="141">
        <f t="shared" ref="P224:P240" si="31">O224*H224</f>
        <v>0</v>
      </c>
      <c r="Q224" s="141">
        <v>0</v>
      </c>
      <c r="R224" s="141">
        <f t="shared" ref="R224:R240" si="32">Q224*H224</f>
        <v>0</v>
      </c>
      <c r="S224" s="141">
        <v>0</v>
      </c>
      <c r="T224" s="142">
        <f t="shared" ref="T224:T240" si="33">S224*H224</f>
        <v>0</v>
      </c>
      <c r="AR224" s="143" t="s">
        <v>189</v>
      </c>
      <c r="AT224" s="143" t="s">
        <v>184</v>
      </c>
      <c r="AU224" s="143" t="s">
        <v>79</v>
      </c>
      <c r="AY224" s="17" t="s">
        <v>182</v>
      </c>
      <c r="BE224" s="144">
        <f t="shared" ref="BE224:BE240" si="34">IF(N224="základní",J224,0)</f>
        <v>0</v>
      </c>
      <c r="BF224" s="144">
        <f t="shared" ref="BF224:BF240" si="35">IF(N224="snížená",J224,0)</f>
        <v>0</v>
      </c>
      <c r="BG224" s="144">
        <f t="shared" ref="BG224:BG240" si="36">IF(N224="zákl. přenesená",J224,0)</f>
        <v>0</v>
      </c>
      <c r="BH224" s="144">
        <f t="shared" ref="BH224:BH240" si="37">IF(N224="sníž. přenesená",J224,0)</f>
        <v>0</v>
      </c>
      <c r="BI224" s="144">
        <f t="shared" ref="BI224:BI240" si="38">IF(N224="nulová",J224,0)</f>
        <v>0</v>
      </c>
      <c r="BJ224" s="17" t="s">
        <v>79</v>
      </c>
      <c r="BK224" s="144">
        <f t="shared" ref="BK224:BK240" si="39">ROUND(I224*H224,2)</f>
        <v>0</v>
      </c>
      <c r="BL224" s="17" t="s">
        <v>189</v>
      </c>
      <c r="BM224" s="143" t="s">
        <v>2524</v>
      </c>
    </row>
    <row r="225" spans="2:65" s="1" customFormat="1" ht="44.25" customHeight="1">
      <c r="B225" s="131"/>
      <c r="C225" s="132" t="s">
        <v>1288</v>
      </c>
      <c r="D225" s="132" t="s">
        <v>184</v>
      </c>
      <c r="E225" s="133" t="s">
        <v>6152</v>
      </c>
      <c r="F225" s="134" t="s">
        <v>6153</v>
      </c>
      <c r="G225" s="135" t="s">
        <v>5381</v>
      </c>
      <c r="H225" s="136">
        <v>4</v>
      </c>
      <c r="I225" s="137"/>
      <c r="J225" s="138">
        <f t="shared" si="30"/>
        <v>0</v>
      </c>
      <c r="K225" s="134" t="s">
        <v>3</v>
      </c>
      <c r="L225" s="32"/>
      <c r="M225" s="139" t="s">
        <v>3</v>
      </c>
      <c r="N225" s="140" t="s">
        <v>43</v>
      </c>
      <c r="P225" s="141">
        <f t="shared" si="31"/>
        <v>0</v>
      </c>
      <c r="Q225" s="141">
        <v>0</v>
      </c>
      <c r="R225" s="141">
        <f t="shared" si="32"/>
        <v>0</v>
      </c>
      <c r="S225" s="141">
        <v>0</v>
      </c>
      <c r="T225" s="142">
        <f t="shared" si="33"/>
        <v>0</v>
      </c>
      <c r="AR225" s="143" t="s">
        <v>189</v>
      </c>
      <c r="AT225" s="143" t="s">
        <v>184</v>
      </c>
      <c r="AU225" s="143" t="s">
        <v>79</v>
      </c>
      <c r="AY225" s="17" t="s">
        <v>182</v>
      </c>
      <c r="BE225" s="144">
        <f t="shared" si="34"/>
        <v>0</v>
      </c>
      <c r="BF225" s="144">
        <f t="shared" si="35"/>
        <v>0</v>
      </c>
      <c r="BG225" s="144">
        <f t="shared" si="36"/>
        <v>0</v>
      </c>
      <c r="BH225" s="144">
        <f t="shared" si="37"/>
        <v>0</v>
      </c>
      <c r="BI225" s="144">
        <f t="shared" si="38"/>
        <v>0</v>
      </c>
      <c r="BJ225" s="17" t="s">
        <v>79</v>
      </c>
      <c r="BK225" s="144">
        <f t="shared" si="39"/>
        <v>0</v>
      </c>
      <c r="BL225" s="17" t="s">
        <v>189</v>
      </c>
      <c r="BM225" s="143" t="s">
        <v>2535</v>
      </c>
    </row>
    <row r="226" spans="2:65" s="1" customFormat="1" ht="33" customHeight="1">
      <c r="B226" s="131"/>
      <c r="C226" s="132" t="s">
        <v>1293</v>
      </c>
      <c r="D226" s="132" t="s">
        <v>184</v>
      </c>
      <c r="E226" s="133" t="s">
        <v>6154</v>
      </c>
      <c r="F226" s="134" t="s">
        <v>6155</v>
      </c>
      <c r="G226" s="135" t="s">
        <v>5381</v>
      </c>
      <c r="H226" s="136">
        <v>4</v>
      </c>
      <c r="I226" s="137"/>
      <c r="J226" s="138">
        <f t="shared" si="30"/>
        <v>0</v>
      </c>
      <c r="K226" s="134" t="s">
        <v>3</v>
      </c>
      <c r="L226" s="32"/>
      <c r="M226" s="139" t="s">
        <v>3</v>
      </c>
      <c r="N226" s="140" t="s">
        <v>43</v>
      </c>
      <c r="P226" s="141">
        <f t="shared" si="31"/>
        <v>0</v>
      </c>
      <c r="Q226" s="141">
        <v>0</v>
      </c>
      <c r="R226" s="141">
        <f t="shared" si="32"/>
        <v>0</v>
      </c>
      <c r="S226" s="141">
        <v>0</v>
      </c>
      <c r="T226" s="142">
        <f t="shared" si="33"/>
        <v>0</v>
      </c>
      <c r="AR226" s="143" t="s">
        <v>189</v>
      </c>
      <c r="AT226" s="143" t="s">
        <v>184</v>
      </c>
      <c r="AU226" s="143" t="s">
        <v>79</v>
      </c>
      <c r="AY226" s="17" t="s">
        <v>182</v>
      </c>
      <c r="BE226" s="144">
        <f t="shared" si="34"/>
        <v>0</v>
      </c>
      <c r="BF226" s="144">
        <f t="shared" si="35"/>
        <v>0</v>
      </c>
      <c r="BG226" s="144">
        <f t="shared" si="36"/>
        <v>0</v>
      </c>
      <c r="BH226" s="144">
        <f t="shared" si="37"/>
        <v>0</v>
      </c>
      <c r="BI226" s="144">
        <f t="shared" si="38"/>
        <v>0</v>
      </c>
      <c r="BJ226" s="17" t="s">
        <v>79</v>
      </c>
      <c r="BK226" s="144">
        <f t="shared" si="39"/>
        <v>0</v>
      </c>
      <c r="BL226" s="17" t="s">
        <v>189</v>
      </c>
      <c r="BM226" s="143" t="s">
        <v>2547</v>
      </c>
    </row>
    <row r="227" spans="2:65" s="1" customFormat="1" ht="21.75" customHeight="1">
      <c r="B227" s="131"/>
      <c r="C227" s="132" t="s">
        <v>1298</v>
      </c>
      <c r="D227" s="132" t="s">
        <v>184</v>
      </c>
      <c r="E227" s="133" t="s">
        <v>6156</v>
      </c>
      <c r="F227" s="134" t="s">
        <v>6054</v>
      </c>
      <c r="G227" s="135" t="s">
        <v>5999</v>
      </c>
      <c r="H227" s="136">
        <v>10</v>
      </c>
      <c r="I227" s="137"/>
      <c r="J227" s="138">
        <f t="shared" si="30"/>
        <v>0</v>
      </c>
      <c r="K227" s="134" t="s">
        <v>3</v>
      </c>
      <c r="L227" s="32"/>
      <c r="M227" s="139" t="s">
        <v>3</v>
      </c>
      <c r="N227" s="140" t="s">
        <v>43</v>
      </c>
      <c r="P227" s="141">
        <f t="shared" si="31"/>
        <v>0</v>
      </c>
      <c r="Q227" s="141">
        <v>0</v>
      </c>
      <c r="R227" s="141">
        <f t="shared" si="32"/>
        <v>0</v>
      </c>
      <c r="S227" s="141">
        <v>0</v>
      </c>
      <c r="T227" s="142">
        <f t="shared" si="33"/>
        <v>0</v>
      </c>
      <c r="AR227" s="143" t="s">
        <v>189</v>
      </c>
      <c r="AT227" s="143" t="s">
        <v>184</v>
      </c>
      <c r="AU227" s="143" t="s">
        <v>79</v>
      </c>
      <c r="AY227" s="17" t="s">
        <v>182</v>
      </c>
      <c r="BE227" s="144">
        <f t="shared" si="34"/>
        <v>0</v>
      </c>
      <c r="BF227" s="144">
        <f t="shared" si="35"/>
        <v>0</v>
      </c>
      <c r="BG227" s="144">
        <f t="shared" si="36"/>
        <v>0</v>
      </c>
      <c r="BH227" s="144">
        <f t="shared" si="37"/>
        <v>0</v>
      </c>
      <c r="BI227" s="144">
        <f t="shared" si="38"/>
        <v>0</v>
      </c>
      <c r="BJ227" s="17" t="s">
        <v>79</v>
      </c>
      <c r="BK227" s="144">
        <f t="shared" si="39"/>
        <v>0</v>
      </c>
      <c r="BL227" s="17" t="s">
        <v>189</v>
      </c>
      <c r="BM227" s="143" t="s">
        <v>2558</v>
      </c>
    </row>
    <row r="228" spans="2:65" s="1" customFormat="1" ht="16.5" customHeight="1">
      <c r="B228" s="131"/>
      <c r="C228" s="132" t="s">
        <v>1303</v>
      </c>
      <c r="D228" s="132" t="s">
        <v>184</v>
      </c>
      <c r="E228" s="133" t="s">
        <v>6020</v>
      </c>
      <c r="F228" s="134" t="s">
        <v>6021</v>
      </c>
      <c r="G228" s="135" t="s">
        <v>292</v>
      </c>
      <c r="H228" s="136">
        <v>6</v>
      </c>
      <c r="I228" s="137"/>
      <c r="J228" s="138">
        <f t="shared" si="30"/>
        <v>0</v>
      </c>
      <c r="K228" s="134" t="s">
        <v>3</v>
      </c>
      <c r="L228" s="32"/>
      <c r="M228" s="139" t="s">
        <v>3</v>
      </c>
      <c r="N228" s="140" t="s">
        <v>43</v>
      </c>
      <c r="P228" s="141">
        <f t="shared" si="31"/>
        <v>0</v>
      </c>
      <c r="Q228" s="141">
        <v>0</v>
      </c>
      <c r="R228" s="141">
        <f t="shared" si="32"/>
        <v>0</v>
      </c>
      <c r="S228" s="141">
        <v>0</v>
      </c>
      <c r="T228" s="142">
        <f t="shared" si="33"/>
        <v>0</v>
      </c>
      <c r="AR228" s="143" t="s">
        <v>189</v>
      </c>
      <c r="AT228" s="143" t="s">
        <v>184</v>
      </c>
      <c r="AU228" s="143" t="s">
        <v>79</v>
      </c>
      <c r="AY228" s="17" t="s">
        <v>182</v>
      </c>
      <c r="BE228" s="144">
        <f t="shared" si="34"/>
        <v>0</v>
      </c>
      <c r="BF228" s="144">
        <f t="shared" si="35"/>
        <v>0</v>
      </c>
      <c r="BG228" s="144">
        <f t="shared" si="36"/>
        <v>0</v>
      </c>
      <c r="BH228" s="144">
        <f t="shared" si="37"/>
        <v>0</v>
      </c>
      <c r="BI228" s="144">
        <f t="shared" si="38"/>
        <v>0</v>
      </c>
      <c r="BJ228" s="17" t="s">
        <v>79</v>
      </c>
      <c r="BK228" s="144">
        <f t="shared" si="39"/>
        <v>0</v>
      </c>
      <c r="BL228" s="17" t="s">
        <v>189</v>
      </c>
      <c r="BM228" s="143" t="s">
        <v>2577</v>
      </c>
    </row>
    <row r="229" spans="2:65" s="1" customFormat="1" ht="24.2" customHeight="1">
      <c r="B229" s="131"/>
      <c r="C229" s="132" t="s">
        <v>1362</v>
      </c>
      <c r="D229" s="132" t="s">
        <v>184</v>
      </c>
      <c r="E229" s="133" t="s">
        <v>6157</v>
      </c>
      <c r="F229" s="134" t="s">
        <v>6158</v>
      </c>
      <c r="G229" s="135" t="s">
        <v>5999</v>
      </c>
      <c r="H229" s="136">
        <v>11</v>
      </c>
      <c r="I229" s="137"/>
      <c r="J229" s="138">
        <f t="shared" si="30"/>
        <v>0</v>
      </c>
      <c r="K229" s="134" t="s">
        <v>3</v>
      </c>
      <c r="L229" s="32"/>
      <c r="M229" s="139" t="s">
        <v>3</v>
      </c>
      <c r="N229" s="140" t="s">
        <v>43</v>
      </c>
      <c r="P229" s="141">
        <f t="shared" si="31"/>
        <v>0</v>
      </c>
      <c r="Q229" s="141">
        <v>0</v>
      </c>
      <c r="R229" s="141">
        <f t="shared" si="32"/>
        <v>0</v>
      </c>
      <c r="S229" s="141">
        <v>0</v>
      </c>
      <c r="T229" s="142">
        <f t="shared" si="33"/>
        <v>0</v>
      </c>
      <c r="AR229" s="143" t="s">
        <v>189</v>
      </c>
      <c r="AT229" s="143" t="s">
        <v>184</v>
      </c>
      <c r="AU229" s="143" t="s">
        <v>79</v>
      </c>
      <c r="AY229" s="17" t="s">
        <v>182</v>
      </c>
      <c r="BE229" s="144">
        <f t="shared" si="34"/>
        <v>0</v>
      </c>
      <c r="BF229" s="144">
        <f t="shared" si="35"/>
        <v>0</v>
      </c>
      <c r="BG229" s="144">
        <f t="shared" si="36"/>
        <v>0</v>
      </c>
      <c r="BH229" s="144">
        <f t="shared" si="37"/>
        <v>0</v>
      </c>
      <c r="BI229" s="144">
        <f t="shared" si="38"/>
        <v>0</v>
      </c>
      <c r="BJ229" s="17" t="s">
        <v>79</v>
      </c>
      <c r="BK229" s="144">
        <f t="shared" si="39"/>
        <v>0</v>
      </c>
      <c r="BL229" s="17" t="s">
        <v>189</v>
      </c>
      <c r="BM229" s="143" t="s">
        <v>2590</v>
      </c>
    </row>
    <row r="230" spans="2:65" s="1" customFormat="1" ht="24.2" customHeight="1">
      <c r="B230" s="131"/>
      <c r="C230" s="132" t="s">
        <v>1370</v>
      </c>
      <c r="D230" s="132" t="s">
        <v>184</v>
      </c>
      <c r="E230" s="133" t="s">
        <v>6159</v>
      </c>
      <c r="F230" s="134" t="s">
        <v>6160</v>
      </c>
      <c r="G230" s="135" t="s">
        <v>5999</v>
      </c>
      <c r="H230" s="136">
        <v>38</v>
      </c>
      <c r="I230" s="137"/>
      <c r="J230" s="138">
        <f t="shared" si="30"/>
        <v>0</v>
      </c>
      <c r="K230" s="134" t="s">
        <v>3</v>
      </c>
      <c r="L230" s="32"/>
      <c r="M230" s="139" t="s">
        <v>3</v>
      </c>
      <c r="N230" s="140" t="s">
        <v>43</v>
      </c>
      <c r="P230" s="141">
        <f t="shared" si="31"/>
        <v>0</v>
      </c>
      <c r="Q230" s="141">
        <v>0</v>
      </c>
      <c r="R230" s="141">
        <f t="shared" si="32"/>
        <v>0</v>
      </c>
      <c r="S230" s="141">
        <v>0</v>
      </c>
      <c r="T230" s="142">
        <f t="shared" si="33"/>
        <v>0</v>
      </c>
      <c r="AR230" s="143" t="s">
        <v>189</v>
      </c>
      <c r="AT230" s="143" t="s">
        <v>184</v>
      </c>
      <c r="AU230" s="143" t="s">
        <v>79</v>
      </c>
      <c r="AY230" s="17" t="s">
        <v>182</v>
      </c>
      <c r="BE230" s="144">
        <f t="shared" si="34"/>
        <v>0</v>
      </c>
      <c r="BF230" s="144">
        <f t="shared" si="35"/>
        <v>0</v>
      </c>
      <c r="BG230" s="144">
        <f t="shared" si="36"/>
        <v>0</v>
      </c>
      <c r="BH230" s="144">
        <f t="shared" si="37"/>
        <v>0</v>
      </c>
      <c r="BI230" s="144">
        <f t="shared" si="38"/>
        <v>0</v>
      </c>
      <c r="BJ230" s="17" t="s">
        <v>79</v>
      </c>
      <c r="BK230" s="144">
        <f t="shared" si="39"/>
        <v>0</v>
      </c>
      <c r="BL230" s="17" t="s">
        <v>189</v>
      </c>
      <c r="BM230" s="143" t="s">
        <v>2601</v>
      </c>
    </row>
    <row r="231" spans="2:65" s="1" customFormat="1" ht="24.2" customHeight="1">
      <c r="B231" s="131"/>
      <c r="C231" s="132" t="s">
        <v>1376</v>
      </c>
      <c r="D231" s="132" t="s">
        <v>184</v>
      </c>
      <c r="E231" s="133" t="s">
        <v>6161</v>
      </c>
      <c r="F231" s="134" t="s">
        <v>6162</v>
      </c>
      <c r="G231" s="135" t="s">
        <v>5999</v>
      </c>
      <c r="H231" s="136">
        <v>26</v>
      </c>
      <c r="I231" s="137"/>
      <c r="J231" s="138">
        <f t="shared" si="30"/>
        <v>0</v>
      </c>
      <c r="K231" s="134" t="s">
        <v>3</v>
      </c>
      <c r="L231" s="32"/>
      <c r="M231" s="139" t="s">
        <v>3</v>
      </c>
      <c r="N231" s="140" t="s">
        <v>43</v>
      </c>
      <c r="P231" s="141">
        <f t="shared" si="31"/>
        <v>0</v>
      </c>
      <c r="Q231" s="141">
        <v>0</v>
      </c>
      <c r="R231" s="141">
        <f t="shared" si="32"/>
        <v>0</v>
      </c>
      <c r="S231" s="141">
        <v>0</v>
      </c>
      <c r="T231" s="142">
        <f t="shared" si="33"/>
        <v>0</v>
      </c>
      <c r="AR231" s="143" t="s">
        <v>189</v>
      </c>
      <c r="AT231" s="143" t="s">
        <v>184</v>
      </c>
      <c r="AU231" s="143" t="s">
        <v>79</v>
      </c>
      <c r="AY231" s="17" t="s">
        <v>182</v>
      </c>
      <c r="BE231" s="144">
        <f t="shared" si="34"/>
        <v>0</v>
      </c>
      <c r="BF231" s="144">
        <f t="shared" si="35"/>
        <v>0</v>
      </c>
      <c r="BG231" s="144">
        <f t="shared" si="36"/>
        <v>0</v>
      </c>
      <c r="BH231" s="144">
        <f t="shared" si="37"/>
        <v>0</v>
      </c>
      <c r="BI231" s="144">
        <f t="shared" si="38"/>
        <v>0</v>
      </c>
      <c r="BJ231" s="17" t="s">
        <v>79</v>
      </c>
      <c r="BK231" s="144">
        <f t="shared" si="39"/>
        <v>0</v>
      </c>
      <c r="BL231" s="17" t="s">
        <v>189</v>
      </c>
      <c r="BM231" s="143" t="s">
        <v>2609</v>
      </c>
    </row>
    <row r="232" spans="2:65" s="1" customFormat="1" ht="24.2" customHeight="1">
      <c r="B232" s="131"/>
      <c r="C232" s="132" t="s">
        <v>1387</v>
      </c>
      <c r="D232" s="132" t="s">
        <v>184</v>
      </c>
      <c r="E232" s="133" t="s">
        <v>6163</v>
      </c>
      <c r="F232" s="134" t="s">
        <v>6164</v>
      </c>
      <c r="G232" s="135" t="s">
        <v>5999</v>
      </c>
      <c r="H232" s="136">
        <v>5</v>
      </c>
      <c r="I232" s="137"/>
      <c r="J232" s="138">
        <f t="shared" si="30"/>
        <v>0</v>
      </c>
      <c r="K232" s="134" t="s">
        <v>3</v>
      </c>
      <c r="L232" s="32"/>
      <c r="M232" s="139" t="s">
        <v>3</v>
      </c>
      <c r="N232" s="140" t="s">
        <v>43</v>
      </c>
      <c r="P232" s="141">
        <f t="shared" si="31"/>
        <v>0</v>
      </c>
      <c r="Q232" s="141">
        <v>0</v>
      </c>
      <c r="R232" s="141">
        <f t="shared" si="32"/>
        <v>0</v>
      </c>
      <c r="S232" s="141">
        <v>0</v>
      </c>
      <c r="T232" s="142">
        <f t="shared" si="33"/>
        <v>0</v>
      </c>
      <c r="AR232" s="143" t="s">
        <v>189</v>
      </c>
      <c r="AT232" s="143" t="s">
        <v>184</v>
      </c>
      <c r="AU232" s="143" t="s">
        <v>79</v>
      </c>
      <c r="AY232" s="17" t="s">
        <v>182</v>
      </c>
      <c r="BE232" s="144">
        <f t="shared" si="34"/>
        <v>0</v>
      </c>
      <c r="BF232" s="144">
        <f t="shared" si="35"/>
        <v>0</v>
      </c>
      <c r="BG232" s="144">
        <f t="shared" si="36"/>
        <v>0</v>
      </c>
      <c r="BH232" s="144">
        <f t="shared" si="37"/>
        <v>0</v>
      </c>
      <c r="BI232" s="144">
        <f t="shared" si="38"/>
        <v>0</v>
      </c>
      <c r="BJ232" s="17" t="s">
        <v>79</v>
      </c>
      <c r="BK232" s="144">
        <f t="shared" si="39"/>
        <v>0</v>
      </c>
      <c r="BL232" s="17" t="s">
        <v>189</v>
      </c>
      <c r="BM232" s="143" t="s">
        <v>2619</v>
      </c>
    </row>
    <row r="233" spans="2:65" s="1" customFormat="1" ht="24.2" customHeight="1">
      <c r="B233" s="131"/>
      <c r="C233" s="132" t="s">
        <v>1393</v>
      </c>
      <c r="D233" s="132" t="s">
        <v>184</v>
      </c>
      <c r="E233" s="133" t="s">
        <v>6165</v>
      </c>
      <c r="F233" s="134" t="s">
        <v>6166</v>
      </c>
      <c r="G233" s="135" t="s">
        <v>5999</v>
      </c>
      <c r="H233" s="136">
        <v>27</v>
      </c>
      <c r="I233" s="137"/>
      <c r="J233" s="138">
        <f t="shared" si="30"/>
        <v>0</v>
      </c>
      <c r="K233" s="134" t="s">
        <v>3</v>
      </c>
      <c r="L233" s="32"/>
      <c r="M233" s="139" t="s">
        <v>3</v>
      </c>
      <c r="N233" s="140" t="s">
        <v>43</v>
      </c>
      <c r="P233" s="141">
        <f t="shared" si="31"/>
        <v>0</v>
      </c>
      <c r="Q233" s="141">
        <v>0</v>
      </c>
      <c r="R233" s="141">
        <f t="shared" si="32"/>
        <v>0</v>
      </c>
      <c r="S233" s="141">
        <v>0</v>
      </c>
      <c r="T233" s="142">
        <f t="shared" si="33"/>
        <v>0</v>
      </c>
      <c r="AR233" s="143" t="s">
        <v>189</v>
      </c>
      <c r="AT233" s="143" t="s">
        <v>184</v>
      </c>
      <c r="AU233" s="143" t="s">
        <v>79</v>
      </c>
      <c r="AY233" s="17" t="s">
        <v>182</v>
      </c>
      <c r="BE233" s="144">
        <f t="shared" si="34"/>
        <v>0</v>
      </c>
      <c r="BF233" s="144">
        <f t="shared" si="35"/>
        <v>0</v>
      </c>
      <c r="BG233" s="144">
        <f t="shared" si="36"/>
        <v>0</v>
      </c>
      <c r="BH233" s="144">
        <f t="shared" si="37"/>
        <v>0</v>
      </c>
      <c r="BI233" s="144">
        <f t="shared" si="38"/>
        <v>0</v>
      </c>
      <c r="BJ233" s="17" t="s">
        <v>79</v>
      </c>
      <c r="BK233" s="144">
        <f t="shared" si="39"/>
        <v>0</v>
      </c>
      <c r="BL233" s="17" t="s">
        <v>189</v>
      </c>
      <c r="BM233" s="143" t="s">
        <v>2630</v>
      </c>
    </row>
    <row r="234" spans="2:65" s="1" customFormat="1" ht="24.2" customHeight="1">
      <c r="B234" s="131"/>
      <c r="C234" s="132" t="s">
        <v>1399</v>
      </c>
      <c r="D234" s="132" t="s">
        <v>184</v>
      </c>
      <c r="E234" s="133" t="s">
        <v>6167</v>
      </c>
      <c r="F234" s="134" t="s">
        <v>6168</v>
      </c>
      <c r="G234" s="135" t="s">
        <v>5999</v>
      </c>
      <c r="H234" s="136">
        <v>22</v>
      </c>
      <c r="I234" s="137"/>
      <c r="J234" s="138">
        <f t="shared" si="30"/>
        <v>0</v>
      </c>
      <c r="K234" s="134" t="s">
        <v>3</v>
      </c>
      <c r="L234" s="32"/>
      <c r="M234" s="139" t="s">
        <v>3</v>
      </c>
      <c r="N234" s="140" t="s">
        <v>43</v>
      </c>
      <c r="P234" s="141">
        <f t="shared" si="31"/>
        <v>0</v>
      </c>
      <c r="Q234" s="141">
        <v>0</v>
      </c>
      <c r="R234" s="141">
        <f t="shared" si="32"/>
        <v>0</v>
      </c>
      <c r="S234" s="141">
        <v>0</v>
      </c>
      <c r="T234" s="142">
        <f t="shared" si="33"/>
        <v>0</v>
      </c>
      <c r="AR234" s="143" t="s">
        <v>189</v>
      </c>
      <c r="AT234" s="143" t="s">
        <v>184</v>
      </c>
      <c r="AU234" s="143" t="s">
        <v>79</v>
      </c>
      <c r="AY234" s="17" t="s">
        <v>182</v>
      </c>
      <c r="BE234" s="144">
        <f t="shared" si="34"/>
        <v>0</v>
      </c>
      <c r="BF234" s="144">
        <f t="shared" si="35"/>
        <v>0</v>
      </c>
      <c r="BG234" s="144">
        <f t="shared" si="36"/>
        <v>0</v>
      </c>
      <c r="BH234" s="144">
        <f t="shared" si="37"/>
        <v>0</v>
      </c>
      <c r="BI234" s="144">
        <f t="shared" si="38"/>
        <v>0</v>
      </c>
      <c r="BJ234" s="17" t="s">
        <v>79</v>
      </c>
      <c r="BK234" s="144">
        <f t="shared" si="39"/>
        <v>0</v>
      </c>
      <c r="BL234" s="17" t="s">
        <v>189</v>
      </c>
      <c r="BM234" s="143" t="s">
        <v>2644</v>
      </c>
    </row>
    <row r="235" spans="2:65" s="1" customFormat="1" ht="24.2" customHeight="1">
      <c r="B235" s="131"/>
      <c r="C235" s="132" t="s">
        <v>1406</v>
      </c>
      <c r="D235" s="132" t="s">
        <v>184</v>
      </c>
      <c r="E235" s="133" t="s">
        <v>6169</v>
      </c>
      <c r="F235" s="134" t="s">
        <v>6170</v>
      </c>
      <c r="G235" s="135" t="s">
        <v>5999</v>
      </c>
      <c r="H235" s="136">
        <v>23</v>
      </c>
      <c r="I235" s="137"/>
      <c r="J235" s="138">
        <f t="shared" si="30"/>
        <v>0</v>
      </c>
      <c r="K235" s="134" t="s">
        <v>3</v>
      </c>
      <c r="L235" s="32"/>
      <c r="M235" s="139" t="s">
        <v>3</v>
      </c>
      <c r="N235" s="140" t="s">
        <v>43</v>
      </c>
      <c r="P235" s="141">
        <f t="shared" si="31"/>
        <v>0</v>
      </c>
      <c r="Q235" s="141">
        <v>0</v>
      </c>
      <c r="R235" s="141">
        <f t="shared" si="32"/>
        <v>0</v>
      </c>
      <c r="S235" s="141">
        <v>0</v>
      </c>
      <c r="T235" s="142">
        <f t="shared" si="33"/>
        <v>0</v>
      </c>
      <c r="AR235" s="143" t="s">
        <v>189</v>
      </c>
      <c r="AT235" s="143" t="s">
        <v>184</v>
      </c>
      <c r="AU235" s="143" t="s">
        <v>79</v>
      </c>
      <c r="AY235" s="17" t="s">
        <v>182</v>
      </c>
      <c r="BE235" s="144">
        <f t="shared" si="34"/>
        <v>0</v>
      </c>
      <c r="BF235" s="144">
        <f t="shared" si="35"/>
        <v>0</v>
      </c>
      <c r="BG235" s="144">
        <f t="shared" si="36"/>
        <v>0</v>
      </c>
      <c r="BH235" s="144">
        <f t="shared" si="37"/>
        <v>0</v>
      </c>
      <c r="BI235" s="144">
        <f t="shared" si="38"/>
        <v>0</v>
      </c>
      <c r="BJ235" s="17" t="s">
        <v>79</v>
      </c>
      <c r="BK235" s="144">
        <f t="shared" si="39"/>
        <v>0</v>
      </c>
      <c r="BL235" s="17" t="s">
        <v>189</v>
      </c>
      <c r="BM235" s="143" t="s">
        <v>2658</v>
      </c>
    </row>
    <row r="236" spans="2:65" s="1" customFormat="1" ht="24.2" customHeight="1">
      <c r="B236" s="131"/>
      <c r="C236" s="132" t="s">
        <v>1413</v>
      </c>
      <c r="D236" s="132" t="s">
        <v>184</v>
      </c>
      <c r="E236" s="133" t="s">
        <v>6171</v>
      </c>
      <c r="F236" s="134" t="s">
        <v>6172</v>
      </c>
      <c r="G236" s="135" t="s">
        <v>4434</v>
      </c>
      <c r="H236" s="136">
        <v>13.5</v>
      </c>
      <c r="I236" s="137"/>
      <c r="J236" s="138">
        <f t="shared" si="30"/>
        <v>0</v>
      </c>
      <c r="K236" s="134" t="s">
        <v>3</v>
      </c>
      <c r="L236" s="32"/>
      <c r="M236" s="139" t="s">
        <v>3</v>
      </c>
      <c r="N236" s="140" t="s">
        <v>43</v>
      </c>
      <c r="P236" s="141">
        <f t="shared" si="31"/>
        <v>0</v>
      </c>
      <c r="Q236" s="141">
        <v>0</v>
      </c>
      <c r="R236" s="141">
        <f t="shared" si="32"/>
        <v>0</v>
      </c>
      <c r="S236" s="141">
        <v>0</v>
      </c>
      <c r="T236" s="142">
        <f t="shared" si="33"/>
        <v>0</v>
      </c>
      <c r="AR236" s="143" t="s">
        <v>189</v>
      </c>
      <c r="AT236" s="143" t="s">
        <v>184</v>
      </c>
      <c r="AU236" s="143" t="s">
        <v>79</v>
      </c>
      <c r="AY236" s="17" t="s">
        <v>182</v>
      </c>
      <c r="BE236" s="144">
        <f t="shared" si="34"/>
        <v>0</v>
      </c>
      <c r="BF236" s="144">
        <f t="shared" si="35"/>
        <v>0</v>
      </c>
      <c r="BG236" s="144">
        <f t="shared" si="36"/>
        <v>0</v>
      </c>
      <c r="BH236" s="144">
        <f t="shared" si="37"/>
        <v>0</v>
      </c>
      <c r="BI236" s="144">
        <f t="shared" si="38"/>
        <v>0</v>
      </c>
      <c r="BJ236" s="17" t="s">
        <v>79</v>
      </c>
      <c r="BK236" s="144">
        <f t="shared" si="39"/>
        <v>0</v>
      </c>
      <c r="BL236" s="17" t="s">
        <v>189</v>
      </c>
      <c r="BM236" s="143" t="s">
        <v>2677</v>
      </c>
    </row>
    <row r="237" spans="2:65" s="1" customFormat="1" ht="33" customHeight="1">
      <c r="B237" s="131"/>
      <c r="C237" s="132" t="s">
        <v>1418</v>
      </c>
      <c r="D237" s="132" t="s">
        <v>184</v>
      </c>
      <c r="E237" s="133" t="s">
        <v>6173</v>
      </c>
      <c r="F237" s="134" t="s">
        <v>6174</v>
      </c>
      <c r="G237" s="135" t="s">
        <v>5999</v>
      </c>
      <c r="H237" s="136">
        <v>350</v>
      </c>
      <c r="I237" s="137"/>
      <c r="J237" s="138">
        <f t="shared" si="30"/>
        <v>0</v>
      </c>
      <c r="K237" s="134" t="s">
        <v>3</v>
      </c>
      <c r="L237" s="32"/>
      <c r="M237" s="139" t="s">
        <v>3</v>
      </c>
      <c r="N237" s="140" t="s">
        <v>43</v>
      </c>
      <c r="P237" s="141">
        <f t="shared" si="31"/>
        <v>0</v>
      </c>
      <c r="Q237" s="141">
        <v>0</v>
      </c>
      <c r="R237" s="141">
        <f t="shared" si="32"/>
        <v>0</v>
      </c>
      <c r="S237" s="141">
        <v>0</v>
      </c>
      <c r="T237" s="142">
        <f t="shared" si="33"/>
        <v>0</v>
      </c>
      <c r="AR237" s="143" t="s">
        <v>189</v>
      </c>
      <c r="AT237" s="143" t="s">
        <v>184</v>
      </c>
      <c r="AU237" s="143" t="s">
        <v>79</v>
      </c>
      <c r="AY237" s="17" t="s">
        <v>182</v>
      </c>
      <c r="BE237" s="144">
        <f t="shared" si="34"/>
        <v>0</v>
      </c>
      <c r="BF237" s="144">
        <f t="shared" si="35"/>
        <v>0</v>
      </c>
      <c r="BG237" s="144">
        <f t="shared" si="36"/>
        <v>0</v>
      </c>
      <c r="BH237" s="144">
        <f t="shared" si="37"/>
        <v>0</v>
      </c>
      <c r="BI237" s="144">
        <f t="shared" si="38"/>
        <v>0</v>
      </c>
      <c r="BJ237" s="17" t="s">
        <v>79</v>
      </c>
      <c r="BK237" s="144">
        <f t="shared" si="39"/>
        <v>0</v>
      </c>
      <c r="BL237" s="17" t="s">
        <v>189</v>
      </c>
      <c r="BM237" s="143" t="s">
        <v>2688</v>
      </c>
    </row>
    <row r="238" spans="2:65" s="1" customFormat="1" ht="21.75" customHeight="1">
      <c r="B238" s="131"/>
      <c r="C238" s="132" t="s">
        <v>1424</v>
      </c>
      <c r="D238" s="132" t="s">
        <v>184</v>
      </c>
      <c r="E238" s="133" t="s">
        <v>6175</v>
      </c>
      <c r="F238" s="134" t="s">
        <v>6176</v>
      </c>
      <c r="G238" s="135" t="s">
        <v>2421</v>
      </c>
      <c r="H238" s="136">
        <v>1</v>
      </c>
      <c r="I238" s="137"/>
      <c r="J238" s="138">
        <f t="shared" si="30"/>
        <v>0</v>
      </c>
      <c r="K238" s="134" t="s">
        <v>3</v>
      </c>
      <c r="L238" s="32"/>
      <c r="M238" s="139" t="s">
        <v>3</v>
      </c>
      <c r="N238" s="140" t="s">
        <v>43</v>
      </c>
      <c r="P238" s="141">
        <f t="shared" si="31"/>
        <v>0</v>
      </c>
      <c r="Q238" s="141">
        <v>0</v>
      </c>
      <c r="R238" s="141">
        <f t="shared" si="32"/>
        <v>0</v>
      </c>
      <c r="S238" s="141">
        <v>0</v>
      </c>
      <c r="T238" s="142">
        <f t="shared" si="33"/>
        <v>0</v>
      </c>
      <c r="AR238" s="143" t="s">
        <v>189</v>
      </c>
      <c r="AT238" s="143" t="s">
        <v>184</v>
      </c>
      <c r="AU238" s="143" t="s">
        <v>79</v>
      </c>
      <c r="AY238" s="17" t="s">
        <v>182</v>
      </c>
      <c r="BE238" s="144">
        <f t="shared" si="34"/>
        <v>0</v>
      </c>
      <c r="BF238" s="144">
        <f t="shared" si="35"/>
        <v>0</v>
      </c>
      <c r="BG238" s="144">
        <f t="shared" si="36"/>
        <v>0</v>
      </c>
      <c r="BH238" s="144">
        <f t="shared" si="37"/>
        <v>0</v>
      </c>
      <c r="BI238" s="144">
        <f t="shared" si="38"/>
        <v>0</v>
      </c>
      <c r="BJ238" s="17" t="s">
        <v>79</v>
      </c>
      <c r="BK238" s="144">
        <f t="shared" si="39"/>
        <v>0</v>
      </c>
      <c r="BL238" s="17" t="s">
        <v>189</v>
      </c>
      <c r="BM238" s="143" t="s">
        <v>2707</v>
      </c>
    </row>
    <row r="239" spans="2:65" s="1" customFormat="1" ht="24.2" customHeight="1">
      <c r="B239" s="131"/>
      <c r="C239" s="132" t="s">
        <v>1430</v>
      </c>
      <c r="D239" s="132" t="s">
        <v>184</v>
      </c>
      <c r="E239" s="133" t="s">
        <v>6026</v>
      </c>
      <c r="F239" s="134" t="s">
        <v>6027</v>
      </c>
      <c r="G239" s="135" t="s">
        <v>292</v>
      </c>
      <c r="H239" s="136">
        <v>8</v>
      </c>
      <c r="I239" s="137"/>
      <c r="J239" s="138">
        <f t="shared" si="30"/>
        <v>0</v>
      </c>
      <c r="K239" s="134" t="s">
        <v>3</v>
      </c>
      <c r="L239" s="32"/>
      <c r="M239" s="139" t="s">
        <v>3</v>
      </c>
      <c r="N239" s="140" t="s">
        <v>43</v>
      </c>
      <c r="P239" s="141">
        <f t="shared" si="31"/>
        <v>0</v>
      </c>
      <c r="Q239" s="141">
        <v>0</v>
      </c>
      <c r="R239" s="141">
        <f t="shared" si="32"/>
        <v>0</v>
      </c>
      <c r="S239" s="141">
        <v>0</v>
      </c>
      <c r="T239" s="142">
        <f t="shared" si="33"/>
        <v>0</v>
      </c>
      <c r="AR239" s="143" t="s">
        <v>189</v>
      </c>
      <c r="AT239" s="143" t="s">
        <v>184</v>
      </c>
      <c r="AU239" s="143" t="s">
        <v>79</v>
      </c>
      <c r="AY239" s="17" t="s">
        <v>182</v>
      </c>
      <c r="BE239" s="144">
        <f t="shared" si="34"/>
        <v>0</v>
      </c>
      <c r="BF239" s="144">
        <f t="shared" si="35"/>
        <v>0</v>
      </c>
      <c r="BG239" s="144">
        <f t="shared" si="36"/>
        <v>0</v>
      </c>
      <c r="BH239" s="144">
        <f t="shared" si="37"/>
        <v>0</v>
      </c>
      <c r="BI239" s="144">
        <f t="shared" si="38"/>
        <v>0</v>
      </c>
      <c r="BJ239" s="17" t="s">
        <v>79</v>
      </c>
      <c r="BK239" s="144">
        <f t="shared" si="39"/>
        <v>0</v>
      </c>
      <c r="BL239" s="17" t="s">
        <v>189</v>
      </c>
      <c r="BM239" s="143" t="s">
        <v>2721</v>
      </c>
    </row>
    <row r="240" spans="2:65" s="1" customFormat="1" ht="44.25" customHeight="1">
      <c r="B240" s="131"/>
      <c r="C240" s="132" t="s">
        <v>1436</v>
      </c>
      <c r="D240" s="132" t="s">
        <v>184</v>
      </c>
      <c r="E240" s="133" t="s">
        <v>6177</v>
      </c>
      <c r="F240" s="134" t="s">
        <v>6178</v>
      </c>
      <c r="G240" s="135" t="s">
        <v>2421</v>
      </c>
      <c r="H240" s="136">
        <v>1</v>
      </c>
      <c r="I240" s="137"/>
      <c r="J240" s="138">
        <f t="shared" si="30"/>
        <v>0</v>
      </c>
      <c r="K240" s="134" t="s">
        <v>3</v>
      </c>
      <c r="L240" s="32"/>
      <c r="M240" s="139" t="s">
        <v>3</v>
      </c>
      <c r="N240" s="140" t="s">
        <v>43</v>
      </c>
      <c r="P240" s="141">
        <f t="shared" si="31"/>
        <v>0</v>
      </c>
      <c r="Q240" s="141">
        <v>0</v>
      </c>
      <c r="R240" s="141">
        <f t="shared" si="32"/>
        <v>0</v>
      </c>
      <c r="S240" s="141">
        <v>0</v>
      </c>
      <c r="T240" s="142">
        <f t="shared" si="33"/>
        <v>0</v>
      </c>
      <c r="AR240" s="143" t="s">
        <v>189</v>
      </c>
      <c r="AT240" s="143" t="s">
        <v>184</v>
      </c>
      <c r="AU240" s="143" t="s">
        <v>79</v>
      </c>
      <c r="AY240" s="17" t="s">
        <v>182</v>
      </c>
      <c r="BE240" s="144">
        <f t="shared" si="34"/>
        <v>0</v>
      </c>
      <c r="BF240" s="144">
        <f t="shared" si="35"/>
        <v>0</v>
      </c>
      <c r="BG240" s="144">
        <f t="shared" si="36"/>
        <v>0</v>
      </c>
      <c r="BH240" s="144">
        <f t="shared" si="37"/>
        <v>0</v>
      </c>
      <c r="BI240" s="144">
        <f t="shared" si="38"/>
        <v>0</v>
      </c>
      <c r="BJ240" s="17" t="s">
        <v>79</v>
      </c>
      <c r="BK240" s="144">
        <f t="shared" si="39"/>
        <v>0</v>
      </c>
      <c r="BL240" s="17" t="s">
        <v>189</v>
      </c>
      <c r="BM240" s="143" t="s">
        <v>2733</v>
      </c>
    </row>
    <row r="241" spans="2:65" s="11" customFormat="1" ht="25.9" customHeight="1">
      <c r="B241" s="119"/>
      <c r="D241" s="120" t="s">
        <v>71</v>
      </c>
      <c r="E241" s="121" t="s">
        <v>6179</v>
      </c>
      <c r="F241" s="121" t="s">
        <v>6180</v>
      </c>
      <c r="I241" s="122"/>
      <c r="J241" s="123">
        <f>BK241</f>
        <v>0</v>
      </c>
      <c r="L241" s="119"/>
      <c r="M241" s="124"/>
      <c r="P241" s="125">
        <f>SUM(P242:P258)</f>
        <v>0</v>
      </c>
      <c r="R241" s="125">
        <f>SUM(R242:R258)</f>
        <v>0</v>
      </c>
      <c r="T241" s="126">
        <f>SUM(T242:T258)</f>
        <v>0</v>
      </c>
      <c r="AR241" s="120" t="s">
        <v>79</v>
      </c>
      <c r="AT241" s="127" t="s">
        <v>71</v>
      </c>
      <c r="AU241" s="127" t="s">
        <v>72</v>
      </c>
      <c r="AY241" s="120" t="s">
        <v>182</v>
      </c>
      <c r="BK241" s="128">
        <f>SUM(BK242:BK258)</f>
        <v>0</v>
      </c>
    </row>
    <row r="242" spans="2:65" s="1" customFormat="1" ht="42" customHeight="1">
      <c r="B242" s="131"/>
      <c r="C242" s="132" t="s">
        <v>1442</v>
      </c>
      <c r="D242" s="132" t="s">
        <v>184</v>
      </c>
      <c r="E242" s="133" t="s">
        <v>6181</v>
      </c>
      <c r="F242" s="134" t="s">
        <v>8237</v>
      </c>
      <c r="G242" s="135" t="s">
        <v>5381</v>
      </c>
      <c r="H242" s="136">
        <v>1</v>
      </c>
      <c r="I242" s="137"/>
      <c r="J242" s="138">
        <f>ROUND(I242*H242,2)</f>
        <v>0</v>
      </c>
      <c r="K242" s="134" t="s">
        <v>3</v>
      </c>
      <c r="L242" s="32"/>
      <c r="M242" s="139" t="s">
        <v>3</v>
      </c>
      <c r="N242" s="140" t="s">
        <v>43</v>
      </c>
      <c r="P242" s="141">
        <f>O242*H242</f>
        <v>0</v>
      </c>
      <c r="Q242" s="141">
        <v>0</v>
      </c>
      <c r="R242" s="141">
        <f>Q242*H242</f>
        <v>0</v>
      </c>
      <c r="S242" s="141">
        <v>0</v>
      </c>
      <c r="T242" s="142">
        <f>S242*H242</f>
        <v>0</v>
      </c>
      <c r="AR242" s="143" t="s">
        <v>189</v>
      </c>
      <c r="AT242" s="143" t="s">
        <v>184</v>
      </c>
      <c r="AU242" s="143" t="s">
        <v>79</v>
      </c>
      <c r="AY242" s="17" t="s">
        <v>182</v>
      </c>
      <c r="BE242" s="144">
        <f>IF(N242="základní",J242,0)</f>
        <v>0</v>
      </c>
      <c r="BF242" s="144">
        <f>IF(N242="snížená",J242,0)</f>
        <v>0</v>
      </c>
      <c r="BG242" s="144">
        <f>IF(N242="zákl. přenesená",J242,0)</f>
        <v>0</v>
      </c>
      <c r="BH242" s="144">
        <f>IF(N242="sníž. přenesená",J242,0)</f>
        <v>0</v>
      </c>
      <c r="BI242" s="144">
        <f>IF(N242="nulová",J242,0)</f>
        <v>0</v>
      </c>
      <c r="BJ242" s="17" t="s">
        <v>79</v>
      </c>
      <c r="BK242" s="144">
        <f>ROUND(I242*H242,2)</f>
        <v>0</v>
      </c>
      <c r="BL242" s="17" t="s">
        <v>189</v>
      </c>
      <c r="BM242" s="143" t="s">
        <v>2761</v>
      </c>
    </row>
    <row r="243" spans="2:65" s="1" customFormat="1" ht="68.25">
      <c r="B243" s="32"/>
      <c r="D243" s="150" t="s">
        <v>739</v>
      </c>
      <c r="F243" s="181" t="s">
        <v>6183</v>
      </c>
      <c r="I243" s="147"/>
      <c r="L243" s="32"/>
      <c r="M243" s="148"/>
      <c r="T243" s="52"/>
      <c r="AT243" s="17" t="s">
        <v>739</v>
      </c>
      <c r="AU243" s="17" t="s">
        <v>79</v>
      </c>
    </row>
    <row r="244" spans="2:65" s="1" customFormat="1" ht="16.5" customHeight="1">
      <c r="B244" s="131"/>
      <c r="C244" s="132" t="s">
        <v>1455</v>
      </c>
      <c r="D244" s="132" t="s">
        <v>184</v>
      </c>
      <c r="E244" s="133" t="s">
        <v>6184</v>
      </c>
      <c r="F244" s="134" t="s">
        <v>6127</v>
      </c>
      <c r="G244" s="135" t="s">
        <v>5381</v>
      </c>
      <c r="H244" s="136">
        <v>1</v>
      </c>
      <c r="I244" s="137"/>
      <c r="J244" s="138">
        <f>ROUND(I244*H244,2)</f>
        <v>0</v>
      </c>
      <c r="K244" s="134" t="s">
        <v>3</v>
      </c>
      <c r="L244" s="32"/>
      <c r="M244" s="139" t="s">
        <v>3</v>
      </c>
      <c r="N244" s="140" t="s">
        <v>43</v>
      </c>
      <c r="P244" s="141">
        <f>O244*H244</f>
        <v>0</v>
      </c>
      <c r="Q244" s="141">
        <v>0</v>
      </c>
      <c r="R244" s="141">
        <f>Q244*H244</f>
        <v>0</v>
      </c>
      <c r="S244" s="141">
        <v>0</v>
      </c>
      <c r="T244" s="142">
        <f>S244*H244</f>
        <v>0</v>
      </c>
      <c r="AR244" s="143" t="s">
        <v>189</v>
      </c>
      <c r="AT244" s="143" t="s">
        <v>184</v>
      </c>
      <c r="AU244" s="143" t="s">
        <v>79</v>
      </c>
      <c r="AY244" s="17" t="s">
        <v>182</v>
      </c>
      <c r="BE244" s="144">
        <f>IF(N244="základní",J244,0)</f>
        <v>0</v>
      </c>
      <c r="BF244" s="144">
        <f>IF(N244="snížená",J244,0)</f>
        <v>0</v>
      </c>
      <c r="BG244" s="144">
        <f>IF(N244="zákl. přenesená",J244,0)</f>
        <v>0</v>
      </c>
      <c r="BH244" s="144">
        <f>IF(N244="sníž. přenesená",J244,0)</f>
        <v>0</v>
      </c>
      <c r="BI244" s="144">
        <f>IF(N244="nulová",J244,0)</f>
        <v>0</v>
      </c>
      <c r="BJ244" s="17" t="s">
        <v>79</v>
      </c>
      <c r="BK244" s="144">
        <f>ROUND(I244*H244,2)</f>
        <v>0</v>
      </c>
      <c r="BL244" s="17" t="s">
        <v>189</v>
      </c>
      <c r="BM244" s="143" t="s">
        <v>2777</v>
      </c>
    </row>
    <row r="245" spans="2:65" s="1" customFormat="1" ht="39">
      <c r="B245" s="32"/>
      <c r="D245" s="150" t="s">
        <v>739</v>
      </c>
      <c r="F245" s="181" t="s">
        <v>6185</v>
      </c>
      <c r="I245" s="147"/>
      <c r="L245" s="32"/>
      <c r="M245" s="148"/>
      <c r="T245" s="52"/>
      <c r="AT245" s="17" t="s">
        <v>739</v>
      </c>
      <c r="AU245" s="17" t="s">
        <v>79</v>
      </c>
    </row>
    <row r="246" spans="2:65" s="1" customFormat="1" ht="24.2" customHeight="1">
      <c r="B246" s="131"/>
      <c r="C246" s="132" t="s">
        <v>1461</v>
      </c>
      <c r="D246" s="132" t="s">
        <v>184</v>
      </c>
      <c r="E246" s="133" t="s">
        <v>6161</v>
      </c>
      <c r="F246" s="134" t="s">
        <v>6162</v>
      </c>
      <c r="G246" s="135" t="s">
        <v>5999</v>
      </c>
      <c r="H246" s="136">
        <v>33</v>
      </c>
      <c r="I246" s="137"/>
      <c r="J246" s="138">
        <f>ROUND(I246*H246,2)</f>
        <v>0</v>
      </c>
      <c r="K246" s="134" t="s">
        <v>3</v>
      </c>
      <c r="L246" s="32"/>
      <c r="M246" s="139" t="s">
        <v>3</v>
      </c>
      <c r="N246" s="140" t="s">
        <v>43</v>
      </c>
      <c r="P246" s="141">
        <f>O246*H246</f>
        <v>0</v>
      </c>
      <c r="Q246" s="141">
        <v>0</v>
      </c>
      <c r="R246" s="141">
        <f>Q246*H246</f>
        <v>0</v>
      </c>
      <c r="S246" s="141">
        <v>0</v>
      </c>
      <c r="T246" s="142">
        <f>S246*H246</f>
        <v>0</v>
      </c>
      <c r="AR246" s="143" t="s">
        <v>189</v>
      </c>
      <c r="AT246" s="143" t="s">
        <v>184</v>
      </c>
      <c r="AU246" s="143" t="s">
        <v>79</v>
      </c>
      <c r="AY246" s="17" t="s">
        <v>182</v>
      </c>
      <c r="BE246" s="144">
        <f>IF(N246="základní",J246,0)</f>
        <v>0</v>
      </c>
      <c r="BF246" s="144">
        <f>IF(N246="snížená",J246,0)</f>
        <v>0</v>
      </c>
      <c r="BG246" s="144">
        <f>IF(N246="zákl. přenesená",J246,0)</f>
        <v>0</v>
      </c>
      <c r="BH246" s="144">
        <f>IF(N246="sníž. přenesená",J246,0)</f>
        <v>0</v>
      </c>
      <c r="BI246" s="144">
        <f>IF(N246="nulová",J246,0)</f>
        <v>0</v>
      </c>
      <c r="BJ246" s="17" t="s">
        <v>79</v>
      </c>
      <c r="BK246" s="144">
        <f>ROUND(I246*H246,2)</f>
        <v>0</v>
      </c>
      <c r="BL246" s="17" t="s">
        <v>189</v>
      </c>
      <c r="BM246" s="143" t="s">
        <v>2791</v>
      </c>
    </row>
    <row r="247" spans="2:65" s="1" customFormat="1" ht="41.25" customHeight="1">
      <c r="B247" s="131"/>
      <c r="C247" s="132" t="s">
        <v>1466</v>
      </c>
      <c r="D247" s="132" t="s">
        <v>184</v>
      </c>
      <c r="E247" s="133" t="s">
        <v>6186</v>
      </c>
      <c r="F247" s="134" t="s">
        <v>8237</v>
      </c>
      <c r="G247" s="135" t="s">
        <v>5381</v>
      </c>
      <c r="H247" s="136">
        <v>1</v>
      </c>
      <c r="I247" s="137"/>
      <c r="J247" s="138">
        <f>ROUND(I247*H247,2)</f>
        <v>0</v>
      </c>
      <c r="K247" s="134" t="s">
        <v>3</v>
      </c>
      <c r="L247" s="32"/>
      <c r="M247" s="139" t="s">
        <v>3</v>
      </c>
      <c r="N247" s="140" t="s">
        <v>43</v>
      </c>
      <c r="P247" s="141">
        <f>O247*H247</f>
        <v>0</v>
      </c>
      <c r="Q247" s="141">
        <v>0</v>
      </c>
      <c r="R247" s="141">
        <f>Q247*H247</f>
        <v>0</v>
      </c>
      <c r="S247" s="141">
        <v>0</v>
      </c>
      <c r="T247" s="142">
        <f>S247*H247</f>
        <v>0</v>
      </c>
      <c r="AR247" s="143" t="s">
        <v>189</v>
      </c>
      <c r="AT247" s="143" t="s">
        <v>184</v>
      </c>
      <c r="AU247" s="143" t="s">
        <v>79</v>
      </c>
      <c r="AY247" s="17" t="s">
        <v>182</v>
      </c>
      <c r="BE247" s="144">
        <f>IF(N247="základní",J247,0)</f>
        <v>0</v>
      </c>
      <c r="BF247" s="144">
        <f>IF(N247="snížená",J247,0)</f>
        <v>0</v>
      </c>
      <c r="BG247" s="144">
        <f>IF(N247="zákl. přenesená",J247,0)</f>
        <v>0</v>
      </c>
      <c r="BH247" s="144">
        <f>IF(N247="sníž. přenesená",J247,0)</f>
        <v>0</v>
      </c>
      <c r="BI247" s="144">
        <f>IF(N247="nulová",J247,0)</f>
        <v>0</v>
      </c>
      <c r="BJ247" s="17" t="s">
        <v>79</v>
      </c>
      <c r="BK247" s="144">
        <f>ROUND(I247*H247,2)</f>
        <v>0</v>
      </c>
      <c r="BL247" s="17" t="s">
        <v>189</v>
      </c>
      <c r="BM247" s="143" t="s">
        <v>2820</v>
      </c>
    </row>
    <row r="248" spans="2:65" s="1" customFormat="1" ht="68.25">
      <c r="B248" s="32"/>
      <c r="D248" s="150" t="s">
        <v>739</v>
      </c>
      <c r="F248" s="181" t="s">
        <v>6187</v>
      </c>
      <c r="I248" s="147"/>
      <c r="L248" s="32"/>
      <c r="M248" s="148"/>
      <c r="T248" s="52"/>
      <c r="AT248" s="17" t="s">
        <v>739</v>
      </c>
      <c r="AU248" s="17" t="s">
        <v>79</v>
      </c>
    </row>
    <row r="249" spans="2:65" s="1" customFormat="1" ht="16.5" customHeight="1">
      <c r="B249" s="131"/>
      <c r="C249" s="132" t="s">
        <v>1471</v>
      </c>
      <c r="D249" s="132" t="s">
        <v>184</v>
      </c>
      <c r="E249" s="133" t="s">
        <v>6188</v>
      </c>
      <c r="F249" s="134" t="s">
        <v>6127</v>
      </c>
      <c r="G249" s="135" t="s">
        <v>5381</v>
      </c>
      <c r="H249" s="136">
        <v>1</v>
      </c>
      <c r="I249" s="137"/>
      <c r="J249" s="138">
        <f>ROUND(I249*H249,2)</f>
        <v>0</v>
      </c>
      <c r="K249" s="134" t="s">
        <v>3</v>
      </c>
      <c r="L249" s="32"/>
      <c r="M249" s="139" t="s">
        <v>3</v>
      </c>
      <c r="N249" s="140" t="s">
        <v>43</v>
      </c>
      <c r="P249" s="141">
        <f>O249*H249</f>
        <v>0</v>
      </c>
      <c r="Q249" s="141">
        <v>0</v>
      </c>
      <c r="R249" s="141">
        <f>Q249*H249</f>
        <v>0</v>
      </c>
      <c r="S249" s="141">
        <v>0</v>
      </c>
      <c r="T249" s="142">
        <f>S249*H249</f>
        <v>0</v>
      </c>
      <c r="AR249" s="143" t="s">
        <v>189</v>
      </c>
      <c r="AT249" s="143" t="s">
        <v>184</v>
      </c>
      <c r="AU249" s="143" t="s">
        <v>79</v>
      </c>
      <c r="AY249" s="17" t="s">
        <v>182</v>
      </c>
      <c r="BE249" s="144">
        <f>IF(N249="základní",J249,0)</f>
        <v>0</v>
      </c>
      <c r="BF249" s="144">
        <f>IF(N249="snížená",J249,0)</f>
        <v>0</v>
      </c>
      <c r="BG249" s="144">
        <f>IF(N249="zákl. přenesená",J249,0)</f>
        <v>0</v>
      </c>
      <c r="BH249" s="144">
        <f>IF(N249="sníž. přenesená",J249,0)</f>
        <v>0</v>
      </c>
      <c r="BI249" s="144">
        <f>IF(N249="nulová",J249,0)</f>
        <v>0</v>
      </c>
      <c r="BJ249" s="17" t="s">
        <v>79</v>
      </c>
      <c r="BK249" s="144">
        <f>ROUND(I249*H249,2)</f>
        <v>0</v>
      </c>
      <c r="BL249" s="17" t="s">
        <v>189</v>
      </c>
      <c r="BM249" s="143" t="s">
        <v>2839</v>
      </c>
    </row>
    <row r="250" spans="2:65" s="1" customFormat="1" ht="29.25">
      <c r="B250" s="32"/>
      <c r="D250" s="150" t="s">
        <v>739</v>
      </c>
      <c r="F250" s="181" t="s">
        <v>6189</v>
      </c>
      <c r="I250" s="147"/>
      <c r="L250" s="32"/>
      <c r="M250" s="148"/>
      <c r="T250" s="52"/>
      <c r="AT250" s="17" t="s">
        <v>739</v>
      </c>
      <c r="AU250" s="17" t="s">
        <v>79</v>
      </c>
    </row>
    <row r="251" spans="2:65" s="1" customFormat="1" ht="24.2" customHeight="1">
      <c r="B251" s="131"/>
      <c r="C251" s="132" t="s">
        <v>1476</v>
      </c>
      <c r="D251" s="132" t="s">
        <v>184</v>
      </c>
      <c r="E251" s="133" t="s">
        <v>6161</v>
      </c>
      <c r="F251" s="134" t="s">
        <v>6162</v>
      </c>
      <c r="G251" s="135" t="s">
        <v>5999</v>
      </c>
      <c r="H251" s="136">
        <v>32</v>
      </c>
      <c r="I251" s="137"/>
      <c r="J251" s="138">
        <f>ROUND(I251*H251,2)</f>
        <v>0</v>
      </c>
      <c r="K251" s="134" t="s">
        <v>3</v>
      </c>
      <c r="L251" s="32"/>
      <c r="M251" s="139" t="s">
        <v>3</v>
      </c>
      <c r="N251" s="140" t="s">
        <v>43</v>
      </c>
      <c r="P251" s="141">
        <f>O251*H251</f>
        <v>0</v>
      </c>
      <c r="Q251" s="141">
        <v>0</v>
      </c>
      <c r="R251" s="141">
        <f>Q251*H251</f>
        <v>0</v>
      </c>
      <c r="S251" s="141">
        <v>0</v>
      </c>
      <c r="T251" s="142">
        <f>S251*H251</f>
        <v>0</v>
      </c>
      <c r="AR251" s="143" t="s">
        <v>189</v>
      </c>
      <c r="AT251" s="143" t="s">
        <v>184</v>
      </c>
      <c r="AU251" s="143" t="s">
        <v>79</v>
      </c>
      <c r="AY251" s="17" t="s">
        <v>182</v>
      </c>
      <c r="BE251" s="144">
        <f>IF(N251="základní",J251,0)</f>
        <v>0</v>
      </c>
      <c r="BF251" s="144">
        <f>IF(N251="snížená",J251,0)</f>
        <v>0</v>
      </c>
      <c r="BG251" s="144">
        <f>IF(N251="zákl. přenesená",J251,0)</f>
        <v>0</v>
      </c>
      <c r="BH251" s="144">
        <f>IF(N251="sníž. přenesená",J251,0)</f>
        <v>0</v>
      </c>
      <c r="BI251" s="144">
        <f>IF(N251="nulová",J251,0)</f>
        <v>0</v>
      </c>
      <c r="BJ251" s="17" t="s">
        <v>79</v>
      </c>
      <c r="BK251" s="144">
        <f>ROUND(I251*H251,2)</f>
        <v>0</v>
      </c>
      <c r="BL251" s="17" t="s">
        <v>189</v>
      </c>
      <c r="BM251" s="143" t="s">
        <v>2854</v>
      </c>
    </row>
    <row r="252" spans="2:65" s="1" customFormat="1" ht="24.2" customHeight="1">
      <c r="B252" s="131"/>
      <c r="C252" s="132" t="s">
        <v>1481</v>
      </c>
      <c r="D252" s="132" t="s">
        <v>184</v>
      </c>
      <c r="E252" s="133" t="s">
        <v>6190</v>
      </c>
      <c r="F252" s="134" t="s">
        <v>6182</v>
      </c>
      <c r="G252" s="135" t="s">
        <v>5381</v>
      </c>
      <c r="H252" s="136">
        <v>1</v>
      </c>
      <c r="I252" s="137"/>
      <c r="J252" s="138">
        <f>ROUND(I252*H252,2)</f>
        <v>0</v>
      </c>
      <c r="K252" s="134" t="s">
        <v>3</v>
      </c>
      <c r="L252" s="32"/>
      <c r="M252" s="139" t="s">
        <v>3</v>
      </c>
      <c r="N252" s="140" t="s">
        <v>43</v>
      </c>
      <c r="P252" s="141">
        <f>O252*H252</f>
        <v>0</v>
      </c>
      <c r="Q252" s="141">
        <v>0</v>
      </c>
      <c r="R252" s="141">
        <f>Q252*H252</f>
        <v>0</v>
      </c>
      <c r="S252" s="141">
        <v>0</v>
      </c>
      <c r="T252" s="142">
        <f>S252*H252</f>
        <v>0</v>
      </c>
      <c r="AR252" s="143" t="s">
        <v>189</v>
      </c>
      <c r="AT252" s="143" t="s">
        <v>184</v>
      </c>
      <c r="AU252" s="143" t="s">
        <v>79</v>
      </c>
      <c r="AY252" s="17" t="s">
        <v>182</v>
      </c>
      <c r="BE252" s="144">
        <f>IF(N252="základní",J252,0)</f>
        <v>0</v>
      </c>
      <c r="BF252" s="144">
        <f>IF(N252="snížená",J252,0)</f>
        <v>0</v>
      </c>
      <c r="BG252" s="144">
        <f>IF(N252="zákl. přenesená",J252,0)</f>
        <v>0</v>
      </c>
      <c r="BH252" s="144">
        <f>IF(N252="sníž. přenesená",J252,0)</f>
        <v>0</v>
      </c>
      <c r="BI252" s="144">
        <f>IF(N252="nulová",J252,0)</f>
        <v>0</v>
      </c>
      <c r="BJ252" s="17" t="s">
        <v>79</v>
      </c>
      <c r="BK252" s="144">
        <f>ROUND(I252*H252,2)</f>
        <v>0</v>
      </c>
      <c r="BL252" s="17" t="s">
        <v>189</v>
      </c>
      <c r="BM252" s="143" t="s">
        <v>2879</v>
      </c>
    </row>
    <row r="253" spans="2:65" s="1" customFormat="1" ht="68.25">
      <c r="B253" s="32"/>
      <c r="D253" s="150" t="s">
        <v>739</v>
      </c>
      <c r="F253" s="181" t="s">
        <v>6187</v>
      </c>
      <c r="I253" s="147"/>
      <c r="L253" s="32"/>
      <c r="M253" s="148"/>
      <c r="T253" s="52"/>
      <c r="AT253" s="17" t="s">
        <v>739</v>
      </c>
      <c r="AU253" s="17" t="s">
        <v>79</v>
      </c>
    </row>
    <row r="254" spans="2:65" s="1" customFormat="1" ht="16.5" customHeight="1">
      <c r="B254" s="131"/>
      <c r="C254" s="132" t="s">
        <v>1486</v>
      </c>
      <c r="D254" s="132" t="s">
        <v>184</v>
      </c>
      <c r="E254" s="133" t="s">
        <v>6191</v>
      </c>
      <c r="F254" s="134" t="s">
        <v>6127</v>
      </c>
      <c r="G254" s="135" t="s">
        <v>5381</v>
      </c>
      <c r="H254" s="136">
        <v>1</v>
      </c>
      <c r="I254" s="137"/>
      <c r="J254" s="138">
        <f>ROUND(I254*H254,2)</f>
        <v>0</v>
      </c>
      <c r="K254" s="134" t="s">
        <v>3</v>
      </c>
      <c r="L254" s="32"/>
      <c r="M254" s="139" t="s">
        <v>3</v>
      </c>
      <c r="N254" s="140" t="s">
        <v>43</v>
      </c>
      <c r="P254" s="141">
        <f>O254*H254</f>
        <v>0</v>
      </c>
      <c r="Q254" s="141">
        <v>0</v>
      </c>
      <c r="R254" s="141">
        <f>Q254*H254</f>
        <v>0</v>
      </c>
      <c r="S254" s="141">
        <v>0</v>
      </c>
      <c r="T254" s="142">
        <f>S254*H254</f>
        <v>0</v>
      </c>
      <c r="AR254" s="143" t="s">
        <v>189</v>
      </c>
      <c r="AT254" s="143" t="s">
        <v>184</v>
      </c>
      <c r="AU254" s="143" t="s">
        <v>79</v>
      </c>
      <c r="AY254" s="17" t="s">
        <v>182</v>
      </c>
      <c r="BE254" s="144">
        <f>IF(N254="základní",J254,0)</f>
        <v>0</v>
      </c>
      <c r="BF254" s="144">
        <f>IF(N254="snížená",J254,0)</f>
        <v>0</v>
      </c>
      <c r="BG254" s="144">
        <f>IF(N254="zákl. přenesená",J254,0)</f>
        <v>0</v>
      </c>
      <c r="BH254" s="144">
        <f>IF(N254="sníž. přenesená",J254,0)</f>
        <v>0</v>
      </c>
      <c r="BI254" s="144">
        <f>IF(N254="nulová",J254,0)</f>
        <v>0</v>
      </c>
      <c r="BJ254" s="17" t="s">
        <v>79</v>
      </c>
      <c r="BK254" s="144">
        <f>ROUND(I254*H254,2)</f>
        <v>0</v>
      </c>
      <c r="BL254" s="17" t="s">
        <v>189</v>
      </c>
      <c r="BM254" s="143" t="s">
        <v>2895</v>
      </c>
    </row>
    <row r="255" spans="2:65" s="1" customFormat="1" ht="29.25">
      <c r="B255" s="32"/>
      <c r="D255" s="150" t="s">
        <v>739</v>
      </c>
      <c r="F255" s="181" t="s">
        <v>6189</v>
      </c>
      <c r="I255" s="147"/>
      <c r="L255" s="32"/>
      <c r="M255" s="148"/>
      <c r="T255" s="52"/>
      <c r="AT255" s="17" t="s">
        <v>739</v>
      </c>
      <c r="AU255" s="17" t="s">
        <v>79</v>
      </c>
    </row>
    <row r="256" spans="2:65" s="1" customFormat="1" ht="24.2" customHeight="1">
      <c r="B256" s="131"/>
      <c r="C256" s="132" t="s">
        <v>1491</v>
      </c>
      <c r="D256" s="132" t="s">
        <v>184</v>
      </c>
      <c r="E256" s="133" t="s">
        <v>6161</v>
      </c>
      <c r="F256" s="134" t="s">
        <v>6162</v>
      </c>
      <c r="G256" s="135" t="s">
        <v>5999</v>
      </c>
      <c r="H256" s="136">
        <v>26</v>
      </c>
      <c r="I256" s="137"/>
      <c r="J256" s="138">
        <f>ROUND(I256*H256,2)</f>
        <v>0</v>
      </c>
      <c r="K256" s="134" t="s">
        <v>3</v>
      </c>
      <c r="L256" s="32"/>
      <c r="M256" s="139" t="s">
        <v>3</v>
      </c>
      <c r="N256" s="140" t="s">
        <v>43</v>
      </c>
      <c r="P256" s="141">
        <f>O256*H256</f>
        <v>0</v>
      </c>
      <c r="Q256" s="141">
        <v>0</v>
      </c>
      <c r="R256" s="141">
        <f>Q256*H256</f>
        <v>0</v>
      </c>
      <c r="S256" s="141">
        <v>0</v>
      </c>
      <c r="T256" s="142">
        <f>S256*H256</f>
        <v>0</v>
      </c>
      <c r="AR256" s="143" t="s">
        <v>189</v>
      </c>
      <c r="AT256" s="143" t="s">
        <v>184</v>
      </c>
      <c r="AU256" s="143" t="s">
        <v>79</v>
      </c>
      <c r="AY256" s="17" t="s">
        <v>182</v>
      </c>
      <c r="BE256" s="144">
        <f>IF(N256="základní",J256,0)</f>
        <v>0</v>
      </c>
      <c r="BF256" s="144">
        <f>IF(N256="snížená",J256,0)</f>
        <v>0</v>
      </c>
      <c r="BG256" s="144">
        <f>IF(N256="zákl. přenesená",J256,0)</f>
        <v>0</v>
      </c>
      <c r="BH256" s="144">
        <f>IF(N256="sníž. přenesená",J256,0)</f>
        <v>0</v>
      </c>
      <c r="BI256" s="144">
        <f>IF(N256="nulová",J256,0)</f>
        <v>0</v>
      </c>
      <c r="BJ256" s="17" t="s">
        <v>79</v>
      </c>
      <c r="BK256" s="144">
        <f>ROUND(I256*H256,2)</f>
        <v>0</v>
      </c>
      <c r="BL256" s="17" t="s">
        <v>189</v>
      </c>
      <c r="BM256" s="143" t="s">
        <v>2912</v>
      </c>
    </row>
    <row r="257" spans="2:65" s="1" customFormat="1" ht="37.9" customHeight="1">
      <c r="B257" s="131"/>
      <c r="C257" s="132" t="s">
        <v>1497</v>
      </c>
      <c r="D257" s="132" t="s">
        <v>184</v>
      </c>
      <c r="E257" s="133" t="s">
        <v>6192</v>
      </c>
      <c r="F257" s="134" t="s">
        <v>6193</v>
      </c>
      <c r="G257" s="135" t="s">
        <v>6194</v>
      </c>
      <c r="H257" s="136">
        <v>1</v>
      </c>
      <c r="I257" s="137"/>
      <c r="J257" s="138">
        <f>ROUND(I257*H257,2)</f>
        <v>0</v>
      </c>
      <c r="K257" s="134" t="s">
        <v>3</v>
      </c>
      <c r="L257" s="32"/>
      <c r="M257" s="139" t="s">
        <v>3</v>
      </c>
      <c r="N257" s="140" t="s">
        <v>43</v>
      </c>
      <c r="P257" s="141">
        <f>O257*H257</f>
        <v>0</v>
      </c>
      <c r="Q257" s="141">
        <v>0</v>
      </c>
      <c r="R257" s="141">
        <f>Q257*H257</f>
        <v>0</v>
      </c>
      <c r="S257" s="141">
        <v>0</v>
      </c>
      <c r="T257" s="142">
        <f>S257*H257</f>
        <v>0</v>
      </c>
      <c r="AR257" s="143" t="s">
        <v>189</v>
      </c>
      <c r="AT257" s="143" t="s">
        <v>184</v>
      </c>
      <c r="AU257" s="143" t="s">
        <v>79</v>
      </c>
      <c r="AY257" s="17" t="s">
        <v>182</v>
      </c>
      <c r="BE257" s="144">
        <f>IF(N257="základní",J257,0)</f>
        <v>0</v>
      </c>
      <c r="BF257" s="144">
        <f>IF(N257="snížená",J257,0)</f>
        <v>0</v>
      </c>
      <c r="BG257" s="144">
        <f>IF(N257="zákl. přenesená",J257,0)</f>
        <v>0</v>
      </c>
      <c r="BH257" s="144">
        <f>IF(N257="sníž. přenesená",J257,0)</f>
        <v>0</v>
      </c>
      <c r="BI257" s="144">
        <f>IF(N257="nulová",J257,0)</f>
        <v>0</v>
      </c>
      <c r="BJ257" s="17" t="s">
        <v>79</v>
      </c>
      <c r="BK257" s="144">
        <f>ROUND(I257*H257,2)</f>
        <v>0</v>
      </c>
      <c r="BL257" s="17" t="s">
        <v>189</v>
      </c>
      <c r="BM257" s="143" t="s">
        <v>2922</v>
      </c>
    </row>
    <row r="258" spans="2:65" s="1" customFormat="1" ht="24.2" customHeight="1">
      <c r="B258" s="131"/>
      <c r="C258" s="132" t="s">
        <v>1721</v>
      </c>
      <c r="D258" s="132" t="s">
        <v>184</v>
      </c>
      <c r="E258" s="133" t="s">
        <v>6195</v>
      </c>
      <c r="F258" s="134" t="s">
        <v>6196</v>
      </c>
      <c r="G258" s="135" t="s">
        <v>2421</v>
      </c>
      <c r="H258" s="136">
        <v>1</v>
      </c>
      <c r="I258" s="137"/>
      <c r="J258" s="138">
        <f>ROUND(I258*H258,2)</f>
        <v>0</v>
      </c>
      <c r="K258" s="134" t="s">
        <v>3</v>
      </c>
      <c r="L258" s="32"/>
      <c r="M258" s="139" t="s">
        <v>3</v>
      </c>
      <c r="N258" s="140" t="s">
        <v>43</v>
      </c>
      <c r="P258" s="141">
        <f>O258*H258</f>
        <v>0</v>
      </c>
      <c r="Q258" s="141">
        <v>0</v>
      </c>
      <c r="R258" s="141">
        <f>Q258*H258</f>
        <v>0</v>
      </c>
      <c r="S258" s="141">
        <v>0</v>
      </c>
      <c r="T258" s="142">
        <f>S258*H258</f>
        <v>0</v>
      </c>
      <c r="AR258" s="143" t="s">
        <v>189</v>
      </c>
      <c r="AT258" s="143" t="s">
        <v>184</v>
      </c>
      <c r="AU258" s="143" t="s">
        <v>79</v>
      </c>
      <c r="AY258" s="17" t="s">
        <v>182</v>
      </c>
      <c r="BE258" s="144">
        <f>IF(N258="základní",J258,0)</f>
        <v>0</v>
      </c>
      <c r="BF258" s="144">
        <f>IF(N258="snížená",J258,0)</f>
        <v>0</v>
      </c>
      <c r="BG258" s="144">
        <f>IF(N258="zákl. přenesená",J258,0)</f>
        <v>0</v>
      </c>
      <c r="BH258" s="144">
        <f>IF(N258="sníž. přenesená",J258,0)</f>
        <v>0</v>
      </c>
      <c r="BI258" s="144">
        <f>IF(N258="nulová",J258,0)</f>
        <v>0</v>
      </c>
      <c r="BJ258" s="17" t="s">
        <v>79</v>
      </c>
      <c r="BK258" s="144">
        <f>ROUND(I258*H258,2)</f>
        <v>0</v>
      </c>
      <c r="BL258" s="17" t="s">
        <v>189</v>
      </c>
      <c r="BM258" s="143" t="s">
        <v>2951</v>
      </c>
    </row>
    <row r="259" spans="2:65" s="11" customFormat="1" ht="25.9" customHeight="1">
      <c r="B259" s="119"/>
      <c r="D259" s="120" t="s">
        <v>71</v>
      </c>
      <c r="E259" s="121" t="s">
        <v>6197</v>
      </c>
      <c r="F259" s="121" t="s">
        <v>6198</v>
      </c>
      <c r="I259" s="122"/>
      <c r="J259" s="123">
        <f>BK259</f>
        <v>0</v>
      </c>
      <c r="L259" s="119"/>
      <c r="M259" s="124"/>
      <c r="P259" s="125">
        <f>SUM(P260:P264)</f>
        <v>0</v>
      </c>
      <c r="R259" s="125">
        <f>SUM(R260:R264)</f>
        <v>0</v>
      </c>
      <c r="T259" s="126">
        <f>SUM(T260:T264)</f>
        <v>0</v>
      </c>
      <c r="AR259" s="120" t="s">
        <v>79</v>
      </c>
      <c r="AT259" s="127" t="s">
        <v>71</v>
      </c>
      <c r="AU259" s="127" t="s">
        <v>72</v>
      </c>
      <c r="AY259" s="120" t="s">
        <v>182</v>
      </c>
      <c r="BK259" s="128">
        <f>SUM(BK260:BK264)</f>
        <v>0</v>
      </c>
    </row>
    <row r="260" spans="2:65" s="1" customFormat="1" ht="33" customHeight="1">
      <c r="B260" s="131"/>
      <c r="C260" s="132" t="s">
        <v>1726</v>
      </c>
      <c r="D260" s="132" t="s">
        <v>184</v>
      </c>
      <c r="E260" s="133" t="s">
        <v>6199</v>
      </c>
      <c r="F260" s="134" t="s">
        <v>6200</v>
      </c>
      <c r="G260" s="135" t="s">
        <v>5381</v>
      </c>
      <c r="H260" s="136">
        <v>1</v>
      </c>
      <c r="I260" s="137"/>
      <c r="J260" s="138">
        <f>ROUND(I260*H260,2)</f>
        <v>0</v>
      </c>
      <c r="K260" s="134" t="s">
        <v>3</v>
      </c>
      <c r="L260" s="32"/>
      <c r="M260" s="139" t="s">
        <v>3</v>
      </c>
      <c r="N260" s="140" t="s">
        <v>43</v>
      </c>
      <c r="P260" s="141">
        <f>O260*H260</f>
        <v>0</v>
      </c>
      <c r="Q260" s="141">
        <v>0</v>
      </c>
      <c r="R260" s="141">
        <f>Q260*H260</f>
        <v>0</v>
      </c>
      <c r="S260" s="141">
        <v>0</v>
      </c>
      <c r="T260" s="142">
        <f>S260*H260</f>
        <v>0</v>
      </c>
      <c r="AR260" s="143" t="s">
        <v>189</v>
      </c>
      <c r="AT260" s="143" t="s">
        <v>184</v>
      </c>
      <c r="AU260" s="143" t="s">
        <v>79</v>
      </c>
      <c r="AY260" s="17" t="s">
        <v>182</v>
      </c>
      <c r="BE260" s="144">
        <f>IF(N260="základní",J260,0)</f>
        <v>0</v>
      </c>
      <c r="BF260" s="144">
        <f>IF(N260="snížená",J260,0)</f>
        <v>0</v>
      </c>
      <c r="BG260" s="144">
        <f>IF(N260="zákl. přenesená",J260,0)</f>
        <v>0</v>
      </c>
      <c r="BH260" s="144">
        <f>IF(N260="sníž. přenesená",J260,0)</f>
        <v>0</v>
      </c>
      <c r="BI260" s="144">
        <f>IF(N260="nulová",J260,0)</f>
        <v>0</v>
      </c>
      <c r="BJ260" s="17" t="s">
        <v>79</v>
      </c>
      <c r="BK260" s="144">
        <f>ROUND(I260*H260,2)</f>
        <v>0</v>
      </c>
      <c r="BL260" s="17" t="s">
        <v>189</v>
      </c>
      <c r="BM260" s="143" t="s">
        <v>2996</v>
      </c>
    </row>
    <row r="261" spans="2:65" s="1" customFormat="1" ht="87.75">
      <c r="B261" s="32"/>
      <c r="D261" s="150" t="s">
        <v>739</v>
      </c>
      <c r="F261" s="181" t="s">
        <v>6201</v>
      </c>
      <c r="I261" s="147"/>
      <c r="L261" s="32"/>
      <c r="M261" s="148"/>
      <c r="T261" s="52"/>
      <c r="AT261" s="17" t="s">
        <v>739</v>
      </c>
      <c r="AU261" s="17" t="s">
        <v>79</v>
      </c>
    </row>
    <row r="262" spans="2:65" s="1" customFormat="1" ht="16.5" customHeight="1">
      <c r="B262" s="131"/>
      <c r="C262" s="164" t="s">
        <v>1734</v>
      </c>
      <c r="D262" s="164" t="s">
        <v>281</v>
      </c>
      <c r="E262" s="165" t="s">
        <v>6202</v>
      </c>
      <c r="F262" s="166" t="s">
        <v>6203</v>
      </c>
      <c r="G262" s="167" t="s">
        <v>2421</v>
      </c>
      <c r="H262" s="168">
        <v>1</v>
      </c>
      <c r="I262" s="169"/>
      <c r="J262" s="170">
        <f>ROUND(I262*H262,2)</f>
        <v>0</v>
      </c>
      <c r="K262" s="166" t="s">
        <v>3</v>
      </c>
      <c r="L262" s="171"/>
      <c r="M262" s="172" t="s">
        <v>3</v>
      </c>
      <c r="N262" s="173" t="s">
        <v>43</v>
      </c>
      <c r="P262" s="141">
        <f>O262*H262</f>
        <v>0</v>
      </c>
      <c r="Q262" s="141">
        <v>0</v>
      </c>
      <c r="R262" s="141">
        <f>Q262*H262</f>
        <v>0</v>
      </c>
      <c r="S262" s="141">
        <v>0</v>
      </c>
      <c r="T262" s="142">
        <f>S262*H262</f>
        <v>0</v>
      </c>
      <c r="AR262" s="143" t="s">
        <v>236</v>
      </c>
      <c r="AT262" s="143" t="s">
        <v>281</v>
      </c>
      <c r="AU262" s="143" t="s">
        <v>79</v>
      </c>
      <c r="AY262" s="17" t="s">
        <v>182</v>
      </c>
      <c r="BE262" s="144">
        <f>IF(N262="základní",J262,0)</f>
        <v>0</v>
      </c>
      <c r="BF262" s="144">
        <f>IF(N262="snížená",J262,0)</f>
        <v>0</v>
      </c>
      <c r="BG262" s="144">
        <f>IF(N262="zákl. přenesená",J262,0)</f>
        <v>0</v>
      </c>
      <c r="BH262" s="144">
        <f>IF(N262="sníž. přenesená",J262,0)</f>
        <v>0</v>
      </c>
      <c r="BI262" s="144">
        <f>IF(N262="nulová",J262,0)</f>
        <v>0</v>
      </c>
      <c r="BJ262" s="17" t="s">
        <v>79</v>
      </c>
      <c r="BK262" s="144">
        <f>ROUND(I262*H262,2)</f>
        <v>0</v>
      </c>
      <c r="BL262" s="17" t="s">
        <v>189</v>
      </c>
      <c r="BM262" s="143" t="s">
        <v>6204</v>
      </c>
    </row>
    <row r="263" spans="2:65" s="1" customFormat="1" ht="16.5" customHeight="1">
      <c r="B263" s="131"/>
      <c r="C263" s="164" t="s">
        <v>1772</v>
      </c>
      <c r="D263" s="164" t="s">
        <v>281</v>
      </c>
      <c r="E263" s="165" t="s">
        <v>6205</v>
      </c>
      <c r="F263" s="166" t="s">
        <v>6206</v>
      </c>
      <c r="G263" s="167" t="s">
        <v>5381</v>
      </c>
      <c r="H263" s="168">
        <v>1</v>
      </c>
      <c r="I263" s="169"/>
      <c r="J263" s="170">
        <f>ROUND(I263*H263,2)</f>
        <v>0</v>
      </c>
      <c r="K263" s="166" t="s">
        <v>3</v>
      </c>
      <c r="L263" s="171"/>
      <c r="M263" s="172" t="s">
        <v>3</v>
      </c>
      <c r="N263" s="173" t="s">
        <v>43</v>
      </c>
      <c r="P263" s="141">
        <f>O263*H263</f>
        <v>0</v>
      </c>
      <c r="Q263" s="141">
        <v>0</v>
      </c>
      <c r="R263" s="141">
        <f>Q263*H263</f>
        <v>0</v>
      </c>
      <c r="S263" s="141">
        <v>0</v>
      </c>
      <c r="T263" s="142">
        <f>S263*H263</f>
        <v>0</v>
      </c>
      <c r="AR263" s="143" t="s">
        <v>236</v>
      </c>
      <c r="AT263" s="143" t="s">
        <v>281</v>
      </c>
      <c r="AU263" s="143" t="s">
        <v>79</v>
      </c>
      <c r="AY263" s="17" t="s">
        <v>182</v>
      </c>
      <c r="BE263" s="144">
        <f>IF(N263="základní",J263,0)</f>
        <v>0</v>
      </c>
      <c r="BF263" s="144">
        <f>IF(N263="snížená",J263,0)</f>
        <v>0</v>
      </c>
      <c r="BG263" s="144">
        <f>IF(N263="zákl. přenesená",J263,0)</f>
        <v>0</v>
      </c>
      <c r="BH263" s="144">
        <f>IF(N263="sníž. přenesená",J263,0)</f>
        <v>0</v>
      </c>
      <c r="BI263" s="144">
        <f>IF(N263="nulová",J263,0)</f>
        <v>0</v>
      </c>
      <c r="BJ263" s="17" t="s">
        <v>79</v>
      </c>
      <c r="BK263" s="144">
        <f>ROUND(I263*H263,2)</f>
        <v>0</v>
      </c>
      <c r="BL263" s="17" t="s">
        <v>189</v>
      </c>
      <c r="BM263" s="143" t="s">
        <v>6207</v>
      </c>
    </row>
    <row r="264" spans="2:65" s="1" customFormat="1" ht="16.5" customHeight="1">
      <c r="B264" s="131"/>
      <c r="C264" s="164" t="s">
        <v>1781</v>
      </c>
      <c r="D264" s="164" t="s">
        <v>281</v>
      </c>
      <c r="E264" s="165" t="s">
        <v>6208</v>
      </c>
      <c r="F264" s="166" t="s">
        <v>6209</v>
      </c>
      <c r="G264" s="167" t="s">
        <v>2421</v>
      </c>
      <c r="H264" s="168">
        <v>1</v>
      </c>
      <c r="I264" s="169"/>
      <c r="J264" s="170">
        <f>ROUND(I264*H264,2)</f>
        <v>0</v>
      </c>
      <c r="K264" s="166" t="s">
        <v>3</v>
      </c>
      <c r="L264" s="171"/>
      <c r="M264" s="172" t="s">
        <v>3</v>
      </c>
      <c r="N264" s="173" t="s">
        <v>43</v>
      </c>
      <c r="P264" s="141">
        <f>O264*H264</f>
        <v>0</v>
      </c>
      <c r="Q264" s="141">
        <v>0</v>
      </c>
      <c r="R264" s="141">
        <f>Q264*H264</f>
        <v>0</v>
      </c>
      <c r="S264" s="141">
        <v>0</v>
      </c>
      <c r="T264" s="142">
        <f>S264*H264</f>
        <v>0</v>
      </c>
      <c r="AR264" s="143" t="s">
        <v>236</v>
      </c>
      <c r="AT264" s="143" t="s">
        <v>281</v>
      </c>
      <c r="AU264" s="143" t="s">
        <v>79</v>
      </c>
      <c r="AY264" s="17" t="s">
        <v>182</v>
      </c>
      <c r="BE264" s="144">
        <f>IF(N264="základní",J264,0)</f>
        <v>0</v>
      </c>
      <c r="BF264" s="144">
        <f>IF(N264="snížená",J264,0)</f>
        <v>0</v>
      </c>
      <c r="BG264" s="144">
        <f>IF(N264="zákl. přenesená",J264,0)</f>
        <v>0</v>
      </c>
      <c r="BH264" s="144">
        <f>IF(N264="sníž. přenesená",J264,0)</f>
        <v>0</v>
      </c>
      <c r="BI264" s="144">
        <f>IF(N264="nulová",J264,0)</f>
        <v>0</v>
      </c>
      <c r="BJ264" s="17" t="s">
        <v>79</v>
      </c>
      <c r="BK264" s="144">
        <f>ROUND(I264*H264,2)</f>
        <v>0</v>
      </c>
      <c r="BL264" s="17" t="s">
        <v>189</v>
      </c>
      <c r="BM264" s="143" t="s">
        <v>6210</v>
      </c>
    </row>
    <row r="265" spans="2:65" s="11" customFormat="1" ht="25.9" customHeight="1">
      <c r="B265" s="119"/>
      <c r="D265" s="120" t="s">
        <v>71</v>
      </c>
      <c r="E265" s="121" t="s">
        <v>6211</v>
      </c>
      <c r="F265" s="121" t="s">
        <v>6212</v>
      </c>
      <c r="I265" s="122"/>
      <c r="J265" s="123">
        <f>BK265</f>
        <v>0</v>
      </c>
      <c r="L265" s="119"/>
      <c r="M265" s="124"/>
      <c r="P265" s="125">
        <f>SUM(P266:P314)</f>
        <v>0</v>
      </c>
      <c r="R265" s="125">
        <f>SUM(R266:R314)</f>
        <v>0</v>
      </c>
      <c r="T265" s="126">
        <f>SUM(T266:T314)</f>
        <v>0</v>
      </c>
      <c r="AR265" s="120" t="s">
        <v>79</v>
      </c>
      <c r="AT265" s="127" t="s">
        <v>71</v>
      </c>
      <c r="AU265" s="127" t="s">
        <v>72</v>
      </c>
      <c r="AY265" s="120" t="s">
        <v>182</v>
      </c>
      <c r="BK265" s="128">
        <f>SUM(BK266:BK314)</f>
        <v>0</v>
      </c>
    </row>
    <row r="266" spans="2:65" s="1" customFormat="1" ht="37.9" customHeight="1">
      <c r="B266" s="131"/>
      <c r="C266" s="132" t="s">
        <v>1786</v>
      </c>
      <c r="D266" s="132" t="s">
        <v>184</v>
      </c>
      <c r="E266" s="133" t="s">
        <v>6213</v>
      </c>
      <c r="F266" s="134" t="s">
        <v>6214</v>
      </c>
      <c r="G266" s="135" t="s">
        <v>5381</v>
      </c>
      <c r="H266" s="136">
        <v>1</v>
      </c>
      <c r="I266" s="137"/>
      <c r="J266" s="138">
        <f>ROUND(I266*H266,2)</f>
        <v>0</v>
      </c>
      <c r="K266" s="134" t="s">
        <v>3</v>
      </c>
      <c r="L266" s="32"/>
      <c r="M266" s="139" t="s">
        <v>3</v>
      </c>
      <c r="N266" s="140" t="s">
        <v>43</v>
      </c>
      <c r="P266" s="141">
        <f>O266*H266</f>
        <v>0</v>
      </c>
      <c r="Q266" s="141">
        <v>0</v>
      </c>
      <c r="R266" s="141">
        <f>Q266*H266</f>
        <v>0</v>
      </c>
      <c r="S266" s="141">
        <v>0</v>
      </c>
      <c r="T266" s="142">
        <f>S266*H266</f>
        <v>0</v>
      </c>
      <c r="AR266" s="143" t="s">
        <v>189</v>
      </c>
      <c r="AT266" s="143" t="s">
        <v>184</v>
      </c>
      <c r="AU266" s="143" t="s">
        <v>79</v>
      </c>
      <c r="AY266" s="17" t="s">
        <v>182</v>
      </c>
      <c r="BE266" s="144">
        <f>IF(N266="základní",J266,0)</f>
        <v>0</v>
      </c>
      <c r="BF266" s="144">
        <f>IF(N266="snížená",J266,0)</f>
        <v>0</v>
      </c>
      <c r="BG266" s="144">
        <f>IF(N266="zákl. přenesená",J266,0)</f>
        <v>0</v>
      </c>
      <c r="BH266" s="144">
        <f>IF(N266="sníž. přenesená",J266,0)</f>
        <v>0</v>
      </c>
      <c r="BI266" s="144">
        <f>IF(N266="nulová",J266,0)</f>
        <v>0</v>
      </c>
      <c r="BJ266" s="17" t="s">
        <v>79</v>
      </c>
      <c r="BK266" s="144">
        <f>ROUND(I266*H266,2)</f>
        <v>0</v>
      </c>
      <c r="BL266" s="17" t="s">
        <v>189</v>
      </c>
      <c r="BM266" s="143" t="s">
        <v>3007</v>
      </c>
    </row>
    <row r="267" spans="2:65" s="1" customFormat="1" ht="48.75">
      <c r="B267" s="32"/>
      <c r="D267" s="150" t="s">
        <v>739</v>
      </c>
      <c r="F267" s="181" t="s">
        <v>6215</v>
      </c>
      <c r="I267" s="147"/>
      <c r="L267" s="32"/>
      <c r="M267" s="148"/>
      <c r="T267" s="52"/>
      <c r="AT267" s="17" t="s">
        <v>739</v>
      </c>
      <c r="AU267" s="17" t="s">
        <v>79</v>
      </c>
    </row>
    <row r="268" spans="2:65" s="1" customFormat="1" ht="16.5" customHeight="1">
      <c r="B268" s="131"/>
      <c r="C268" s="132" t="s">
        <v>1838</v>
      </c>
      <c r="D268" s="132" t="s">
        <v>184</v>
      </c>
      <c r="E268" s="133" t="s">
        <v>6216</v>
      </c>
      <c r="F268" s="134" t="s">
        <v>6217</v>
      </c>
      <c r="G268" s="135" t="s">
        <v>5381</v>
      </c>
      <c r="H268" s="136">
        <v>1</v>
      </c>
      <c r="I268" s="137"/>
      <c r="J268" s="138">
        <f>ROUND(I268*H268,2)</f>
        <v>0</v>
      </c>
      <c r="K268" s="134" t="s">
        <v>3</v>
      </c>
      <c r="L268" s="32"/>
      <c r="M268" s="139" t="s">
        <v>3</v>
      </c>
      <c r="N268" s="140" t="s">
        <v>43</v>
      </c>
      <c r="P268" s="141">
        <f>O268*H268</f>
        <v>0</v>
      </c>
      <c r="Q268" s="141">
        <v>0</v>
      </c>
      <c r="R268" s="141">
        <f>Q268*H268</f>
        <v>0</v>
      </c>
      <c r="S268" s="141">
        <v>0</v>
      </c>
      <c r="T268" s="142">
        <f>S268*H268</f>
        <v>0</v>
      </c>
      <c r="AR268" s="143" t="s">
        <v>189</v>
      </c>
      <c r="AT268" s="143" t="s">
        <v>184</v>
      </c>
      <c r="AU268" s="143" t="s">
        <v>79</v>
      </c>
      <c r="AY268" s="17" t="s">
        <v>182</v>
      </c>
      <c r="BE268" s="144">
        <f>IF(N268="základní",J268,0)</f>
        <v>0</v>
      </c>
      <c r="BF268" s="144">
        <f>IF(N268="snížená",J268,0)</f>
        <v>0</v>
      </c>
      <c r="BG268" s="144">
        <f>IF(N268="zákl. přenesená",J268,0)</f>
        <v>0</v>
      </c>
      <c r="BH268" s="144">
        <f>IF(N268="sníž. přenesená",J268,0)</f>
        <v>0</v>
      </c>
      <c r="BI268" s="144">
        <f>IF(N268="nulová",J268,0)</f>
        <v>0</v>
      </c>
      <c r="BJ268" s="17" t="s">
        <v>79</v>
      </c>
      <c r="BK268" s="144">
        <f>ROUND(I268*H268,2)</f>
        <v>0</v>
      </c>
      <c r="BL268" s="17" t="s">
        <v>189</v>
      </c>
      <c r="BM268" s="143" t="s">
        <v>3021</v>
      </c>
    </row>
    <row r="269" spans="2:65" s="1" customFormat="1" ht="37.9" customHeight="1">
      <c r="B269" s="131"/>
      <c r="C269" s="132" t="s">
        <v>1848</v>
      </c>
      <c r="D269" s="132" t="s">
        <v>184</v>
      </c>
      <c r="E269" s="133" t="s">
        <v>6218</v>
      </c>
      <c r="F269" s="134" t="s">
        <v>6214</v>
      </c>
      <c r="G269" s="135" t="s">
        <v>5381</v>
      </c>
      <c r="H269" s="136">
        <v>1</v>
      </c>
      <c r="I269" s="137"/>
      <c r="J269" s="138">
        <f>ROUND(I269*H269,2)</f>
        <v>0</v>
      </c>
      <c r="K269" s="134" t="s">
        <v>3</v>
      </c>
      <c r="L269" s="32"/>
      <c r="M269" s="139" t="s">
        <v>3</v>
      </c>
      <c r="N269" s="140" t="s">
        <v>43</v>
      </c>
      <c r="P269" s="141">
        <f>O269*H269</f>
        <v>0</v>
      </c>
      <c r="Q269" s="141">
        <v>0</v>
      </c>
      <c r="R269" s="141">
        <f>Q269*H269</f>
        <v>0</v>
      </c>
      <c r="S269" s="141">
        <v>0</v>
      </c>
      <c r="T269" s="142">
        <f>S269*H269</f>
        <v>0</v>
      </c>
      <c r="AR269" s="143" t="s">
        <v>189</v>
      </c>
      <c r="AT269" s="143" t="s">
        <v>184</v>
      </c>
      <c r="AU269" s="143" t="s">
        <v>79</v>
      </c>
      <c r="AY269" s="17" t="s">
        <v>182</v>
      </c>
      <c r="BE269" s="144">
        <f>IF(N269="základní",J269,0)</f>
        <v>0</v>
      </c>
      <c r="BF269" s="144">
        <f>IF(N269="snížená",J269,0)</f>
        <v>0</v>
      </c>
      <c r="BG269" s="144">
        <f>IF(N269="zákl. přenesená",J269,0)</f>
        <v>0</v>
      </c>
      <c r="BH269" s="144">
        <f>IF(N269="sníž. přenesená",J269,0)</f>
        <v>0</v>
      </c>
      <c r="BI269" s="144">
        <f>IF(N269="nulová",J269,0)</f>
        <v>0</v>
      </c>
      <c r="BJ269" s="17" t="s">
        <v>79</v>
      </c>
      <c r="BK269" s="144">
        <f>ROUND(I269*H269,2)</f>
        <v>0</v>
      </c>
      <c r="BL269" s="17" t="s">
        <v>189</v>
      </c>
      <c r="BM269" s="143" t="s">
        <v>3032</v>
      </c>
    </row>
    <row r="270" spans="2:65" s="1" customFormat="1" ht="48.75">
      <c r="B270" s="32"/>
      <c r="D270" s="150" t="s">
        <v>739</v>
      </c>
      <c r="F270" s="181" t="s">
        <v>6219</v>
      </c>
      <c r="I270" s="147"/>
      <c r="L270" s="32"/>
      <c r="M270" s="148"/>
      <c r="T270" s="52"/>
      <c r="AT270" s="17" t="s">
        <v>739</v>
      </c>
      <c r="AU270" s="17" t="s">
        <v>79</v>
      </c>
    </row>
    <row r="271" spans="2:65" s="1" customFormat="1" ht="16.5" customHeight="1">
      <c r="B271" s="131"/>
      <c r="C271" s="132" t="s">
        <v>1854</v>
      </c>
      <c r="D271" s="132" t="s">
        <v>184</v>
      </c>
      <c r="E271" s="133" t="s">
        <v>6216</v>
      </c>
      <c r="F271" s="134" t="s">
        <v>6217</v>
      </c>
      <c r="G271" s="135" t="s">
        <v>5381</v>
      </c>
      <c r="H271" s="136">
        <v>1</v>
      </c>
      <c r="I271" s="137"/>
      <c r="J271" s="138">
        <f t="shared" ref="J271:J287" si="40">ROUND(I271*H271,2)</f>
        <v>0</v>
      </c>
      <c r="K271" s="134" t="s">
        <v>3</v>
      </c>
      <c r="L271" s="32"/>
      <c r="M271" s="139" t="s">
        <v>3</v>
      </c>
      <c r="N271" s="140" t="s">
        <v>43</v>
      </c>
      <c r="P271" s="141">
        <f t="shared" ref="P271:P287" si="41">O271*H271</f>
        <v>0</v>
      </c>
      <c r="Q271" s="141">
        <v>0</v>
      </c>
      <c r="R271" s="141">
        <f t="shared" ref="R271:R287" si="42">Q271*H271</f>
        <v>0</v>
      </c>
      <c r="S271" s="141">
        <v>0</v>
      </c>
      <c r="T271" s="142">
        <f t="shared" ref="T271:T287" si="43">S271*H271</f>
        <v>0</v>
      </c>
      <c r="AR271" s="143" t="s">
        <v>189</v>
      </c>
      <c r="AT271" s="143" t="s">
        <v>184</v>
      </c>
      <c r="AU271" s="143" t="s">
        <v>79</v>
      </c>
      <c r="AY271" s="17" t="s">
        <v>182</v>
      </c>
      <c r="BE271" s="144">
        <f t="shared" ref="BE271:BE287" si="44">IF(N271="základní",J271,0)</f>
        <v>0</v>
      </c>
      <c r="BF271" s="144">
        <f t="shared" ref="BF271:BF287" si="45">IF(N271="snížená",J271,0)</f>
        <v>0</v>
      </c>
      <c r="BG271" s="144">
        <f t="shared" ref="BG271:BG287" si="46">IF(N271="zákl. přenesená",J271,0)</f>
        <v>0</v>
      </c>
      <c r="BH271" s="144">
        <f t="shared" ref="BH271:BH287" si="47">IF(N271="sníž. přenesená",J271,0)</f>
        <v>0</v>
      </c>
      <c r="BI271" s="144">
        <f t="shared" ref="BI271:BI287" si="48">IF(N271="nulová",J271,0)</f>
        <v>0</v>
      </c>
      <c r="BJ271" s="17" t="s">
        <v>79</v>
      </c>
      <c r="BK271" s="144">
        <f t="shared" ref="BK271:BK287" si="49">ROUND(I271*H271,2)</f>
        <v>0</v>
      </c>
      <c r="BL271" s="17" t="s">
        <v>189</v>
      </c>
      <c r="BM271" s="143" t="s">
        <v>3043</v>
      </c>
    </row>
    <row r="272" spans="2:65" s="1" customFormat="1" ht="37.9" customHeight="1">
      <c r="B272" s="131"/>
      <c r="C272" s="132" t="s">
        <v>1859</v>
      </c>
      <c r="D272" s="132" t="s">
        <v>184</v>
      </c>
      <c r="E272" s="133" t="s">
        <v>6220</v>
      </c>
      <c r="F272" s="134" t="s">
        <v>6221</v>
      </c>
      <c r="G272" s="135" t="s">
        <v>5381</v>
      </c>
      <c r="H272" s="136">
        <v>1</v>
      </c>
      <c r="I272" s="137"/>
      <c r="J272" s="138">
        <f t="shared" si="40"/>
        <v>0</v>
      </c>
      <c r="K272" s="134" t="s">
        <v>3</v>
      </c>
      <c r="L272" s="32"/>
      <c r="M272" s="139" t="s">
        <v>3</v>
      </c>
      <c r="N272" s="140" t="s">
        <v>43</v>
      </c>
      <c r="P272" s="141">
        <f t="shared" si="41"/>
        <v>0</v>
      </c>
      <c r="Q272" s="141">
        <v>0</v>
      </c>
      <c r="R272" s="141">
        <f t="shared" si="42"/>
        <v>0</v>
      </c>
      <c r="S272" s="141">
        <v>0</v>
      </c>
      <c r="T272" s="142">
        <f t="shared" si="43"/>
        <v>0</v>
      </c>
      <c r="AR272" s="143" t="s">
        <v>189</v>
      </c>
      <c r="AT272" s="143" t="s">
        <v>184</v>
      </c>
      <c r="AU272" s="143" t="s">
        <v>79</v>
      </c>
      <c r="AY272" s="17" t="s">
        <v>182</v>
      </c>
      <c r="BE272" s="144">
        <f t="shared" si="44"/>
        <v>0</v>
      </c>
      <c r="BF272" s="144">
        <f t="shared" si="45"/>
        <v>0</v>
      </c>
      <c r="BG272" s="144">
        <f t="shared" si="46"/>
        <v>0</v>
      </c>
      <c r="BH272" s="144">
        <f t="shared" si="47"/>
        <v>0</v>
      </c>
      <c r="BI272" s="144">
        <f t="shared" si="48"/>
        <v>0</v>
      </c>
      <c r="BJ272" s="17" t="s">
        <v>79</v>
      </c>
      <c r="BK272" s="144">
        <f t="shared" si="49"/>
        <v>0</v>
      </c>
      <c r="BL272" s="17" t="s">
        <v>189</v>
      </c>
      <c r="BM272" s="143" t="s">
        <v>3056</v>
      </c>
    </row>
    <row r="273" spans="2:65" s="1" customFormat="1" ht="37.9" customHeight="1">
      <c r="B273" s="131"/>
      <c r="C273" s="132" t="s">
        <v>1864</v>
      </c>
      <c r="D273" s="132" t="s">
        <v>184</v>
      </c>
      <c r="E273" s="133" t="s">
        <v>6222</v>
      </c>
      <c r="F273" s="134" t="s">
        <v>6223</v>
      </c>
      <c r="G273" s="135" t="s">
        <v>5381</v>
      </c>
      <c r="H273" s="136">
        <v>1</v>
      </c>
      <c r="I273" s="137"/>
      <c r="J273" s="138">
        <f t="shared" si="40"/>
        <v>0</v>
      </c>
      <c r="K273" s="134" t="s">
        <v>3</v>
      </c>
      <c r="L273" s="32"/>
      <c r="M273" s="139" t="s">
        <v>3</v>
      </c>
      <c r="N273" s="140" t="s">
        <v>43</v>
      </c>
      <c r="P273" s="141">
        <f t="shared" si="41"/>
        <v>0</v>
      </c>
      <c r="Q273" s="141">
        <v>0</v>
      </c>
      <c r="R273" s="141">
        <f t="shared" si="42"/>
        <v>0</v>
      </c>
      <c r="S273" s="141">
        <v>0</v>
      </c>
      <c r="T273" s="142">
        <f t="shared" si="43"/>
        <v>0</v>
      </c>
      <c r="AR273" s="143" t="s">
        <v>189</v>
      </c>
      <c r="AT273" s="143" t="s">
        <v>184</v>
      </c>
      <c r="AU273" s="143" t="s">
        <v>79</v>
      </c>
      <c r="AY273" s="17" t="s">
        <v>182</v>
      </c>
      <c r="BE273" s="144">
        <f t="shared" si="44"/>
        <v>0</v>
      </c>
      <c r="BF273" s="144">
        <f t="shared" si="45"/>
        <v>0</v>
      </c>
      <c r="BG273" s="144">
        <f t="shared" si="46"/>
        <v>0</v>
      </c>
      <c r="BH273" s="144">
        <f t="shared" si="47"/>
        <v>0</v>
      </c>
      <c r="BI273" s="144">
        <f t="shared" si="48"/>
        <v>0</v>
      </c>
      <c r="BJ273" s="17" t="s">
        <v>79</v>
      </c>
      <c r="BK273" s="144">
        <f t="shared" si="49"/>
        <v>0</v>
      </c>
      <c r="BL273" s="17" t="s">
        <v>189</v>
      </c>
      <c r="BM273" s="143" t="s">
        <v>3068</v>
      </c>
    </row>
    <row r="274" spans="2:65" s="1" customFormat="1" ht="37.9" customHeight="1">
      <c r="B274" s="131"/>
      <c r="C274" s="132" t="s">
        <v>1897</v>
      </c>
      <c r="D274" s="132" t="s">
        <v>184</v>
      </c>
      <c r="E274" s="133" t="s">
        <v>6224</v>
      </c>
      <c r="F274" s="134" t="s">
        <v>6225</v>
      </c>
      <c r="G274" s="135" t="s">
        <v>5381</v>
      </c>
      <c r="H274" s="136">
        <v>1</v>
      </c>
      <c r="I274" s="137"/>
      <c r="J274" s="138">
        <f t="shared" si="40"/>
        <v>0</v>
      </c>
      <c r="K274" s="134" t="s">
        <v>3</v>
      </c>
      <c r="L274" s="32"/>
      <c r="M274" s="139" t="s">
        <v>3</v>
      </c>
      <c r="N274" s="140" t="s">
        <v>43</v>
      </c>
      <c r="P274" s="141">
        <f t="shared" si="41"/>
        <v>0</v>
      </c>
      <c r="Q274" s="141">
        <v>0</v>
      </c>
      <c r="R274" s="141">
        <f t="shared" si="42"/>
        <v>0</v>
      </c>
      <c r="S274" s="141">
        <v>0</v>
      </c>
      <c r="T274" s="142">
        <f t="shared" si="43"/>
        <v>0</v>
      </c>
      <c r="AR274" s="143" t="s">
        <v>189</v>
      </c>
      <c r="AT274" s="143" t="s">
        <v>184</v>
      </c>
      <c r="AU274" s="143" t="s">
        <v>79</v>
      </c>
      <c r="AY274" s="17" t="s">
        <v>182</v>
      </c>
      <c r="BE274" s="144">
        <f t="shared" si="44"/>
        <v>0</v>
      </c>
      <c r="BF274" s="144">
        <f t="shared" si="45"/>
        <v>0</v>
      </c>
      <c r="BG274" s="144">
        <f t="shared" si="46"/>
        <v>0</v>
      </c>
      <c r="BH274" s="144">
        <f t="shared" si="47"/>
        <v>0</v>
      </c>
      <c r="BI274" s="144">
        <f t="shared" si="48"/>
        <v>0</v>
      </c>
      <c r="BJ274" s="17" t="s">
        <v>79</v>
      </c>
      <c r="BK274" s="144">
        <f t="shared" si="49"/>
        <v>0</v>
      </c>
      <c r="BL274" s="17" t="s">
        <v>189</v>
      </c>
      <c r="BM274" s="143" t="s">
        <v>3078</v>
      </c>
    </row>
    <row r="275" spans="2:65" s="1" customFormat="1" ht="24.2" customHeight="1">
      <c r="B275" s="131"/>
      <c r="C275" s="132" t="s">
        <v>1906</v>
      </c>
      <c r="D275" s="132" t="s">
        <v>184</v>
      </c>
      <c r="E275" s="133" t="s">
        <v>6226</v>
      </c>
      <c r="F275" s="134" t="s">
        <v>6227</v>
      </c>
      <c r="G275" s="135" t="s">
        <v>5381</v>
      </c>
      <c r="H275" s="136">
        <v>1</v>
      </c>
      <c r="I275" s="137"/>
      <c r="J275" s="138">
        <f t="shared" si="40"/>
        <v>0</v>
      </c>
      <c r="K275" s="134" t="s">
        <v>3</v>
      </c>
      <c r="L275" s="32"/>
      <c r="M275" s="139" t="s">
        <v>3</v>
      </c>
      <c r="N275" s="140" t="s">
        <v>43</v>
      </c>
      <c r="P275" s="141">
        <f t="shared" si="41"/>
        <v>0</v>
      </c>
      <c r="Q275" s="141">
        <v>0</v>
      </c>
      <c r="R275" s="141">
        <f t="shared" si="42"/>
        <v>0</v>
      </c>
      <c r="S275" s="141">
        <v>0</v>
      </c>
      <c r="T275" s="142">
        <f t="shared" si="43"/>
        <v>0</v>
      </c>
      <c r="AR275" s="143" t="s">
        <v>189</v>
      </c>
      <c r="AT275" s="143" t="s">
        <v>184</v>
      </c>
      <c r="AU275" s="143" t="s">
        <v>79</v>
      </c>
      <c r="AY275" s="17" t="s">
        <v>182</v>
      </c>
      <c r="BE275" s="144">
        <f t="shared" si="44"/>
        <v>0</v>
      </c>
      <c r="BF275" s="144">
        <f t="shared" si="45"/>
        <v>0</v>
      </c>
      <c r="BG275" s="144">
        <f t="shared" si="46"/>
        <v>0</v>
      </c>
      <c r="BH275" s="144">
        <f t="shared" si="47"/>
        <v>0</v>
      </c>
      <c r="BI275" s="144">
        <f t="shared" si="48"/>
        <v>0</v>
      </c>
      <c r="BJ275" s="17" t="s">
        <v>79</v>
      </c>
      <c r="BK275" s="144">
        <f t="shared" si="49"/>
        <v>0</v>
      </c>
      <c r="BL275" s="17" t="s">
        <v>189</v>
      </c>
      <c r="BM275" s="143" t="s">
        <v>3094</v>
      </c>
    </row>
    <row r="276" spans="2:65" s="1" customFormat="1" ht="24.2" customHeight="1">
      <c r="B276" s="131"/>
      <c r="C276" s="132" t="s">
        <v>1912</v>
      </c>
      <c r="D276" s="132" t="s">
        <v>184</v>
      </c>
      <c r="E276" s="133" t="s">
        <v>6228</v>
      </c>
      <c r="F276" s="134" t="s">
        <v>6229</v>
      </c>
      <c r="G276" s="135" t="s">
        <v>5381</v>
      </c>
      <c r="H276" s="136">
        <v>1</v>
      </c>
      <c r="I276" s="137"/>
      <c r="J276" s="138">
        <f t="shared" si="40"/>
        <v>0</v>
      </c>
      <c r="K276" s="134" t="s">
        <v>3</v>
      </c>
      <c r="L276" s="32"/>
      <c r="M276" s="139" t="s">
        <v>3</v>
      </c>
      <c r="N276" s="140" t="s">
        <v>43</v>
      </c>
      <c r="P276" s="141">
        <f t="shared" si="41"/>
        <v>0</v>
      </c>
      <c r="Q276" s="141">
        <v>0</v>
      </c>
      <c r="R276" s="141">
        <f t="shared" si="42"/>
        <v>0</v>
      </c>
      <c r="S276" s="141">
        <v>0</v>
      </c>
      <c r="T276" s="142">
        <f t="shared" si="43"/>
        <v>0</v>
      </c>
      <c r="AR276" s="143" t="s">
        <v>189</v>
      </c>
      <c r="AT276" s="143" t="s">
        <v>184</v>
      </c>
      <c r="AU276" s="143" t="s">
        <v>79</v>
      </c>
      <c r="AY276" s="17" t="s">
        <v>182</v>
      </c>
      <c r="BE276" s="144">
        <f t="shared" si="44"/>
        <v>0</v>
      </c>
      <c r="BF276" s="144">
        <f t="shared" si="45"/>
        <v>0</v>
      </c>
      <c r="BG276" s="144">
        <f t="shared" si="46"/>
        <v>0</v>
      </c>
      <c r="BH276" s="144">
        <f t="shared" si="47"/>
        <v>0</v>
      </c>
      <c r="BI276" s="144">
        <f t="shared" si="48"/>
        <v>0</v>
      </c>
      <c r="BJ276" s="17" t="s">
        <v>79</v>
      </c>
      <c r="BK276" s="144">
        <f t="shared" si="49"/>
        <v>0</v>
      </c>
      <c r="BL276" s="17" t="s">
        <v>189</v>
      </c>
      <c r="BM276" s="143" t="s">
        <v>3106</v>
      </c>
    </row>
    <row r="277" spans="2:65" s="1" customFormat="1" ht="37.9" customHeight="1">
      <c r="B277" s="131"/>
      <c r="C277" s="132" t="s">
        <v>1917</v>
      </c>
      <c r="D277" s="132" t="s">
        <v>184</v>
      </c>
      <c r="E277" s="133" t="s">
        <v>6230</v>
      </c>
      <c r="F277" s="134" t="s">
        <v>6231</v>
      </c>
      <c r="G277" s="135" t="s">
        <v>5381</v>
      </c>
      <c r="H277" s="136">
        <v>1</v>
      </c>
      <c r="I277" s="137"/>
      <c r="J277" s="138">
        <f t="shared" si="40"/>
        <v>0</v>
      </c>
      <c r="K277" s="134" t="s">
        <v>3</v>
      </c>
      <c r="L277" s="32"/>
      <c r="M277" s="139" t="s">
        <v>3</v>
      </c>
      <c r="N277" s="140" t="s">
        <v>43</v>
      </c>
      <c r="P277" s="141">
        <f t="shared" si="41"/>
        <v>0</v>
      </c>
      <c r="Q277" s="141">
        <v>0</v>
      </c>
      <c r="R277" s="141">
        <f t="shared" si="42"/>
        <v>0</v>
      </c>
      <c r="S277" s="141">
        <v>0</v>
      </c>
      <c r="T277" s="142">
        <f t="shared" si="43"/>
        <v>0</v>
      </c>
      <c r="AR277" s="143" t="s">
        <v>189</v>
      </c>
      <c r="AT277" s="143" t="s">
        <v>184</v>
      </c>
      <c r="AU277" s="143" t="s">
        <v>79</v>
      </c>
      <c r="AY277" s="17" t="s">
        <v>182</v>
      </c>
      <c r="BE277" s="144">
        <f t="shared" si="44"/>
        <v>0</v>
      </c>
      <c r="BF277" s="144">
        <f t="shared" si="45"/>
        <v>0</v>
      </c>
      <c r="BG277" s="144">
        <f t="shared" si="46"/>
        <v>0</v>
      </c>
      <c r="BH277" s="144">
        <f t="shared" si="47"/>
        <v>0</v>
      </c>
      <c r="BI277" s="144">
        <f t="shared" si="48"/>
        <v>0</v>
      </c>
      <c r="BJ277" s="17" t="s">
        <v>79</v>
      </c>
      <c r="BK277" s="144">
        <f t="shared" si="49"/>
        <v>0</v>
      </c>
      <c r="BL277" s="17" t="s">
        <v>189</v>
      </c>
      <c r="BM277" s="143" t="s">
        <v>3117</v>
      </c>
    </row>
    <row r="278" spans="2:65" s="1" customFormat="1" ht="37.9" customHeight="1">
      <c r="B278" s="131"/>
      <c r="C278" s="132" t="s">
        <v>1922</v>
      </c>
      <c r="D278" s="132" t="s">
        <v>184</v>
      </c>
      <c r="E278" s="133" t="s">
        <v>6232</v>
      </c>
      <c r="F278" s="134" t="s">
        <v>6233</v>
      </c>
      <c r="G278" s="135" t="s">
        <v>5381</v>
      </c>
      <c r="H278" s="136">
        <v>1</v>
      </c>
      <c r="I278" s="137"/>
      <c r="J278" s="138">
        <f t="shared" si="40"/>
        <v>0</v>
      </c>
      <c r="K278" s="134" t="s">
        <v>3</v>
      </c>
      <c r="L278" s="32"/>
      <c r="M278" s="139" t="s">
        <v>3</v>
      </c>
      <c r="N278" s="140" t="s">
        <v>43</v>
      </c>
      <c r="P278" s="141">
        <f t="shared" si="41"/>
        <v>0</v>
      </c>
      <c r="Q278" s="141">
        <v>0</v>
      </c>
      <c r="R278" s="141">
        <f t="shared" si="42"/>
        <v>0</v>
      </c>
      <c r="S278" s="141">
        <v>0</v>
      </c>
      <c r="T278" s="142">
        <f t="shared" si="43"/>
        <v>0</v>
      </c>
      <c r="AR278" s="143" t="s">
        <v>189</v>
      </c>
      <c r="AT278" s="143" t="s">
        <v>184</v>
      </c>
      <c r="AU278" s="143" t="s">
        <v>79</v>
      </c>
      <c r="AY278" s="17" t="s">
        <v>182</v>
      </c>
      <c r="BE278" s="144">
        <f t="shared" si="44"/>
        <v>0</v>
      </c>
      <c r="BF278" s="144">
        <f t="shared" si="45"/>
        <v>0</v>
      </c>
      <c r="BG278" s="144">
        <f t="shared" si="46"/>
        <v>0</v>
      </c>
      <c r="BH278" s="144">
        <f t="shared" si="47"/>
        <v>0</v>
      </c>
      <c r="BI278" s="144">
        <f t="shared" si="48"/>
        <v>0</v>
      </c>
      <c r="BJ278" s="17" t="s">
        <v>79</v>
      </c>
      <c r="BK278" s="144">
        <f t="shared" si="49"/>
        <v>0</v>
      </c>
      <c r="BL278" s="17" t="s">
        <v>189</v>
      </c>
      <c r="BM278" s="143" t="s">
        <v>3134</v>
      </c>
    </row>
    <row r="279" spans="2:65" s="1" customFormat="1" ht="37.9" customHeight="1">
      <c r="B279" s="131"/>
      <c r="C279" s="132" t="s">
        <v>1927</v>
      </c>
      <c r="D279" s="132" t="s">
        <v>184</v>
      </c>
      <c r="E279" s="133" t="s">
        <v>6234</v>
      </c>
      <c r="F279" s="134" t="s">
        <v>6235</v>
      </c>
      <c r="G279" s="135" t="s">
        <v>5381</v>
      </c>
      <c r="H279" s="136">
        <v>2</v>
      </c>
      <c r="I279" s="137"/>
      <c r="J279" s="138">
        <f t="shared" si="40"/>
        <v>0</v>
      </c>
      <c r="K279" s="134" t="s">
        <v>3</v>
      </c>
      <c r="L279" s="32"/>
      <c r="M279" s="139" t="s">
        <v>3</v>
      </c>
      <c r="N279" s="140" t="s">
        <v>43</v>
      </c>
      <c r="P279" s="141">
        <f t="shared" si="41"/>
        <v>0</v>
      </c>
      <c r="Q279" s="141">
        <v>0</v>
      </c>
      <c r="R279" s="141">
        <f t="shared" si="42"/>
        <v>0</v>
      </c>
      <c r="S279" s="141">
        <v>0</v>
      </c>
      <c r="T279" s="142">
        <f t="shared" si="43"/>
        <v>0</v>
      </c>
      <c r="AR279" s="143" t="s">
        <v>189</v>
      </c>
      <c r="AT279" s="143" t="s">
        <v>184</v>
      </c>
      <c r="AU279" s="143" t="s">
        <v>79</v>
      </c>
      <c r="AY279" s="17" t="s">
        <v>182</v>
      </c>
      <c r="BE279" s="144">
        <f t="shared" si="44"/>
        <v>0</v>
      </c>
      <c r="BF279" s="144">
        <f t="shared" si="45"/>
        <v>0</v>
      </c>
      <c r="BG279" s="144">
        <f t="shared" si="46"/>
        <v>0</v>
      </c>
      <c r="BH279" s="144">
        <f t="shared" si="47"/>
        <v>0</v>
      </c>
      <c r="BI279" s="144">
        <f t="shared" si="48"/>
        <v>0</v>
      </c>
      <c r="BJ279" s="17" t="s">
        <v>79</v>
      </c>
      <c r="BK279" s="144">
        <f t="shared" si="49"/>
        <v>0</v>
      </c>
      <c r="BL279" s="17" t="s">
        <v>189</v>
      </c>
      <c r="BM279" s="143" t="s">
        <v>3144</v>
      </c>
    </row>
    <row r="280" spans="2:65" s="1" customFormat="1" ht="37.9" customHeight="1">
      <c r="B280" s="131"/>
      <c r="C280" s="132" t="s">
        <v>1932</v>
      </c>
      <c r="D280" s="132" t="s">
        <v>184</v>
      </c>
      <c r="E280" s="133" t="s">
        <v>6236</v>
      </c>
      <c r="F280" s="134" t="s">
        <v>6237</v>
      </c>
      <c r="G280" s="135" t="s">
        <v>5381</v>
      </c>
      <c r="H280" s="136">
        <v>1</v>
      </c>
      <c r="I280" s="137"/>
      <c r="J280" s="138">
        <f t="shared" si="40"/>
        <v>0</v>
      </c>
      <c r="K280" s="134" t="s">
        <v>3</v>
      </c>
      <c r="L280" s="32"/>
      <c r="M280" s="139" t="s">
        <v>3</v>
      </c>
      <c r="N280" s="140" t="s">
        <v>43</v>
      </c>
      <c r="P280" s="141">
        <f t="shared" si="41"/>
        <v>0</v>
      </c>
      <c r="Q280" s="141">
        <v>0</v>
      </c>
      <c r="R280" s="141">
        <f t="shared" si="42"/>
        <v>0</v>
      </c>
      <c r="S280" s="141">
        <v>0</v>
      </c>
      <c r="T280" s="142">
        <f t="shared" si="43"/>
        <v>0</v>
      </c>
      <c r="AR280" s="143" t="s">
        <v>189</v>
      </c>
      <c r="AT280" s="143" t="s">
        <v>184</v>
      </c>
      <c r="AU280" s="143" t="s">
        <v>79</v>
      </c>
      <c r="AY280" s="17" t="s">
        <v>182</v>
      </c>
      <c r="BE280" s="144">
        <f t="shared" si="44"/>
        <v>0</v>
      </c>
      <c r="BF280" s="144">
        <f t="shared" si="45"/>
        <v>0</v>
      </c>
      <c r="BG280" s="144">
        <f t="shared" si="46"/>
        <v>0</v>
      </c>
      <c r="BH280" s="144">
        <f t="shared" si="47"/>
        <v>0</v>
      </c>
      <c r="BI280" s="144">
        <f t="shared" si="48"/>
        <v>0</v>
      </c>
      <c r="BJ280" s="17" t="s">
        <v>79</v>
      </c>
      <c r="BK280" s="144">
        <f t="shared" si="49"/>
        <v>0</v>
      </c>
      <c r="BL280" s="17" t="s">
        <v>189</v>
      </c>
      <c r="BM280" s="143" t="s">
        <v>3152</v>
      </c>
    </row>
    <row r="281" spans="2:65" s="1" customFormat="1" ht="62.65" customHeight="1">
      <c r="B281" s="131"/>
      <c r="C281" s="132" t="s">
        <v>1938</v>
      </c>
      <c r="D281" s="132" t="s">
        <v>184</v>
      </c>
      <c r="E281" s="133" t="s">
        <v>6238</v>
      </c>
      <c r="F281" s="134" t="s">
        <v>6239</v>
      </c>
      <c r="G281" s="135" t="s">
        <v>5381</v>
      </c>
      <c r="H281" s="136">
        <v>1</v>
      </c>
      <c r="I281" s="137"/>
      <c r="J281" s="138">
        <f t="shared" si="40"/>
        <v>0</v>
      </c>
      <c r="K281" s="134" t="s">
        <v>3</v>
      </c>
      <c r="L281" s="32"/>
      <c r="M281" s="139" t="s">
        <v>3</v>
      </c>
      <c r="N281" s="140" t="s">
        <v>43</v>
      </c>
      <c r="P281" s="141">
        <f t="shared" si="41"/>
        <v>0</v>
      </c>
      <c r="Q281" s="141">
        <v>0</v>
      </c>
      <c r="R281" s="141">
        <f t="shared" si="42"/>
        <v>0</v>
      </c>
      <c r="S281" s="141">
        <v>0</v>
      </c>
      <c r="T281" s="142">
        <f t="shared" si="43"/>
        <v>0</v>
      </c>
      <c r="AR281" s="143" t="s">
        <v>189</v>
      </c>
      <c r="AT281" s="143" t="s">
        <v>184</v>
      </c>
      <c r="AU281" s="143" t="s">
        <v>79</v>
      </c>
      <c r="AY281" s="17" t="s">
        <v>182</v>
      </c>
      <c r="BE281" s="144">
        <f t="shared" si="44"/>
        <v>0</v>
      </c>
      <c r="BF281" s="144">
        <f t="shared" si="45"/>
        <v>0</v>
      </c>
      <c r="BG281" s="144">
        <f t="shared" si="46"/>
        <v>0</v>
      </c>
      <c r="BH281" s="144">
        <f t="shared" si="47"/>
        <v>0</v>
      </c>
      <c r="BI281" s="144">
        <f t="shared" si="48"/>
        <v>0</v>
      </c>
      <c r="BJ281" s="17" t="s">
        <v>79</v>
      </c>
      <c r="BK281" s="144">
        <f t="shared" si="49"/>
        <v>0</v>
      </c>
      <c r="BL281" s="17" t="s">
        <v>189</v>
      </c>
      <c r="BM281" s="143" t="s">
        <v>6240</v>
      </c>
    </row>
    <row r="282" spans="2:65" s="1" customFormat="1" ht="37.9" customHeight="1">
      <c r="B282" s="131"/>
      <c r="C282" s="132" t="s">
        <v>1943</v>
      </c>
      <c r="D282" s="132" t="s">
        <v>184</v>
      </c>
      <c r="E282" s="133" t="s">
        <v>6241</v>
      </c>
      <c r="F282" s="134" t="s">
        <v>6242</v>
      </c>
      <c r="G282" s="135" t="s">
        <v>5381</v>
      </c>
      <c r="H282" s="136">
        <v>1</v>
      </c>
      <c r="I282" s="137"/>
      <c r="J282" s="138">
        <f t="shared" si="40"/>
        <v>0</v>
      </c>
      <c r="K282" s="134" t="s">
        <v>3</v>
      </c>
      <c r="L282" s="32"/>
      <c r="M282" s="139" t="s">
        <v>3</v>
      </c>
      <c r="N282" s="140" t="s">
        <v>43</v>
      </c>
      <c r="P282" s="141">
        <f t="shared" si="41"/>
        <v>0</v>
      </c>
      <c r="Q282" s="141">
        <v>0</v>
      </c>
      <c r="R282" s="141">
        <f t="shared" si="42"/>
        <v>0</v>
      </c>
      <c r="S282" s="141">
        <v>0</v>
      </c>
      <c r="T282" s="142">
        <f t="shared" si="43"/>
        <v>0</v>
      </c>
      <c r="AR282" s="143" t="s">
        <v>189</v>
      </c>
      <c r="AT282" s="143" t="s">
        <v>184</v>
      </c>
      <c r="AU282" s="143" t="s">
        <v>79</v>
      </c>
      <c r="AY282" s="17" t="s">
        <v>182</v>
      </c>
      <c r="BE282" s="144">
        <f t="shared" si="44"/>
        <v>0</v>
      </c>
      <c r="BF282" s="144">
        <f t="shared" si="45"/>
        <v>0</v>
      </c>
      <c r="BG282" s="144">
        <f t="shared" si="46"/>
        <v>0</v>
      </c>
      <c r="BH282" s="144">
        <f t="shared" si="47"/>
        <v>0</v>
      </c>
      <c r="BI282" s="144">
        <f t="shared" si="48"/>
        <v>0</v>
      </c>
      <c r="BJ282" s="17" t="s">
        <v>79</v>
      </c>
      <c r="BK282" s="144">
        <f t="shared" si="49"/>
        <v>0</v>
      </c>
      <c r="BL282" s="17" t="s">
        <v>189</v>
      </c>
      <c r="BM282" s="143" t="s">
        <v>3162</v>
      </c>
    </row>
    <row r="283" spans="2:65" s="1" customFormat="1" ht="24.2" customHeight="1">
      <c r="B283" s="131"/>
      <c r="C283" s="132" t="s">
        <v>2004</v>
      </c>
      <c r="D283" s="132" t="s">
        <v>184</v>
      </c>
      <c r="E283" s="133" t="s">
        <v>6243</v>
      </c>
      <c r="F283" s="134" t="s">
        <v>6244</v>
      </c>
      <c r="G283" s="135" t="s">
        <v>5381</v>
      </c>
      <c r="H283" s="136">
        <v>1</v>
      </c>
      <c r="I283" s="137"/>
      <c r="J283" s="138">
        <f t="shared" si="40"/>
        <v>0</v>
      </c>
      <c r="K283" s="134" t="s">
        <v>3</v>
      </c>
      <c r="L283" s="32"/>
      <c r="M283" s="139" t="s">
        <v>3</v>
      </c>
      <c r="N283" s="140" t="s">
        <v>43</v>
      </c>
      <c r="P283" s="141">
        <f t="shared" si="41"/>
        <v>0</v>
      </c>
      <c r="Q283" s="141">
        <v>0</v>
      </c>
      <c r="R283" s="141">
        <f t="shared" si="42"/>
        <v>0</v>
      </c>
      <c r="S283" s="141">
        <v>0</v>
      </c>
      <c r="T283" s="142">
        <f t="shared" si="43"/>
        <v>0</v>
      </c>
      <c r="AR283" s="143" t="s">
        <v>189</v>
      </c>
      <c r="AT283" s="143" t="s">
        <v>184</v>
      </c>
      <c r="AU283" s="143" t="s">
        <v>79</v>
      </c>
      <c r="AY283" s="17" t="s">
        <v>182</v>
      </c>
      <c r="BE283" s="144">
        <f t="shared" si="44"/>
        <v>0</v>
      </c>
      <c r="BF283" s="144">
        <f t="shared" si="45"/>
        <v>0</v>
      </c>
      <c r="BG283" s="144">
        <f t="shared" si="46"/>
        <v>0</v>
      </c>
      <c r="BH283" s="144">
        <f t="shared" si="47"/>
        <v>0</v>
      </c>
      <c r="BI283" s="144">
        <f t="shared" si="48"/>
        <v>0</v>
      </c>
      <c r="BJ283" s="17" t="s">
        <v>79</v>
      </c>
      <c r="BK283" s="144">
        <f t="shared" si="49"/>
        <v>0</v>
      </c>
      <c r="BL283" s="17" t="s">
        <v>189</v>
      </c>
      <c r="BM283" s="143" t="s">
        <v>3169</v>
      </c>
    </row>
    <row r="284" spans="2:65" s="1" customFormat="1" ht="24.2" customHeight="1">
      <c r="B284" s="131"/>
      <c r="C284" s="132" t="s">
        <v>2009</v>
      </c>
      <c r="D284" s="132" t="s">
        <v>184</v>
      </c>
      <c r="E284" s="133" t="s">
        <v>6245</v>
      </c>
      <c r="F284" s="134" t="s">
        <v>6246</v>
      </c>
      <c r="G284" s="135" t="s">
        <v>5381</v>
      </c>
      <c r="H284" s="136">
        <v>1</v>
      </c>
      <c r="I284" s="137"/>
      <c r="J284" s="138">
        <f t="shared" si="40"/>
        <v>0</v>
      </c>
      <c r="K284" s="134" t="s">
        <v>3</v>
      </c>
      <c r="L284" s="32"/>
      <c r="M284" s="139" t="s">
        <v>3</v>
      </c>
      <c r="N284" s="140" t="s">
        <v>43</v>
      </c>
      <c r="P284" s="141">
        <f t="shared" si="41"/>
        <v>0</v>
      </c>
      <c r="Q284" s="141">
        <v>0</v>
      </c>
      <c r="R284" s="141">
        <f t="shared" si="42"/>
        <v>0</v>
      </c>
      <c r="S284" s="141">
        <v>0</v>
      </c>
      <c r="T284" s="142">
        <f t="shared" si="43"/>
        <v>0</v>
      </c>
      <c r="AR284" s="143" t="s">
        <v>189</v>
      </c>
      <c r="AT284" s="143" t="s">
        <v>184</v>
      </c>
      <c r="AU284" s="143" t="s">
        <v>79</v>
      </c>
      <c r="AY284" s="17" t="s">
        <v>182</v>
      </c>
      <c r="BE284" s="144">
        <f t="shared" si="44"/>
        <v>0</v>
      </c>
      <c r="BF284" s="144">
        <f t="shared" si="45"/>
        <v>0</v>
      </c>
      <c r="BG284" s="144">
        <f t="shared" si="46"/>
        <v>0</v>
      </c>
      <c r="BH284" s="144">
        <f t="shared" si="47"/>
        <v>0</v>
      </c>
      <c r="BI284" s="144">
        <f t="shared" si="48"/>
        <v>0</v>
      </c>
      <c r="BJ284" s="17" t="s">
        <v>79</v>
      </c>
      <c r="BK284" s="144">
        <f t="shared" si="49"/>
        <v>0</v>
      </c>
      <c r="BL284" s="17" t="s">
        <v>189</v>
      </c>
      <c r="BM284" s="143" t="s">
        <v>3177</v>
      </c>
    </row>
    <row r="285" spans="2:65" s="1" customFormat="1" ht="62.65" customHeight="1">
      <c r="B285" s="131"/>
      <c r="C285" s="132" t="s">
        <v>2016</v>
      </c>
      <c r="D285" s="132" t="s">
        <v>184</v>
      </c>
      <c r="E285" s="133" t="s">
        <v>6247</v>
      </c>
      <c r="F285" s="134" t="s">
        <v>6248</v>
      </c>
      <c r="G285" s="135" t="s">
        <v>5381</v>
      </c>
      <c r="H285" s="136">
        <v>1</v>
      </c>
      <c r="I285" s="137"/>
      <c r="J285" s="138">
        <f t="shared" si="40"/>
        <v>0</v>
      </c>
      <c r="K285" s="134" t="s">
        <v>3</v>
      </c>
      <c r="L285" s="32"/>
      <c r="M285" s="139" t="s">
        <v>3</v>
      </c>
      <c r="N285" s="140" t="s">
        <v>43</v>
      </c>
      <c r="P285" s="141">
        <f t="shared" si="41"/>
        <v>0</v>
      </c>
      <c r="Q285" s="141">
        <v>0</v>
      </c>
      <c r="R285" s="141">
        <f t="shared" si="42"/>
        <v>0</v>
      </c>
      <c r="S285" s="141">
        <v>0</v>
      </c>
      <c r="T285" s="142">
        <f t="shared" si="43"/>
        <v>0</v>
      </c>
      <c r="AR285" s="143" t="s">
        <v>189</v>
      </c>
      <c r="AT285" s="143" t="s">
        <v>184</v>
      </c>
      <c r="AU285" s="143" t="s">
        <v>79</v>
      </c>
      <c r="AY285" s="17" t="s">
        <v>182</v>
      </c>
      <c r="BE285" s="144">
        <f t="shared" si="44"/>
        <v>0</v>
      </c>
      <c r="BF285" s="144">
        <f t="shared" si="45"/>
        <v>0</v>
      </c>
      <c r="BG285" s="144">
        <f t="shared" si="46"/>
        <v>0</v>
      </c>
      <c r="BH285" s="144">
        <f t="shared" si="47"/>
        <v>0</v>
      </c>
      <c r="BI285" s="144">
        <f t="shared" si="48"/>
        <v>0</v>
      </c>
      <c r="BJ285" s="17" t="s">
        <v>79</v>
      </c>
      <c r="BK285" s="144">
        <f t="shared" si="49"/>
        <v>0</v>
      </c>
      <c r="BL285" s="17" t="s">
        <v>189</v>
      </c>
      <c r="BM285" s="143" t="s">
        <v>3184</v>
      </c>
    </row>
    <row r="286" spans="2:65" s="1" customFormat="1" ht="24.2" customHeight="1">
      <c r="B286" s="131"/>
      <c r="C286" s="132" t="s">
        <v>2021</v>
      </c>
      <c r="D286" s="132" t="s">
        <v>184</v>
      </c>
      <c r="E286" s="133" t="s">
        <v>6249</v>
      </c>
      <c r="F286" s="134" t="s">
        <v>6250</v>
      </c>
      <c r="G286" s="135" t="s">
        <v>5381</v>
      </c>
      <c r="H286" s="136">
        <v>1</v>
      </c>
      <c r="I286" s="137"/>
      <c r="J286" s="138">
        <f t="shared" si="40"/>
        <v>0</v>
      </c>
      <c r="K286" s="134" t="s">
        <v>3</v>
      </c>
      <c r="L286" s="32"/>
      <c r="M286" s="139" t="s">
        <v>3</v>
      </c>
      <c r="N286" s="140" t="s">
        <v>43</v>
      </c>
      <c r="P286" s="141">
        <f t="shared" si="41"/>
        <v>0</v>
      </c>
      <c r="Q286" s="141">
        <v>0</v>
      </c>
      <c r="R286" s="141">
        <f t="shared" si="42"/>
        <v>0</v>
      </c>
      <c r="S286" s="141">
        <v>0</v>
      </c>
      <c r="T286" s="142">
        <f t="shared" si="43"/>
        <v>0</v>
      </c>
      <c r="AR286" s="143" t="s">
        <v>189</v>
      </c>
      <c r="AT286" s="143" t="s">
        <v>184</v>
      </c>
      <c r="AU286" s="143" t="s">
        <v>79</v>
      </c>
      <c r="AY286" s="17" t="s">
        <v>182</v>
      </c>
      <c r="BE286" s="144">
        <f t="shared" si="44"/>
        <v>0</v>
      </c>
      <c r="BF286" s="144">
        <f t="shared" si="45"/>
        <v>0</v>
      </c>
      <c r="BG286" s="144">
        <f t="shared" si="46"/>
        <v>0</v>
      </c>
      <c r="BH286" s="144">
        <f t="shared" si="47"/>
        <v>0</v>
      </c>
      <c r="BI286" s="144">
        <f t="shared" si="48"/>
        <v>0</v>
      </c>
      <c r="BJ286" s="17" t="s">
        <v>79</v>
      </c>
      <c r="BK286" s="144">
        <f t="shared" si="49"/>
        <v>0</v>
      </c>
      <c r="BL286" s="17" t="s">
        <v>189</v>
      </c>
      <c r="BM286" s="143" t="s">
        <v>3197</v>
      </c>
    </row>
    <row r="287" spans="2:65" s="1" customFormat="1" ht="37.9" customHeight="1">
      <c r="B287" s="131"/>
      <c r="C287" s="132" t="s">
        <v>2031</v>
      </c>
      <c r="D287" s="132" t="s">
        <v>184</v>
      </c>
      <c r="E287" s="133" t="s">
        <v>6251</v>
      </c>
      <c r="F287" s="134" t="s">
        <v>6214</v>
      </c>
      <c r="G287" s="135" t="s">
        <v>5381</v>
      </c>
      <c r="H287" s="136">
        <v>1</v>
      </c>
      <c r="I287" s="137"/>
      <c r="J287" s="138">
        <f t="shared" si="40"/>
        <v>0</v>
      </c>
      <c r="K287" s="134" t="s">
        <v>3</v>
      </c>
      <c r="L287" s="32"/>
      <c r="M287" s="139" t="s">
        <v>3</v>
      </c>
      <c r="N287" s="140" t="s">
        <v>43</v>
      </c>
      <c r="P287" s="141">
        <f t="shared" si="41"/>
        <v>0</v>
      </c>
      <c r="Q287" s="141">
        <v>0</v>
      </c>
      <c r="R287" s="141">
        <f t="shared" si="42"/>
        <v>0</v>
      </c>
      <c r="S287" s="141">
        <v>0</v>
      </c>
      <c r="T287" s="142">
        <f t="shared" si="43"/>
        <v>0</v>
      </c>
      <c r="AR287" s="143" t="s">
        <v>189</v>
      </c>
      <c r="AT287" s="143" t="s">
        <v>184</v>
      </c>
      <c r="AU287" s="143" t="s">
        <v>79</v>
      </c>
      <c r="AY287" s="17" t="s">
        <v>182</v>
      </c>
      <c r="BE287" s="144">
        <f t="shared" si="44"/>
        <v>0</v>
      </c>
      <c r="BF287" s="144">
        <f t="shared" si="45"/>
        <v>0</v>
      </c>
      <c r="BG287" s="144">
        <f t="shared" si="46"/>
        <v>0</v>
      </c>
      <c r="BH287" s="144">
        <f t="shared" si="47"/>
        <v>0</v>
      </c>
      <c r="BI287" s="144">
        <f t="shared" si="48"/>
        <v>0</v>
      </c>
      <c r="BJ287" s="17" t="s">
        <v>79</v>
      </c>
      <c r="BK287" s="144">
        <f t="shared" si="49"/>
        <v>0</v>
      </c>
      <c r="BL287" s="17" t="s">
        <v>189</v>
      </c>
      <c r="BM287" s="143" t="s">
        <v>3213</v>
      </c>
    </row>
    <row r="288" spans="2:65" s="1" customFormat="1" ht="58.5">
      <c r="B288" s="32"/>
      <c r="D288" s="150" t="s">
        <v>739</v>
      </c>
      <c r="F288" s="181" t="s">
        <v>6252</v>
      </c>
      <c r="I288" s="147"/>
      <c r="L288" s="32"/>
      <c r="M288" s="148"/>
      <c r="T288" s="52"/>
      <c r="AT288" s="17" t="s">
        <v>739</v>
      </c>
      <c r="AU288" s="17" t="s">
        <v>79</v>
      </c>
    </row>
    <row r="289" spans="2:65" s="1" customFormat="1" ht="16.5" customHeight="1">
      <c r="B289" s="131"/>
      <c r="C289" s="132" t="s">
        <v>2050</v>
      </c>
      <c r="D289" s="132" t="s">
        <v>184</v>
      </c>
      <c r="E289" s="133" t="s">
        <v>6216</v>
      </c>
      <c r="F289" s="134" t="s">
        <v>6217</v>
      </c>
      <c r="G289" s="135" t="s">
        <v>5381</v>
      </c>
      <c r="H289" s="136">
        <v>1</v>
      </c>
      <c r="I289" s="137"/>
      <c r="J289" s="138">
        <f>ROUND(I289*H289,2)</f>
        <v>0</v>
      </c>
      <c r="K289" s="134" t="s">
        <v>3</v>
      </c>
      <c r="L289" s="32"/>
      <c r="M289" s="139" t="s">
        <v>3</v>
      </c>
      <c r="N289" s="140" t="s">
        <v>43</v>
      </c>
      <c r="P289" s="141">
        <f>O289*H289</f>
        <v>0</v>
      </c>
      <c r="Q289" s="141">
        <v>0</v>
      </c>
      <c r="R289" s="141">
        <f>Q289*H289</f>
        <v>0</v>
      </c>
      <c r="S289" s="141">
        <v>0</v>
      </c>
      <c r="T289" s="142">
        <f>S289*H289</f>
        <v>0</v>
      </c>
      <c r="AR289" s="143" t="s">
        <v>189</v>
      </c>
      <c r="AT289" s="143" t="s">
        <v>184</v>
      </c>
      <c r="AU289" s="143" t="s">
        <v>79</v>
      </c>
      <c r="AY289" s="17" t="s">
        <v>182</v>
      </c>
      <c r="BE289" s="144">
        <f>IF(N289="základní",J289,0)</f>
        <v>0</v>
      </c>
      <c r="BF289" s="144">
        <f>IF(N289="snížená",J289,0)</f>
        <v>0</v>
      </c>
      <c r="BG289" s="144">
        <f>IF(N289="zákl. přenesená",J289,0)</f>
        <v>0</v>
      </c>
      <c r="BH289" s="144">
        <f>IF(N289="sníž. přenesená",J289,0)</f>
        <v>0</v>
      </c>
      <c r="BI289" s="144">
        <f>IF(N289="nulová",J289,0)</f>
        <v>0</v>
      </c>
      <c r="BJ289" s="17" t="s">
        <v>79</v>
      </c>
      <c r="BK289" s="144">
        <f>ROUND(I289*H289,2)</f>
        <v>0</v>
      </c>
      <c r="BL289" s="17" t="s">
        <v>189</v>
      </c>
      <c r="BM289" s="143" t="s">
        <v>3224</v>
      </c>
    </row>
    <row r="290" spans="2:65" s="1" customFormat="1" ht="37.9" customHeight="1">
      <c r="B290" s="131"/>
      <c r="C290" s="132" t="s">
        <v>2056</v>
      </c>
      <c r="D290" s="132" t="s">
        <v>184</v>
      </c>
      <c r="E290" s="133" t="s">
        <v>6253</v>
      </c>
      <c r="F290" s="134" t="s">
        <v>6214</v>
      </c>
      <c r="G290" s="135" t="s">
        <v>5381</v>
      </c>
      <c r="H290" s="136">
        <v>1</v>
      </c>
      <c r="I290" s="137"/>
      <c r="J290" s="138">
        <f>ROUND(I290*H290,2)</f>
        <v>0</v>
      </c>
      <c r="K290" s="134" t="s">
        <v>3</v>
      </c>
      <c r="L290" s="32"/>
      <c r="M290" s="139" t="s">
        <v>3</v>
      </c>
      <c r="N290" s="140" t="s">
        <v>43</v>
      </c>
      <c r="P290" s="141">
        <f>O290*H290</f>
        <v>0</v>
      </c>
      <c r="Q290" s="141">
        <v>0</v>
      </c>
      <c r="R290" s="141">
        <f>Q290*H290</f>
        <v>0</v>
      </c>
      <c r="S290" s="141">
        <v>0</v>
      </c>
      <c r="T290" s="142">
        <f>S290*H290</f>
        <v>0</v>
      </c>
      <c r="AR290" s="143" t="s">
        <v>189</v>
      </c>
      <c r="AT290" s="143" t="s">
        <v>184</v>
      </c>
      <c r="AU290" s="143" t="s">
        <v>79</v>
      </c>
      <c r="AY290" s="17" t="s">
        <v>182</v>
      </c>
      <c r="BE290" s="144">
        <f>IF(N290="základní",J290,0)</f>
        <v>0</v>
      </c>
      <c r="BF290" s="144">
        <f>IF(N290="snížená",J290,0)</f>
        <v>0</v>
      </c>
      <c r="BG290" s="144">
        <f>IF(N290="zákl. přenesená",J290,0)</f>
        <v>0</v>
      </c>
      <c r="BH290" s="144">
        <f>IF(N290="sníž. přenesená",J290,0)</f>
        <v>0</v>
      </c>
      <c r="BI290" s="144">
        <f>IF(N290="nulová",J290,0)</f>
        <v>0</v>
      </c>
      <c r="BJ290" s="17" t="s">
        <v>79</v>
      </c>
      <c r="BK290" s="144">
        <f>ROUND(I290*H290,2)</f>
        <v>0</v>
      </c>
      <c r="BL290" s="17" t="s">
        <v>189</v>
      </c>
      <c r="BM290" s="143" t="s">
        <v>3232</v>
      </c>
    </row>
    <row r="291" spans="2:65" s="1" customFormat="1" ht="58.5">
      <c r="B291" s="32"/>
      <c r="D291" s="150" t="s">
        <v>739</v>
      </c>
      <c r="F291" s="181" t="s">
        <v>6254</v>
      </c>
      <c r="I291" s="147"/>
      <c r="L291" s="32"/>
      <c r="M291" s="148"/>
      <c r="T291" s="52"/>
      <c r="AT291" s="17" t="s">
        <v>739</v>
      </c>
      <c r="AU291" s="17" t="s">
        <v>79</v>
      </c>
    </row>
    <row r="292" spans="2:65" s="1" customFormat="1" ht="16.5" customHeight="1">
      <c r="B292" s="131"/>
      <c r="C292" s="132" t="s">
        <v>2061</v>
      </c>
      <c r="D292" s="132" t="s">
        <v>184</v>
      </c>
      <c r="E292" s="133" t="s">
        <v>6216</v>
      </c>
      <c r="F292" s="134" t="s">
        <v>6217</v>
      </c>
      <c r="G292" s="135" t="s">
        <v>5381</v>
      </c>
      <c r="H292" s="136">
        <v>1</v>
      </c>
      <c r="I292" s="137"/>
      <c r="J292" s="138">
        <f t="shared" ref="J292:J301" si="50">ROUND(I292*H292,2)</f>
        <v>0</v>
      </c>
      <c r="K292" s="134" t="s">
        <v>3</v>
      </c>
      <c r="L292" s="32"/>
      <c r="M292" s="139" t="s">
        <v>3</v>
      </c>
      <c r="N292" s="140" t="s">
        <v>43</v>
      </c>
      <c r="P292" s="141">
        <f t="shared" ref="P292:P301" si="51">O292*H292</f>
        <v>0</v>
      </c>
      <c r="Q292" s="141">
        <v>0</v>
      </c>
      <c r="R292" s="141">
        <f t="shared" ref="R292:R301" si="52">Q292*H292</f>
        <v>0</v>
      </c>
      <c r="S292" s="141">
        <v>0</v>
      </c>
      <c r="T292" s="142">
        <f t="shared" ref="T292:T301" si="53">S292*H292</f>
        <v>0</v>
      </c>
      <c r="AR292" s="143" t="s">
        <v>189</v>
      </c>
      <c r="AT292" s="143" t="s">
        <v>184</v>
      </c>
      <c r="AU292" s="143" t="s">
        <v>79</v>
      </c>
      <c r="AY292" s="17" t="s">
        <v>182</v>
      </c>
      <c r="BE292" s="144">
        <f t="shared" ref="BE292:BE301" si="54">IF(N292="základní",J292,0)</f>
        <v>0</v>
      </c>
      <c r="BF292" s="144">
        <f t="shared" ref="BF292:BF301" si="55">IF(N292="snížená",J292,0)</f>
        <v>0</v>
      </c>
      <c r="BG292" s="144">
        <f t="shared" ref="BG292:BG301" si="56">IF(N292="zákl. přenesená",J292,0)</f>
        <v>0</v>
      </c>
      <c r="BH292" s="144">
        <f t="shared" ref="BH292:BH301" si="57">IF(N292="sníž. přenesená",J292,0)</f>
        <v>0</v>
      </c>
      <c r="BI292" s="144">
        <f t="shared" ref="BI292:BI301" si="58">IF(N292="nulová",J292,0)</f>
        <v>0</v>
      </c>
      <c r="BJ292" s="17" t="s">
        <v>79</v>
      </c>
      <c r="BK292" s="144">
        <f t="shared" ref="BK292:BK301" si="59">ROUND(I292*H292,2)</f>
        <v>0</v>
      </c>
      <c r="BL292" s="17" t="s">
        <v>189</v>
      </c>
      <c r="BM292" s="143" t="s">
        <v>3242</v>
      </c>
    </row>
    <row r="293" spans="2:65" s="1" customFormat="1" ht="37.9" customHeight="1">
      <c r="B293" s="131"/>
      <c r="C293" s="132" t="s">
        <v>2070</v>
      </c>
      <c r="D293" s="132" t="s">
        <v>184</v>
      </c>
      <c r="E293" s="133" t="s">
        <v>6255</v>
      </c>
      <c r="F293" s="134" t="s">
        <v>6256</v>
      </c>
      <c r="G293" s="135" t="s">
        <v>5381</v>
      </c>
      <c r="H293" s="136">
        <v>2</v>
      </c>
      <c r="I293" s="137"/>
      <c r="J293" s="138">
        <f t="shared" si="50"/>
        <v>0</v>
      </c>
      <c r="K293" s="134" t="s">
        <v>3</v>
      </c>
      <c r="L293" s="32"/>
      <c r="M293" s="139" t="s">
        <v>3</v>
      </c>
      <c r="N293" s="140" t="s">
        <v>43</v>
      </c>
      <c r="P293" s="141">
        <f t="shared" si="51"/>
        <v>0</v>
      </c>
      <c r="Q293" s="141">
        <v>0</v>
      </c>
      <c r="R293" s="141">
        <f t="shared" si="52"/>
        <v>0</v>
      </c>
      <c r="S293" s="141">
        <v>0</v>
      </c>
      <c r="T293" s="142">
        <f t="shared" si="53"/>
        <v>0</v>
      </c>
      <c r="AR293" s="143" t="s">
        <v>189</v>
      </c>
      <c r="AT293" s="143" t="s">
        <v>184</v>
      </c>
      <c r="AU293" s="143" t="s">
        <v>79</v>
      </c>
      <c r="AY293" s="17" t="s">
        <v>182</v>
      </c>
      <c r="BE293" s="144">
        <f t="shared" si="54"/>
        <v>0</v>
      </c>
      <c r="BF293" s="144">
        <f t="shared" si="55"/>
        <v>0</v>
      </c>
      <c r="BG293" s="144">
        <f t="shared" si="56"/>
        <v>0</v>
      </c>
      <c r="BH293" s="144">
        <f t="shared" si="57"/>
        <v>0</v>
      </c>
      <c r="BI293" s="144">
        <f t="shared" si="58"/>
        <v>0</v>
      </c>
      <c r="BJ293" s="17" t="s">
        <v>79</v>
      </c>
      <c r="BK293" s="144">
        <f t="shared" si="59"/>
        <v>0</v>
      </c>
      <c r="BL293" s="17" t="s">
        <v>189</v>
      </c>
      <c r="BM293" s="143" t="s">
        <v>3256</v>
      </c>
    </row>
    <row r="294" spans="2:65" s="1" customFormat="1" ht="24.2" customHeight="1">
      <c r="B294" s="131"/>
      <c r="C294" s="132" t="s">
        <v>2075</v>
      </c>
      <c r="D294" s="132" t="s">
        <v>184</v>
      </c>
      <c r="E294" s="133" t="s">
        <v>6257</v>
      </c>
      <c r="F294" s="134" t="s">
        <v>6258</v>
      </c>
      <c r="G294" s="135" t="s">
        <v>5381</v>
      </c>
      <c r="H294" s="136">
        <v>6</v>
      </c>
      <c r="I294" s="137"/>
      <c r="J294" s="138">
        <f t="shared" si="50"/>
        <v>0</v>
      </c>
      <c r="K294" s="134" t="s">
        <v>3</v>
      </c>
      <c r="L294" s="32"/>
      <c r="M294" s="139" t="s">
        <v>3</v>
      </c>
      <c r="N294" s="140" t="s">
        <v>43</v>
      </c>
      <c r="P294" s="141">
        <f t="shared" si="51"/>
        <v>0</v>
      </c>
      <c r="Q294" s="141">
        <v>0</v>
      </c>
      <c r="R294" s="141">
        <f t="shared" si="52"/>
        <v>0</v>
      </c>
      <c r="S294" s="141">
        <v>0</v>
      </c>
      <c r="T294" s="142">
        <f t="shared" si="53"/>
        <v>0</v>
      </c>
      <c r="AR294" s="143" t="s">
        <v>189</v>
      </c>
      <c r="AT294" s="143" t="s">
        <v>184</v>
      </c>
      <c r="AU294" s="143" t="s">
        <v>79</v>
      </c>
      <c r="AY294" s="17" t="s">
        <v>182</v>
      </c>
      <c r="BE294" s="144">
        <f t="shared" si="54"/>
        <v>0</v>
      </c>
      <c r="BF294" s="144">
        <f t="shared" si="55"/>
        <v>0</v>
      </c>
      <c r="BG294" s="144">
        <f t="shared" si="56"/>
        <v>0</v>
      </c>
      <c r="BH294" s="144">
        <f t="shared" si="57"/>
        <v>0</v>
      </c>
      <c r="BI294" s="144">
        <f t="shared" si="58"/>
        <v>0</v>
      </c>
      <c r="BJ294" s="17" t="s">
        <v>79</v>
      </c>
      <c r="BK294" s="144">
        <f t="shared" si="59"/>
        <v>0</v>
      </c>
      <c r="BL294" s="17" t="s">
        <v>189</v>
      </c>
      <c r="BM294" s="143" t="s">
        <v>3268</v>
      </c>
    </row>
    <row r="295" spans="2:65" s="1" customFormat="1" ht="24.2" customHeight="1">
      <c r="B295" s="131"/>
      <c r="C295" s="132" t="s">
        <v>2081</v>
      </c>
      <c r="D295" s="132" t="s">
        <v>184</v>
      </c>
      <c r="E295" s="133" t="s">
        <v>6259</v>
      </c>
      <c r="F295" s="134" t="s">
        <v>6246</v>
      </c>
      <c r="G295" s="135" t="s">
        <v>5381</v>
      </c>
      <c r="H295" s="136">
        <v>3</v>
      </c>
      <c r="I295" s="137"/>
      <c r="J295" s="138">
        <f t="shared" si="50"/>
        <v>0</v>
      </c>
      <c r="K295" s="134" t="s">
        <v>3</v>
      </c>
      <c r="L295" s="32"/>
      <c r="M295" s="139" t="s">
        <v>3</v>
      </c>
      <c r="N295" s="140" t="s">
        <v>43</v>
      </c>
      <c r="P295" s="141">
        <f t="shared" si="51"/>
        <v>0</v>
      </c>
      <c r="Q295" s="141">
        <v>0</v>
      </c>
      <c r="R295" s="141">
        <f t="shared" si="52"/>
        <v>0</v>
      </c>
      <c r="S295" s="141">
        <v>0</v>
      </c>
      <c r="T295" s="142">
        <f t="shared" si="53"/>
        <v>0</v>
      </c>
      <c r="AR295" s="143" t="s">
        <v>189</v>
      </c>
      <c r="AT295" s="143" t="s">
        <v>184</v>
      </c>
      <c r="AU295" s="143" t="s">
        <v>79</v>
      </c>
      <c r="AY295" s="17" t="s">
        <v>182</v>
      </c>
      <c r="BE295" s="144">
        <f t="shared" si="54"/>
        <v>0</v>
      </c>
      <c r="BF295" s="144">
        <f t="shared" si="55"/>
        <v>0</v>
      </c>
      <c r="BG295" s="144">
        <f t="shared" si="56"/>
        <v>0</v>
      </c>
      <c r="BH295" s="144">
        <f t="shared" si="57"/>
        <v>0</v>
      </c>
      <c r="BI295" s="144">
        <f t="shared" si="58"/>
        <v>0</v>
      </c>
      <c r="BJ295" s="17" t="s">
        <v>79</v>
      </c>
      <c r="BK295" s="144">
        <f t="shared" si="59"/>
        <v>0</v>
      </c>
      <c r="BL295" s="17" t="s">
        <v>189</v>
      </c>
      <c r="BM295" s="143" t="s">
        <v>3280</v>
      </c>
    </row>
    <row r="296" spans="2:65" s="1" customFormat="1" ht="37.9" customHeight="1">
      <c r="B296" s="131"/>
      <c r="C296" s="132" t="s">
        <v>2086</v>
      </c>
      <c r="D296" s="132" t="s">
        <v>184</v>
      </c>
      <c r="E296" s="133" t="s">
        <v>6260</v>
      </c>
      <c r="F296" s="134" t="s">
        <v>6233</v>
      </c>
      <c r="G296" s="135" t="s">
        <v>5381</v>
      </c>
      <c r="H296" s="136">
        <v>1</v>
      </c>
      <c r="I296" s="137"/>
      <c r="J296" s="138">
        <f t="shared" si="50"/>
        <v>0</v>
      </c>
      <c r="K296" s="134" t="s">
        <v>3</v>
      </c>
      <c r="L296" s="32"/>
      <c r="M296" s="139" t="s">
        <v>3</v>
      </c>
      <c r="N296" s="140" t="s">
        <v>43</v>
      </c>
      <c r="P296" s="141">
        <f t="shared" si="51"/>
        <v>0</v>
      </c>
      <c r="Q296" s="141">
        <v>0</v>
      </c>
      <c r="R296" s="141">
        <f t="shared" si="52"/>
        <v>0</v>
      </c>
      <c r="S296" s="141">
        <v>0</v>
      </c>
      <c r="T296" s="142">
        <f t="shared" si="53"/>
        <v>0</v>
      </c>
      <c r="AR296" s="143" t="s">
        <v>189</v>
      </c>
      <c r="AT296" s="143" t="s">
        <v>184</v>
      </c>
      <c r="AU296" s="143" t="s">
        <v>79</v>
      </c>
      <c r="AY296" s="17" t="s">
        <v>182</v>
      </c>
      <c r="BE296" s="144">
        <f t="shared" si="54"/>
        <v>0</v>
      </c>
      <c r="BF296" s="144">
        <f t="shared" si="55"/>
        <v>0</v>
      </c>
      <c r="BG296" s="144">
        <f t="shared" si="56"/>
        <v>0</v>
      </c>
      <c r="BH296" s="144">
        <f t="shared" si="57"/>
        <v>0</v>
      </c>
      <c r="BI296" s="144">
        <f t="shared" si="58"/>
        <v>0</v>
      </c>
      <c r="BJ296" s="17" t="s">
        <v>79</v>
      </c>
      <c r="BK296" s="144">
        <f t="shared" si="59"/>
        <v>0</v>
      </c>
      <c r="BL296" s="17" t="s">
        <v>189</v>
      </c>
      <c r="BM296" s="143" t="s">
        <v>3290</v>
      </c>
    </row>
    <row r="297" spans="2:65" s="1" customFormat="1" ht="62.65" customHeight="1">
      <c r="B297" s="131"/>
      <c r="C297" s="132" t="s">
        <v>2091</v>
      </c>
      <c r="D297" s="132" t="s">
        <v>184</v>
      </c>
      <c r="E297" s="133" t="s">
        <v>6261</v>
      </c>
      <c r="F297" s="134" t="s">
        <v>6248</v>
      </c>
      <c r="G297" s="135" t="s">
        <v>5381</v>
      </c>
      <c r="H297" s="136">
        <v>4</v>
      </c>
      <c r="I297" s="137"/>
      <c r="J297" s="138">
        <f t="shared" si="50"/>
        <v>0</v>
      </c>
      <c r="K297" s="134" t="s">
        <v>3</v>
      </c>
      <c r="L297" s="32"/>
      <c r="M297" s="139" t="s">
        <v>3</v>
      </c>
      <c r="N297" s="140" t="s">
        <v>43</v>
      </c>
      <c r="P297" s="141">
        <f t="shared" si="51"/>
        <v>0</v>
      </c>
      <c r="Q297" s="141">
        <v>0</v>
      </c>
      <c r="R297" s="141">
        <f t="shared" si="52"/>
        <v>0</v>
      </c>
      <c r="S297" s="141">
        <v>0</v>
      </c>
      <c r="T297" s="142">
        <f t="shared" si="53"/>
        <v>0</v>
      </c>
      <c r="AR297" s="143" t="s">
        <v>189</v>
      </c>
      <c r="AT297" s="143" t="s">
        <v>184</v>
      </c>
      <c r="AU297" s="143" t="s">
        <v>79</v>
      </c>
      <c r="AY297" s="17" t="s">
        <v>182</v>
      </c>
      <c r="BE297" s="144">
        <f t="shared" si="54"/>
        <v>0</v>
      </c>
      <c r="BF297" s="144">
        <f t="shared" si="55"/>
        <v>0</v>
      </c>
      <c r="BG297" s="144">
        <f t="shared" si="56"/>
        <v>0</v>
      </c>
      <c r="BH297" s="144">
        <f t="shared" si="57"/>
        <v>0</v>
      </c>
      <c r="BI297" s="144">
        <f t="shared" si="58"/>
        <v>0</v>
      </c>
      <c r="BJ297" s="17" t="s">
        <v>79</v>
      </c>
      <c r="BK297" s="144">
        <f t="shared" si="59"/>
        <v>0</v>
      </c>
      <c r="BL297" s="17" t="s">
        <v>189</v>
      </c>
      <c r="BM297" s="143" t="s">
        <v>3300</v>
      </c>
    </row>
    <row r="298" spans="2:65" s="1" customFormat="1" ht="62.65" customHeight="1">
      <c r="B298" s="131"/>
      <c r="C298" s="132" t="s">
        <v>2094</v>
      </c>
      <c r="D298" s="132" t="s">
        <v>184</v>
      </c>
      <c r="E298" s="133" t="s">
        <v>6262</v>
      </c>
      <c r="F298" s="134" t="s">
        <v>6263</v>
      </c>
      <c r="G298" s="135" t="s">
        <v>5381</v>
      </c>
      <c r="H298" s="136">
        <v>2</v>
      </c>
      <c r="I298" s="137"/>
      <c r="J298" s="138">
        <f t="shared" si="50"/>
        <v>0</v>
      </c>
      <c r="K298" s="134" t="s">
        <v>3</v>
      </c>
      <c r="L298" s="32"/>
      <c r="M298" s="139" t="s">
        <v>3</v>
      </c>
      <c r="N298" s="140" t="s">
        <v>43</v>
      </c>
      <c r="P298" s="141">
        <f t="shared" si="51"/>
        <v>0</v>
      </c>
      <c r="Q298" s="141">
        <v>0</v>
      </c>
      <c r="R298" s="141">
        <f t="shared" si="52"/>
        <v>0</v>
      </c>
      <c r="S298" s="141">
        <v>0</v>
      </c>
      <c r="T298" s="142">
        <f t="shared" si="53"/>
        <v>0</v>
      </c>
      <c r="AR298" s="143" t="s">
        <v>189</v>
      </c>
      <c r="AT298" s="143" t="s">
        <v>184</v>
      </c>
      <c r="AU298" s="143" t="s">
        <v>79</v>
      </c>
      <c r="AY298" s="17" t="s">
        <v>182</v>
      </c>
      <c r="BE298" s="144">
        <f t="shared" si="54"/>
        <v>0</v>
      </c>
      <c r="BF298" s="144">
        <f t="shared" si="55"/>
        <v>0</v>
      </c>
      <c r="BG298" s="144">
        <f t="shared" si="56"/>
        <v>0</v>
      </c>
      <c r="BH298" s="144">
        <f t="shared" si="57"/>
        <v>0</v>
      </c>
      <c r="BI298" s="144">
        <f t="shared" si="58"/>
        <v>0</v>
      </c>
      <c r="BJ298" s="17" t="s">
        <v>79</v>
      </c>
      <c r="BK298" s="144">
        <f t="shared" si="59"/>
        <v>0</v>
      </c>
      <c r="BL298" s="17" t="s">
        <v>189</v>
      </c>
      <c r="BM298" s="143" t="s">
        <v>3313</v>
      </c>
    </row>
    <row r="299" spans="2:65" s="1" customFormat="1" ht="62.65" customHeight="1">
      <c r="B299" s="131"/>
      <c r="C299" s="132" t="s">
        <v>2099</v>
      </c>
      <c r="D299" s="132" t="s">
        <v>184</v>
      </c>
      <c r="E299" s="133" t="s">
        <v>6264</v>
      </c>
      <c r="F299" s="134" t="s">
        <v>6265</v>
      </c>
      <c r="G299" s="135" t="s">
        <v>5381</v>
      </c>
      <c r="H299" s="136">
        <v>5</v>
      </c>
      <c r="I299" s="137"/>
      <c r="J299" s="138">
        <f t="shared" si="50"/>
        <v>0</v>
      </c>
      <c r="K299" s="134" t="s">
        <v>3</v>
      </c>
      <c r="L299" s="32"/>
      <c r="M299" s="139" t="s">
        <v>3</v>
      </c>
      <c r="N299" s="140" t="s">
        <v>43</v>
      </c>
      <c r="P299" s="141">
        <f t="shared" si="51"/>
        <v>0</v>
      </c>
      <c r="Q299" s="141">
        <v>0</v>
      </c>
      <c r="R299" s="141">
        <f t="shared" si="52"/>
        <v>0</v>
      </c>
      <c r="S299" s="141">
        <v>0</v>
      </c>
      <c r="T299" s="142">
        <f t="shared" si="53"/>
        <v>0</v>
      </c>
      <c r="AR299" s="143" t="s">
        <v>189</v>
      </c>
      <c r="AT299" s="143" t="s">
        <v>184</v>
      </c>
      <c r="AU299" s="143" t="s">
        <v>79</v>
      </c>
      <c r="AY299" s="17" t="s">
        <v>182</v>
      </c>
      <c r="BE299" s="144">
        <f t="shared" si="54"/>
        <v>0</v>
      </c>
      <c r="BF299" s="144">
        <f t="shared" si="55"/>
        <v>0</v>
      </c>
      <c r="BG299" s="144">
        <f t="shared" si="56"/>
        <v>0</v>
      </c>
      <c r="BH299" s="144">
        <f t="shared" si="57"/>
        <v>0</v>
      </c>
      <c r="BI299" s="144">
        <f t="shared" si="58"/>
        <v>0</v>
      </c>
      <c r="BJ299" s="17" t="s">
        <v>79</v>
      </c>
      <c r="BK299" s="144">
        <f t="shared" si="59"/>
        <v>0</v>
      </c>
      <c r="BL299" s="17" t="s">
        <v>189</v>
      </c>
      <c r="BM299" s="143" t="s">
        <v>3326</v>
      </c>
    </row>
    <row r="300" spans="2:65" s="1" customFormat="1" ht="24.2" customHeight="1">
      <c r="B300" s="131"/>
      <c r="C300" s="132" t="s">
        <v>2104</v>
      </c>
      <c r="D300" s="132" t="s">
        <v>184</v>
      </c>
      <c r="E300" s="133" t="s">
        <v>6266</v>
      </c>
      <c r="F300" s="134" t="s">
        <v>6267</v>
      </c>
      <c r="G300" s="135" t="s">
        <v>5381</v>
      </c>
      <c r="H300" s="136">
        <v>1</v>
      </c>
      <c r="I300" s="137"/>
      <c r="J300" s="138">
        <f t="shared" si="50"/>
        <v>0</v>
      </c>
      <c r="K300" s="134" t="s">
        <v>3</v>
      </c>
      <c r="L300" s="32"/>
      <c r="M300" s="139" t="s">
        <v>3</v>
      </c>
      <c r="N300" s="140" t="s">
        <v>43</v>
      </c>
      <c r="P300" s="141">
        <f t="shared" si="51"/>
        <v>0</v>
      </c>
      <c r="Q300" s="141">
        <v>0</v>
      </c>
      <c r="R300" s="141">
        <f t="shared" si="52"/>
        <v>0</v>
      </c>
      <c r="S300" s="141">
        <v>0</v>
      </c>
      <c r="T300" s="142">
        <f t="shared" si="53"/>
        <v>0</v>
      </c>
      <c r="AR300" s="143" t="s">
        <v>189</v>
      </c>
      <c r="AT300" s="143" t="s">
        <v>184</v>
      </c>
      <c r="AU300" s="143" t="s">
        <v>79</v>
      </c>
      <c r="AY300" s="17" t="s">
        <v>182</v>
      </c>
      <c r="BE300" s="144">
        <f t="shared" si="54"/>
        <v>0</v>
      </c>
      <c r="BF300" s="144">
        <f t="shared" si="55"/>
        <v>0</v>
      </c>
      <c r="BG300" s="144">
        <f t="shared" si="56"/>
        <v>0</v>
      </c>
      <c r="BH300" s="144">
        <f t="shared" si="57"/>
        <v>0</v>
      </c>
      <c r="BI300" s="144">
        <f t="shared" si="58"/>
        <v>0</v>
      </c>
      <c r="BJ300" s="17" t="s">
        <v>79</v>
      </c>
      <c r="BK300" s="144">
        <f t="shared" si="59"/>
        <v>0</v>
      </c>
      <c r="BL300" s="17" t="s">
        <v>189</v>
      </c>
      <c r="BM300" s="143" t="s">
        <v>3342</v>
      </c>
    </row>
    <row r="301" spans="2:65" s="1" customFormat="1" ht="37.9" customHeight="1">
      <c r="B301" s="131"/>
      <c r="C301" s="132" t="s">
        <v>2114</v>
      </c>
      <c r="D301" s="132" t="s">
        <v>184</v>
      </c>
      <c r="E301" s="133" t="s">
        <v>6268</v>
      </c>
      <c r="F301" s="134" t="s">
        <v>6214</v>
      </c>
      <c r="G301" s="135" t="s">
        <v>5381</v>
      </c>
      <c r="H301" s="136">
        <v>1</v>
      </c>
      <c r="I301" s="137"/>
      <c r="J301" s="138">
        <f t="shared" si="50"/>
        <v>0</v>
      </c>
      <c r="K301" s="134" t="s">
        <v>3</v>
      </c>
      <c r="L301" s="32"/>
      <c r="M301" s="139" t="s">
        <v>3</v>
      </c>
      <c r="N301" s="140" t="s">
        <v>43</v>
      </c>
      <c r="P301" s="141">
        <f t="shared" si="51"/>
        <v>0</v>
      </c>
      <c r="Q301" s="141">
        <v>0</v>
      </c>
      <c r="R301" s="141">
        <f t="shared" si="52"/>
        <v>0</v>
      </c>
      <c r="S301" s="141">
        <v>0</v>
      </c>
      <c r="T301" s="142">
        <f t="shared" si="53"/>
        <v>0</v>
      </c>
      <c r="AR301" s="143" t="s">
        <v>189</v>
      </c>
      <c r="AT301" s="143" t="s">
        <v>184</v>
      </c>
      <c r="AU301" s="143" t="s">
        <v>79</v>
      </c>
      <c r="AY301" s="17" t="s">
        <v>182</v>
      </c>
      <c r="BE301" s="144">
        <f t="shared" si="54"/>
        <v>0</v>
      </c>
      <c r="BF301" s="144">
        <f t="shared" si="55"/>
        <v>0</v>
      </c>
      <c r="BG301" s="144">
        <f t="shared" si="56"/>
        <v>0</v>
      </c>
      <c r="BH301" s="144">
        <f t="shared" si="57"/>
        <v>0</v>
      </c>
      <c r="BI301" s="144">
        <f t="shared" si="58"/>
        <v>0</v>
      </c>
      <c r="BJ301" s="17" t="s">
        <v>79</v>
      </c>
      <c r="BK301" s="144">
        <f t="shared" si="59"/>
        <v>0</v>
      </c>
      <c r="BL301" s="17" t="s">
        <v>189</v>
      </c>
      <c r="BM301" s="143" t="s">
        <v>3354</v>
      </c>
    </row>
    <row r="302" spans="2:65" s="1" customFormat="1" ht="48.75">
      <c r="B302" s="32"/>
      <c r="D302" s="150" t="s">
        <v>739</v>
      </c>
      <c r="F302" s="181" t="s">
        <v>6269</v>
      </c>
      <c r="I302" s="147"/>
      <c r="L302" s="32"/>
      <c r="M302" s="148"/>
      <c r="T302" s="52"/>
      <c r="AT302" s="17" t="s">
        <v>739</v>
      </c>
      <c r="AU302" s="17" t="s">
        <v>79</v>
      </c>
    </row>
    <row r="303" spans="2:65" s="1" customFormat="1" ht="16.5" customHeight="1">
      <c r="B303" s="131"/>
      <c r="C303" s="132" t="s">
        <v>2119</v>
      </c>
      <c r="D303" s="132" t="s">
        <v>184</v>
      </c>
      <c r="E303" s="133" t="s">
        <v>6216</v>
      </c>
      <c r="F303" s="134" t="s">
        <v>6217</v>
      </c>
      <c r="G303" s="135" t="s">
        <v>5381</v>
      </c>
      <c r="H303" s="136">
        <v>1</v>
      </c>
      <c r="I303" s="137"/>
      <c r="J303" s="138">
        <f t="shared" ref="J303:J314" si="60">ROUND(I303*H303,2)</f>
        <v>0</v>
      </c>
      <c r="K303" s="134" t="s">
        <v>3</v>
      </c>
      <c r="L303" s="32"/>
      <c r="M303" s="139" t="s">
        <v>3</v>
      </c>
      <c r="N303" s="140" t="s">
        <v>43</v>
      </c>
      <c r="P303" s="141">
        <f t="shared" ref="P303:P314" si="61">O303*H303</f>
        <v>0</v>
      </c>
      <c r="Q303" s="141">
        <v>0</v>
      </c>
      <c r="R303" s="141">
        <f t="shared" ref="R303:R314" si="62">Q303*H303</f>
        <v>0</v>
      </c>
      <c r="S303" s="141">
        <v>0</v>
      </c>
      <c r="T303" s="142">
        <f t="shared" ref="T303:T314" si="63">S303*H303</f>
        <v>0</v>
      </c>
      <c r="AR303" s="143" t="s">
        <v>189</v>
      </c>
      <c r="AT303" s="143" t="s">
        <v>184</v>
      </c>
      <c r="AU303" s="143" t="s">
        <v>79</v>
      </c>
      <c r="AY303" s="17" t="s">
        <v>182</v>
      </c>
      <c r="BE303" s="144">
        <f t="shared" ref="BE303:BE314" si="64">IF(N303="základní",J303,0)</f>
        <v>0</v>
      </c>
      <c r="BF303" s="144">
        <f t="shared" ref="BF303:BF314" si="65">IF(N303="snížená",J303,0)</f>
        <v>0</v>
      </c>
      <c r="BG303" s="144">
        <f t="shared" ref="BG303:BG314" si="66">IF(N303="zákl. přenesená",J303,0)</f>
        <v>0</v>
      </c>
      <c r="BH303" s="144">
        <f t="shared" ref="BH303:BH314" si="67">IF(N303="sníž. přenesená",J303,0)</f>
        <v>0</v>
      </c>
      <c r="BI303" s="144">
        <f t="shared" ref="BI303:BI314" si="68">IF(N303="nulová",J303,0)</f>
        <v>0</v>
      </c>
      <c r="BJ303" s="17" t="s">
        <v>79</v>
      </c>
      <c r="BK303" s="144">
        <f t="shared" ref="BK303:BK314" si="69">ROUND(I303*H303,2)</f>
        <v>0</v>
      </c>
      <c r="BL303" s="17" t="s">
        <v>189</v>
      </c>
      <c r="BM303" s="143" t="s">
        <v>3366</v>
      </c>
    </row>
    <row r="304" spans="2:65" s="1" customFormat="1" ht="37.9" customHeight="1">
      <c r="B304" s="131"/>
      <c r="C304" s="132" t="s">
        <v>2133</v>
      </c>
      <c r="D304" s="132" t="s">
        <v>184</v>
      </c>
      <c r="E304" s="133" t="s">
        <v>6270</v>
      </c>
      <c r="F304" s="134" t="s">
        <v>6271</v>
      </c>
      <c r="G304" s="135" t="s">
        <v>5381</v>
      </c>
      <c r="H304" s="136">
        <v>1</v>
      </c>
      <c r="I304" s="137"/>
      <c r="J304" s="138">
        <f t="shared" si="60"/>
        <v>0</v>
      </c>
      <c r="K304" s="134" t="s">
        <v>3</v>
      </c>
      <c r="L304" s="32"/>
      <c r="M304" s="139" t="s">
        <v>3</v>
      </c>
      <c r="N304" s="140" t="s">
        <v>43</v>
      </c>
      <c r="P304" s="141">
        <f t="shared" si="61"/>
        <v>0</v>
      </c>
      <c r="Q304" s="141">
        <v>0</v>
      </c>
      <c r="R304" s="141">
        <f t="shared" si="62"/>
        <v>0</v>
      </c>
      <c r="S304" s="141">
        <v>0</v>
      </c>
      <c r="T304" s="142">
        <f t="shared" si="63"/>
        <v>0</v>
      </c>
      <c r="AR304" s="143" t="s">
        <v>189</v>
      </c>
      <c r="AT304" s="143" t="s">
        <v>184</v>
      </c>
      <c r="AU304" s="143" t="s">
        <v>79</v>
      </c>
      <c r="AY304" s="17" t="s">
        <v>182</v>
      </c>
      <c r="BE304" s="144">
        <f t="shared" si="64"/>
        <v>0</v>
      </c>
      <c r="BF304" s="144">
        <f t="shared" si="65"/>
        <v>0</v>
      </c>
      <c r="BG304" s="144">
        <f t="shared" si="66"/>
        <v>0</v>
      </c>
      <c r="BH304" s="144">
        <f t="shared" si="67"/>
        <v>0</v>
      </c>
      <c r="BI304" s="144">
        <f t="shared" si="68"/>
        <v>0</v>
      </c>
      <c r="BJ304" s="17" t="s">
        <v>79</v>
      </c>
      <c r="BK304" s="144">
        <f t="shared" si="69"/>
        <v>0</v>
      </c>
      <c r="BL304" s="17" t="s">
        <v>189</v>
      </c>
      <c r="BM304" s="143" t="s">
        <v>3377</v>
      </c>
    </row>
    <row r="305" spans="2:65" s="1" customFormat="1" ht="24.2" customHeight="1">
      <c r="B305" s="131"/>
      <c r="C305" s="132" t="s">
        <v>2138</v>
      </c>
      <c r="D305" s="132" t="s">
        <v>184</v>
      </c>
      <c r="E305" s="133" t="s">
        <v>6272</v>
      </c>
      <c r="F305" s="134" t="s">
        <v>6273</v>
      </c>
      <c r="G305" s="135" t="s">
        <v>5381</v>
      </c>
      <c r="H305" s="136">
        <v>1</v>
      </c>
      <c r="I305" s="137"/>
      <c r="J305" s="138">
        <f t="shared" si="60"/>
        <v>0</v>
      </c>
      <c r="K305" s="134" t="s">
        <v>3</v>
      </c>
      <c r="L305" s="32"/>
      <c r="M305" s="139" t="s">
        <v>3</v>
      </c>
      <c r="N305" s="140" t="s">
        <v>43</v>
      </c>
      <c r="P305" s="141">
        <f t="shared" si="61"/>
        <v>0</v>
      </c>
      <c r="Q305" s="141">
        <v>0</v>
      </c>
      <c r="R305" s="141">
        <f t="shared" si="62"/>
        <v>0</v>
      </c>
      <c r="S305" s="141">
        <v>0</v>
      </c>
      <c r="T305" s="142">
        <f t="shared" si="63"/>
        <v>0</v>
      </c>
      <c r="AR305" s="143" t="s">
        <v>189</v>
      </c>
      <c r="AT305" s="143" t="s">
        <v>184</v>
      </c>
      <c r="AU305" s="143" t="s">
        <v>79</v>
      </c>
      <c r="AY305" s="17" t="s">
        <v>182</v>
      </c>
      <c r="BE305" s="144">
        <f t="shared" si="64"/>
        <v>0</v>
      </c>
      <c r="BF305" s="144">
        <f t="shared" si="65"/>
        <v>0</v>
      </c>
      <c r="BG305" s="144">
        <f t="shared" si="66"/>
        <v>0</v>
      </c>
      <c r="BH305" s="144">
        <f t="shared" si="67"/>
        <v>0</v>
      </c>
      <c r="BI305" s="144">
        <f t="shared" si="68"/>
        <v>0</v>
      </c>
      <c r="BJ305" s="17" t="s">
        <v>79</v>
      </c>
      <c r="BK305" s="144">
        <f t="shared" si="69"/>
        <v>0</v>
      </c>
      <c r="BL305" s="17" t="s">
        <v>189</v>
      </c>
      <c r="BM305" s="143" t="s">
        <v>3388</v>
      </c>
    </row>
    <row r="306" spans="2:65" s="1" customFormat="1" ht="16.5" customHeight="1">
      <c r="B306" s="131"/>
      <c r="C306" s="132" t="s">
        <v>2143</v>
      </c>
      <c r="D306" s="132" t="s">
        <v>184</v>
      </c>
      <c r="E306" s="133" t="s">
        <v>6274</v>
      </c>
      <c r="F306" s="134" t="s">
        <v>6275</v>
      </c>
      <c r="G306" s="135" t="s">
        <v>5381</v>
      </c>
      <c r="H306" s="136">
        <v>1</v>
      </c>
      <c r="I306" s="137"/>
      <c r="J306" s="138">
        <f t="shared" si="60"/>
        <v>0</v>
      </c>
      <c r="K306" s="134" t="s">
        <v>3</v>
      </c>
      <c r="L306" s="32"/>
      <c r="M306" s="139" t="s">
        <v>3</v>
      </c>
      <c r="N306" s="140" t="s">
        <v>43</v>
      </c>
      <c r="P306" s="141">
        <f t="shared" si="61"/>
        <v>0</v>
      </c>
      <c r="Q306" s="141">
        <v>0</v>
      </c>
      <c r="R306" s="141">
        <f t="shared" si="62"/>
        <v>0</v>
      </c>
      <c r="S306" s="141">
        <v>0</v>
      </c>
      <c r="T306" s="142">
        <f t="shared" si="63"/>
        <v>0</v>
      </c>
      <c r="AR306" s="143" t="s">
        <v>189</v>
      </c>
      <c r="AT306" s="143" t="s">
        <v>184</v>
      </c>
      <c r="AU306" s="143" t="s">
        <v>79</v>
      </c>
      <c r="AY306" s="17" t="s">
        <v>182</v>
      </c>
      <c r="BE306" s="144">
        <f t="shared" si="64"/>
        <v>0</v>
      </c>
      <c r="BF306" s="144">
        <f t="shared" si="65"/>
        <v>0</v>
      </c>
      <c r="BG306" s="144">
        <f t="shared" si="66"/>
        <v>0</v>
      </c>
      <c r="BH306" s="144">
        <f t="shared" si="67"/>
        <v>0</v>
      </c>
      <c r="BI306" s="144">
        <f t="shared" si="68"/>
        <v>0</v>
      </c>
      <c r="BJ306" s="17" t="s">
        <v>79</v>
      </c>
      <c r="BK306" s="144">
        <f t="shared" si="69"/>
        <v>0</v>
      </c>
      <c r="BL306" s="17" t="s">
        <v>189</v>
      </c>
      <c r="BM306" s="143" t="s">
        <v>3398</v>
      </c>
    </row>
    <row r="307" spans="2:65" s="1" customFormat="1" ht="24.2" customHeight="1">
      <c r="B307" s="131"/>
      <c r="C307" s="132" t="s">
        <v>2157</v>
      </c>
      <c r="D307" s="132" t="s">
        <v>184</v>
      </c>
      <c r="E307" s="133" t="s">
        <v>6276</v>
      </c>
      <c r="F307" s="134" t="s">
        <v>6277</v>
      </c>
      <c r="G307" s="135" t="s">
        <v>5381</v>
      </c>
      <c r="H307" s="136">
        <v>1</v>
      </c>
      <c r="I307" s="137"/>
      <c r="J307" s="138">
        <f t="shared" si="60"/>
        <v>0</v>
      </c>
      <c r="K307" s="134" t="s">
        <v>3</v>
      </c>
      <c r="L307" s="32"/>
      <c r="M307" s="139" t="s">
        <v>3</v>
      </c>
      <c r="N307" s="140" t="s">
        <v>43</v>
      </c>
      <c r="P307" s="141">
        <f t="shared" si="61"/>
        <v>0</v>
      </c>
      <c r="Q307" s="141">
        <v>0</v>
      </c>
      <c r="R307" s="141">
        <f t="shared" si="62"/>
        <v>0</v>
      </c>
      <c r="S307" s="141">
        <v>0</v>
      </c>
      <c r="T307" s="142">
        <f t="shared" si="63"/>
        <v>0</v>
      </c>
      <c r="AR307" s="143" t="s">
        <v>189</v>
      </c>
      <c r="AT307" s="143" t="s">
        <v>184</v>
      </c>
      <c r="AU307" s="143" t="s">
        <v>79</v>
      </c>
      <c r="AY307" s="17" t="s">
        <v>182</v>
      </c>
      <c r="BE307" s="144">
        <f t="shared" si="64"/>
        <v>0</v>
      </c>
      <c r="BF307" s="144">
        <f t="shared" si="65"/>
        <v>0</v>
      </c>
      <c r="BG307" s="144">
        <f t="shared" si="66"/>
        <v>0</v>
      </c>
      <c r="BH307" s="144">
        <f t="shared" si="67"/>
        <v>0</v>
      </c>
      <c r="BI307" s="144">
        <f t="shared" si="68"/>
        <v>0</v>
      </c>
      <c r="BJ307" s="17" t="s">
        <v>79</v>
      </c>
      <c r="BK307" s="144">
        <f t="shared" si="69"/>
        <v>0</v>
      </c>
      <c r="BL307" s="17" t="s">
        <v>189</v>
      </c>
      <c r="BM307" s="143" t="s">
        <v>3408</v>
      </c>
    </row>
    <row r="308" spans="2:65" s="1" customFormat="1" ht="16.5" customHeight="1">
      <c r="B308" s="131"/>
      <c r="C308" s="132" t="s">
        <v>2163</v>
      </c>
      <c r="D308" s="132" t="s">
        <v>184</v>
      </c>
      <c r="E308" s="133" t="s">
        <v>6018</v>
      </c>
      <c r="F308" s="134" t="s">
        <v>6019</v>
      </c>
      <c r="G308" s="135" t="s">
        <v>292</v>
      </c>
      <c r="H308" s="136">
        <v>122</v>
      </c>
      <c r="I308" s="137"/>
      <c r="J308" s="138">
        <f t="shared" si="60"/>
        <v>0</v>
      </c>
      <c r="K308" s="134" t="s">
        <v>3</v>
      </c>
      <c r="L308" s="32"/>
      <c r="M308" s="139" t="s">
        <v>3</v>
      </c>
      <c r="N308" s="140" t="s">
        <v>43</v>
      </c>
      <c r="P308" s="141">
        <f t="shared" si="61"/>
        <v>0</v>
      </c>
      <c r="Q308" s="141">
        <v>0</v>
      </c>
      <c r="R308" s="141">
        <f t="shared" si="62"/>
        <v>0</v>
      </c>
      <c r="S308" s="141">
        <v>0</v>
      </c>
      <c r="T308" s="142">
        <f t="shared" si="63"/>
        <v>0</v>
      </c>
      <c r="AR308" s="143" t="s">
        <v>189</v>
      </c>
      <c r="AT308" s="143" t="s">
        <v>184</v>
      </c>
      <c r="AU308" s="143" t="s">
        <v>79</v>
      </c>
      <c r="AY308" s="17" t="s">
        <v>182</v>
      </c>
      <c r="BE308" s="144">
        <f t="shared" si="64"/>
        <v>0</v>
      </c>
      <c r="BF308" s="144">
        <f t="shared" si="65"/>
        <v>0</v>
      </c>
      <c r="BG308" s="144">
        <f t="shared" si="66"/>
        <v>0</v>
      </c>
      <c r="BH308" s="144">
        <f t="shared" si="67"/>
        <v>0</v>
      </c>
      <c r="BI308" s="144">
        <f t="shared" si="68"/>
        <v>0</v>
      </c>
      <c r="BJ308" s="17" t="s">
        <v>79</v>
      </c>
      <c r="BK308" s="144">
        <f t="shared" si="69"/>
        <v>0</v>
      </c>
      <c r="BL308" s="17" t="s">
        <v>189</v>
      </c>
      <c r="BM308" s="143" t="s">
        <v>3423</v>
      </c>
    </row>
    <row r="309" spans="2:65" s="1" customFormat="1" ht="16.5" customHeight="1">
      <c r="B309" s="131"/>
      <c r="C309" s="132" t="s">
        <v>2168</v>
      </c>
      <c r="D309" s="132" t="s">
        <v>184</v>
      </c>
      <c r="E309" s="133" t="s">
        <v>6020</v>
      </c>
      <c r="F309" s="134" t="s">
        <v>6021</v>
      </c>
      <c r="G309" s="135" t="s">
        <v>292</v>
      </c>
      <c r="H309" s="136">
        <v>36</v>
      </c>
      <c r="I309" s="137"/>
      <c r="J309" s="138">
        <f t="shared" si="60"/>
        <v>0</v>
      </c>
      <c r="K309" s="134" t="s">
        <v>3</v>
      </c>
      <c r="L309" s="32"/>
      <c r="M309" s="139" t="s">
        <v>3</v>
      </c>
      <c r="N309" s="140" t="s">
        <v>43</v>
      </c>
      <c r="P309" s="141">
        <f t="shared" si="61"/>
        <v>0</v>
      </c>
      <c r="Q309" s="141">
        <v>0</v>
      </c>
      <c r="R309" s="141">
        <f t="shared" si="62"/>
        <v>0</v>
      </c>
      <c r="S309" s="141">
        <v>0</v>
      </c>
      <c r="T309" s="142">
        <f t="shared" si="63"/>
        <v>0</v>
      </c>
      <c r="AR309" s="143" t="s">
        <v>189</v>
      </c>
      <c r="AT309" s="143" t="s">
        <v>184</v>
      </c>
      <c r="AU309" s="143" t="s">
        <v>79</v>
      </c>
      <c r="AY309" s="17" t="s">
        <v>182</v>
      </c>
      <c r="BE309" s="144">
        <f t="shared" si="64"/>
        <v>0</v>
      </c>
      <c r="BF309" s="144">
        <f t="shared" si="65"/>
        <v>0</v>
      </c>
      <c r="BG309" s="144">
        <f t="shared" si="66"/>
        <v>0</v>
      </c>
      <c r="BH309" s="144">
        <f t="shared" si="67"/>
        <v>0</v>
      </c>
      <c r="BI309" s="144">
        <f t="shared" si="68"/>
        <v>0</v>
      </c>
      <c r="BJ309" s="17" t="s">
        <v>79</v>
      </c>
      <c r="BK309" s="144">
        <f t="shared" si="69"/>
        <v>0</v>
      </c>
      <c r="BL309" s="17" t="s">
        <v>189</v>
      </c>
      <c r="BM309" s="143" t="s">
        <v>3431</v>
      </c>
    </row>
    <row r="310" spans="2:65" s="1" customFormat="1" ht="16.5" customHeight="1">
      <c r="B310" s="131"/>
      <c r="C310" s="132" t="s">
        <v>2172</v>
      </c>
      <c r="D310" s="132" t="s">
        <v>184</v>
      </c>
      <c r="E310" s="133" t="s">
        <v>6022</v>
      </c>
      <c r="F310" s="134" t="s">
        <v>6023</v>
      </c>
      <c r="G310" s="135" t="s">
        <v>292</v>
      </c>
      <c r="H310" s="136">
        <v>110</v>
      </c>
      <c r="I310" s="137"/>
      <c r="J310" s="138">
        <f t="shared" si="60"/>
        <v>0</v>
      </c>
      <c r="K310" s="134" t="s">
        <v>3</v>
      </c>
      <c r="L310" s="32"/>
      <c r="M310" s="139" t="s">
        <v>3</v>
      </c>
      <c r="N310" s="140" t="s">
        <v>43</v>
      </c>
      <c r="P310" s="141">
        <f t="shared" si="61"/>
        <v>0</v>
      </c>
      <c r="Q310" s="141">
        <v>0</v>
      </c>
      <c r="R310" s="141">
        <f t="shared" si="62"/>
        <v>0</v>
      </c>
      <c r="S310" s="141">
        <v>0</v>
      </c>
      <c r="T310" s="142">
        <f t="shared" si="63"/>
        <v>0</v>
      </c>
      <c r="AR310" s="143" t="s">
        <v>189</v>
      </c>
      <c r="AT310" s="143" t="s">
        <v>184</v>
      </c>
      <c r="AU310" s="143" t="s">
        <v>79</v>
      </c>
      <c r="AY310" s="17" t="s">
        <v>182</v>
      </c>
      <c r="BE310" s="144">
        <f t="shared" si="64"/>
        <v>0</v>
      </c>
      <c r="BF310" s="144">
        <f t="shared" si="65"/>
        <v>0</v>
      </c>
      <c r="BG310" s="144">
        <f t="shared" si="66"/>
        <v>0</v>
      </c>
      <c r="BH310" s="144">
        <f t="shared" si="67"/>
        <v>0</v>
      </c>
      <c r="BI310" s="144">
        <f t="shared" si="68"/>
        <v>0</v>
      </c>
      <c r="BJ310" s="17" t="s">
        <v>79</v>
      </c>
      <c r="BK310" s="144">
        <f t="shared" si="69"/>
        <v>0</v>
      </c>
      <c r="BL310" s="17" t="s">
        <v>189</v>
      </c>
      <c r="BM310" s="143" t="s">
        <v>3441</v>
      </c>
    </row>
    <row r="311" spans="2:65" s="1" customFormat="1" ht="16.5" customHeight="1">
      <c r="B311" s="131"/>
      <c r="C311" s="132" t="s">
        <v>2177</v>
      </c>
      <c r="D311" s="132" t="s">
        <v>184</v>
      </c>
      <c r="E311" s="133" t="s">
        <v>6024</v>
      </c>
      <c r="F311" s="134" t="s">
        <v>6025</v>
      </c>
      <c r="G311" s="135" t="s">
        <v>292</v>
      </c>
      <c r="H311" s="136">
        <v>20</v>
      </c>
      <c r="I311" s="137"/>
      <c r="J311" s="138">
        <f t="shared" si="60"/>
        <v>0</v>
      </c>
      <c r="K311" s="134" t="s">
        <v>3</v>
      </c>
      <c r="L311" s="32"/>
      <c r="M311" s="139" t="s">
        <v>3</v>
      </c>
      <c r="N311" s="140" t="s">
        <v>43</v>
      </c>
      <c r="P311" s="141">
        <f t="shared" si="61"/>
        <v>0</v>
      </c>
      <c r="Q311" s="141">
        <v>0</v>
      </c>
      <c r="R311" s="141">
        <f t="shared" si="62"/>
        <v>0</v>
      </c>
      <c r="S311" s="141">
        <v>0</v>
      </c>
      <c r="T311" s="142">
        <f t="shared" si="63"/>
        <v>0</v>
      </c>
      <c r="AR311" s="143" t="s">
        <v>189</v>
      </c>
      <c r="AT311" s="143" t="s">
        <v>184</v>
      </c>
      <c r="AU311" s="143" t="s">
        <v>79</v>
      </c>
      <c r="AY311" s="17" t="s">
        <v>182</v>
      </c>
      <c r="BE311" s="144">
        <f t="shared" si="64"/>
        <v>0</v>
      </c>
      <c r="BF311" s="144">
        <f t="shared" si="65"/>
        <v>0</v>
      </c>
      <c r="BG311" s="144">
        <f t="shared" si="66"/>
        <v>0</v>
      </c>
      <c r="BH311" s="144">
        <f t="shared" si="67"/>
        <v>0</v>
      </c>
      <c r="BI311" s="144">
        <f t="shared" si="68"/>
        <v>0</v>
      </c>
      <c r="BJ311" s="17" t="s">
        <v>79</v>
      </c>
      <c r="BK311" s="144">
        <f t="shared" si="69"/>
        <v>0</v>
      </c>
      <c r="BL311" s="17" t="s">
        <v>189</v>
      </c>
      <c r="BM311" s="143" t="s">
        <v>3452</v>
      </c>
    </row>
    <row r="312" spans="2:65" s="1" customFormat="1" ht="24.2" customHeight="1">
      <c r="B312" s="131"/>
      <c r="C312" s="132" t="s">
        <v>2181</v>
      </c>
      <c r="D312" s="132" t="s">
        <v>184</v>
      </c>
      <c r="E312" s="133" t="s">
        <v>6278</v>
      </c>
      <c r="F312" s="134" t="s">
        <v>6279</v>
      </c>
      <c r="G312" s="135" t="s">
        <v>292</v>
      </c>
      <c r="H312" s="136">
        <v>315</v>
      </c>
      <c r="I312" s="137"/>
      <c r="J312" s="138">
        <f t="shared" si="60"/>
        <v>0</v>
      </c>
      <c r="K312" s="134" t="s">
        <v>3</v>
      </c>
      <c r="L312" s="32"/>
      <c r="M312" s="139" t="s">
        <v>3</v>
      </c>
      <c r="N312" s="140" t="s">
        <v>43</v>
      </c>
      <c r="P312" s="141">
        <f t="shared" si="61"/>
        <v>0</v>
      </c>
      <c r="Q312" s="141">
        <v>0</v>
      </c>
      <c r="R312" s="141">
        <f t="shared" si="62"/>
        <v>0</v>
      </c>
      <c r="S312" s="141">
        <v>0</v>
      </c>
      <c r="T312" s="142">
        <f t="shared" si="63"/>
        <v>0</v>
      </c>
      <c r="AR312" s="143" t="s">
        <v>189</v>
      </c>
      <c r="AT312" s="143" t="s">
        <v>184</v>
      </c>
      <c r="AU312" s="143" t="s">
        <v>79</v>
      </c>
      <c r="AY312" s="17" t="s">
        <v>182</v>
      </c>
      <c r="BE312" s="144">
        <f t="shared" si="64"/>
        <v>0</v>
      </c>
      <c r="BF312" s="144">
        <f t="shared" si="65"/>
        <v>0</v>
      </c>
      <c r="BG312" s="144">
        <f t="shared" si="66"/>
        <v>0</v>
      </c>
      <c r="BH312" s="144">
        <f t="shared" si="67"/>
        <v>0</v>
      </c>
      <c r="BI312" s="144">
        <f t="shared" si="68"/>
        <v>0</v>
      </c>
      <c r="BJ312" s="17" t="s">
        <v>79</v>
      </c>
      <c r="BK312" s="144">
        <f t="shared" si="69"/>
        <v>0</v>
      </c>
      <c r="BL312" s="17" t="s">
        <v>189</v>
      </c>
      <c r="BM312" s="143" t="s">
        <v>3467</v>
      </c>
    </row>
    <row r="313" spans="2:65" s="1" customFormat="1" ht="24.2" customHeight="1">
      <c r="B313" s="131"/>
      <c r="C313" s="132" t="s">
        <v>2186</v>
      </c>
      <c r="D313" s="132" t="s">
        <v>184</v>
      </c>
      <c r="E313" s="133" t="s">
        <v>6280</v>
      </c>
      <c r="F313" s="134" t="s">
        <v>6281</v>
      </c>
      <c r="G313" s="135" t="s">
        <v>2421</v>
      </c>
      <c r="H313" s="136">
        <v>1</v>
      </c>
      <c r="I313" s="137"/>
      <c r="J313" s="138">
        <f t="shared" si="60"/>
        <v>0</v>
      </c>
      <c r="K313" s="134" t="s">
        <v>3</v>
      </c>
      <c r="L313" s="32"/>
      <c r="M313" s="139" t="s">
        <v>3</v>
      </c>
      <c r="N313" s="140" t="s">
        <v>43</v>
      </c>
      <c r="P313" s="141">
        <f t="shared" si="61"/>
        <v>0</v>
      </c>
      <c r="Q313" s="141">
        <v>0</v>
      </c>
      <c r="R313" s="141">
        <f t="shared" si="62"/>
        <v>0</v>
      </c>
      <c r="S313" s="141">
        <v>0</v>
      </c>
      <c r="T313" s="142">
        <f t="shared" si="63"/>
        <v>0</v>
      </c>
      <c r="AR313" s="143" t="s">
        <v>189</v>
      </c>
      <c r="AT313" s="143" t="s">
        <v>184</v>
      </c>
      <c r="AU313" s="143" t="s">
        <v>79</v>
      </c>
      <c r="AY313" s="17" t="s">
        <v>182</v>
      </c>
      <c r="BE313" s="144">
        <f t="shared" si="64"/>
        <v>0</v>
      </c>
      <c r="BF313" s="144">
        <f t="shared" si="65"/>
        <v>0</v>
      </c>
      <c r="BG313" s="144">
        <f t="shared" si="66"/>
        <v>0</v>
      </c>
      <c r="BH313" s="144">
        <f t="shared" si="67"/>
        <v>0</v>
      </c>
      <c r="BI313" s="144">
        <f t="shared" si="68"/>
        <v>0</v>
      </c>
      <c r="BJ313" s="17" t="s">
        <v>79</v>
      </c>
      <c r="BK313" s="144">
        <f t="shared" si="69"/>
        <v>0</v>
      </c>
      <c r="BL313" s="17" t="s">
        <v>189</v>
      </c>
      <c r="BM313" s="143" t="s">
        <v>3479</v>
      </c>
    </row>
    <row r="314" spans="2:65" s="1" customFormat="1" ht="16.5" customHeight="1">
      <c r="B314" s="131"/>
      <c r="C314" s="132" t="s">
        <v>2191</v>
      </c>
      <c r="D314" s="132" t="s">
        <v>184</v>
      </c>
      <c r="E314" s="133" t="s">
        <v>6282</v>
      </c>
      <c r="F314" s="134" t="s">
        <v>6283</v>
      </c>
      <c r="G314" s="135" t="s">
        <v>6284</v>
      </c>
      <c r="H314" s="136">
        <v>20</v>
      </c>
      <c r="I314" s="137"/>
      <c r="J314" s="138">
        <f t="shared" si="60"/>
        <v>0</v>
      </c>
      <c r="K314" s="134" t="s">
        <v>3</v>
      </c>
      <c r="L314" s="32"/>
      <c r="M314" s="139" t="s">
        <v>3</v>
      </c>
      <c r="N314" s="140" t="s">
        <v>43</v>
      </c>
      <c r="P314" s="141">
        <f t="shared" si="61"/>
        <v>0</v>
      </c>
      <c r="Q314" s="141">
        <v>0</v>
      </c>
      <c r="R314" s="141">
        <f t="shared" si="62"/>
        <v>0</v>
      </c>
      <c r="S314" s="141">
        <v>0</v>
      </c>
      <c r="T314" s="142">
        <f t="shared" si="63"/>
        <v>0</v>
      </c>
      <c r="AR314" s="143" t="s">
        <v>189</v>
      </c>
      <c r="AT314" s="143" t="s">
        <v>184</v>
      </c>
      <c r="AU314" s="143" t="s">
        <v>79</v>
      </c>
      <c r="AY314" s="17" t="s">
        <v>182</v>
      </c>
      <c r="BE314" s="144">
        <f t="shared" si="64"/>
        <v>0</v>
      </c>
      <c r="BF314" s="144">
        <f t="shared" si="65"/>
        <v>0</v>
      </c>
      <c r="BG314" s="144">
        <f t="shared" si="66"/>
        <v>0</v>
      </c>
      <c r="BH314" s="144">
        <f t="shared" si="67"/>
        <v>0</v>
      </c>
      <c r="BI314" s="144">
        <f t="shared" si="68"/>
        <v>0</v>
      </c>
      <c r="BJ314" s="17" t="s">
        <v>79</v>
      </c>
      <c r="BK314" s="144">
        <f t="shared" si="69"/>
        <v>0</v>
      </c>
      <c r="BL314" s="17" t="s">
        <v>189</v>
      </c>
      <c r="BM314" s="143" t="s">
        <v>3489</v>
      </c>
    </row>
    <row r="315" spans="2:65" s="11" customFormat="1" ht="25.9" customHeight="1">
      <c r="B315" s="119"/>
      <c r="D315" s="120" t="s">
        <v>71</v>
      </c>
      <c r="E315" s="121" t="s">
        <v>6285</v>
      </c>
      <c r="F315" s="121" t="s">
        <v>6286</v>
      </c>
      <c r="I315" s="122"/>
      <c r="J315" s="123">
        <f>BK315</f>
        <v>0</v>
      </c>
      <c r="L315" s="119"/>
      <c r="M315" s="124"/>
      <c r="P315" s="125">
        <f>SUM(P316:P322)</f>
        <v>0</v>
      </c>
      <c r="R315" s="125">
        <f>SUM(R316:R322)</f>
        <v>0</v>
      </c>
      <c r="T315" s="126">
        <f>SUM(T316:T322)</f>
        <v>0</v>
      </c>
      <c r="AR315" s="120" t="s">
        <v>79</v>
      </c>
      <c r="AT315" s="127" t="s">
        <v>71</v>
      </c>
      <c r="AU315" s="127" t="s">
        <v>72</v>
      </c>
      <c r="AY315" s="120" t="s">
        <v>182</v>
      </c>
      <c r="BK315" s="128">
        <f>SUM(BK316:BK322)</f>
        <v>0</v>
      </c>
    </row>
    <row r="316" spans="2:65" s="1" customFormat="1" ht="16.5" customHeight="1">
      <c r="B316" s="131"/>
      <c r="C316" s="132" t="s">
        <v>2196</v>
      </c>
      <c r="D316" s="132" t="s">
        <v>184</v>
      </c>
      <c r="E316" s="133" t="s">
        <v>6287</v>
      </c>
      <c r="F316" s="134" t="s">
        <v>6288</v>
      </c>
      <c r="G316" s="135" t="s">
        <v>2421</v>
      </c>
      <c r="H316" s="136">
        <v>1</v>
      </c>
      <c r="I316" s="137"/>
      <c r="J316" s="138">
        <f t="shared" ref="J316:J322" si="70">ROUND(I316*H316,2)</f>
        <v>0</v>
      </c>
      <c r="K316" s="134" t="s">
        <v>3</v>
      </c>
      <c r="L316" s="32"/>
      <c r="M316" s="139" t="s">
        <v>3</v>
      </c>
      <c r="N316" s="140" t="s">
        <v>43</v>
      </c>
      <c r="P316" s="141">
        <f t="shared" ref="P316:P322" si="71">O316*H316</f>
        <v>0</v>
      </c>
      <c r="Q316" s="141">
        <v>0</v>
      </c>
      <c r="R316" s="141">
        <f t="shared" ref="R316:R322" si="72">Q316*H316</f>
        <v>0</v>
      </c>
      <c r="S316" s="141">
        <v>0</v>
      </c>
      <c r="T316" s="142">
        <f t="shared" ref="T316:T322" si="73">S316*H316</f>
        <v>0</v>
      </c>
      <c r="AR316" s="143" t="s">
        <v>189</v>
      </c>
      <c r="AT316" s="143" t="s">
        <v>184</v>
      </c>
      <c r="AU316" s="143" t="s">
        <v>79</v>
      </c>
      <c r="AY316" s="17" t="s">
        <v>182</v>
      </c>
      <c r="BE316" s="144">
        <f t="shared" ref="BE316:BE322" si="74">IF(N316="základní",J316,0)</f>
        <v>0</v>
      </c>
      <c r="BF316" s="144">
        <f t="shared" ref="BF316:BF322" si="75">IF(N316="snížená",J316,0)</f>
        <v>0</v>
      </c>
      <c r="BG316" s="144">
        <f t="shared" ref="BG316:BG322" si="76">IF(N316="zákl. přenesená",J316,0)</f>
        <v>0</v>
      </c>
      <c r="BH316" s="144">
        <f t="shared" ref="BH316:BH322" si="77">IF(N316="sníž. přenesená",J316,0)</f>
        <v>0</v>
      </c>
      <c r="BI316" s="144">
        <f t="shared" ref="BI316:BI322" si="78">IF(N316="nulová",J316,0)</f>
        <v>0</v>
      </c>
      <c r="BJ316" s="17" t="s">
        <v>79</v>
      </c>
      <c r="BK316" s="144">
        <f t="shared" ref="BK316:BK322" si="79">ROUND(I316*H316,2)</f>
        <v>0</v>
      </c>
      <c r="BL316" s="17" t="s">
        <v>189</v>
      </c>
      <c r="BM316" s="143" t="s">
        <v>3501</v>
      </c>
    </row>
    <row r="317" spans="2:65" s="1" customFormat="1" ht="16.5" customHeight="1">
      <c r="B317" s="131"/>
      <c r="C317" s="132" t="s">
        <v>2200</v>
      </c>
      <c r="D317" s="132" t="s">
        <v>184</v>
      </c>
      <c r="E317" s="133" t="s">
        <v>6289</v>
      </c>
      <c r="F317" s="134" t="s">
        <v>6290</v>
      </c>
      <c r="G317" s="135" t="s">
        <v>2421</v>
      </c>
      <c r="H317" s="136">
        <v>1</v>
      </c>
      <c r="I317" s="137"/>
      <c r="J317" s="138">
        <f t="shared" si="70"/>
        <v>0</v>
      </c>
      <c r="K317" s="134" t="s">
        <v>3</v>
      </c>
      <c r="L317" s="32"/>
      <c r="M317" s="139" t="s">
        <v>3</v>
      </c>
      <c r="N317" s="140" t="s">
        <v>43</v>
      </c>
      <c r="P317" s="141">
        <f t="shared" si="71"/>
        <v>0</v>
      </c>
      <c r="Q317" s="141">
        <v>0</v>
      </c>
      <c r="R317" s="141">
        <f t="shared" si="72"/>
        <v>0</v>
      </c>
      <c r="S317" s="141">
        <v>0</v>
      </c>
      <c r="T317" s="142">
        <f t="shared" si="73"/>
        <v>0</v>
      </c>
      <c r="AR317" s="143" t="s">
        <v>189</v>
      </c>
      <c r="AT317" s="143" t="s">
        <v>184</v>
      </c>
      <c r="AU317" s="143" t="s">
        <v>79</v>
      </c>
      <c r="AY317" s="17" t="s">
        <v>182</v>
      </c>
      <c r="BE317" s="144">
        <f t="shared" si="74"/>
        <v>0</v>
      </c>
      <c r="BF317" s="144">
        <f t="shared" si="75"/>
        <v>0</v>
      </c>
      <c r="BG317" s="144">
        <f t="shared" si="76"/>
        <v>0</v>
      </c>
      <c r="BH317" s="144">
        <f t="shared" si="77"/>
        <v>0</v>
      </c>
      <c r="BI317" s="144">
        <f t="shared" si="78"/>
        <v>0</v>
      </c>
      <c r="BJ317" s="17" t="s">
        <v>79</v>
      </c>
      <c r="BK317" s="144">
        <f t="shared" si="79"/>
        <v>0</v>
      </c>
      <c r="BL317" s="17" t="s">
        <v>189</v>
      </c>
      <c r="BM317" s="143" t="s">
        <v>3514</v>
      </c>
    </row>
    <row r="318" spans="2:65" s="1" customFormat="1" ht="16.5" customHeight="1">
      <c r="B318" s="131"/>
      <c r="C318" s="132" t="s">
        <v>2205</v>
      </c>
      <c r="D318" s="132" t="s">
        <v>184</v>
      </c>
      <c r="E318" s="133" t="s">
        <v>6291</v>
      </c>
      <c r="F318" s="134" t="s">
        <v>6292</v>
      </c>
      <c r="G318" s="135" t="s">
        <v>2421</v>
      </c>
      <c r="H318" s="136">
        <v>1</v>
      </c>
      <c r="I318" s="137"/>
      <c r="J318" s="138">
        <f t="shared" si="70"/>
        <v>0</v>
      </c>
      <c r="K318" s="134" t="s">
        <v>3</v>
      </c>
      <c r="L318" s="32"/>
      <c r="M318" s="139" t="s">
        <v>3</v>
      </c>
      <c r="N318" s="140" t="s">
        <v>43</v>
      </c>
      <c r="P318" s="141">
        <f t="shared" si="71"/>
        <v>0</v>
      </c>
      <c r="Q318" s="141">
        <v>0</v>
      </c>
      <c r="R318" s="141">
        <f t="shared" si="72"/>
        <v>0</v>
      </c>
      <c r="S318" s="141">
        <v>0</v>
      </c>
      <c r="T318" s="142">
        <f t="shared" si="73"/>
        <v>0</v>
      </c>
      <c r="AR318" s="143" t="s">
        <v>189</v>
      </c>
      <c r="AT318" s="143" t="s">
        <v>184</v>
      </c>
      <c r="AU318" s="143" t="s">
        <v>79</v>
      </c>
      <c r="AY318" s="17" t="s">
        <v>182</v>
      </c>
      <c r="BE318" s="144">
        <f t="shared" si="74"/>
        <v>0</v>
      </c>
      <c r="BF318" s="144">
        <f t="shared" si="75"/>
        <v>0</v>
      </c>
      <c r="BG318" s="144">
        <f t="shared" si="76"/>
        <v>0</v>
      </c>
      <c r="BH318" s="144">
        <f t="shared" si="77"/>
        <v>0</v>
      </c>
      <c r="BI318" s="144">
        <f t="shared" si="78"/>
        <v>0</v>
      </c>
      <c r="BJ318" s="17" t="s">
        <v>79</v>
      </c>
      <c r="BK318" s="144">
        <f t="shared" si="79"/>
        <v>0</v>
      </c>
      <c r="BL318" s="17" t="s">
        <v>189</v>
      </c>
      <c r="BM318" s="143" t="s">
        <v>3524</v>
      </c>
    </row>
    <row r="319" spans="2:65" s="1" customFormat="1" ht="24.2" customHeight="1">
      <c r="B319" s="131"/>
      <c r="C319" s="132" t="s">
        <v>2220</v>
      </c>
      <c r="D319" s="132" t="s">
        <v>184</v>
      </c>
      <c r="E319" s="133" t="s">
        <v>6293</v>
      </c>
      <c r="F319" s="134" t="s">
        <v>6294</v>
      </c>
      <c r="G319" s="135" t="s">
        <v>2421</v>
      </c>
      <c r="H319" s="136">
        <v>1</v>
      </c>
      <c r="I319" s="137"/>
      <c r="J319" s="138">
        <f t="shared" si="70"/>
        <v>0</v>
      </c>
      <c r="K319" s="134" t="s">
        <v>3</v>
      </c>
      <c r="L319" s="32"/>
      <c r="M319" s="139" t="s">
        <v>3</v>
      </c>
      <c r="N319" s="140" t="s">
        <v>43</v>
      </c>
      <c r="P319" s="141">
        <f t="shared" si="71"/>
        <v>0</v>
      </c>
      <c r="Q319" s="141">
        <v>0</v>
      </c>
      <c r="R319" s="141">
        <f t="shared" si="72"/>
        <v>0</v>
      </c>
      <c r="S319" s="141">
        <v>0</v>
      </c>
      <c r="T319" s="142">
        <f t="shared" si="73"/>
        <v>0</v>
      </c>
      <c r="AR319" s="143" t="s">
        <v>189</v>
      </c>
      <c r="AT319" s="143" t="s">
        <v>184</v>
      </c>
      <c r="AU319" s="143" t="s">
        <v>79</v>
      </c>
      <c r="AY319" s="17" t="s">
        <v>182</v>
      </c>
      <c r="BE319" s="144">
        <f t="shared" si="74"/>
        <v>0</v>
      </c>
      <c r="BF319" s="144">
        <f t="shared" si="75"/>
        <v>0</v>
      </c>
      <c r="BG319" s="144">
        <f t="shared" si="76"/>
        <v>0</v>
      </c>
      <c r="BH319" s="144">
        <f t="shared" si="77"/>
        <v>0</v>
      </c>
      <c r="BI319" s="144">
        <f t="shared" si="78"/>
        <v>0</v>
      </c>
      <c r="BJ319" s="17" t="s">
        <v>79</v>
      </c>
      <c r="BK319" s="144">
        <f t="shared" si="79"/>
        <v>0</v>
      </c>
      <c r="BL319" s="17" t="s">
        <v>189</v>
      </c>
      <c r="BM319" s="143" t="s">
        <v>3537</v>
      </c>
    </row>
    <row r="320" spans="2:65" s="1" customFormat="1" ht="24.2" customHeight="1">
      <c r="B320" s="131"/>
      <c r="C320" s="132" t="s">
        <v>2225</v>
      </c>
      <c r="D320" s="132" t="s">
        <v>184</v>
      </c>
      <c r="E320" s="133" t="s">
        <v>6295</v>
      </c>
      <c r="F320" s="134" t="s">
        <v>6296</v>
      </c>
      <c r="G320" s="135" t="s">
        <v>2421</v>
      </c>
      <c r="H320" s="136">
        <v>1</v>
      </c>
      <c r="I320" s="137"/>
      <c r="J320" s="138">
        <f t="shared" si="70"/>
        <v>0</v>
      </c>
      <c r="K320" s="134" t="s">
        <v>3</v>
      </c>
      <c r="L320" s="32"/>
      <c r="M320" s="139" t="s">
        <v>3</v>
      </c>
      <c r="N320" s="140" t="s">
        <v>43</v>
      </c>
      <c r="P320" s="141">
        <f t="shared" si="71"/>
        <v>0</v>
      </c>
      <c r="Q320" s="141">
        <v>0</v>
      </c>
      <c r="R320" s="141">
        <f t="shared" si="72"/>
        <v>0</v>
      </c>
      <c r="S320" s="141">
        <v>0</v>
      </c>
      <c r="T320" s="142">
        <f t="shared" si="73"/>
        <v>0</v>
      </c>
      <c r="AR320" s="143" t="s">
        <v>189</v>
      </c>
      <c r="AT320" s="143" t="s">
        <v>184</v>
      </c>
      <c r="AU320" s="143" t="s">
        <v>79</v>
      </c>
      <c r="AY320" s="17" t="s">
        <v>182</v>
      </c>
      <c r="BE320" s="144">
        <f t="shared" si="74"/>
        <v>0</v>
      </c>
      <c r="BF320" s="144">
        <f t="shared" si="75"/>
        <v>0</v>
      </c>
      <c r="BG320" s="144">
        <f t="shared" si="76"/>
        <v>0</v>
      </c>
      <c r="BH320" s="144">
        <f t="shared" si="77"/>
        <v>0</v>
      </c>
      <c r="BI320" s="144">
        <f t="shared" si="78"/>
        <v>0</v>
      </c>
      <c r="BJ320" s="17" t="s">
        <v>79</v>
      </c>
      <c r="BK320" s="144">
        <f t="shared" si="79"/>
        <v>0</v>
      </c>
      <c r="BL320" s="17" t="s">
        <v>189</v>
      </c>
      <c r="BM320" s="143" t="s">
        <v>3551</v>
      </c>
    </row>
    <row r="321" spans="2:65" s="1" customFormat="1" ht="24.2" customHeight="1">
      <c r="B321" s="131"/>
      <c r="C321" s="132" t="s">
        <v>2230</v>
      </c>
      <c r="D321" s="132" t="s">
        <v>184</v>
      </c>
      <c r="E321" s="133" t="s">
        <v>6297</v>
      </c>
      <c r="F321" s="134" t="s">
        <v>6298</v>
      </c>
      <c r="G321" s="135" t="s">
        <v>2421</v>
      </c>
      <c r="H321" s="136">
        <v>1</v>
      </c>
      <c r="I321" s="137"/>
      <c r="J321" s="138">
        <f t="shared" si="70"/>
        <v>0</v>
      </c>
      <c r="K321" s="134" t="s">
        <v>3</v>
      </c>
      <c r="L321" s="32"/>
      <c r="M321" s="139" t="s">
        <v>3</v>
      </c>
      <c r="N321" s="140" t="s">
        <v>43</v>
      </c>
      <c r="P321" s="141">
        <f t="shared" si="71"/>
        <v>0</v>
      </c>
      <c r="Q321" s="141">
        <v>0</v>
      </c>
      <c r="R321" s="141">
        <f t="shared" si="72"/>
        <v>0</v>
      </c>
      <c r="S321" s="141">
        <v>0</v>
      </c>
      <c r="T321" s="142">
        <f t="shared" si="73"/>
        <v>0</v>
      </c>
      <c r="AR321" s="143" t="s">
        <v>189</v>
      </c>
      <c r="AT321" s="143" t="s">
        <v>184</v>
      </c>
      <c r="AU321" s="143" t="s">
        <v>79</v>
      </c>
      <c r="AY321" s="17" t="s">
        <v>182</v>
      </c>
      <c r="BE321" s="144">
        <f t="shared" si="74"/>
        <v>0</v>
      </c>
      <c r="BF321" s="144">
        <f t="shared" si="75"/>
        <v>0</v>
      </c>
      <c r="BG321" s="144">
        <f t="shared" si="76"/>
        <v>0</v>
      </c>
      <c r="BH321" s="144">
        <f t="shared" si="77"/>
        <v>0</v>
      </c>
      <c r="BI321" s="144">
        <f t="shared" si="78"/>
        <v>0</v>
      </c>
      <c r="BJ321" s="17" t="s">
        <v>79</v>
      </c>
      <c r="BK321" s="144">
        <f t="shared" si="79"/>
        <v>0</v>
      </c>
      <c r="BL321" s="17" t="s">
        <v>189</v>
      </c>
      <c r="BM321" s="143" t="s">
        <v>3563</v>
      </c>
    </row>
    <row r="322" spans="2:65" s="1" customFormat="1" ht="16.5" customHeight="1">
      <c r="B322" s="131"/>
      <c r="C322" s="132" t="s">
        <v>2245</v>
      </c>
      <c r="D322" s="132" t="s">
        <v>184</v>
      </c>
      <c r="E322" s="133" t="s">
        <v>6299</v>
      </c>
      <c r="F322" s="134" t="s">
        <v>6300</v>
      </c>
      <c r="G322" s="135" t="s">
        <v>2999</v>
      </c>
      <c r="H322" s="136">
        <v>1</v>
      </c>
      <c r="I322" s="137"/>
      <c r="J322" s="138">
        <f t="shared" si="70"/>
        <v>0</v>
      </c>
      <c r="K322" s="134" t="s">
        <v>3</v>
      </c>
      <c r="L322" s="32"/>
      <c r="M322" s="186" t="s">
        <v>3</v>
      </c>
      <c r="N322" s="187" t="s">
        <v>43</v>
      </c>
      <c r="O322" s="188"/>
      <c r="P322" s="189">
        <f t="shared" si="71"/>
        <v>0</v>
      </c>
      <c r="Q322" s="189">
        <v>0</v>
      </c>
      <c r="R322" s="189">
        <f t="shared" si="72"/>
        <v>0</v>
      </c>
      <c r="S322" s="189">
        <v>0</v>
      </c>
      <c r="T322" s="190">
        <f t="shared" si="73"/>
        <v>0</v>
      </c>
      <c r="AR322" s="143" t="s">
        <v>189</v>
      </c>
      <c r="AT322" s="143" t="s">
        <v>184</v>
      </c>
      <c r="AU322" s="143" t="s">
        <v>79</v>
      </c>
      <c r="AY322" s="17" t="s">
        <v>182</v>
      </c>
      <c r="BE322" s="144">
        <f t="shared" si="74"/>
        <v>0</v>
      </c>
      <c r="BF322" s="144">
        <f t="shared" si="75"/>
        <v>0</v>
      </c>
      <c r="BG322" s="144">
        <f t="shared" si="76"/>
        <v>0</v>
      </c>
      <c r="BH322" s="144">
        <f t="shared" si="77"/>
        <v>0</v>
      </c>
      <c r="BI322" s="144">
        <f t="shared" si="78"/>
        <v>0</v>
      </c>
      <c r="BJ322" s="17" t="s">
        <v>79</v>
      </c>
      <c r="BK322" s="144">
        <f t="shared" si="79"/>
        <v>0</v>
      </c>
      <c r="BL322" s="17" t="s">
        <v>189</v>
      </c>
      <c r="BM322" s="143" t="s">
        <v>6301</v>
      </c>
    </row>
    <row r="323" spans="2:65" s="1" customFormat="1" ht="6.95" customHeight="1">
      <c r="B323" s="41"/>
      <c r="C323" s="42"/>
      <c r="D323" s="42"/>
      <c r="E323" s="42"/>
      <c r="F323" s="42"/>
      <c r="G323" s="42"/>
      <c r="H323" s="42"/>
      <c r="I323" s="42"/>
      <c r="J323" s="42"/>
      <c r="K323" s="42"/>
      <c r="L323" s="32"/>
    </row>
  </sheetData>
  <autoFilter ref="C92:K322"/>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B2:BM16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t="s">
        <v>6</v>
      </c>
      <c r="M2" s="309"/>
      <c r="N2" s="309"/>
      <c r="O2" s="309"/>
      <c r="P2" s="309"/>
      <c r="Q2" s="309"/>
      <c r="R2" s="309"/>
      <c r="S2" s="309"/>
      <c r="T2" s="309"/>
      <c r="U2" s="309"/>
      <c r="V2" s="309"/>
      <c r="AT2" s="17" t="s">
        <v>98</v>
      </c>
    </row>
    <row r="3" spans="2:46" ht="6.95" customHeight="1">
      <c r="B3" s="18"/>
      <c r="C3" s="19"/>
      <c r="D3" s="19"/>
      <c r="E3" s="19"/>
      <c r="F3" s="19"/>
      <c r="G3" s="19"/>
      <c r="H3" s="19"/>
      <c r="I3" s="19"/>
      <c r="J3" s="19"/>
      <c r="K3" s="19"/>
      <c r="L3" s="20"/>
      <c r="AT3" s="17" t="s">
        <v>81</v>
      </c>
    </row>
    <row r="4" spans="2:46" ht="24.95" customHeight="1">
      <c r="B4" s="20"/>
      <c r="D4" s="21" t="s">
        <v>125</v>
      </c>
      <c r="L4" s="20"/>
      <c r="M4" s="89" t="s">
        <v>11</v>
      </c>
      <c r="AT4" s="17" t="s">
        <v>4</v>
      </c>
    </row>
    <row r="5" spans="2:46" ht="6.95" customHeight="1">
      <c r="B5" s="20"/>
      <c r="L5" s="20"/>
    </row>
    <row r="6" spans="2:46" ht="12" customHeight="1">
      <c r="B6" s="20"/>
      <c r="D6" s="27" t="s">
        <v>17</v>
      </c>
      <c r="L6" s="20"/>
    </row>
    <row r="7" spans="2:46" ht="26.25" customHeight="1">
      <c r="B7" s="20"/>
      <c r="E7" s="341" t="str">
        <f>'Rekapitulace stavby'!K6</f>
        <v>Stavební úpravy části objektu A (budovy T13) na dětskou psychiatrii Nemocnice České Budějovice</v>
      </c>
      <c r="F7" s="342"/>
      <c r="G7" s="342"/>
      <c r="H7" s="342"/>
      <c r="L7" s="20"/>
    </row>
    <row r="8" spans="2:46" ht="12" customHeight="1">
      <c r="B8" s="20"/>
      <c r="D8" s="27" t="s">
        <v>126</v>
      </c>
      <c r="L8" s="20"/>
    </row>
    <row r="9" spans="2:46" s="1" customFormat="1" ht="16.5" customHeight="1">
      <c r="B9" s="32"/>
      <c r="E9" s="341" t="s">
        <v>127</v>
      </c>
      <c r="F9" s="340"/>
      <c r="G9" s="340"/>
      <c r="H9" s="340"/>
      <c r="L9" s="32"/>
    </row>
    <row r="10" spans="2:46" s="1" customFormat="1" ht="12" customHeight="1">
      <c r="B10" s="32"/>
      <c r="D10" s="27" t="s">
        <v>128</v>
      </c>
      <c r="L10" s="32"/>
    </row>
    <row r="11" spans="2:46" s="1" customFormat="1" ht="16.5" customHeight="1">
      <c r="B11" s="32"/>
      <c r="E11" s="335" t="s">
        <v>6302</v>
      </c>
      <c r="F11" s="340"/>
      <c r="G11" s="340"/>
      <c r="H11" s="340"/>
      <c r="L11" s="32"/>
    </row>
    <row r="12" spans="2:46" s="1" customFormat="1">
      <c r="B12" s="32"/>
      <c r="L12" s="32"/>
    </row>
    <row r="13" spans="2:46" s="1" customFormat="1" ht="12" customHeight="1">
      <c r="B13" s="32"/>
      <c r="D13" s="27" t="s">
        <v>19</v>
      </c>
      <c r="F13" s="25" t="s">
        <v>3</v>
      </c>
      <c r="I13" s="27" t="s">
        <v>21</v>
      </c>
      <c r="J13" s="25" t="s">
        <v>3</v>
      </c>
      <c r="L13" s="32"/>
    </row>
    <row r="14" spans="2:46" s="1" customFormat="1" ht="12" customHeight="1">
      <c r="B14" s="32"/>
      <c r="D14" s="27" t="s">
        <v>22</v>
      </c>
      <c r="F14" s="25" t="s">
        <v>23</v>
      </c>
      <c r="I14" s="27" t="s">
        <v>24</v>
      </c>
      <c r="J14" s="49" t="str">
        <f>'Rekapitulace stavby'!AN8</f>
        <v>11. 5. 2023</v>
      </c>
      <c r="L14" s="32"/>
    </row>
    <row r="15" spans="2:46" s="1" customFormat="1" ht="10.9" customHeight="1">
      <c r="B15" s="32"/>
      <c r="L15" s="32"/>
    </row>
    <row r="16" spans="2:46" s="1" customFormat="1" ht="12" customHeight="1">
      <c r="B16" s="32"/>
      <c r="D16" s="27" t="s">
        <v>26</v>
      </c>
      <c r="I16" s="27" t="s">
        <v>27</v>
      </c>
      <c r="J16" s="25" t="str">
        <f>IF('Rekapitulace stavby'!AN10="","",'Rekapitulace stavby'!AN10)</f>
        <v/>
      </c>
      <c r="L16" s="32"/>
    </row>
    <row r="17" spans="2:12" s="1" customFormat="1" ht="18" customHeight="1">
      <c r="B17" s="32"/>
      <c r="E17" s="25" t="str">
        <f>IF('Rekapitulace stavby'!E11="","",'Rekapitulace stavby'!E11)</f>
        <v xml:space="preserve"> </v>
      </c>
      <c r="I17" s="27" t="s">
        <v>29</v>
      </c>
      <c r="J17" s="25" t="str">
        <f>IF('Rekapitulace stavby'!AN11="","",'Rekapitulace stavby'!AN11)</f>
        <v/>
      </c>
      <c r="L17" s="32"/>
    </row>
    <row r="18" spans="2:12" s="1" customFormat="1" ht="6.95" customHeight="1">
      <c r="B18" s="32"/>
      <c r="L18" s="32"/>
    </row>
    <row r="19" spans="2:12" s="1" customFormat="1" ht="12" customHeight="1">
      <c r="B19" s="32"/>
      <c r="D19" s="27" t="s">
        <v>30</v>
      </c>
      <c r="I19" s="27" t="s">
        <v>27</v>
      </c>
      <c r="J19" s="28" t="str">
        <f>'Rekapitulace stavby'!AN13</f>
        <v>Vyplň údaj</v>
      </c>
      <c r="L19" s="32"/>
    </row>
    <row r="20" spans="2:12" s="1" customFormat="1" ht="18" customHeight="1">
      <c r="B20" s="32"/>
      <c r="E20" s="343" t="str">
        <f>'Rekapitulace stavby'!E14</f>
        <v>Vyplň údaj</v>
      </c>
      <c r="F20" s="325"/>
      <c r="G20" s="325"/>
      <c r="H20" s="325"/>
      <c r="I20" s="27" t="s">
        <v>29</v>
      </c>
      <c r="J20" s="28" t="str">
        <f>'Rekapitulace stavby'!AN14</f>
        <v>Vyplň údaj</v>
      </c>
      <c r="L20" s="32"/>
    </row>
    <row r="21" spans="2:12" s="1" customFormat="1" ht="6.95" customHeight="1">
      <c r="B21" s="32"/>
      <c r="L21" s="32"/>
    </row>
    <row r="22" spans="2:12" s="1" customFormat="1" ht="12" customHeight="1">
      <c r="B22" s="32"/>
      <c r="D22" s="27" t="s">
        <v>32</v>
      </c>
      <c r="I22" s="27" t="s">
        <v>27</v>
      </c>
      <c r="J22" s="25" t="s">
        <v>3</v>
      </c>
      <c r="L22" s="32"/>
    </row>
    <row r="23" spans="2:12" s="1" customFormat="1" ht="18" customHeight="1">
      <c r="B23" s="32"/>
      <c r="E23" s="25" t="s">
        <v>33</v>
      </c>
      <c r="I23" s="27" t="s">
        <v>29</v>
      </c>
      <c r="J23" s="25" t="s">
        <v>3</v>
      </c>
      <c r="L23" s="32"/>
    </row>
    <row r="24" spans="2:12" s="1" customFormat="1" ht="6.95" customHeight="1">
      <c r="B24" s="32"/>
      <c r="L24" s="32"/>
    </row>
    <row r="25" spans="2:12" s="1" customFormat="1" ht="12" customHeight="1">
      <c r="B25" s="32"/>
      <c r="D25" s="27" t="s">
        <v>35</v>
      </c>
      <c r="I25" s="27" t="s">
        <v>27</v>
      </c>
      <c r="J25" s="25" t="str">
        <f>IF('Rekapitulace stavby'!AN19="","",'Rekapitulace stavby'!AN19)</f>
        <v/>
      </c>
      <c r="L25" s="32"/>
    </row>
    <row r="26" spans="2:12" s="1" customFormat="1" ht="18" customHeight="1">
      <c r="B26" s="32"/>
      <c r="E26" s="25" t="str">
        <f>IF('Rekapitulace stavby'!E20="","",'Rekapitulace stavby'!E20)</f>
        <v xml:space="preserve"> </v>
      </c>
      <c r="I26" s="27" t="s">
        <v>29</v>
      </c>
      <c r="J26" s="25" t="str">
        <f>IF('Rekapitulace stavby'!AN20="","",'Rekapitulace stavby'!AN20)</f>
        <v/>
      </c>
      <c r="L26" s="32"/>
    </row>
    <row r="27" spans="2:12" s="1" customFormat="1" ht="6.95" customHeight="1">
      <c r="B27" s="32"/>
      <c r="L27" s="32"/>
    </row>
    <row r="28" spans="2:12" s="1" customFormat="1" ht="12" customHeight="1">
      <c r="B28" s="32"/>
      <c r="D28" s="27" t="s">
        <v>36</v>
      </c>
      <c r="L28" s="32"/>
    </row>
    <row r="29" spans="2:12" s="7" customFormat="1" ht="71.25" customHeight="1">
      <c r="B29" s="90"/>
      <c r="E29" s="329" t="s">
        <v>37</v>
      </c>
      <c r="F29" s="329"/>
      <c r="G29" s="329"/>
      <c r="H29" s="329"/>
      <c r="L29" s="90"/>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1" t="s">
        <v>38</v>
      </c>
      <c r="J32" s="62">
        <f>ROUND(J93,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92" t="s">
        <v>42</v>
      </c>
      <c r="E35" s="27" t="s">
        <v>43</v>
      </c>
      <c r="F35" s="82">
        <f>ROUND((SUM(BE93:BE165)),  2)</f>
        <v>0</v>
      </c>
      <c r="I35" s="93">
        <v>0.21</v>
      </c>
      <c r="J35" s="82">
        <f>ROUND(((SUM(BE93:BE165))*I35),  2)</f>
        <v>0</v>
      </c>
      <c r="L35" s="32"/>
    </row>
    <row r="36" spans="2:12" s="1" customFormat="1" ht="14.45" customHeight="1">
      <c r="B36" s="32"/>
      <c r="E36" s="27" t="s">
        <v>44</v>
      </c>
      <c r="F36" s="82">
        <f>ROUND((SUM(BF93:BF165)),  2)</f>
        <v>0</v>
      </c>
      <c r="I36" s="93">
        <v>0.15</v>
      </c>
      <c r="J36" s="82">
        <f>ROUND(((SUM(BF93:BF165))*I36),  2)</f>
        <v>0</v>
      </c>
      <c r="L36" s="32"/>
    </row>
    <row r="37" spans="2:12" s="1" customFormat="1" ht="14.45" hidden="1" customHeight="1">
      <c r="B37" s="32"/>
      <c r="E37" s="27" t="s">
        <v>45</v>
      </c>
      <c r="F37" s="82">
        <f>ROUND((SUM(BG93:BG165)),  2)</f>
        <v>0</v>
      </c>
      <c r="I37" s="93">
        <v>0.21</v>
      </c>
      <c r="J37" s="82">
        <f>0</f>
        <v>0</v>
      </c>
      <c r="L37" s="32"/>
    </row>
    <row r="38" spans="2:12" s="1" customFormat="1" ht="14.45" hidden="1" customHeight="1">
      <c r="B38" s="32"/>
      <c r="E38" s="27" t="s">
        <v>46</v>
      </c>
      <c r="F38" s="82">
        <f>ROUND((SUM(BH93:BH165)),  2)</f>
        <v>0</v>
      </c>
      <c r="I38" s="93">
        <v>0.15</v>
      </c>
      <c r="J38" s="82">
        <f>0</f>
        <v>0</v>
      </c>
      <c r="L38" s="32"/>
    </row>
    <row r="39" spans="2:12" s="1" customFormat="1" ht="14.45" hidden="1" customHeight="1">
      <c r="B39" s="32"/>
      <c r="E39" s="27" t="s">
        <v>47</v>
      </c>
      <c r="F39" s="82">
        <f>ROUND((SUM(BI93:BI165)),  2)</f>
        <v>0</v>
      </c>
      <c r="I39" s="93">
        <v>0</v>
      </c>
      <c r="J39" s="82">
        <f>0</f>
        <v>0</v>
      </c>
      <c r="L39" s="32"/>
    </row>
    <row r="40" spans="2:12" s="1" customFormat="1" ht="6.95" customHeight="1">
      <c r="B40" s="32"/>
      <c r="L40" s="32"/>
    </row>
    <row r="41" spans="2:12" s="1" customFormat="1" ht="25.35" customHeight="1">
      <c r="B41" s="32"/>
      <c r="C41" s="94"/>
      <c r="D41" s="95" t="s">
        <v>48</v>
      </c>
      <c r="E41" s="53"/>
      <c r="F41" s="53"/>
      <c r="G41" s="96" t="s">
        <v>49</v>
      </c>
      <c r="H41" s="97" t="s">
        <v>50</v>
      </c>
      <c r="I41" s="53"/>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130</v>
      </c>
      <c r="L47" s="32"/>
    </row>
    <row r="48" spans="2:12" s="1" customFormat="1" ht="6.95" customHeight="1">
      <c r="B48" s="32"/>
      <c r="L48" s="32"/>
    </row>
    <row r="49" spans="2:47" s="1" customFormat="1" ht="12" customHeight="1">
      <c r="B49" s="32"/>
      <c r="C49" s="27" t="s">
        <v>17</v>
      </c>
      <c r="L49" s="32"/>
    </row>
    <row r="50" spans="2:47" s="1" customFormat="1" ht="26.25" customHeight="1">
      <c r="B50" s="32"/>
      <c r="E50" s="341" t="str">
        <f>E7</f>
        <v>Stavební úpravy části objektu A (budovy T13) na dětskou psychiatrii Nemocnice České Budějovice</v>
      </c>
      <c r="F50" s="342"/>
      <c r="G50" s="342"/>
      <c r="H50" s="342"/>
      <c r="L50" s="32"/>
    </row>
    <row r="51" spans="2:47" ht="12" customHeight="1">
      <c r="B51" s="20"/>
      <c r="C51" s="27" t="s">
        <v>126</v>
      </c>
      <c r="L51" s="20"/>
    </row>
    <row r="52" spans="2:47" s="1" customFormat="1" ht="16.5" customHeight="1">
      <c r="B52" s="32"/>
      <c r="E52" s="341" t="s">
        <v>127</v>
      </c>
      <c r="F52" s="340"/>
      <c r="G52" s="340"/>
      <c r="H52" s="340"/>
      <c r="L52" s="32"/>
    </row>
    <row r="53" spans="2:47" s="1" customFormat="1" ht="12" customHeight="1">
      <c r="B53" s="32"/>
      <c r="C53" s="27" t="s">
        <v>128</v>
      </c>
      <c r="L53" s="32"/>
    </row>
    <row r="54" spans="2:47" s="1" customFormat="1" ht="16.5" customHeight="1">
      <c r="B54" s="32"/>
      <c r="E54" s="335" t="str">
        <f>E11</f>
        <v>05 - rozvod chladu</v>
      </c>
      <c r="F54" s="340"/>
      <c r="G54" s="340"/>
      <c r="H54" s="340"/>
      <c r="L54" s="32"/>
    </row>
    <row r="55" spans="2:47" s="1" customFormat="1" ht="6.95" customHeight="1">
      <c r="B55" s="32"/>
      <c r="L55" s="32"/>
    </row>
    <row r="56" spans="2:47" s="1" customFormat="1" ht="12" customHeight="1">
      <c r="B56" s="32"/>
      <c r="C56" s="27" t="s">
        <v>22</v>
      </c>
      <c r="F56" s="25" t="str">
        <f>F14</f>
        <v>České Budějovice</v>
      </c>
      <c r="I56" s="27" t="s">
        <v>24</v>
      </c>
      <c r="J56" s="49" t="str">
        <f>IF(J14="","",J14)</f>
        <v>11. 5. 2023</v>
      </c>
      <c r="L56" s="32"/>
    </row>
    <row r="57" spans="2:47" s="1" customFormat="1" ht="6.95" customHeight="1">
      <c r="B57" s="32"/>
      <c r="L57" s="32"/>
    </row>
    <row r="58" spans="2:47" s="1" customFormat="1" ht="25.7" customHeight="1">
      <c r="B58" s="32"/>
      <c r="C58" s="27" t="s">
        <v>26</v>
      </c>
      <c r="F58" s="25" t="str">
        <f>E17</f>
        <v xml:space="preserve"> </v>
      </c>
      <c r="I58" s="27" t="s">
        <v>32</v>
      </c>
      <c r="J58" s="30" t="str">
        <f>E23</f>
        <v>Atelier G+G s.r.o., Jindřichův Hradec</v>
      </c>
      <c r="L58" s="32"/>
    </row>
    <row r="59" spans="2:47" s="1" customFormat="1" ht="15.2" customHeight="1">
      <c r="B59" s="32"/>
      <c r="C59" s="27" t="s">
        <v>30</v>
      </c>
      <c r="F59" s="25" t="str">
        <f>IF(E20="","",E20)</f>
        <v>Vyplň údaj</v>
      </c>
      <c r="I59" s="27" t="s">
        <v>35</v>
      </c>
      <c r="J59" s="30" t="str">
        <f>E26</f>
        <v xml:space="preserve"> </v>
      </c>
      <c r="L59" s="32"/>
    </row>
    <row r="60" spans="2:47" s="1" customFormat="1" ht="10.35" customHeight="1">
      <c r="B60" s="32"/>
      <c r="L60" s="32"/>
    </row>
    <row r="61" spans="2:47" s="1" customFormat="1" ht="29.25" customHeight="1">
      <c r="B61" s="32"/>
      <c r="C61" s="100" t="s">
        <v>131</v>
      </c>
      <c r="D61" s="94"/>
      <c r="E61" s="94"/>
      <c r="F61" s="94"/>
      <c r="G61" s="94"/>
      <c r="H61" s="94"/>
      <c r="I61" s="94"/>
      <c r="J61" s="101" t="s">
        <v>132</v>
      </c>
      <c r="K61" s="94"/>
      <c r="L61" s="32"/>
    </row>
    <row r="62" spans="2:47" s="1" customFormat="1" ht="10.35" customHeight="1">
      <c r="B62" s="32"/>
      <c r="L62" s="32"/>
    </row>
    <row r="63" spans="2:47" s="1" customFormat="1" ht="22.9" customHeight="1">
      <c r="B63" s="32"/>
      <c r="C63" s="102" t="s">
        <v>70</v>
      </c>
      <c r="J63" s="62">
        <f>J93</f>
        <v>0</v>
      </c>
      <c r="L63" s="32"/>
      <c r="AU63" s="17" t="s">
        <v>133</v>
      </c>
    </row>
    <row r="64" spans="2:47" s="8" customFormat="1" ht="24.95" customHeight="1">
      <c r="B64" s="103"/>
      <c r="D64" s="104" t="s">
        <v>5790</v>
      </c>
      <c r="E64" s="105"/>
      <c r="F64" s="105"/>
      <c r="G64" s="105"/>
      <c r="H64" s="105"/>
      <c r="I64" s="105"/>
      <c r="J64" s="106">
        <f>J94</f>
        <v>0</v>
      </c>
      <c r="L64" s="103"/>
    </row>
    <row r="65" spans="2:12" s="9" customFormat="1" ht="19.899999999999999" customHeight="1">
      <c r="B65" s="107"/>
      <c r="D65" s="108" t="s">
        <v>147</v>
      </c>
      <c r="E65" s="109"/>
      <c r="F65" s="109"/>
      <c r="G65" s="109"/>
      <c r="H65" s="109"/>
      <c r="I65" s="109"/>
      <c r="J65" s="110">
        <f>J95</f>
        <v>0</v>
      </c>
      <c r="L65" s="107"/>
    </row>
    <row r="66" spans="2:12" s="9" customFormat="1" ht="19.899999999999999" customHeight="1">
      <c r="B66" s="107"/>
      <c r="D66" s="108" t="s">
        <v>150</v>
      </c>
      <c r="E66" s="109"/>
      <c r="F66" s="109"/>
      <c r="G66" s="109"/>
      <c r="H66" s="109"/>
      <c r="I66" s="109"/>
      <c r="J66" s="110">
        <f>J108</f>
        <v>0</v>
      </c>
      <c r="L66" s="107"/>
    </row>
    <row r="67" spans="2:12" s="9" customFormat="1" ht="19.899999999999999" customHeight="1">
      <c r="B67" s="107"/>
      <c r="D67" s="108" t="s">
        <v>5791</v>
      </c>
      <c r="E67" s="109"/>
      <c r="F67" s="109"/>
      <c r="G67" s="109"/>
      <c r="H67" s="109"/>
      <c r="I67" s="109"/>
      <c r="J67" s="110">
        <f>J110</f>
        <v>0</v>
      </c>
      <c r="L67" s="107"/>
    </row>
    <row r="68" spans="2:12" s="9" customFormat="1" ht="19.899999999999999" customHeight="1">
      <c r="B68" s="107"/>
      <c r="D68" s="108" t="s">
        <v>5792</v>
      </c>
      <c r="E68" s="109"/>
      <c r="F68" s="109"/>
      <c r="G68" s="109"/>
      <c r="H68" s="109"/>
      <c r="I68" s="109"/>
      <c r="J68" s="110">
        <f>J118</f>
        <v>0</v>
      </c>
      <c r="L68" s="107"/>
    </row>
    <row r="69" spans="2:12" s="9" customFormat="1" ht="19.899999999999999" customHeight="1">
      <c r="B69" s="107"/>
      <c r="D69" s="108" t="s">
        <v>5793</v>
      </c>
      <c r="E69" s="109"/>
      <c r="F69" s="109"/>
      <c r="G69" s="109"/>
      <c r="H69" s="109"/>
      <c r="I69" s="109"/>
      <c r="J69" s="110">
        <f>J132</f>
        <v>0</v>
      </c>
      <c r="L69" s="107"/>
    </row>
    <row r="70" spans="2:12" s="9" customFormat="1" ht="19.899999999999999" customHeight="1">
      <c r="B70" s="107"/>
      <c r="D70" s="108" t="s">
        <v>161</v>
      </c>
      <c r="E70" s="109"/>
      <c r="F70" s="109"/>
      <c r="G70" s="109"/>
      <c r="H70" s="109"/>
      <c r="I70" s="109"/>
      <c r="J70" s="110">
        <f>J155</f>
        <v>0</v>
      </c>
      <c r="L70" s="107"/>
    </row>
    <row r="71" spans="2:12" s="8" customFormat="1" ht="24.95" customHeight="1">
      <c r="B71" s="103"/>
      <c r="D71" s="104" t="s">
        <v>165</v>
      </c>
      <c r="E71" s="105"/>
      <c r="F71" s="105"/>
      <c r="G71" s="105"/>
      <c r="H71" s="105"/>
      <c r="I71" s="105"/>
      <c r="J71" s="106">
        <f>J162</f>
        <v>0</v>
      </c>
      <c r="L71" s="103"/>
    </row>
    <row r="72" spans="2:12" s="1" customFormat="1" ht="21.75" customHeight="1">
      <c r="B72" s="32"/>
      <c r="L72" s="32"/>
    </row>
    <row r="73" spans="2:12" s="1" customFormat="1" ht="6.95" customHeight="1">
      <c r="B73" s="41"/>
      <c r="C73" s="42"/>
      <c r="D73" s="42"/>
      <c r="E73" s="42"/>
      <c r="F73" s="42"/>
      <c r="G73" s="42"/>
      <c r="H73" s="42"/>
      <c r="I73" s="42"/>
      <c r="J73" s="42"/>
      <c r="K73" s="42"/>
      <c r="L73" s="32"/>
    </row>
    <row r="77" spans="2:12" s="1" customFormat="1" ht="6.95" customHeight="1">
      <c r="B77" s="43"/>
      <c r="C77" s="44"/>
      <c r="D77" s="44"/>
      <c r="E77" s="44"/>
      <c r="F77" s="44"/>
      <c r="G77" s="44"/>
      <c r="H77" s="44"/>
      <c r="I77" s="44"/>
      <c r="J77" s="44"/>
      <c r="K77" s="44"/>
      <c r="L77" s="32"/>
    </row>
    <row r="78" spans="2:12" s="1" customFormat="1" ht="24.95" customHeight="1">
      <c r="B78" s="32"/>
      <c r="C78" s="21" t="s">
        <v>167</v>
      </c>
      <c r="L78" s="32"/>
    </row>
    <row r="79" spans="2:12" s="1" customFormat="1" ht="6.95" customHeight="1">
      <c r="B79" s="32"/>
      <c r="L79" s="32"/>
    </row>
    <row r="80" spans="2:12" s="1" customFormat="1" ht="12" customHeight="1">
      <c r="B80" s="32"/>
      <c r="C80" s="27" t="s">
        <v>17</v>
      </c>
      <c r="L80" s="32"/>
    </row>
    <row r="81" spans="2:65" s="1" customFormat="1" ht="26.25" customHeight="1">
      <c r="B81" s="32"/>
      <c r="E81" s="341" t="str">
        <f>E7</f>
        <v>Stavební úpravy části objektu A (budovy T13) na dětskou psychiatrii Nemocnice České Budějovice</v>
      </c>
      <c r="F81" s="342"/>
      <c r="G81" s="342"/>
      <c r="H81" s="342"/>
      <c r="L81" s="32"/>
    </row>
    <row r="82" spans="2:65" ht="12" customHeight="1">
      <c r="B82" s="20"/>
      <c r="C82" s="27" t="s">
        <v>126</v>
      </c>
      <c r="L82" s="20"/>
    </row>
    <row r="83" spans="2:65" s="1" customFormat="1" ht="16.5" customHeight="1">
      <c r="B83" s="32"/>
      <c r="E83" s="341" t="s">
        <v>127</v>
      </c>
      <c r="F83" s="340"/>
      <c r="G83" s="340"/>
      <c r="H83" s="340"/>
      <c r="L83" s="32"/>
    </row>
    <row r="84" spans="2:65" s="1" customFormat="1" ht="12" customHeight="1">
      <c r="B84" s="32"/>
      <c r="C84" s="27" t="s">
        <v>128</v>
      </c>
      <c r="L84" s="32"/>
    </row>
    <row r="85" spans="2:65" s="1" customFormat="1" ht="16.5" customHeight="1">
      <c r="B85" s="32"/>
      <c r="E85" s="335" t="str">
        <f>E11</f>
        <v>05 - rozvod chladu</v>
      </c>
      <c r="F85" s="340"/>
      <c r="G85" s="340"/>
      <c r="H85" s="340"/>
      <c r="L85" s="32"/>
    </row>
    <row r="86" spans="2:65" s="1" customFormat="1" ht="6.95" customHeight="1">
      <c r="B86" s="32"/>
      <c r="L86" s="32"/>
    </row>
    <row r="87" spans="2:65" s="1" customFormat="1" ht="12" customHeight="1">
      <c r="B87" s="32"/>
      <c r="C87" s="27" t="s">
        <v>22</v>
      </c>
      <c r="F87" s="25" t="str">
        <f>F14</f>
        <v>České Budějovice</v>
      </c>
      <c r="I87" s="27" t="s">
        <v>24</v>
      </c>
      <c r="J87" s="49" t="str">
        <f>IF(J14="","",J14)</f>
        <v>11. 5. 2023</v>
      </c>
      <c r="L87" s="32"/>
    </row>
    <row r="88" spans="2:65" s="1" customFormat="1" ht="6.95" customHeight="1">
      <c r="B88" s="32"/>
      <c r="L88" s="32"/>
    </row>
    <row r="89" spans="2:65" s="1" customFormat="1" ht="25.7" customHeight="1">
      <c r="B89" s="32"/>
      <c r="C89" s="27" t="s">
        <v>26</v>
      </c>
      <c r="F89" s="25" t="str">
        <f>E17</f>
        <v xml:space="preserve"> </v>
      </c>
      <c r="I89" s="27" t="s">
        <v>32</v>
      </c>
      <c r="J89" s="30" t="str">
        <f>E23</f>
        <v>Atelier G+G s.r.o., Jindřichův Hradec</v>
      </c>
      <c r="L89" s="32"/>
    </row>
    <row r="90" spans="2:65" s="1" customFormat="1" ht="15.2" customHeight="1">
      <c r="B90" s="32"/>
      <c r="C90" s="27" t="s">
        <v>30</v>
      </c>
      <c r="F90" s="25" t="str">
        <f>IF(E20="","",E20)</f>
        <v>Vyplň údaj</v>
      </c>
      <c r="I90" s="27" t="s">
        <v>35</v>
      </c>
      <c r="J90" s="30" t="str">
        <f>E26</f>
        <v xml:space="preserve"> </v>
      </c>
      <c r="L90" s="32"/>
    </row>
    <row r="91" spans="2:65" s="1" customFormat="1" ht="10.35" customHeight="1">
      <c r="B91" s="32"/>
      <c r="L91" s="32"/>
    </row>
    <row r="92" spans="2:65" s="10" customFormat="1" ht="29.25" customHeight="1">
      <c r="B92" s="111"/>
      <c r="C92" s="112" t="s">
        <v>168</v>
      </c>
      <c r="D92" s="113" t="s">
        <v>57</v>
      </c>
      <c r="E92" s="113" t="s">
        <v>53</v>
      </c>
      <c r="F92" s="113" t="s">
        <v>54</v>
      </c>
      <c r="G92" s="113" t="s">
        <v>169</v>
      </c>
      <c r="H92" s="113" t="s">
        <v>170</v>
      </c>
      <c r="I92" s="113" t="s">
        <v>171</v>
      </c>
      <c r="J92" s="113" t="s">
        <v>132</v>
      </c>
      <c r="K92" s="114" t="s">
        <v>172</v>
      </c>
      <c r="L92" s="111"/>
      <c r="M92" s="55" t="s">
        <v>3</v>
      </c>
      <c r="N92" s="56" t="s">
        <v>42</v>
      </c>
      <c r="O92" s="56" t="s">
        <v>173</v>
      </c>
      <c r="P92" s="56" t="s">
        <v>174</v>
      </c>
      <c r="Q92" s="56" t="s">
        <v>175</v>
      </c>
      <c r="R92" s="56" t="s">
        <v>176</v>
      </c>
      <c r="S92" s="56" t="s">
        <v>177</v>
      </c>
      <c r="T92" s="57" t="s">
        <v>178</v>
      </c>
    </row>
    <row r="93" spans="2:65" s="1" customFormat="1" ht="22.9" customHeight="1">
      <c r="B93" s="32"/>
      <c r="C93" s="60" t="s">
        <v>179</v>
      </c>
      <c r="J93" s="115">
        <f>BK93</f>
        <v>0</v>
      </c>
      <c r="L93" s="32"/>
      <c r="M93" s="58"/>
      <c r="N93" s="50"/>
      <c r="O93" s="50"/>
      <c r="P93" s="116">
        <f>P94+P162</f>
        <v>0</v>
      </c>
      <c r="Q93" s="50"/>
      <c r="R93" s="116">
        <f>R94+R162</f>
        <v>1.1195206</v>
      </c>
      <c r="S93" s="50"/>
      <c r="T93" s="117">
        <f>T94+T162</f>
        <v>0</v>
      </c>
      <c r="AT93" s="17" t="s">
        <v>71</v>
      </c>
      <c r="AU93" s="17" t="s">
        <v>133</v>
      </c>
      <c r="BK93" s="118">
        <f>BK94+BK162</f>
        <v>0</v>
      </c>
    </row>
    <row r="94" spans="2:65" s="11" customFormat="1" ht="25.9" customHeight="1">
      <c r="B94" s="119"/>
      <c r="D94" s="120" t="s">
        <v>71</v>
      </c>
      <c r="E94" s="121" t="s">
        <v>3091</v>
      </c>
      <c r="F94" s="121" t="s">
        <v>5797</v>
      </c>
      <c r="I94" s="122"/>
      <c r="J94" s="123">
        <f>BK94</f>
        <v>0</v>
      </c>
      <c r="L94" s="119"/>
      <c r="M94" s="124"/>
      <c r="P94" s="125">
        <f>P95+P108+P110+P118+P132+P155</f>
        <v>0</v>
      </c>
      <c r="R94" s="125">
        <f>R95+R108+R110+R118+R132+R155</f>
        <v>1.1195206</v>
      </c>
      <c r="T94" s="126">
        <f>T95+T108+T110+T118+T132+T155</f>
        <v>0</v>
      </c>
      <c r="AR94" s="120" t="s">
        <v>81</v>
      </c>
      <c r="AT94" s="127" t="s">
        <v>71</v>
      </c>
      <c r="AU94" s="127" t="s">
        <v>72</v>
      </c>
      <c r="AY94" s="120" t="s">
        <v>182</v>
      </c>
      <c r="BK94" s="128">
        <f>BK95+BK108+BK110+BK118+BK132+BK155</f>
        <v>0</v>
      </c>
    </row>
    <row r="95" spans="2:65" s="11" customFormat="1" ht="22.9" customHeight="1">
      <c r="B95" s="119"/>
      <c r="D95" s="120" t="s">
        <v>71</v>
      </c>
      <c r="E95" s="129" t="s">
        <v>3305</v>
      </c>
      <c r="F95" s="129" t="s">
        <v>3306</v>
      </c>
      <c r="I95" s="122"/>
      <c r="J95" s="130">
        <f>BK95</f>
        <v>0</v>
      </c>
      <c r="L95" s="119"/>
      <c r="M95" s="124"/>
      <c r="P95" s="125">
        <f>SUM(P96:P107)</f>
        <v>0</v>
      </c>
      <c r="R95" s="125">
        <f>SUM(R96:R107)</f>
        <v>2.79206E-2</v>
      </c>
      <c r="T95" s="126">
        <f>SUM(T96:T107)</f>
        <v>0</v>
      </c>
      <c r="AR95" s="120" t="s">
        <v>81</v>
      </c>
      <c r="AT95" s="127" t="s">
        <v>71</v>
      </c>
      <c r="AU95" s="127" t="s">
        <v>79</v>
      </c>
      <c r="AY95" s="120" t="s">
        <v>182</v>
      </c>
      <c r="BK95" s="128">
        <f>SUM(BK96:BK107)</f>
        <v>0</v>
      </c>
    </row>
    <row r="96" spans="2:65" s="1" customFormat="1" ht="33" customHeight="1">
      <c r="B96" s="131"/>
      <c r="C96" s="132" t="s">
        <v>79</v>
      </c>
      <c r="D96" s="132" t="s">
        <v>184</v>
      </c>
      <c r="E96" s="133" t="s">
        <v>6303</v>
      </c>
      <c r="F96" s="134" t="s">
        <v>6304</v>
      </c>
      <c r="G96" s="135" t="s">
        <v>300</v>
      </c>
      <c r="H96" s="136">
        <v>174</v>
      </c>
      <c r="I96" s="137"/>
      <c r="J96" s="138">
        <f t="shared" ref="J96:J107" si="0">ROUND(I96*H96,2)</f>
        <v>0</v>
      </c>
      <c r="K96" s="134" t="s">
        <v>3</v>
      </c>
      <c r="L96" s="32"/>
      <c r="M96" s="139" t="s">
        <v>3</v>
      </c>
      <c r="N96" s="140" t="s">
        <v>43</v>
      </c>
      <c r="P96" s="141">
        <f t="shared" ref="P96:P107" si="1">O96*H96</f>
        <v>0</v>
      </c>
      <c r="Q96" s="141">
        <v>6.0000000000000002E-5</v>
      </c>
      <c r="R96" s="141">
        <f t="shared" ref="R96:R107" si="2">Q96*H96</f>
        <v>1.044E-2</v>
      </c>
      <c r="S96" s="141">
        <v>0</v>
      </c>
      <c r="T96" s="142">
        <f t="shared" ref="T96:T107" si="3">S96*H96</f>
        <v>0</v>
      </c>
      <c r="AR96" s="143" t="s">
        <v>286</v>
      </c>
      <c r="AT96" s="143" t="s">
        <v>184</v>
      </c>
      <c r="AU96" s="143" t="s">
        <v>81</v>
      </c>
      <c r="AY96" s="17" t="s">
        <v>182</v>
      </c>
      <c r="BE96" s="144">
        <f t="shared" ref="BE96:BE107" si="4">IF(N96="základní",J96,0)</f>
        <v>0</v>
      </c>
      <c r="BF96" s="144">
        <f t="shared" ref="BF96:BF107" si="5">IF(N96="snížená",J96,0)</f>
        <v>0</v>
      </c>
      <c r="BG96" s="144">
        <f t="shared" ref="BG96:BG107" si="6">IF(N96="zákl. přenesená",J96,0)</f>
        <v>0</v>
      </c>
      <c r="BH96" s="144">
        <f t="shared" ref="BH96:BH107" si="7">IF(N96="sníž. přenesená",J96,0)</f>
        <v>0</v>
      </c>
      <c r="BI96" s="144">
        <f t="shared" ref="BI96:BI107" si="8">IF(N96="nulová",J96,0)</f>
        <v>0</v>
      </c>
      <c r="BJ96" s="17" t="s">
        <v>79</v>
      </c>
      <c r="BK96" s="144">
        <f t="shared" ref="BK96:BK107" si="9">ROUND(I96*H96,2)</f>
        <v>0</v>
      </c>
      <c r="BL96" s="17" t="s">
        <v>286</v>
      </c>
      <c r="BM96" s="143" t="s">
        <v>6305</v>
      </c>
    </row>
    <row r="97" spans="2:65" s="1" customFormat="1" ht="33" customHeight="1">
      <c r="B97" s="131"/>
      <c r="C97" s="132" t="s">
        <v>81</v>
      </c>
      <c r="D97" s="132" t="s">
        <v>184</v>
      </c>
      <c r="E97" s="133" t="s">
        <v>5813</v>
      </c>
      <c r="F97" s="134" t="s">
        <v>6306</v>
      </c>
      <c r="G97" s="135" t="s">
        <v>300</v>
      </c>
      <c r="H97" s="136">
        <v>3</v>
      </c>
      <c r="I97" s="137"/>
      <c r="J97" s="138">
        <f t="shared" si="0"/>
        <v>0</v>
      </c>
      <c r="K97" s="134" t="s">
        <v>3</v>
      </c>
      <c r="L97" s="32"/>
      <c r="M97" s="139" t="s">
        <v>3</v>
      </c>
      <c r="N97" s="140" t="s">
        <v>43</v>
      </c>
      <c r="P97" s="141">
        <f t="shared" si="1"/>
        <v>0</v>
      </c>
      <c r="Q97" s="141">
        <v>1.7000000000000001E-4</v>
      </c>
      <c r="R97" s="141">
        <f t="shared" si="2"/>
        <v>5.1000000000000004E-4</v>
      </c>
      <c r="S97" s="141">
        <v>0</v>
      </c>
      <c r="T97" s="142">
        <f t="shared" si="3"/>
        <v>0</v>
      </c>
      <c r="AR97" s="143" t="s">
        <v>286</v>
      </c>
      <c r="AT97" s="143" t="s">
        <v>184</v>
      </c>
      <c r="AU97" s="143" t="s">
        <v>81</v>
      </c>
      <c r="AY97" s="17" t="s">
        <v>182</v>
      </c>
      <c r="BE97" s="144">
        <f t="shared" si="4"/>
        <v>0</v>
      </c>
      <c r="BF97" s="144">
        <f t="shared" si="5"/>
        <v>0</v>
      </c>
      <c r="BG97" s="144">
        <f t="shared" si="6"/>
        <v>0</v>
      </c>
      <c r="BH97" s="144">
        <f t="shared" si="7"/>
        <v>0</v>
      </c>
      <c r="BI97" s="144">
        <f t="shared" si="8"/>
        <v>0</v>
      </c>
      <c r="BJ97" s="17" t="s">
        <v>79</v>
      </c>
      <c r="BK97" s="144">
        <f t="shared" si="9"/>
        <v>0</v>
      </c>
      <c r="BL97" s="17" t="s">
        <v>286</v>
      </c>
      <c r="BM97" s="143" t="s">
        <v>6307</v>
      </c>
    </row>
    <row r="98" spans="2:65" s="1" customFormat="1" ht="24.2" customHeight="1">
      <c r="B98" s="131"/>
      <c r="C98" s="164" t="s">
        <v>202</v>
      </c>
      <c r="D98" s="164" t="s">
        <v>281</v>
      </c>
      <c r="E98" s="165" t="s">
        <v>6308</v>
      </c>
      <c r="F98" s="166" t="s">
        <v>6309</v>
      </c>
      <c r="G98" s="167" t="s">
        <v>300</v>
      </c>
      <c r="H98" s="168">
        <v>3.06</v>
      </c>
      <c r="I98" s="169"/>
      <c r="J98" s="170">
        <f t="shared" si="0"/>
        <v>0</v>
      </c>
      <c r="K98" s="166" t="s">
        <v>3</v>
      </c>
      <c r="L98" s="171"/>
      <c r="M98" s="172" t="s">
        <v>3</v>
      </c>
      <c r="N98" s="173" t="s">
        <v>43</v>
      </c>
      <c r="P98" s="141">
        <f t="shared" si="1"/>
        <v>0</v>
      </c>
      <c r="Q98" s="141">
        <v>1.5100000000000001E-3</v>
      </c>
      <c r="R98" s="141">
        <f t="shared" si="2"/>
        <v>4.6205999999999999E-3</v>
      </c>
      <c r="S98" s="141">
        <v>0</v>
      </c>
      <c r="T98" s="142">
        <f t="shared" si="3"/>
        <v>0</v>
      </c>
      <c r="AR98" s="143" t="s">
        <v>405</v>
      </c>
      <c r="AT98" s="143" t="s">
        <v>281</v>
      </c>
      <c r="AU98" s="143" t="s">
        <v>81</v>
      </c>
      <c r="AY98" s="17" t="s">
        <v>182</v>
      </c>
      <c r="BE98" s="144">
        <f t="shared" si="4"/>
        <v>0</v>
      </c>
      <c r="BF98" s="144">
        <f t="shared" si="5"/>
        <v>0</v>
      </c>
      <c r="BG98" s="144">
        <f t="shared" si="6"/>
        <v>0</v>
      </c>
      <c r="BH98" s="144">
        <f t="shared" si="7"/>
        <v>0</v>
      </c>
      <c r="BI98" s="144">
        <f t="shared" si="8"/>
        <v>0</v>
      </c>
      <c r="BJ98" s="17" t="s">
        <v>79</v>
      </c>
      <c r="BK98" s="144">
        <f t="shared" si="9"/>
        <v>0</v>
      </c>
      <c r="BL98" s="17" t="s">
        <v>286</v>
      </c>
      <c r="BM98" s="143" t="s">
        <v>6310</v>
      </c>
    </row>
    <row r="99" spans="2:65" s="1" customFormat="1" ht="24.2" customHeight="1">
      <c r="B99" s="131"/>
      <c r="C99" s="132" t="s">
        <v>189</v>
      </c>
      <c r="D99" s="132" t="s">
        <v>184</v>
      </c>
      <c r="E99" s="133" t="s">
        <v>6311</v>
      </c>
      <c r="F99" s="134" t="s">
        <v>6312</v>
      </c>
      <c r="G99" s="135" t="s">
        <v>292</v>
      </c>
      <c r="H99" s="136">
        <v>3</v>
      </c>
      <c r="I99" s="137"/>
      <c r="J99" s="138">
        <f t="shared" si="0"/>
        <v>0</v>
      </c>
      <c r="K99" s="134" t="s">
        <v>3</v>
      </c>
      <c r="L99" s="32"/>
      <c r="M99" s="139" t="s">
        <v>3</v>
      </c>
      <c r="N99" s="140" t="s">
        <v>43</v>
      </c>
      <c r="P99" s="141">
        <f t="shared" si="1"/>
        <v>0</v>
      </c>
      <c r="Q99" s="141">
        <v>6.9999999999999994E-5</v>
      </c>
      <c r="R99" s="141">
        <f t="shared" si="2"/>
        <v>2.0999999999999998E-4</v>
      </c>
      <c r="S99" s="141">
        <v>0</v>
      </c>
      <c r="T99" s="142">
        <f t="shared" si="3"/>
        <v>0</v>
      </c>
      <c r="AR99" s="143" t="s">
        <v>286</v>
      </c>
      <c r="AT99" s="143" t="s">
        <v>184</v>
      </c>
      <c r="AU99" s="143" t="s">
        <v>81</v>
      </c>
      <c r="AY99" s="17" t="s">
        <v>182</v>
      </c>
      <c r="BE99" s="144">
        <f t="shared" si="4"/>
        <v>0</v>
      </c>
      <c r="BF99" s="144">
        <f t="shared" si="5"/>
        <v>0</v>
      </c>
      <c r="BG99" s="144">
        <f t="shared" si="6"/>
        <v>0</v>
      </c>
      <c r="BH99" s="144">
        <f t="shared" si="7"/>
        <v>0</v>
      </c>
      <c r="BI99" s="144">
        <f t="shared" si="8"/>
        <v>0</v>
      </c>
      <c r="BJ99" s="17" t="s">
        <v>79</v>
      </c>
      <c r="BK99" s="144">
        <f t="shared" si="9"/>
        <v>0</v>
      </c>
      <c r="BL99" s="17" t="s">
        <v>286</v>
      </c>
      <c r="BM99" s="143" t="s">
        <v>6313</v>
      </c>
    </row>
    <row r="100" spans="2:65" s="1" customFormat="1" ht="21.75" customHeight="1">
      <c r="B100" s="131"/>
      <c r="C100" s="164" t="s">
        <v>218</v>
      </c>
      <c r="D100" s="164" t="s">
        <v>281</v>
      </c>
      <c r="E100" s="165" t="s">
        <v>3305</v>
      </c>
      <c r="F100" s="166" t="s">
        <v>6314</v>
      </c>
      <c r="G100" s="167" t="s">
        <v>300</v>
      </c>
      <c r="H100" s="168">
        <v>6</v>
      </c>
      <c r="I100" s="169"/>
      <c r="J100" s="170">
        <f t="shared" si="0"/>
        <v>0</v>
      </c>
      <c r="K100" s="166" t="s">
        <v>3</v>
      </c>
      <c r="L100" s="171"/>
      <c r="M100" s="172" t="s">
        <v>3</v>
      </c>
      <c r="N100" s="173" t="s">
        <v>43</v>
      </c>
      <c r="P100" s="141">
        <f t="shared" si="1"/>
        <v>0</v>
      </c>
      <c r="Q100" s="141">
        <v>0</v>
      </c>
      <c r="R100" s="141">
        <f t="shared" si="2"/>
        <v>0</v>
      </c>
      <c r="S100" s="141">
        <v>0</v>
      </c>
      <c r="T100" s="142">
        <f t="shared" si="3"/>
        <v>0</v>
      </c>
      <c r="AR100" s="143" t="s">
        <v>405</v>
      </c>
      <c r="AT100" s="143" t="s">
        <v>281</v>
      </c>
      <c r="AU100" s="143" t="s">
        <v>81</v>
      </c>
      <c r="AY100" s="17" t="s">
        <v>182</v>
      </c>
      <c r="BE100" s="144">
        <f t="shared" si="4"/>
        <v>0</v>
      </c>
      <c r="BF100" s="144">
        <f t="shared" si="5"/>
        <v>0</v>
      </c>
      <c r="BG100" s="144">
        <f t="shared" si="6"/>
        <v>0</v>
      </c>
      <c r="BH100" s="144">
        <f t="shared" si="7"/>
        <v>0</v>
      </c>
      <c r="BI100" s="144">
        <f t="shared" si="8"/>
        <v>0</v>
      </c>
      <c r="BJ100" s="17" t="s">
        <v>79</v>
      </c>
      <c r="BK100" s="144">
        <f t="shared" si="9"/>
        <v>0</v>
      </c>
      <c r="BL100" s="17" t="s">
        <v>286</v>
      </c>
      <c r="BM100" s="143" t="s">
        <v>6315</v>
      </c>
    </row>
    <row r="101" spans="2:65" s="1" customFormat="1" ht="21.75" customHeight="1">
      <c r="B101" s="131"/>
      <c r="C101" s="164" t="s">
        <v>224</v>
      </c>
      <c r="D101" s="164" t="s">
        <v>281</v>
      </c>
      <c r="E101" s="165" t="s">
        <v>6316</v>
      </c>
      <c r="F101" s="166" t="s">
        <v>6317</v>
      </c>
      <c r="G101" s="167" t="s">
        <v>300</v>
      </c>
      <c r="H101" s="168">
        <v>12</v>
      </c>
      <c r="I101" s="169"/>
      <c r="J101" s="170">
        <f t="shared" si="0"/>
        <v>0</v>
      </c>
      <c r="K101" s="166" t="s">
        <v>3</v>
      </c>
      <c r="L101" s="171"/>
      <c r="M101" s="172" t="s">
        <v>3</v>
      </c>
      <c r="N101" s="173" t="s">
        <v>43</v>
      </c>
      <c r="P101" s="141">
        <f t="shared" si="1"/>
        <v>0</v>
      </c>
      <c r="Q101" s="141">
        <v>0</v>
      </c>
      <c r="R101" s="141">
        <f t="shared" si="2"/>
        <v>0</v>
      </c>
      <c r="S101" s="141">
        <v>0</v>
      </c>
      <c r="T101" s="142">
        <f t="shared" si="3"/>
        <v>0</v>
      </c>
      <c r="AR101" s="143" t="s">
        <v>405</v>
      </c>
      <c r="AT101" s="143" t="s">
        <v>281</v>
      </c>
      <c r="AU101" s="143" t="s">
        <v>81</v>
      </c>
      <c r="AY101" s="17" t="s">
        <v>182</v>
      </c>
      <c r="BE101" s="144">
        <f t="shared" si="4"/>
        <v>0</v>
      </c>
      <c r="BF101" s="144">
        <f t="shared" si="5"/>
        <v>0</v>
      </c>
      <c r="BG101" s="144">
        <f t="shared" si="6"/>
        <v>0</v>
      </c>
      <c r="BH101" s="144">
        <f t="shared" si="7"/>
        <v>0</v>
      </c>
      <c r="BI101" s="144">
        <f t="shared" si="8"/>
        <v>0</v>
      </c>
      <c r="BJ101" s="17" t="s">
        <v>79</v>
      </c>
      <c r="BK101" s="144">
        <f t="shared" si="9"/>
        <v>0</v>
      </c>
      <c r="BL101" s="17" t="s">
        <v>286</v>
      </c>
      <c r="BM101" s="143" t="s">
        <v>6318</v>
      </c>
    </row>
    <row r="102" spans="2:65" s="1" customFormat="1" ht="21.75" customHeight="1">
      <c r="B102" s="131"/>
      <c r="C102" s="164" t="s">
        <v>230</v>
      </c>
      <c r="D102" s="164" t="s">
        <v>281</v>
      </c>
      <c r="E102" s="165" t="s">
        <v>6319</v>
      </c>
      <c r="F102" s="166" t="s">
        <v>6320</v>
      </c>
      <c r="G102" s="167" t="s">
        <v>300</v>
      </c>
      <c r="H102" s="168">
        <v>36</v>
      </c>
      <c r="I102" s="169"/>
      <c r="J102" s="170">
        <f t="shared" si="0"/>
        <v>0</v>
      </c>
      <c r="K102" s="166" t="s">
        <v>3</v>
      </c>
      <c r="L102" s="171"/>
      <c r="M102" s="172" t="s">
        <v>3</v>
      </c>
      <c r="N102" s="173" t="s">
        <v>43</v>
      </c>
      <c r="P102" s="141">
        <f t="shared" si="1"/>
        <v>0</v>
      </c>
      <c r="Q102" s="141">
        <v>0</v>
      </c>
      <c r="R102" s="141">
        <f t="shared" si="2"/>
        <v>0</v>
      </c>
      <c r="S102" s="141">
        <v>0</v>
      </c>
      <c r="T102" s="142">
        <f t="shared" si="3"/>
        <v>0</v>
      </c>
      <c r="AR102" s="143" t="s">
        <v>405</v>
      </c>
      <c r="AT102" s="143" t="s">
        <v>281</v>
      </c>
      <c r="AU102" s="143" t="s">
        <v>81</v>
      </c>
      <c r="AY102" s="17" t="s">
        <v>182</v>
      </c>
      <c r="BE102" s="144">
        <f t="shared" si="4"/>
        <v>0</v>
      </c>
      <c r="BF102" s="144">
        <f t="shared" si="5"/>
        <v>0</v>
      </c>
      <c r="BG102" s="144">
        <f t="shared" si="6"/>
        <v>0</v>
      </c>
      <c r="BH102" s="144">
        <f t="shared" si="7"/>
        <v>0</v>
      </c>
      <c r="BI102" s="144">
        <f t="shared" si="8"/>
        <v>0</v>
      </c>
      <c r="BJ102" s="17" t="s">
        <v>79</v>
      </c>
      <c r="BK102" s="144">
        <f t="shared" si="9"/>
        <v>0</v>
      </c>
      <c r="BL102" s="17" t="s">
        <v>286</v>
      </c>
      <c r="BM102" s="143" t="s">
        <v>6321</v>
      </c>
    </row>
    <row r="103" spans="2:65" s="1" customFormat="1" ht="21.75" customHeight="1">
      <c r="B103" s="131"/>
      <c r="C103" s="164" t="s">
        <v>236</v>
      </c>
      <c r="D103" s="164" t="s">
        <v>281</v>
      </c>
      <c r="E103" s="165" t="s">
        <v>6322</v>
      </c>
      <c r="F103" s="166" t="s">
        <v>6323</v>
      </c>
      <c r="G103" s="167" t="s">
        <v>300</v>
      </c>
      <c r="H103" s="168">
        <v>120</v>
      </c>
      <c r="I103" s="169"/>
      <c r="J103" s="170">
        <f t="shared" si="0"/>
        <v>0</v>
      </c>
      <c r="K103" s="166" t="s">
        <v>3</v>
      </c>
      <c r="L103" s="171"/>
      <c r="M103" s="172" t="s">
        <v>3</v>
      </c>
      <c r="N103" s="173" t="s">
        <v>43</v>
      </c>
      <c r="P103" s="141">
        <f t="shared" si="1"/>
        <v>0</v>
      </c>
      <c r="Q103" s="141">
        <v>0</v>
      </c>
      <c r="R103" s="141">
        <f t="shared" si="2"/>
        <v>0</v>
      </c>
      <c r="S103" s="141">
        <v>0</v>
      </c>
      <c r="T103" s="142">
        <f t="shared" si="3"/>
        <v>0</v>
      </c>
      <c r="AR103" s="143" t="s">
        <v>405</v>
      </c>
      <c r="AT103" s="143" t="s">
        <v>281</v>
      </c>
      <c r="AU103" s="143" t="s">
        <v>81</v>
      </c>
      <c r="AY103" s="17" t="s">
        <v>182</v>
      </c>
      <c r="BE103" s="144">
        <f t="shared" si="4"/>
        <v>0</v>
      </c>
      <c r="BF103" s="144">
        <f t="shared" si="5"/>
        <v>0</v>
      </c>
      <c r="BG103" s="144">
        <f t="shared" si="6"/>
        <v>0</v>
      </c>
      <c r="BH103" s="144">
        <f t="shared" si="7"/>
        <v>0</v>
      </c>
      <c r="BI103" s="144">
        <f t="shared" si="8"/>
        <v>0</v>
      </c>
      <c r="BJ103" s="17" t="s">
        <v>79</v>
      </c>
      <c r="BK103" s="144">
        <f t="shared" si="9"/>
        <v>0</v>
      </c>
      <c r="BL103" s="17" t="s">
        <v>286</v>
      </c>
      <c r="BM103" s="143" t="s">
        <v>6324</v>
      </c>
    </row>
    <row r="104" spans="2:65" s="1" customFormat="1" ht="21.75" customHeight="1">
      <c r="B104" s="131"/>
      <c r="C104" s="164" t="s">
        <v>243</v>
      </c>
      <c r="D104" s="164" t="s">
        <v>281</v>
      </c>
      <c r="E104" s="165" t="s">
        <v>6325</v>
      </c>
      <c r="F104" s="166" t="s">
        <v>6326</v>
      </c>
      <c r="G104" s="167" t="s">
        <v>543</v>
      </c>
      <c r="H104" s="168">
        <v>18</v>
      </c>
      <c r="I104" s="169"/>
      <c r="J104" s="170">
        <f t="shared" si="0"/>
        <v>0</v>
      </c>
      <c r="K104" s="166" t="s">
        <v>3</v>
      </c>
      <c r="L104" s="171"/>
      <c r="M104" s="172" t="s">
        <v>3</v>
      </c>
      <c r="N104" s="173" t="s">
        <v>43</v>
      </c>
      <c r="P104" s="141">
        <f t="shared" si="1"/>
        <v>0</v>
      </c>
      <c r="Q104" s="141">
        <v>0</v>
      </c>
      <c r="R104" s="141">
        <f t="shared" si="2"/>
        <v>0</v>
      </c>
      <c r="S104" s="141">
        <v>0</v>
      </c>
      <c r="T104" s="142">
        <f t="shared" si="3"/>
        <v>0</v>
      </c>
      <c r="AR104" s="143" t="s">
        <v>405</v>
      </c>
      <c r="AT104" s="143" t="s">
        <v>281</v>
      </c>
      <c r="AU104" s="143" t="s">
        <v>81</v>
      </c>
      <c r="AY104" s="17" t="s">
        <v>182</v>
      </c>
      <c r="BE104" s="144">
        <f t="shared" si="4"/>
        <v>0</v>
      </c>
      <c r="BF104" s="144">
        <f t="shared" si="5"/>
        <v>0</v>
      </c>
      <c r="BG104" s="144">
        <f t="shared" si="6"/>
        <v>0</v>
      </c>
      <c r="BH104" s="144">
        <f t="shared" si="7"/>
        <v>0</v>
      </c>
      <c r="BI104" s="144">
        <f t="shared" si="8"/>
        <v>0</v>
      </c>
      <c r="BJ104" s="17" t="s">
        <v>79</v>
      </c>
      <c r="BK104" s="144">
        <f t="shared" si="9"/>
        <v>0</v>
      </c>
      <c r="BL104" s="17" t="s">
        <v>286</v>
      </c>
      <c r="BM104" s="143" t="s">
        <v>6327</v>
      </c>
    </row>
    <row r="105" spans="2:65" s="1" customFormat="1" ht="24.2" customHeight="1">
      <c r="B105" s="131"/>
      <c r="C105" s="132" t="s">
        <v>111</v>
      </c>
      <c r="D105" s="132" t="s">
        <v>184</v>
      </c>
      <c r="E105" s="133" t="s">
        <v>6328</v>
      </c>
      <c r="F105" s="134" t="s">
        <v>6329</v>
      </c>
      <c r="G105" s="135" t="s">
        <v>292</v>
      </c>
      <c r="H105" s="136">
        <v>2</v>
      </c>
      <c r="I105" s="137"/>
      <c r="J105" s="138">
        <f t="shared" si="0"/>
        <v>0</v>
      </c>
      <c r="K105" s="134" t="s">
        <v>3</v>
      </c>
      <c r="L105" s="32"/>
      <c r="M105" s="139" t="s">
        <v>3</v>
      </c>
      <c r="N105" s="140" t="s">
        <v>43</v>
      </c>
      <c r="P105" s="141">
        <f t="shared" si="1"/>
        <v>0</v>
      </c>
      <c r="Q105" s="141">
        <v>6.9999999999999994E-5</v>
      </c>
      <c r="R105" s="141">
        <f t="shared" si="2"/>
        <v>1.3999999999999999E-4</v>
      </c>
      <c r="S105" s="141">
        <v>0</v>
      </c>
      <c r="T105" s="142">
        <f t="shared" si="3"/>
        <v>0</v>
      </c>
      <c r="AR105" s="143" t="s">
        <v>286</v>
      </c>
      <c r="AT105" s="143" t="s">
        <v>184</v>
      </c>
      <c r="AU105" s="143" t="s">
        <v>81</v>
      </c>
      <c r="AY105" s="17" t="s">
        <v>182</v>
      </c>
      <c r="BE105" s="144">
        <f t="shared" si="4"/>
        <v>0</v>
      </c>
      <c r="BF105" s="144">
        <f t="shared" si="5"/>
        <v>0</v>
      </c>
      <c r="BG105" s="144">
        <f t="shared" si="6"/>
        <v>0</v>
      </c>
      <c r="BH105" s="144">
        <f t="shared" si="7"/>
        <v>0</v>
      </c>
      <c r="BI105" s="144">
        <f t="shared" si="8"/>
        <v>0</v>
      </c>
      <c r="BJ105" s="17" t="s">
        <v>79</v>
      </c>
      <c r="BK105" s="144">
        <f t="shared" si="9"/>
        <v>0</v>
      </c>
      <c r="BL105" s="17" t="s">
        <v>286</v>
      </c>
      <c r="BM105" s="143" t="s">
        <v>6330</v>
      </c>
    </row>
    <row r="106" spans="2:65" s="1" customFormat="1" ht="16.5" customHeight="1">
      <c r="B106" s="131"/>
      <c r="C106" s="164" t="s">
        <v>114</v>
      </c>
      <c r="D106" s="164" t="s">
        <v>281</v>
      </c>
      <c r="E106" s="165" t="s">
        <v>6331</v>
      </c>
      <c r="F106" s="166" t="s">
        <v>6332</v>
      </c>
      <c r="G106" s="167" t="s">
        <v>256</v>
      </c>
      <c r="H106" s="168">
        <v>1.2E-2</v>
      </c>
      <c r="I106" s="169"/>
      <c r="J106" s="170">
        <f t="shared" si="0"/>
        <v>0</v>
      </c>
      <c r="K106" s="166" t="s">
        <v>3</v>
      </c>
      <c r="L106" s="171"/>
      <c r="M106" s="172" t="s">
        <v>3</v>
      </c>
      <c r="N106" s="173" t="s">
        <v>43</v>
      </c>
      <c r="P106" s="141">
        <f t="shared" si="1"/>
        <v>0</v>
      </c>
      <c r="Q106" s="141">
        <v>1</v>
      </c>
      <c r="R106" s="141">
        <f t="shared" si="2"/>
        <v>1.2E-2</v>
      </c>
      <c r="S106" s="141">
        <v>0</v>
      </c>
      <c r="T106" s="142">
        <f t="shared" si="3"/>
        <v>0</v>
      </c>
      <c r="AR106" s="143" t="s">
        <v>405</v>
      </c>
      <c r="AT106" s="143" t="s">
        <v>281</v>
      </c>
      <c r="AU106" s="143" t="s">
        <v>81</v>
      </c>
      <c r="AY106" s="17" t="s">
        <v>182</v>
      </c>
      <c r="BE106" s="144">
        <f t="shared" si="4"/>
        <v>0</v>
      </c>
      <c r="BF106" s="144">
        <f t="shared" si="5"/>
        <v>0</v>
      </c>
      <c r="BG106" s="144">
        <f t="shared" si="6"/>
        <v>0</v>
      </c>
      <c r="BH106" s="144">
        <f t="shared" si="7"/>
        <v>0</v>
      </c>
      <c r="BI106" s="144">
        <f t="shared" si="8"/>
        <v>0</v>
      </c>
      <c r="BJ106" s="17" t="s">
        <v>79</v>
      </c>
      <c r="BK106" s="144">
        <f t="shared" si="9"/>
        <v>0</v>
      </c>
      <c r="BL106" s="17" t="s">
        <v>286</v>
      </c>
      <c r="BM106" s="143" t="s">
        <v>6333</v>
      </c>
    </row>
    <row r="107" spans="2:65" s="1" customFormat="1" ht="24.2" customHeight="1">
      <c r="B107" s="131"/>
      <c r="C107" s="132" t="s">
        <v>260</v>
      </c>
      <c r="D107" s="132" t="s">
        <v>184</v>
      </c>
      <c r="E107" s="133" t="s">
        <v>6334</v>
      </c>
      <c r="F107" s="134" t="s">
        <v>6335</v>
      </c>
      <c r="G107" s="135" t="s">
        <v>5418</v>
      </c>
      <c r="H107" s="185"/>
      <c r="I107" s="137"/>
      <c r="J107" s="138">
        <f t="shared" si="0"/>
        <v>0</v>
      </c>
      <c r="K107" s="134" t="s">
        <v>3</v>
      </c>
      <c r="L107" s="32"/>
      <c r="M107" s="139" t="s">
        <v>3</v>
      </c>
      <c r="N107" s="140" t="s">
        <v>43</v>
      </c>
      <c r="P107" s="141">
        <f t="shared" si="1"/>
        <v>0</v>
      </c>
      <c r="Q107" s="141">
        <v>0</v>
      </c>
      <c r="R107" s="141">
        <f t="shared" si="2"/>
        <v>0</v>
      </c>
      <c r="S107" s="141">
        <v>0</v>
      </c>
      <c r="T107" s="142">
        <f t="shared" si="3"/>
        <v>0</v>
      </c>
      <c r="AR107" s="143" t="s">
        <v>286</v>
      </c>
      <c r="AT107" s="143" t="s">
        <v>184</v>
      </c>
      <c r="AU107" s="143" t="s">
        <v>81</v>
      </c>
      <c r="AY107" s="17" t="s">
        <v>182</v>
      </c>
      <c r="BE107" s="144">
        <f t="shared" si="4"/>
        <v>0</v>
      </c>
      <c r="BF107" s="144">
        <f t="shared" si="5"/>
        <v>0</v>
      </c>
      <c r="BG107" s="144">
        <f t="shared" si="6"/>
        <v>0</v>
      </c>
      <c r="BH107" s="144">
        <f t="shared" si="7"/>
        <v>0</v>
      </c>
      <c r="BI107" s="144">
        <f t="shared" si="8"/>
        <v>0</v>
      </c>
      <c r="BJ107" s="17" t="s">
        <v>79</v>
      </c>
      <c r="BK107" s="144">
        <f t="shared" si="9"/>
        <v>0</v>
      </c>
      <c r="BL107" s="17" t="s">
        <v>286</v>
      </c>
      <c r="BM107" s="143" t="s">
        <v>6336</v>
      </c>
    </row>
    <row r="108" spans="2:65" s="11" customFormat="1" ht="22.9" customHeight="1">
      <c r="B108" s="119"/>
      <c r="D108" s="120" t="s">
        <v>71</v>
      </c>
      <c r="E108" s="129" t="s">
        <v>3499</v>
      </c>
      <c r="F108" s="129" t="s">
        <v>3500</v>
      </c>
      <c r="I108" s="122"/>
      <c r="J108" s="130">
        <f>BK108</f>
        <v>0</v>
      </c>
      <c r="L108" s="119"/>
      <c r="M108" s="124"/>
      <c r="P108" s="125">
        <f>P109</f>
        <v>0</v>
      </c>
      <c r="R108" s="125">
        <f>R109</f>
        <v>1.8E-3</v>
      </c>
      <c r="T108" s="126">
        <f>T109</f>
        <v>0</v>
      </c>
      <c r="AR108" s="120" t="s">
        <v>81</v>
      </c>
      <c r="AT108" s="127" t="s">
        <v>71</v>
      </c>
      <c r="AU108" s="127" t="s">
        <v>79</v>
      </c>
      <c r="AY108" s="120" t="s">
        <v>182</v>
      </c>
      <c r="BK108" s="128">
        <f>BK109</f>
        <v>0</v>
      </c>
    </row>
    <row r="109" spans="2:65" s="1" customFormat="1" ht="24.2" customHeight="1">
      <c r="B109" s="131"/>
      <c r="C109" s="132" t="s">
        <v>265</v>
      </c>
      <c r="D109" s="132" t="s">
        <v>184</v>
      </c>
      <c r="E109" s="133" t="s">
        <v>5822</v>
      </c>
      <c r="F109" s="134" t="s">
        <v>6337</v>
      </c>
      <c r="G109" s="135" t="s">
        <v>543</v>
      </c>
      <c r="H109" s="136">
        <v>6</v>
      </c>
      <c r="I109" s="137"/>
      <c r="J109" s="138">
        <f>ROUND(I109*H109,2)</f>
        <v>0</v>
      </c>
      <c r="K109" s="134" t="s">
        <v>3</v>
      </c>
      <c r="L109" s="32"/>
      <c r="M109" s="139" t="s">
        <v>3</v>
      </c>
      <c r="N109" s="140" t="s">
        <v>43</v>
      </c>
      <c r="P109" s="141">
        <f>O109*H109</f>
        <v>0</v>
      </c>
      <c r="Q109" s="141">
        <v>2.9999999999999997E-4</v>
      </c>
      <c r="R109" s="141">
        <f>Q109*H109</f>
        <v>1.8E-3</v>
      </c>
      <c r="S109" s="141">
        <v>0</v>
      </c>
      <c r="T109" s="142">
        <f>S109*H109</f>
        <v>0</v>
      </c>
      <c r="AR109" s="143" t="s">
        <v>286</v>
      </c>
      <c r="AT109" s="143" t="s">
        <v>184</v>
      </c>
      <c r="AU109" s="143" t="s">
        <v>81</v>
      </c>
      <c r="AY109" s="17" t="s">
        <v>182</v>
      </c>
      <c r="BE109" s="144">
        <f>IF(N109="základní",J109,0)</f>
        <v>0</v>
      </c>
      <c r="BF109" s="144">
        <f>IF(N109="snížená",J109,0)</f>
        <v>0</v>
      </c>
      <c r="BG109" s="144">
        <f>IF(N109="zákl. přenesená",J109,0)</f>
        <v>0</v>
      </c>
      <c r="BH109" s="144">
        <f>IF(N109="sníž. přenesená",J109,0)</f>
        <v>0</v>
      </c>
      <c r="BI109" s="144">
        <f>IF(N109="nulová",J109,0)</f>
        <v>0</v>
      </c>
      <c r="BJ109" s="17" t="s">
        <v>79</v>
      </c>
      <c r="BK109" s="144">
        <f>ROUND(I109*H109,2)</f>
        <v>0</v>
      </c>
      <c r="BL109" s="17" t="s">
        <v>286</v>
      </c>
      <c r="BM109" s="143" t="s">
        <v>6338</v>
      </c>
    </row>
    <row r="110" spans="2:65" s="11" customFormat="1" ht="22.9" customHeight="1">
      <c r="B110" s="119"/>
      <c r="D110" s="120" t="s">
        <v>71</v>
      </c>
      <c r="E110" s="129" t="s">
        <v>5823</v>
      </c>
      <c r="F110" s="129" t="s">
        <v>5824</v>
      </c>
      <c r="I110" s="122"/>
      <c r="J110" s="130">
        <f>BK110</f>
        <v>0</v>
      </c>
      <c r="L110" s="119"/>
      <c r="M110" s="124"/>
      <c r="P110" s="125">
        <f>SUM(P111:P117)</f>
        <v>0</v>
      </c>
      <c r="R110" s="125">
        <f>SUM(R111:R117)</f>
        <v>1.4030000000000001E-2</v>
      </c>
      <c r="T110" s="126">
        <f>SUM(T111:T117)</f>
        <v>0</v>
      </c>
      <c r="AR110" s="120" t="s">
        <v>81</v>
      </c>
      <c r="AT110" s="127" t="s">
        <v>71</v>
      </c>
      <c r="AU110" s="127" t="s">
        <v>79</v>
      </c>
      <c r="AY110" s="120" t="s">
        <v>182</v>
      </c>
      <c r="BK110" s="128">
        <f>SUM(BK111:BK117)</f>
        <v>0</v>
      </c>
    </row>
    <row r="111" spans="2:65" s="1" customFormat="1" ht="37.9" customHeight="1">
      <c r="B111" s="131"/>
      <c r="C111" s="132" t="s">
        <v>271</v>
      </c>
      <c r="D111" s="132" t="s">
        <v>184</v>
      </c>
      <c r="E111" s="133" t="s">
        <v>6339</v>
      </c>
      <c r="F111" s="134" t="s">
        <v>6340</v>
      </c>
      <c r="G111" s="135" t="s">
        <v>3470</v>
      </c>
      <c r="H111" s="136">
        <v>1</v>
      </c>
      <c r="I111" s="137"/>
      <c r="J111" s="138">
        <f t="shared" ref="J111:J117" si="10">ROUND(I111*H111,2)</f>
        <v>0</v>
      </c>
      <c r="K111" s="134" t="s">
        <v>3</v>
      </c>
      <c r="L111" s="32"/>
      <c r="M111" s="139" t="s">
        <v>3</v>
      </c>
      <c r="N111" s="140" t="s">
        <v>43</v>
      </c>
      <c r="P111" s="141">
        <f t="shared" ref="P111:P117" si="11">O111*H111</f>
        <v>0</v>
      </c>
      <c r="Q111" s="141">
        <v>1.3270000000000001E-2</v>
      </c>
      <c r="R111" s="141">
        <f t="shared" ref="R111:R117" si="12">Q111*H111</f>
        <v>1.3270000000000001E-2</v>
      </c>
      <c r="S111" s="141">
        <v>0</v>
      </c>
      <c r="T111" s="142">
        <f t="shared" ref="T111:T117" si="13">S111*H111</f>
        <v>0</v>
      </c>
      <c r="AR111" s="143" t="s">
        <v>286</v>
      </c>
      <c r="AT111" s="143" t="s">
        <v>184</v>
      </c>
      <c r="AU111" s="143" t="s">
        <v>81</v>
      </c>
      <c r="AY111" s="17" t="s">
        <v>182</v>
      </c>
      <c r="BE111" s="144">
        <f t="shared" ref="BE111:BE117" si="14">IF(N111="základní",J111,0)</f>
        <v>0</v>
      </c>
      <c r="BF111" s="144">
        <f t="shared" ref="BF111:BF117" si="15">IF(N111="snížená",J111,0)</f>
        <v>0</v>
      </c>
      <c r="BG111" s="144">
        <f t="shared" ref="BG111:BG117" si="16">IF(N111="zákl. přenesená",J111,0)</f>
        <v>0</v>
      </c>
      <c r="BH111" s="144">
        <f t="shared" ref="BH111:BH117" si="17">IF(N111="sníž. přenesená",J111,0)</f>
        <v>0</v>
      </c>
      <c r="BI111" s="144">
        <f t="shared" ref="BI111:BI117" si="18">IF(N111="nulová",J111,0)</f>
        <v>0</v>
      </c>
      <c r="BJ111" s="17" t="s">
        <v>79</v>
      </c>
      <c r="BK111" s="144">
        <f t="shared" ref="BK111:BK117" si="19">ROUND(I111*H111,2)</f>
        <v>0</v>
      </c>
      <c r="BL111" s="17" t="s">
        <v>286</v>
      </c>
      <c r="BM111" s="143" t="s">
        <v>6341</v>
      </c>
    </row>
    <row r="112" spans="2:65" s="1" customFormat="1" ht="49.15" customHeight="1">
      <c r="B112" s="131"/>
      <c r="C112" s="164" t="s">
        <v>9</v>
      </c>
      <c r="D112" s="164" t="s">
        <v>281</v>
      </c>
      <c r="E112" s="165" t="s">
        <v>6342</v>
      </c>
      <c r="F112" s="166" t="s">
        <v>6343</v>
      </c>
      <c r="G112" s="167" t="s">
        <v>6344</v>
      </c>
      <c r="H112" s="168">
        <v>2</v>
      </c>
      <c r="I112" s="169"/>
      <c r="J112" s="170">
        <f t="shared" si="10"/>
        <v>0</v>
      </c>
      <c r="K112" s="166" t="s">
        <v>3</v>
      </c>
      <c r="L112" s="171"/>
      <c r="M112" s="172" t="s">
        <v>3</v>
      </c>
      <c r="N112" s="173" t="s">
        <v>43</v>
      </c>
      <c r="P112" s="141">
        <f t="shared" si="11"/>
        <v>0</v>
      </c>
      <c r="Q112" s="141">
        <v>0</v>
      </c>
      <c r="R112" s="141">
        <f t="shared" si="12"/>
        <v>0</v>
      </c>
      <c r="S112" s="141">
        <v>0</v>
      </c>
      <c r="T112" s="142">
        <f t="shared" si="13"/>
        <v>0</v>
      </c>
      <c r="AR112" s="143" t="s">
        <v>405</v>
      </c>
      <c r="AT112" s="143" t="s">
        <v>281</v>
      </c>
      <c r="AU112" s="143" t="s">
        <v>81</v>
      </c>
      <c r="AY112" s="17" t="s">
        <v>182</v>
      </c>
      <c r="BE112" s="144">
        <f t="shared" si="14"/>
        <v>0</v>
      </c>
      <c r="BF112" s="144">
        <f t="shared" si="15"/>
        <v>0</v>
      </c>
      <c r="BG112" s="144">
        <f t="shared" si="16"/>
        <v>0</v>
      </c>
      <c r="BH112" s="144">
        <f t="shared" si="17"/>
        <v>0</v>
      </c>
      <c r="BI112" s="144">
        <f t="shared" si="18"/>
        <v>0</v>
      </c>
      <c r="BJ112" s="17" t="s">
        <v>79</v>
      </c>
      <c r="BK112" s="144">
        <f t="shared" si="19"/>
        <v>0</v>
      </c>
      <c r="BL112" s="17" t="s">
        <v>286</v>
      </c>
      <c r="BM112" s="143" t="s">
        <v>6345</v>
      </c>
    </row>
    <row r="113" spans="2:65" s="1" customFormat="1" ht="16.5" customHeight="1">
      <c r="B113" s="131"/>
      <c r="C113" s="164" t="s">
        <v>286</v>
      </c>
      <c r="D113" s="164" t="s">
        <v>281</v>
      </c>
      <c r="E113" s="165" t="s">
        <v>6346</v>
      </c>
      <c r="F113" s="166" t="s">
        <v>6347</v>
      </c>
      <c r="G113" s="167" t="s">
        <v>543</v>
      </c>
      <c r="H113" s="168">
        <v>2</v>
      </c>
      <c r="I113" s="169"/>
      <c r="J113" s="170">
        <f t="shared" si="10"/>
        <v>0</v>
      </c>
      <c r="K113" s="166" t="s">
        <v>3</v>
      </c>
      <c r="L113" s="171"/>
      <c r="M113" s="172" t="s">
        <v>3</v>
      </c>
      <c r="N113" s="173" t="s">
        <v>43</v>
      </c>
      <c r="P113" s="141">
        <f t="shared" si="11"/>
        <v>0</v>
      </c>
      <c r="Q113" s="141">
        <v>0</v>
      </c>
      <c r="R113" s="141">
        <f t="shared" si="12"/>
        <v>0</v>
      </c>
      <c r="S113" s="141">
        <v>0</v>
      </c>
      <c r="T113" s="142">
        <f t="shared" si="13"/>
        <v>0</v>
      </c>
      <c r="AR113" s="143" t="s">
        <v>405</v>
      </c>
      <c r="AT113" s="143" t="s">
        <v>281</v>
      </c>
      <c r="AU113" s="143" t="s">
        <v>81</v>
      </c>
      <c r="AY113" s="17" t="s">
        <v>182</v>
      </c>
      <c r="BE113" s="144">
        <f t="shared" si="14"/>
        <v>0</v>
      </c>
      <c r="BF113" s="144">
        <f t="shared" si="15"/>
        <v>0</v>
      </c>
      <c r="BG113" s="144">
        <f t="shared" si="16"/>
        <v>0</v>
      </c>
      <c r="BH113" s="144">
        <f t="shared" si="17"/>
        <v>0</v>
      </c>
      <c r="BI113" s="144">
        <f t="shared" si="18"/>
        <v>0</v>
      </c>
      <c r="BJ113" s="17" t="s">
        <v>79</v>
      </c>
      <c r="BK113" s="144">
        <f t="shared" si="19"/>
        <v>0</v>
      </c>
      <c r="BL113" s="17" t="s">
        <v>286</v>
      </c>
      <c r="BM113" s="143" t="s">
        <v>6348</v>
      </c>
    </row>
    <row r="114" spans="2:65" s="1" customFormat="1" ht="37.9" customHeight="1">
      <c r="B114" s="131"/>
      <c r="C114" s="164" t="s">
        <v>289</v>
      </c>
      <c r="D114" s="164" t="s">
        <v>281</v>
      </c>
      <c r="E114" s="165" t="s">
        <v>6349</v>
      </c>
      <c r="F114" s="166" t="s">
        <v>6350</v>
      </c>
      <c r="G114" s="167" t="s">
        <v>6344</v>
      </c>
      <c r="H114" s="168">
        <v>1</v>
      </c>
      <c r="I114" s="169"/>
      <c r="J114" s="170">
        <f t="shared" si="10"/>
        <v>0</v>
      </c>
      <c r="K114" s="166" t="s">
        <v>3</v>
      </c>
      <c r="L114" s="171"/>
      <c r="M114" s="172" t="s">
        <v>3</v>
      </c>
      <c r="N114" s="173" t="s">
        <v>43</v>
      </c>
      <c r="P114" s="141">
        <f t="shared" si="11"/>
        <v>0</v>
      </c>
      <c r="Q114" s="141">
        <v>0</v>
      </c>
      <c r="R114" s="141">
        <f t="shared" si="12"/>
        <v>0</v>
      </c>
      <c r="S114" s="141">
        <v>0</v>
      </c>
      <c r="T114" s="142">
        <f t="shared" si="13"/>
        <v>0</v>
      </c>
      <c r="AR114" s="143" t="s">
        <v>405</v>
      </c>
      <c r="AT114" s="143" t="s">
        <v>281</v>
      </c>
      <c r="AU114" s="143" t="s">
        <v>81</v>
      </c>
      <c r="AY114" s="17" t="s">
        <v>182</v>
      </c>
      <c r="BE114" s="144">
        <f t="shared" si="14"/>
        <v>0</v>
      </c>
      <c r="BF114" s="144">
        <f t="shared" si="15"/>
        <v>0</v>
      </c>
      <c r="BG114" s="144">
        <f t="shared" si="16"/>
        <v>0</v>
      </c>
      <c r="BH114" s="144">
        <f t="shared" si="17"/>
        <v>0</v>
      </c>
      <c r="BI114" s="144">
        <f t="shared" si="18"/>
        <v>0</v>
      </c>
      <c r="BJ114" s="17" t="s">
        <v>79</v>
      </c>
      <c r="BK114" s="144">
        <f t="shared" si="19"/>
        <v>0</v>
      </c>
      <c r="BL114" s="17" t="s">
        <v>286</v>
      </c>
      <c r="BM114" s="143" t="s">
        <v>6351</v>
      </c>
    </row>
    <row r="115" spans="2:65" s="1" customFormat="1" ht="33" customHeight="1">
      <c r="B115" s="131"/>
      <c r="C115" s="164" t="s">
        <v>297</v>
      </c>
      <c r="D115" s="164" t="s">
        <v>281</v>
      </c>
      <c r="E115" s="165" t="s">
        <v>6352</v>
      </c>
      <c r="F115" s="166" t="s">
        <v>6353</v>
      </c>
      <c r="G115" s="167" t="s">
        <v>6354</v>
      </c>
      <c r="H115" s="168">
        <v>200</v>
      </c>
      <c r="I115" s="169"/>
      <c r="J115" s="170">
        <f t="shared" si="10"/>
        <v>0</v>
      </c>
      <c r="K115" s="166" t="s">
        <v>3</v>
      </c>
      <c r="L115" s="171"/>
      <c r="M115" s="172" t="s">
        <v>3</v>
      </c>
      <c r="N115" s="173" t="s">
        <v>43</v>
      </c>
      <c r="P115" s="141">
        <f t="shared" si="11"/>
        <v>0</v>
      </c>
      <c r="Q115" s="141">
        <v>0</v>
      </c>
      <c r="R115" s="141">
        <f t="shared" si="12"/>
        <v>0</v>
      </c>
      <c r="S115" s="141">
        <v>0</v>
      </c>
      <c r="T115" s="142">
        <f t="shared" si="13"/>
        <v>0</v>
      </c>
      <c r="AR115" s="143" t="s">
        <v>405</v>
      </c>
      <c r="AT115" s="143" t="s">
        <v>281</v>
      </c>
      <c r="AU115" s="143" t="s">
        <v>81</v>
      </c>
      <c r="AY115" s="17" t="s">
        <v>182</v>
      </c>
      <c r="BE115" s="144">
        <f t="shared" si="14"/>
        <v>0</v>
      </c>
      <c r="BF115" s="144">
        <f t="shared" si="15"/>
        <v>0</v>
      </c>
      <c r="BG115" s="144">
        <f t="shared" si="16"/>
        <v>0</v>
      </c>
      <c r="BH115" s="144">
        <f t="shared" si="17"/>
        <v>0</v>
      </c>
      <c r="BI115" s="144">
        <f t="shared" si="18"/>
        <v>0</v>
      </c>
      <c r="BJ115" s="17" t="s">
        <v>79</v>
      </c>
      <c r="BK115" s="144">
        <f t="shared" si="19"/>
        <v>0</v>
      </c>
      <c r="BL115" s="17" t="s">
        <v>286</v>
      </c>
      <c r="BM115" s="143" t="s">
        <v>6355</v>
      </c>
    </row>
    <row r="116" spans="2:65" s="1" customFormat="1" ht="24.2" customHeight="1">
      <c r="B116" s="131"/>
      <c r="C116" s="132" t="s">
        <v>303</v>
      </c>
      <c r="D116" s="132" t="s">
        <v>184</v>
      </c>
      <c r="E116" s="133" t="s">
        <v>6356</v>
      </c>
      <c r="F116" s="134" t="s">
        <v>6357</v>
      </c>
      <c r="G116" s="135" t="s">
        <v>543</v>
      </c>
      <c r="H116" s="136">
        <v>1</v>
      </c>
      <c r="I116" s="137"/>
      <c r="J116" s="138">
        <f t="shared" si="10"/>
        <v>0</v>
      </c>
      <c r="K116" s="134" t="s">
        <v>3</v>
      </c>
      <c r="L116" s="32"/>
      <c r="M116" s="139" t="s">
        <v>3</v>
      </c>
      <c r="N116" s="140" t="s">
        <v>43</v>
      </c>
      <c r="P116" s="141">
        <f t="shared" si="11"/>
        <v>0</v>
      </c>
      <c r="Q116" s="141">
        <v>7.6000000000000004E-4</v>
      </c>
      <c r="R116" s="141">
        <f t="shared" si="12"/>
        <v>7.6000000000000004E-4</v>
      </c>
      <c r="S116" s="141">
        <v>0</v>
      </c>
      <c r="T116" s="142">
        <f t="shared" si="13"/>
        <v>0</v>
      </c>
      <c r="AR116" s="143" t="s">
        <v>286</v>
      </c>
      <c r="AT116" s="143" t="s">
        <v>184</v>
      </c>
      <c r="AU116" s="143" t="s">
        <v>81</v>
      </c>
      <c r="AY116" s="17" t="s">
        <v>182</v>
      </c>
      <c r="BE116" s="144">
        <f t="shared" si="14"/>
        <v>0</v>
      </c>
      <c r="BF116" s="144">
        <f t="shared" si="15"/>
        <v>0</v>
      </c>
      <c r="BG116" s="144">
        <f t="shared" si="16"/>
        <v>0</v>
      </c>
      <c r="BH116" s="144">
        <f t="shared" si="17"/>
        <v>0</v>
      </c>
      <c r="BI116" s="144">
        <f t="shared" si="18"/>
        <v>0</v>
      </c>
      <c r="BJ116" s="17" t="s">
        <v>79</v>
      </c>
      <c r="BK116" s="144">
        <f t="shared" si="19"/>
        <v>0</v>
      </c>
      <c r="BL116" s="17" t="s">
        <v>286</v>
      </c>
      <c r="BM116" s="143" t="s">
        <v>6358</v>
      </c>
    </row>
    <row r="117" spans="2:65" s="1" customFormat="1" ht="24.2" customHeight="1">
      <c r="B117" s="131"/>
      <c r="C117" s="132" t="s">
        <v>309</v>
      </c>
      <c r="D117" s="132" t="s">
        <v>184</v>
      </c>
      <c r="E117" s="133" t="s">
        <v>5853</v>
      </c>
      <c r="F117" s="134" t="s">
        <v>6359</v>
      </c>
      <c r="G117" s="135" t="s">
        <v>5418</v>
      </c>
      <c r="H117" s="185"/>
      <c r="I117" s="137"/>
      <c r="J117" s="138">
        <f t="shared" si="10"/>
        <v>0</v>
      </c>
      <c r="K117" s="134" t="s">
        <v>3</v>
      </c>
      <c r="L117" s="32"/>
      <c r="M117" s="139" t="s">
        <v>3</v>
      </c>
      <c r="N117" s="140" t="s">
        <v>43</v>
      </c>
      <c r="P117" s="141">
        <f t="shared" si="11"/>
        <v>0</v>
      </c>
      <c r="Q117" s="141">
        <v>0</v>
      </c>
      <c r="R117" s="141">
        <f t="shared" si="12"/>
        <v>0</v>
      </c>
      <c r="S117" s="141">
        <v>0</v>
      </c>
      <c r="T117" s="142">
        <f t="shared" si="13"/>
        <v>0</v>
      </c>
      <c r="AR117" s="143" t="s">
        <v>286</v>
      </c>
      <c r="AT117" s="143" t="s">
        <v>184</v>
      </c>
      <c r="AU117" s="143" t="s">
        <v>81</v>
      </c>
      <c r="AY117" s="17" t="s">
        <v>182</v>
      </c>
      <c r="BE117" s="144">
        <f t="shared" si="14"/>
        <v>0</v>
      </c>
      <c r="BF117" s="144">
        <f t="shared" si="15"/>
        <v>0</v>
      </c>
      <c r="BG117" s="144">
        <f t="shared" si="16"/>
        <v>0</v>
      </c>
      <c r="BH117" s="144">
        <f t="shared" si="17"/>
        <v>0</v>
      </c>
      <c r="BI117" s="144">
        <f t="shared" si="18"/>
        <v>0</v>
      </c>
      <c r="BJ117" s="17" t="s">
        <v>79</v>
      </c>
      <c r="BK117" s="144">
        <f t="shared" si="19"/>
        <v>0</v>
      </c>
      <c r="BL117" s="17" t="s">
        <v>286</v>
      </c>
      <c r="BM117" s="143" t="s">
        <v>6360</v>
      </c>
    </row>
    <row r="118" spans="2:65" s="11" customFormat="1" ht="22.9" customHeight="1">
      <c r="B118" s="119"/>
      <c r="D118" s="120" t="s">
        <v>71</v>
      </c>
      <c r="E118" s="129" t="s">
        <v>5854</v>
      </c>
      <c r="F118" s="129" t="s">
        <v>5855</v>
      </c>
      <c r="I118" s="122"/>
      <c r="J118" s="130">
        <f>BK118</f>
        <v>0</v>
      </c>
      <c r="L118" s="119"/>
      <c r="M118" s="124"/>
      <c r="P118" s="125">
        <f>SUM(P119:P131)</f>
        <v>0</v>
      </c>
      <c r="R118" s="125">
        <f>SUM(R119:R131)</f>
        <v>1.00248</v>
      </c>
      <c r="T118" s="126">
        <f>SUM(T119:T131)</f>
        <v>0</v>
      </c>
      <c r="AR118" s="120" t="s">
        <v>81</v>
      </c>
      <c r="AT118" s="127" t="s">
        <v>71</v>
      </c>
      <c r="AU118" s="127" t="s">
        <v>79</v>
      </c>
      <c r="AY118" s="120" t="s">
        <v>182</v>
      </c>
      <c r="BK118" s="128">
        <f>SUM(BK119:BK131)</f>
        <v>0</v>
      </c>
    </row>
    <row r="119" spans="2:65" s="1" customFormat="1" ht="24.2" customHeight="1">
      <c r="B119" s="131"/>
      <c r="C119" s="132" t="s">
        <v>8</v>
      </c>
      <c r="D119" s="132" t="s">
        <v>184</v>
      </c>
      <c r="E119" s="133" t="s">
        <v>6361</v>
      </c>
      <c r="F119" s="134" t="s">
        <v>6362</v>
      </c>
      <c r="G119" s="135" t="s">
        <v>300</v>
      </c>
      <c r="H119" s="136">
        <v>6</v>
      </c>
      <c r="I119" s="137"/>
      <c r="J119" s="138">
        <f t="shared" ref="J119:J131" si="20">ROUND(I119*H119,2)</f>
        <v>0</v>
      </c>
      <c r="K119" s="134" t="s">
        <v>3</v>
      </c>
      <c r="L119" s="32"/>
      <c r="M119" s="139" t="s">
        <v>3</v>
      </c>
      <c r="N119" s="140" t="s">
        <v>43</v>
      </c>
      <c r="P119" s="141">
        <f t="shared" ref="P119:P131" si="21">O119*H119</f>
        <v>0</v>
      </c>
      <c r="Q119" s="141">
        <v>2.8400000000000001E-3</v>
      </c>
      <c r="R119" s="141">
        <f t="shared" ref="R119:R131" si="22">Q119*H119</f>
        <v>1.704E-2</v>
      </c>
      <c r="S119" s="141">
        <v>0</v>
      </c>
      <c r="T119" s="142">
        <f t="shared" ref="T119:T131" si="23">S119*H119</f>
        <v>0</v>
      </c>
      <c r="AR119" s="143" t="s">
        <v>286</v>
      </c>
      <c r="AT119" s="143" t="s">
        <v>184</v>
      </c>
      <c r="AU119" s="143" t="s">
        <v>81</v>
      </c>
      <c r="AY119" s="17" t="s">
        <v>182</v>
      </c>
      <c r="BE119" s="144">
        <f t="shared" ref="BE119:BE131" si="24">IF(N119="základní",J119,0)</f>
        <v>0</v>
      </c>
      <c r="BF119" s="144">
        <f t="shared" ref="BF119:BF131" si="25">IF(N119="snížená",J119,0)</f>
        <v>0</v>
      </c>
      <c r="BG119" s="144">
        <f t="shared" ref="BG119:BG131" si="26">IF(N119="zákl. přenesená",J119,0)</f>
        <v>0</v>
      </c>
      <c r="BH119" s="144">
        <f t="shared" ref="BH119:BH131" si="27">IF(N119="sníž. přenesená",J119,0)</f>
        <v>0</v>
      </c>
      <c r="BI119" s="144">
        <f t="shared" ref="BI119:BI131" si="28">IF(N119="nulová",J119,0)</f>
        <v>0</v>
      </c>
      <c r="BJ119" s="17" t="s">
        <v>79</v>
      </c>
      <c r="BK119" s="144">
        <f t="shared" ref="BK119:BK131" si="29">ROUND(I119*H119,2)</f>
        <v>0</v>
      </c>
      <c r="BL119" s="17" t="s">
        <v>286</v>
      </c>
      <c r="BM119" s="143" t="s">
        <v>6363</v>
      </c>
    </row>
    <row r="120" spans="2:65" s="1" customFormat="1" ht="24.2" customHeight="1">
      <c r="B120" s="131"/>
      <c r="C120" s="132" t="s">
        <v>319</v>
      </c>
      <c r="D120" s="132" t="s">
        <v>184</v>
      </c>
      <c r="E120" s="133" t="s">
        <v>6364</v>
      </c>
      <c r="F120" s="134" t="s">
        <v>6365</v>
      </c>
      <c r="G120" s="135" t="s">
        <v>300</v>
      </c>
      <c r="H120" s="136">
        <v>12</v>
      </c>
      <c r="I120" s="137"/>
      <c r="J120" s="138">
        <f t="shared" si="20"/>
        <v>0</v>
      </c>
      <c r="K120" s="134" t="s">
        <v>3</v>
      </c>
      <c r="L120" s="32"/>
      <c r="M120" s="139" t="s">
        <v>3</v>
      </c>
      <c r="N120" s="140" t="s">
        <v>43</v>
      </c>
      <c r="P120" s="141">
        <f t="shared" si="21"/>
        <v>0</v>
      </c>
      <c r="Q120" s="141">
        <v>3.6600000000000001E-3</v>
      </c>
      <c r="R120" s="141">
        <f t="shared" si="22"/>
        <v>4.3920000000000001E-2</v>
      </c>
      <c r="S120" s="141">
        <v>0</v>
      </c>
      <c r="T120" s="142">
        <f t="shared" si="23"/>
        <v>0</v>
      </c>
      <c r="AR120" s="143" t="s">
        <v>286</v>
      </c>
      <c r="AT120" s="143" t="s">
        <v>184</v>
      </c>
      <c r="AU120" s="143" t="s">
        <v>81</v>
      </c>
      <c r="AY120" s="17" t="s">
        <v>182</v>
      </c>
      <c r="BE120" s="144">
        <f t="shared" si="24"/>
        <v>0</v>
      </c>
      <c r="BF120" s="144">
        <f t="shared" si="25"/>
        <v>0</v>
      </c>
      <c r="BG120" s="144">
        <f t="shared" si="26"/>
        <v>0</v>
      </c>
      <c r="BH120" s="144">
        <f t="shared" si="27"/>
        <v>0</v>
      </c>
      <c r="BI120" s="144">
        <f t="shared" si="28"/>
        <v>0</v>
      </c>
      <c r="BJ120" s="17" t="s">
        <v>79</v>
      </c>
      <c r="BK120" s="144">
        <f t="shared" si="29"/>
        <v>0</v>
      </c>
      <c r="BL120" s="17" t="s">
        <v>286</v>
      </c>
      <c r="BM120" s="143" t="s">
        <v>6366</v>
      </c>
    </row>
    <row r="121" spans="2:65" s="1" customFormat="1" ht="24.2" customHeight="1">
      <c r="B121" s="131"/>
      <c r="C121" s="132" t="s">
        <v>328</v>
      </c>
      <c r="D121" s="132" t="s">
        <v>184</v>
      </c>
      <c r="E121" s="133" t="s">
        <v>6367</v>
      </c>
      <c r="F121" s="134" t="s">
        <v>6368</v>
      </c>
      <c r="G121" s="135" t="s">
        <v>300</v>
      </c>
      <c r="H121" s="136">
        <v>36</v>
      </c>
      <c r="I121" s="137"/>
      <c r="J121" s="138">
        <f t="shared" si="20"/>
        <v>0</v>
      </c>
      <c r="K121" s="134" t="s">
        <v>3</v>
      </c>
      <c r="L121" s="32"/>
      <c r="M121" s="139" t="s">
        <v>3</v>
      </c>
      <c r="N121" s="140" t="s">
        <v>43</v>
      </c>
      <c r="P121" s="141">
        <f t="shared" si="21"/>
        <v>0</v>
      </c>
      <c r="Q121" s="141">
        <v>5.94E-3</v>
      </c>
      <c r="R121" s="141">
        <f t="shared" si="22"/>
        <v>0.21384</v>
      </c>
      <c r="S121" s="141">
        <v>0</v>
      </c>
      <c r="T121" s="142">
        <f t="shared" si="23"/>
        <v>0</v>
      </c>
      <c r="AR121" s="143" t="s">
        <v>286</v>
      </c>
      <c r="AT121" s="143" t="s">
        <v>184</v>
      </c>
      <c r="AU121" s="143" t="s">
        <v>81</v>
      </c>
      <c r="AY121" s="17" t="s">
        <v>182</v>
      </c>
      <c r="BE121" s="144">
        <f t="shared" si="24"/>
        <v>0</v>
      </c>
      <c r="BF121" s="144">
        <f t="shared" si="25"/>
        <v>0</v>
      </c>
      <c r="BG121" s="144">
        <f t="shared" si="26"/>
        <v>0</v>
      </c>
      <c r="BH121" s="144">
        <f t="shared" si="27"/>
        <v>0</v>
      </c>
      <c r="BI121" s="144">
        <f t="shared" si="28"/>
        <v>0</v>
      </c>
      <c r="BJ121" s="17" t="s">
        <v>79</v>
      </c>
      <c r="BK121" s="144">
        <f t="shared" si="29"/>
        <v>0</v>
      </c>
      <c r="BL121" s="17" t="s">
        <v>286</v>
      </c>
      <c r="BM121" s="143" t="s">
        <v>6369</v>
      </c>
    </row>
    <row r="122" spans="2:65" s="1" customFormat="1" ht="33" customHeight="1">
      <c r="B122" s="131"/>
      <c r="C122" s="132" t="s">
        <v>338</v>
      </c>
      <c r="D122" s="132" t="s">
        <v>184</v>
      </c>
      <c r="E122" s="133" t="s">
        <v>6370</v>
      </c>
      <c r="F122" s="134" t="s">
        <v>6371</v>
      </c>
      <c r="G122" s="135" t="s">
        <v>543</v>
      </c>
      <c r="H122" s="136">
        <v>2</v>
      </c>
      <c r="I122" s="137"/>
      <c r="J122" s="138">
        <f t="shared" si="20"/>
        <v>0</v>
      </c>
      <c r="K122" s="134" t="s">
        <v>3</v>
      </c>
      <c r="L122" s="32"/>
      <c r="M122" s="139" t="s">
        <v>3</v>
      </c>
      <c r="N122" s="140" t="s">
        <v>43</v>
      </c>
      <c r="P122" s="141">
        <f t="shared" si="21"/>
        <v>0</v>
      </c>
      <c r="Q122" s="141">
        <v>0</v>
      </c>
      <c r="R122" s="141">
        <f t="shared" si="22"/>
        <v>0</v>
      </c>
      <c r="S122" s="141">
        <v>0</v>
      </c>
      <c r="T122" s="142">
        <f t="shared" si="23"/>
        <v>0</v>
      </c>
      <c r="AR122" s="143" t="s">
        <v>286</v>
      </c>
      <c r="AT122" s="143" t="s">
        <v>184</v>
      </c>
      <c r="AU122" s="143" t="s">
        <v>81</v>
      </c>
      <c r="AY122" s="17" t="s">
        <v>182</v>
      </c>
      <c r="BE122" s="144">
        <f t="shared" si="24"/>
        <v>0</v>
      </c>
      <c r="BF122" s="144">
        <f t="shared" si="25"/>
        <v>0</v>
      </c>
      <c r="BG122" s="144">
        <f t="shared" si="26"/>
        <v>0</v>
      </c>
      <c r="BH122" s="144">
        <f t="shared" si="27"/>
        <v>0</v>
      </c>
      <c r="BI122" s="144">
        <f t="shared" si="28"/>
        <v>0</v>
      </c>
      <c r="BJ122" s="17" t="s">
        <v>79</v>
      </c>
      <c r="BK122" s="144">
        <f t="shared" si="29"/>
        <v>0</v>
      </c>
      <c r="BL122" s="17" t="s">
        <v>286</v>
      </c>
      <c r="BM122" s="143" t="s">
        <v>6372</v>
      </c>
    </row>
    <row r="123" spans="2:65" s="1" customFormat="1" ht="33" customHeight="1">
      <c r="B123" s="131"/>
      <c r="C123" s="132" t="s">
        <v>351</v>
      </c>
      <c r="D123" s="132" t="s">
        <v>184</v>
      </c>
      <c r="E123" s="133" t="s">
        <v>6373</v>
      </c>
      <c r="F123" s="134" t="s">
        <v>6374</v>
      </c>
      <c r="G123" s="135" t="s">
        <v>543</v>
      </c>
      <c r="H123" s="136">
        <v>2</v>
      </c>
      <c r="I123" s="137"/>
      <c r="J123" s="138">
        <f t="shared" si="20"/>
        <v>0</v>
      </c>
      <c r="K123" s="134" t="s">
        <v>3</v>
      </c>
      <c r="L123" s="32"/>
      <c r="M123" s="139" t="s">
        <v>3</v>
      </c>
      <c r="N123" s="140" t="s">
        <v>43</v>
      </c>
      <c r="P123" s="141">
        <f t="shared" si="21"/>
        <v>0</v>
      </c>
      <c r="Q123" s="141">
        <v>0</v>
      </c>
      <c r="R123" s="141">
        <f t="shared" si="22"/>
        <v>0</v>
      </c>
      <c r="S123" s="141">
        <v>0</v>
      </c>
      <c r="T123" s="142">
        <f t="shared" si="23"/>
        <v>0</v>
      </c>
      <c r="AR123" s="143" t="s">
        <v>286</v>
      </c>
      <c r="AT123" s="143" t="s">
        <v>184</v>
      </c>
      <c r="AU123" s="143" t="s">
        <v>81</v>
      </c>
      <c r="AY123" s="17" t="s">
        <v>182</v>
      </c>
      <c r="BE123" s="144">
        <f t="shared" si="24"/>
        <v>0</v>
      </c>
      <c r="BF123" s="144">
        <f t="shared" si="25"/>
        <v>0</v>
      </c>
      <c r="BG123" s="144">
        <f t="shared" si="26"/>
        <v>0</v>
      </c>
      <c r="BH123" s="144">
        <f t="shared" si="27"/>
        <v>0</v>
      </c>
      <c r="BI123" s="144">
        <f t="shared" si="28"/>
        <v>0</v>
      </c>
      <c r="BJ123" s="17" t="s">
        <v>79</v>
      </c>
      <c r="BK123" s="144">
        <f t="shared" si="29"/>
        <v>0</v>
      </c>
      <c r="BL123" s="17" t="s">
        <v>286</v>
      </c>
      <c r="BM123" s="143" t="s">
        <v>6375</v>
      </c>
    </row>
    <row r="124" spans="2:65" s="1" customFormat="1" ht="24.2" customHeight="1">
      <c r="B124" s="131"/>
      <c r="C124" s="132" t="s">
        <v>357</v>
      </c>
      <c r="D124" s="132" t="s">
        <v>184</v>
      </c>
      <c r="E124" s="133" t="s">
        <v>6376</v>
      </c>
      <c r="F124" s="134" t="s">
        <v>6377</v>
      </c>
      <c r="G124" s="135" t="s">
        <v>300</v>
      </c>
      <c r="H124" s="136">
        <v>120</v>
      </c>
      <c r="I124" s="137"/>
      <c r="J124" s="138">
        <f t="shared" si="20"/>
        <v>0</v>
      </c>
      <c r="K124" s="134" t="s">
        <v>3</v>
      </c>
      <c r="L124" s="32"/>
      <c r="M124" s="139" t="s">
        <v>3</v>
      </c>
      <c r="N124" s="140" t="s">
        <v>43</v>
      </c>
      <c r="P124" s="141">
        <f t="shared" si="21"/>
        <v>0</v>
      </c>
      <c r="Q124" s="141">
        <v>5.9100000000000003E-3</v>
      </c>
      <c r="R124" s="141">
        <f t="shared" si="22"/>
        <v>0.70920000000000005</v>
      </c>
      <c r="S124" s="141">
        <v>0</v>
      </c>
      <c r="T124" s="142">
        <f t="shared" si="23"/>
        <v>0</v>
      </c>
      <c r="AR124" s="143" t="s">
        <v>286</v>
      </c>
      <c r="AT124" s="143" t="s">
        <v>184</v>
      </c>
      <c r="AU124" s="143" t="s">
        <v>81</v>
      </c>
      <c r="AY124" s="17" t="s">
        <v>182</v>
      </c>
      <c r="BE124" s="144">
        <f t="shared" si="24"/>
        <v>0</v>
      </c>
      <c r="BF124" s="144">
        <f t="shared" si="25"/>
        <v>0</v>
      </c>
      <c r="BG124" s="144">
        <f t="shared" si="26"/>
        <v>0</v>
      </c>
      <c r="BH124" s="144">
        <f t="shared" si="27"/>
        <v>0</v>
      </c>
      <c r="BI124" s="144">
        <f t="shared" si="28"/>
        <v>0</v>
      </c>
      <c r="BJ124" s="17" t="s">
        <v>79</v>
      </c>
      <c r="BK124" s="144">
        <f t="shared" si="29"/>
        <v>0</v>
      </c>
      <c r="BL124" s="17" t="s">
        <v>286</v>
      </c>
      <c r="BM124" s="143" t="s">
        <v>6378</v>
      </c>
    </row>
    <row r="125" spans="2:65" s="1" customFormat="1" ht="33" customHeight="1">
      <c r="B125" s="131"/>
      <c r="C125" s="132" t="s">
        <v>363</v>
      </c>
      <c r="D125" s="132" t="s">
        <v>184</v>
      </c>
      <c r="E125" s="133" t="s">
        <v>6379</v>
      </c>
      <c r="F125" s="134" t="s">
        <v>6380</v>
      </c>
      <c r="G125" s="135" t="s">
        <v>543</v>
      </c>
      <c r="H125" s="136">
        <v>2</v>
      </c>
      <c r="I125" s="137"/>
      <c r="J125" s="138">
        <f t="shared" si="20"/>
        <v>0</v>
      </c>
      <c r="K125" s="134" t="s">
        <v>3</v>
      </c>
      <c r="L125" s="32"/>
      <c r="M125" s="139" t="s">
        <v>3</v>
      </c>
      <c r="N125" s="140" t="s">
        <v>43</v>
      </c>
      <c r="P125" s="141">
        <f t="shared" si="21"/>
        <v>0</v>
      </c>
      <c r="Q125" s="141">
        <v>1.7600000000000001E-3</v>
      </c>
      <c r="R125" s="141">
        <f t="shared" si="22"/>
        <v>3.5200000000000001E-3</v>
      </c>
      <c r="S125" s="141">
        <v>0</v>
      </c>
      <c r="T125" s="142">
        <f t="shared" si="23"/>
        <v>0</v>
      </c>
      <c r="AR125" s="143" t="s">
        <v>286</v>
      </c>
      <c r="AT125" s="143" t="s">
        <v>184</v>
      </c>
      <c r="AU125" s="143" t="s">
        <v>81</v>
      </c>
      <c r="AY125" s="17" t="s">
        <v>182</v>
      </c>
      <c r="BE125" s="144">
        <f t="shared" si="24"/>
        <v>0</v>
      </c>
      <c r="BF125" s="144">
        <f t="shared" si="25"/>
        <v>0</v>
      </c>
      <c r="BG125" s="144">
        <f t="shared" si="26"/>
        <v>0</v>
      </c>
      <c r="BH125" s="144">
        <f t="shared" si="27"/>
        <v>0</v>
      </c>
      <c r="BI125" s="144">
        <f t="shared" si="28"/>
        <v>0</v>
      </c>
      <c r="BJ125" s="17" t="s">
        <v>79</v>
      </c>
      <c r="BK125" s="144">
        <f t="shared" si="29"/>
        <v>0</v>
      </c>
      <c r="BL125" s="17" t="s">
        <v>286</v>
      </c>
      <c r="BM125" s="143" t="s">
        <v>6381</v>
      </c>
    </row>
    <row r="126" spans="2:65" s="1" customFormat="1" ht="24.2" customHeight="1">
      <c r="B126" s="131"/>
      <c r="C126" s="132" t="s">
        <v>374</v>
      </c>
      <c r="D126" s="132" t="s">
        <v>184</v>
      </c>
      <c r="E126" s="133" t="s">
        <v>6382</v>
      </c>
      <c r="F126" s="134" t="s">
        <v>6383</v>
      </c>
      <c r="G126" s="135" t="s">
        <v>543</v>
      </c>
      <c r="H126" s="136">
        <v>2</v>
      </c>
      <c r="I126" s="137"/>
      <c r="J126" s="138">
        <f t="shared" si="20"/>
        <v>0</v>
      </c>
      <c r="K126" s="134" t="s">
        <v>3</v>
      </c>
      <c r="L126" s="32"/>
      <c r="M126" s="139" t="s">
        <v>3</v>
      </c>
      <c r="N126" s="140" t="s">
        <v>43</v>
      </c>
      <c r="P126" s="141">
        <f t="shared" si="21"/>
        <v>0</v>
      </c>
      <c r="Q126" s="141">
        <v>4.2199999999999998E-3</v>
      </c>
      <c r="R126" s="141">
        <f t="shared" si="22"/>
        <v>8.4399999999999996E-3</v>
      </c>
      <c r="S126" s="141">
        <v>0</v>
      </c>
      <c r="T126" s="142">
        <f t="shared" si="23"/>
        <v>0</v>
      </c>
      <c r="AR126" s="143" t="s">
        <v>286</v>
      </c>
      <c r="AT126" s="143" t="s">
        <v>184</v>
      </c>
      <c r="AU126" s="143" t="s">
        <v>81</v>
      </c>
      <c r="AY126" s="17" t="s">
        <v>182</v>
      </c>
      <c r="BE126" s="144">
        <f t="shared" si="24"/>
        <v>0</v>
      </c>
      <c r="BF126" s="144">
        <f t="shared" si="25"/>
        <v>0</v>
      </c>
      <c r="BG126" s="144">
        <f t="shared" si="26"/>
        <v>0</v>
      </c>
      <c r="BH126" s="144">
        <f t="shared" si="27"/>
        <v>0</v>
      </c>
      <c r="BI126" s="144">
        <f t="shared" si="28"/>
        <v>0</v>
      </c>
      <c r="BJ126" s="17" t="s">
        <v>79</v>
      </c>
      <c r="BK126" s="144">
        <f t="shared" si="29"/>
        <v>0</v>
      </c>
      <c r="BL126" s="17" t="s">
        <v>286</v>
      </c>
      <c r="BM126" s="143" t="s">
        <v>6384</v>
      </c>
    </row>
    <row r="127" spans="2:65" s="1" customFormat="1" ht="21.75" customHeight="1">
      <c r="B127" s="131"/>
      <c r="C127" s="132" t="s">
        <v>382</v>
      </c>
      <c r="D127" s="132" t="s">
        <v>184</v>
      </c>
      <c r="E127" s="133" t="s">
        <v>5862</v>
      </c>
      <c r="F127" s="134" t="s">
        <v>6385</v>
      </c>
      <c r="G127" s="135" t="s">
        <v>543</v>
      </c>
      <c r="H127" s="136">
        <v>4</v>
      </c>
      <c r="I127" s="137"/>
      <c r="J127" s="138">
        <f t="shared" si="20"/>
        <v>0</v>
      </c>
      <c r="K127" s="134" t="s">
        <v>3</v>
      </c>
      <c r="L127" s="32"/>
      <c r="M127" s="139" t="s">
        <v>3</v>
      </c>
      <c r="N127" s="140" t="s">
        <v>43</v>
      </c>
      <c r="P127" s="141">
        <f t="shared" si="21"/>
        <v>0</v>
      </c>
      <c r="Q127" s="141">
        <v>1.6299999999999999E-3</v>
      </c>
      <c r="R127" s="141">
        <f t="shared" si="22"/>
        <v>6.5199999999999998E-3</v>
      </c>
      <c r="S127" s="141">
        <v>0</v>
      </c>
      <c r="T127" s="142">
        <f t="shared" si="23"/>
        <v>0</v>
      </c>
      <c r="AR127" s="143" t="s">
        <v>286</v>
      </c>
      <c r="AT127" s="143" t="s">
        <v>184</v>
      </c>
      <c r="AU127" s="143" t="s">
        <v>81</v>
      </c>
      <c r="AY127" s="17" t="s">
        <v>182</v>
      </c>
      <c r="BE127" s="144">
        <f t="shared" si="24"/>
        <v>0</v>
      </c>
      <c r="BF127" s="144">
        <f t="shared" si="25"/>
        <v>0</v>
      </c>
      <c r="BG127" s="144">
        <f t="shared" si="26"/>
        <v>0</v>
      </c>
      <c r="BH127" s="144">
        <f t="shared" si="27"/>
        <v>0</v>
      </c>
      <c r="BI127" s="144">
        <f t="shared" si="28"/>
        <v>0</v>
      </c>
      <c r="BJ127" s="17" t="s">
        <v>79</v>
      </c>
      <c r="BK127" s="144">
        <f t="shared" si="29"/>
        <v>0</v>
      </c>
      <c r="BL127" s="17" t="s">
        <v>286</v>
      </c>
      <c r="BM127" s="143" t="s">
        <v>6386</v>
      </c>
    </row>
    <row r="128" spans="2:65" s="1" customFormat="1" ht="21.75" customHeight="1">
      <c r="B128" s="131"/>
      <c r="C128" s="132" t="s">
        <v>390</v>
      </c>
      <c r="D128" s="132" t="s">
        <v>184</v>
      </c>
      <c r="E128" s="133" t="s">
        <v>6387</v>
      </c>
      <c r="F128" s="134" t="s">
        <v>6388</v>
      </c>
      <c r="G128" s="135" t="s">
        <v>300</v>
      </c>
      <c r="H128" s="136">
        <v>12</v>
      </c>
      <c r="I128" s="137"/>
      <c r="J128" s="138">
        <f t="shared" si="20"/>
        <v>0</v>
      </c>
      <c r="K128" s="134" t="s">
        <v>3</v>
      </c>
      <c r="L128" s="32"/>
      <c r="M128" s="139" t="s">
        <v>3</v>
      </c>
      <c r="N128" s="140" t="s">
        <v>43</v>
      </c>
      <c r="P128" s="141">
        <f t="shared" si="21"/>
        <v>0</v>
      </c>
      <c r="Q128" s="141">
        <v>0</v>
      </c>
      <c r="R128" s="141">
        <f t="shared" si="22"/>
        <v>0</v>
      </c>
      <c r="S128" s="141">
        <v>0</v>
      </c>
      <c r="T128" s="142">
        <f t="shared" si="23"/>
        <v>0</v>
      </c>
      <c r="AR128" s="143" t="s">
        <v>286</v>
      </c>
      <c r="AT128" s="143" t="s">
        <v>184</v>
      </c>
      <c r="AU128" s="143" t="s">
        <v>81</v>
      </c>
      <c r="AY128" s="17" t="s">
        <v>182</v>
      </c>
      <c r="BE128" s="144">
        <f t="shared" si="24"/>
        <v>0</v>
      </c>
      <c r="BF128" s="144">
        <f t="shared" si="25"/>
        <v>0</v>
      </c>
      <c r="BG128" s="144">
        <f t="shared" si="26"/>
        <v>0</v>
      </c>
      <c r="BH128" s="144">
        <f t="shared" si="27"/>
        <v>0</v>
      </c>
      <c r="BI128" s="144">
        <f t="shared" si="28"/>
        <v>0</v>
      </c>
      <c r="BJ128" s="17" t="s">
        <v>79</v>
      </c>
      <c r="BK128" s="144">
        <f t="shared" si="29"/>
        <v>0</v>
      </c>
      <c r="BL128" s="17" t="s">
        <v>286</v>
      </c>
      <c r="BM128" s="143" t="s">
        <v>6389</v>
      </c>
    </row>
    <row r="129" spans="2:65" s="1" customFormat="1" ht="21.75" customHeight="1">
      <c r="B129" s="131"/>
      <c r="C129" s="132" t="s">
        <v>395</v>
      </c>
      <c r="D129" s="132" t="s">
        <v>184</v>
      </c>
      <c r="E129" s="133" t="s">
        <v>5863</v>
      </c>
      <c r="F129" s="134" t="s">
        <v>6390</v>
      </c>
      <c r="G129" s="135" t="s">
        <v>300</v>
      </c>
      <c r="H129" s="136">
        <v>36</v>
      </c>
      <c r="I129" s="137"/>
      <c r="J129" s="138">
        <f t="shared" si="20"/>
        <v>0</v>
      </c>
      <c r="K129" s="134" t="s">
        <v>3</v>
      </c>
      <c r="L129" s="32"/>
      <c r="M129" s="139" t="s">
        <v>3</v>
      </c>
      <c r="N129" s="140" t="s">
        <v>43</v>
      </c>
      <c r="P129" s="141">
        <f t="shared" si="21"/>
        <v>0</v>
      </c>
      <c r="Q129" s="141">
        <v>0</v>
      </c>
      <c r="R129" s="141">
        <f t="shared" si="22"/>
        <v>0</v>
      </c>
      <c r="S129" s="141">
        <v>0</v>
      </c>
      <c r="T129" s="142">
        <f t="shared" si="23"/>
        <v>0</v>
      </c>
      <c r="AR129" s="143" t="s">
        <v>286</v>
      </c>
      <c r="AT129" s="143" t="s">
        <v>184</v>
      </c>
      <c r="AU129" s="143" t="s">
        <v>81</v>
      </c>
      <c r="AY129" s="17" t="s">
        <v>182</v>
      </c>
      <c r="BE129" s="144">
        <f t="shared" si="24"/>
        <v>0</v>
      </c>
      <c r="BF129" s="144">
        <f t="shared" si="25"/>
        <v>0</v>
      </c>
      <c r="BG129" s="144">
        <f t="shared" si="26"/>
        <v>0</v>
      </c>
      <c r="BH129" s="144">
        <f t="shared" si="27"/>
        <v>0</v>
      </c>
      <c r="BI129" s="144">
        <f t="shared" si="28"/>
        <v>0</v>
      </c>
      <c r="BJ129" s="17" t="s">
        <v>79</v>
      </c>
      <c r="BK129" s="144">
        <f t="shared" si="29"/>
        <v>0</v>
      </c>
      <c r="BL129" s="17" t="s">
        <v>286</v>
      </c>
      <c r="BM129" s="143" t="s">
        <v>6391</v>
      </c>
    </row>
    <row r="130" spans="2:65" s="1" customFormat="1" ht="24.2" customHeight="1">
      <c r="B130" s="131"/>
      <c r="C130" s="132" t="s">
        <v>405</v>
      </c>
      <c r="D130" s="132" t="s">
        <v>184</v>
      </c>
      <c r="E130" s="133" t="s">
        <v>5864</v>
      </c>
      <c r="F130" s="134" t="s">
        <v>6392</v>
      </c>
      <c r="G130" s="135" t="s">
        <v>300</v>
      </c>
      <c r="H130" s="136">
        <v>120</v>
      </c>
      <c r="I130" s="137"/>
      <c r="J130" s="138">
        <f t="shared" si="20"/>
        <v>0</v>
      </c>
      <c r="K130" s="134" t="s">
        <v>3</v>
      </c>
      <c r="L130" s="32"/>
      <c r="M130" s="139" t="s">
        <v>3</v>
      </c>
      <c r="N130" s="140" t="s">
        <v>43</v>
      </c>
      <c r="P130" s="141">
        <f t="shared" si="21"/>
        <v>0</v>
      </c>
      <c r="Q130" s="141">
        <v>0</v>
      </c>
      <c r="R130" s="141">
        <f t="shared" si="22"/>
        <v>0</v>
      </c>
      <c r="S130" s="141">
        <v>0</v>
      </c>
      <c r="T130" s="142">
        <f t="shared" si="23"/>
        <v>0</v>
      </c>
      <c r="AR130" s="143" t="s">
        <v>286</v>
      </c>
      <c r="AT130" s="143" t="s">
        <v>184</v>
      </c>
      <c r="AU130" s="143" t="s">
        <v>81</v>
      </c>
      <c r="AY130" s="17" t="s">
        <v>182</v>
      </c>
      <c r="BE130" s="144">
        <f t="shared" si="24"/>
        <v>0</v>
      </c>
      <c r="BF130" s="144">
        <f t="shared" si="25"/>
        <v>0</v>
      </c>
      <c r="BG130" s="144">
        <f t="shared" si="26"/>
        <v>0</v>
      </c>
      <c r="BH130" s="144">
        <f t="shared" si="27"/>
        <v>0</v>
      </c>
      <c r="BI130" s="144">
        <f t="shared" si="28"/>
        <v>0</v>
      </c>
      <c r="BJ130" s="17" t="s">
        <v>79</v>
      </c>
      <c r="BK130" s="144">
        <f t="shared" si="29"/>
        <v>0</v>
      </c>
      <c r="BL130" s="17" t="s">
        <v>286</v>
      </c>
      <c r="BM130" s="143" t="s">
        <v>6393</v>
      </c>
    </row>
    <row r="131" spans="2:65" s="1" customFormat="1" ht="24.2" customHeight="1">
      <c r="B131" s="131"/>
      <c r="C131" s="132" t="s">
        <v>418</v>
      </c>
      <c r="D131" s="132" t="s">
        <v>184</v>
      </c>
      <c r="E131" s="133" t="s">
        <v>6394</v>
      </c>
      <c r="F131" s="134" t="s">
        <v>6395</v>
      </c>
      <c r="G131" s="135" t="s">
        <v>5418</v>
      </c>
      <c r="H131" s="185"/>
      <c r="I131" s="137"/>
      <c r="J131" s="138">
        <f t="shared" si="20"/>
        <v>0</v>
      </c>
      <c r="K131" s="134" t="s">
        <v>3</v>
      </c>
      <c r="L131" s="32"/>
      <c r="M131" s="139" t="s">
        <v>3</v>
      </c>
      <c r="N131" s="140" t="s">
        <v>43</v>
      </c>
      <c r="P131" s="141">
        <f t="shared" si="21"/>
        <v>0</v>
      </c>
      <c r="Q131" s="141">
        <v>0</v>
      </c>
      <c r="R131" s="141">
        <f t="shared" si="22"/>
        <v>0</v>
      </c>
      <c r="S131" s="141">
        <v>0</v>
      </c>
      <c r="T131" s="142">
        <f t="shared" si="23"/>
        <v>0</v>
      </c>
      <c r="AR131" s="143" t="s">
        <v>286</v>
      </c>
      <c r="AT131" s="143" t="s">
        <v>184</v>
      </c>
      <c r="AU131" s="143" t="s">
        <v>81</v>
      </c>
      <c r="AY131" s="17" t="s">
        <v>182</v>
      </c>
      <c r="BE131" s="144">
        <f t="shared" si="24"/>
        <v>0</v>
      </c>
      <c r="BF131" s="144">
        <f t="shared" si="25"/>
        <v>0</v>
      </c>
      <c r="BG131" s="144">
        <f t="shared" si="26"/>
        <v>0</v>
      </c>
      <c r="BH131" s="144">
        <f t="shared" si="27"/>
        <v>0</v>
      </c>
      <c r="BI131" s="144">
        <f t="shared" si="28"/>
        <v>0</v>
      </c>
      <c r="BJ131" s="17" t="s">
        <v>79</v>
      </c>
      <c r="BK131" s="144">
        <f t="shared" si="29"/>
        <v>0</v>
      </c>
      <c r="BL131" s="17" t="s">
        <v>286</v>
      </c>
      <c r="BM131" s="143" t="s">
        <v>6396</v>
      </c>
    </row>
    <row r="132" spans="2:65" s="11" customFormat="1" ht="22.9" customHeight="1">
      <c r="B132" s="119"/>
      <c r="D132" s="120" t="s">
        <v>71</v>
      </c>
      <c r="E132" s="129" t="s">
        <v>5879</v>
      </c>
      <c r="F132" s="129" t="s">
        <v>5880</v>
      </c>
      <c r="I132" s="122"/>
      <c r="J132" s="130">
        <f>BK132</f>
        <v>0</v>
      </c>
      <c r="L132" s="119"/>
      <c r="M132" s="124"/>
      <c r="P132" s="125">
        <f>SUM(P133:P154)</f>
        <v>0</v>
      </c>
      <c r="R132" s="125">
        <f>SUM(R133:R154)</f>
        <v>5.6189999999999997E-2</v>
      </c>
      <c r="T132" s="126">
        <f>SUM(T133:T154)</f>
        <v>0</v>
      </c>
      <c r="AR132" s="120" t="s">
        <v>81</v>
      </c>
      <c r="AT132" s="127" t="s">
        <v>71</v>
      </c>
      <c r="AU132" s="127" t="s">
        <v>79</v>
      </c>
      <c r="AY132" s="120" t="s">
        <v>182</v>
      </c>
      <c r="BK132" s="128">
        <f>SUM(BK133:BK154)</f>
        <v>0</v>
      </c>
    </row>
    <row r="133" spans="2:65" s="1" customFormat="1" ht="16.5" customHeight="1">
      <c r="B133" s="131"/>
      <c r="C133" s="132" t="s">
        <v>425</v>
      </c>
      <c r="D133" s="132" t="s">
        <v>184</v>
      </c>
      <c r="E133" s="133" t="s">
        <v>5888</v>
      </c>
      <c r="F133" s="134" t="s">
        <v>6397</v>
      </c>
      <c r="G133" s="135" t="s">
        <v>543</v>
      </c>
      <c r="H133" s="136">
        <v>1</v>
      </c>
      <c r="I133" s="137"/>
      <c r="J133" s="138">
        <f t="shared" ref="J133:J154" si="30">ROUND(I133*H133,2)</f>
        <v>0</v>
      </c>
      <c r="K133" s="134" t="s">
        <v>3</v>
      </c>
      <c r="L133" s="32"/>
      <c r="M133" s="139" t="s">
        <v>3</v>
      </c>
      <c r="N133" s="140" t="s">
        <v>43</v>
      </c>
      <c r="P133" s="141">
        <f t="shared" ref="P133:P154" si="31">O133*H133</f>
        <v>0</v>
      </c>
      <c r="Q133" s="141">
        <v>3.1E-4</v>
      </c>
      <c r="R133" s="141">
        <f t="shared" ref="R133:R154" si="32">Q133*H133</f>
        <v>3.1E-4</v>
      </c>
      <c r="S133" s="141">
        <v>0</v>
      </c>
      <c r="T133" s="142">
        <f t="shared" ref="T133:T154" si="33">S133*H133</f>
        <v>0</v>
      </c>
      <c r="AR133" s="143" t="s">
        <v>286</v>
      </c>
      <c r="AT133" s="143" t="s">
        <v>184</v>
      </c>
      <c r="AU133" s="143" t="s">
        <v>81</v>
      </c>
      <c r="AY133" s="17" t="s">
        <v>182</v>
      </c>
      <c r="BE133" s="144">
        <f t="shared" ref="BE133:BE154" si="34">IF(N133="základní",J133,0)</f>
        <v>0</v>
      </c>
      <c r="BF133" s="144">
        <f t="shared" ref="BF133:BF154" si="35">IF(N133="snížená",J133,0)</f>
        <v>0</v>
      </c>
      <c r="BG133" s="144">
        <f t="shared" ref="BG133:BG154" si="36">IF(N133="zákl. přenesená",J133,0)</f>
        <v>0</v>
      </c>
      <c r="BH133" s="144">
        <f t="shared" ref="BH133:BH154" si="37">IF(N133="sníž. přenesená",J133,0)</f>
        <v>0</v>
      </c>
      <c r="BI133" s="144">
        <f t="shared" ref="BI133:BI154" si="38">IF(N133="nulová",J133,0)</f>
        <v>0</v>
      </c>
      <c r="BJ133" s="17" t="s">
        <v>79</v>
      </c>
      <c r="BK133" s="144">
        <f t="shared" ref="BK133:BK154" si="39">ROUND(I133*H133,2)</f>
        <v>0</v>
      </c>
      <c r="BL133" s="17" t="s">
        <v>286</v>
      </c>
      <c r="BM133" s="143" t="s">
        <v>6398</v>
      </c>
    </row>
    <row r="134" spans="2:65" s="1" customFormat="1" ht="16.5" customHeight="1">
      <c r="B134" s="131"/>
      <c r="C134" s="132" t="s">
        <v>439</v>
      </c>
      <c r="D134" s="132" t="s">
        <v>184</v>
      </c>
      <c r="E134" s="133" t="s">
        <v>6399</v>
      </c>
      <c r="F134" s="134" t="s">
        <v>6400</v>
      </c>
      <c r="G134" s="135" t="s">
        <v>543</v>
      </c>
      <c r="H134" s="136">
        <v>1</v>
      </c>
      <c r="I134" s="137"/>
      <c r="J134" s="138">
        <f t="shared" si="30"/>
        <v>0</v>
      </c>
      <c r="K134" s="134" t="s">
        <v>3</v>
      </c>
      <c r="L134" s="32"/>
      <c r="M134" s="139" t="s">
        <v>3</v>
      </c>
      <c r="N134" s="140" t="s">
        <v>43</v>
      </c>
      <c r="P134" s="141">
        <f t="shared" si="31"/>
        <v>0</v>
      </c>
      <c r="Q134" s="141">
        <v>4.8999999999999998E-4</v>
      </c>
      <c r="R134" s="141">
        <f t="shared" si="32"/>
        <v>4.8999999999999998E-4</v>
      </c>
      <c r="S134" s="141">
        <v>0</v>
      </c>
      <c r="T134" s="142">
        <f t="shared" si="33"/>
        <v>0</v>
      </c>
      <c r="AR134" s="143" t="s">
        <v>286</v>
      </c>
      <c r="AT134" s="143" t="s">
        <v>184</v>
      </c>
      <c r="AU134" s="143" t="s">
        <v>81</v>
      </c>
      <c r="AY134" s="17" t="s">
        <v>182</v>
      </c>
      <c r="BE134" s="144">
        <f t="shared" si="34"/>
        <v>0</v>
      </c>
      <c r="BF134" s="144">
        <f t="shared" si="35"/>
        <v>0</v>
      </c>
      <c r="BG134" s="144">
        <f t="shared" si="36"/>
        <v>0</v>
      </c>
      <c r="BH134" s="144">
        <f t="shared" si="37"/>
        <v>0</v>
      </c>
      <c r="BI134" s="144">
        <f t="shared" si="38"/>
        <v>0</v>
      </c>
      <c r="BJ134" s="17" t="s">
        <v>79</v>
      </c>
      <c r="BK134" s="144">
        <f t="shared" si="39"/>
        <v>0</v>
      </c>
      <c r="BL134" s="17" t="s">
        <v>286</v>
      </c>
      <c r="BM134" s="143" t="s">
        <v>6401</v>
      </c>
    </row>
    <row r="135" spans="2:65" s="1" customFormat="1" ht="33" customHeight="1">
      <c r="B135" s="131"/>
      <c r="C135" s="132" t="s">
        <v>444</v>
      </c>
      <c r="D135" s="132" t="s">
        <v>184</v>
      </c>
      <c r="E135" s="133" t="s">
        <v>5889</v>
      </c>
      <c r="F135" s="134" t="s">
        <v>6402</v>
      </c>
      <c r="G135" s="135" t="s">
        <v>543</v>
      </c>
      <c r="H135" s="136">
        <v>4</v>
      </c>
      <c r="I135" s="137"/>
      <c r="J135" s="138">
        <f t="shared" si="30"/>
        <v>0</v>
      </c>
      <c r="K135" s="134" t="s">
        <v>3</v>
      </c>
      <c r="L135" s="32"/>
      <c r="M135" s="139" t="s">
        <v>3</v>
      </c>
      <c r="N135" s="140" t="s">
        <v>43</v>
      </c>
      <c r="P135" s="141">
        <f t="shared" si="31"/>
        <v>0</v>
      </c>
      <c r="Q135" s="141">
        <v>2.7E-4</v>
      </c>
      <c r="R135" s="141">
        <f t="shared" si="32"/>
        <v>1.08E-3</v>
      </c>
      <c r="S135" s="141">
        <v>0</v>
      </c>
      <c r="T135" s="142">
        <f t="shared" si="33"/>
        <v>0</v>
      </c>
      <c r="AR135" s="143" t="s">
        <v>286</v>
      </c>
      <c r="AT135" s="143" t="s">
        <v>184</v>
      </c>
      <c r="AU135" s="143" t="s">
        <v>81</v>
      </c>
      <c r="AY135" s="17" t="s">
        <v>182</v>
      </c>
      <c r="BE135" s="144">
        <f t="shared" si="34"/>
        <v>0</v>
      </c>
      <c r="BF135" s="144">
        <f t="shared" si="35"/>
        <v>0</v>
      </c>
      <c r="BG135" s="144">
        <f t="shared" si="36"/>
        <v>0</v>
      </c>
      <c r="BH135" s="144">
        <f t="shared" si="37"/>
        <v>0</v>
      </c>
      <c r="BI135" s="144">
        <f t="shared" si="38"/>
        <v>0</v>
      </c>
      <c r="BJ135" s="17" t="s">
        <v>79</v>
      </c>
      <c r="BK135" s="144">
        <f t="shared" si="39"/>
        <v>0</v>
      </c>
      <c r="BL135" s="17" t="s">
        <v>286</v>
      </c>
      <c r="BM135" s="143" t="s">
        <v>6403</v>
      </c>
    </row>
    <row r="136" spans="2:65" s="1" customFormat="1" ht="24.2" customHeight="1">
      <c r="B136" s="131"/>
      <c r="C136" s="132" t="s">
        <v>454</v>
      </c>
      <c r="D136" s="132" t="s">
        <v>184</v>
      </c>
      <c r="E136" s="133" t="s">
        <v>5892</v>
      </c>
      <c r="F136" s="134" t="s">
        <v>6404</v>
      </c>
      <c r="G136" s="135" t="s">
        <v>543</v>
      </c>
      <c r="H136" s="136">
        <v>2</v>
      </c>
      <c r="I136" s="137"/>
      <c r="J136" s="138">
        <f t="shared" si="30"/>
        <v>0</v>
      </c>
      <c r="K136" s="134" t="s">
        <v>3</v>
      </c>
      <c r="L136" s="32"/>
      <c r="M136" s="139" t="s">
        <v>3</v>
      </c>
      <c r="N136" s="140" t="s">
        <v>43</v>
      </c>
      <c r="P136" s="141">
        <f t="shared" si="31"/>
        <v>0</v>
      </c>
      <c r="Q136" s="141">
        <v>9.7000000000000005E-4</v>
      </c>
      <c r="R136" s="141">
        <f t="shared" si="32"/>
        <v>1.9400000000000001E-3</v>
      </c>
      <c r="S136" s="141">
        <v>0</v>
      </c>
      <c r="T136" s="142">
        <f t="shared" si="33"/>
        <v>0</v>
      </c>
      <c r="AR136" s="143" t="s">
        <v>286</v>
      </c>
      <c r="AT136" s="143" t="s">
        <v>184</v>
      </c>
      <c r="AU136" s="143" t="s">
        <v>81</v>
      </c>
      <c r="AY136" s="17" t="s">
        <v>182</v>
      </c>
      <c r="BE136" s="144">
        <f t="shared" si="34"/>
        <v>0</v>
      </c>
      <c r="BF136" s="144">
        <f t="shared" si="35"/>
        <v>0</v>
      </c>
      <c r="BG136" s="144">
        <f t="shared" si="36"/>
        <v>0</v>
      </c>
      <c r="BH136" s="144">
        <f t="shared" si="37"/>
        <v>0</v>
      </c>
      <c r="BI136" s="144">
        <f t="shared" si="38"/>
        <v>0</v>
      </c>
      <c r="BJ136" s="17" t="s">
        <v>79</v>
      </c>
      <c r="BK136" s="144">
        <f t="shared" si="39"/>
        <v>0</v>
      </c>
      <c r="BL136" s="17" t="s">
        <v>286</v>
      </c>
      <c r="BM136" s="143" t="s">
        <v>6405</v>
      </c>
    </row>
    <row r="137" spans="2:65" s="1" customFormat="1" ht="24.2" customHeight="1">
      <c r="B137" s="131"/>
      <c r="C137" s="132" t="s">
        <v>464</v>
      </c>
      <c r="D137" s="132" t="s">
        <v>184</v>
      </c>
      <c r="E137" s="133" t="s">
        <v>5894</v>
      </c>
      <c r="F137" s="134" t="s">
        <v>6406</v>
      </c>
      <c r="G137" s="135" t="s">
        <v>543</v>
      </c>
      <c r="H137" s="136">
        <v>2</v>
      </c>
      <c r="I137" s="137"/>
      <c r="J137" s="138">
        <f t="shared" si="30"/>
        <v>0</v>
      </c>
      <c r="K137" s="134" t="s">
        <v>3</v>
      </c>
      <c r="L137" s="32"/>
      <c r="M137" s="139" t="s">
        <v>3</v>
      </c>
      <c r="N137" s="140" t="s">
        <v>43</v>
      </c>
      <c r="P137" s="141">
        <f t="shared" si="31"/>
        <v>0</v>
      </c>
      <c r="Q137" s="141">
        <v>1.1199999999999999E-3</v>
      </c>
      <c r="R137" s="141">
        <f t="shared" si="32"/>
        <v>2.2399999999999998E-3</v>
      </c>
      <c r="S137" s="141">
        <v>0</v>
      </c>
      <c r="T137" s="142">
        <f t="shared" si="33"/>
        <v>0</v>
      </c>
      <c r="AR137" s="143" t="s">
        <v>286</v>
      </c>
      <c r="AT137" s="143" t="s">
        <v>184</v>
      </c>
      <c r="AU137" s="143" t="s">
        <v>81</v>
      </c>
      <c r="AY137" s="17" t="s">
        <v>182</v>
      </c>
      <c r="BE137" s="144">
        <f t="shared" si="34"/>
        <v>0</v>
      </c>
      <c r="BF137" s="144">
        <f t="shared" si="35"/>
        <v>0</v>
      </c>
      <c r="BG137" s="144">
        <f t="shared" si="36"/>
        <v>0</v>
      </c>
      <c r="BH137" s="144">
        <f t="shared" si="37"/>
        <v>0</v>
      </c>
      <c r="BI137" s="144">
        <f t="shared" si="38"/>
        <v>0</v>
      </c>
      <c r="BJ137" s="17" t="s">
        <v>79</v>
      </c>
      <c r="BK137" s="144">
        <f t="shared" si="39"/>
        <v>0</v>
      </c>
      <c r="BL137" s="17" t="s">
        <v>286</v>
      </c>
      <c r="BM137" s="143" t="s">
        <v>6407</v>
      </c>
    </row>
    <row r="138" spans="2:65" s="1" customFormat="1" ht="21.75" customHeight="1">
      <c r="B138" s="131"/>
      <c r="C138" s="132" t="s">
        <v>479</v>
      </c>
      <c r="D138" s="132" t="s">
        <v>184</v>
      </c>
      <c r="E138" s="133" t="s">
        <v>5904</v>
      </c>
      <c r="F138" s="134" t="s">
        <v>6408</v>
      </c>
      <c r="G138" s="135" t="s">
        <v>543</v>
      </c>
      <c r="H138" s="136">
        <v>2</v>
      </c>
      <c r="I138" s="137"/>
      <c r="J138" s="138">
        <f t="shared" si="30"/>
        <v>0</v>
      </c>
      <c r="K138" s="134" t="s">
        <v>3</v>
      </c>
      <c r="L138" s="32"/>
      <c r="M138" s="139" t="s">
        <v>3</v>
      </c>
      <c r="N138" s="140" t="s">
        <v>43</v>
      </c>
      <c r="P138" s="141">
        <f t="shared" si="31"/>
        <v>0</v>
      </c>
      <c r="Q138" s="141">
        <v>7.7999999999999999E-4</v>
      </c>
      <c r="R138" s="141">
        <f t="shared" si="32"/>
        <v>1.56E-3</v>
      </c>
      <c r="S138" s="141">
        <v>0</v>
      </c>
      <c r="T138" s="142">
        <f t="shared" si="33"/>
        <v>0</v>
      </c>
      <c r="AR138" s="143" t="s">
        <v>286</v>
      </c>
      <c r="AT138" s="143" t="s">
        <v>184</v>
      </c>
      <c r="AU138" s="143" t="s">
        <v>81</v>
      </c>
      <c r="AY138" s="17" t="s">
        <v>182</v>
      </c>
      <c r="BE138" s="144">
        <f t="shared" si="34"/>
        <v>0</v>
      </c>
      <c r="BF138" s="144">
        <f t="shared" si="35"/>
        <v>0</v>
      </c>
      <c r="BG138" s="144">
        <f t="shared" si="36"/>
        <v>0</v>
      </c>
      <c r="BH138" s="144">
        <f t="shared" si="37"/>
        <v>0</v>
      </c>
      <c r="BI138" s="144">
        <f t="shared" si="38"/>
        <v>0</v>
      </c>
      <c r="BJ138" s="17" t="s">
        <v>79</v>
      </c>
      <c r="BK138" s="144">
        <f t="shared" si="39"/>
        <v>0</v>
      </c>
      <c r="BL138" s="17" t="s">
        <v>286</v>
      </c>
      <c r="BM138" s="143" t="s">
        <v>6409</v>
      </c>
    </row>
    <row r="139" spans="2:65" s="1" customFormat="1" ht="24.2" customHeight="1">
      <c r="B139" s="131"/>
      <c r="C139" s="132" t="s">
        <v>484</v>
      </c>
      <c r="D139" s="132" t="s">
        <v>184</v>
      </c>
      <c r="E139" s="133" t="s">
        <v>6410</v>
      </c>
      <c r="F139" s="134" t="s">
        <v>6411</v>
      </c>
      <c r="G139" s="135" t="s">
        <v>543</v>
      </c>
      <c r="H139" s="136">
        <v>1</v>
      </c>
      <c r="I139" s="137"/>
      <c r="J139" s="138">
        <f t="shared" si="30"/>
        <v>0</v>
      </c>
      <c r="K139" s="134" t="s">
        <v>3</v>
      </c>
      <c r="L139" s="32"/>
      <c r="M139" s="139" t="s">
        <v>3</v>
      </c>
      <c r="N139" s="140" t="s">
        <v>43</v>
      </c>
      <c r="P139" s="141">
        <f t="shared" si="31"/>
        <v>0</v>
      </c>
      <c r="Q139" s="141">
        <v>7.2999999999999996E-4</v>
      </c>
      <c r="R139" s="141">
        <f t="shared" si="32"/>
        <v>7.2999999999999996E-4</v>
      </c>
      <c r="S139" s="141">
        <v>0</v>
      </c>
      <c r="T139" s="142">
        <f t="shared" si="33"/>
        <v>0</v>
      </c>
      <c r="AR139" s="143" t="s">
        <v>286</v>
      </c>
      <c r="AT139" s="143" t="s">
        <v>184</v>
      </c>
      <c r="AU139" s="143" t="s">
        <v>81</v>
      </c>
      <c r="AY139" s="17" t="s">
        <v>182</v>
      </c>
      <c r="BE139" s="144">
        <f t="shared" si="34"/>
        <v>0</v>
      </c>
      <c r="BF139" s="144">
        <f t="shared" si="35"/>
        <v>0</v>
      </c>
      <c r="BG139" s="144">
        <f t="shared" si="36"/>
        <v>0</v>
      </c>
      <c r="BH139" s="144">
        <f t="shared" si="37"/>
        <v>0</v>
      </c>
      <c r="BI139" s="144">
        <f t="shared" si="38"/>
        <v>0</v>
      </c>
      <c r="BJ139" s="17" t="s">
        <v>79</v>
      </c>
      <c r="BK139" s="144">
        <f t="shared" si="39"/>
        <v>0</v>
      </c>
      <c r="BL139" s="17" t="s">
        <v>286</v>
      </c>
      <c r="BM139" s="143" t="s">
        <v>6412</v>
      </c>
    </row>
    <row r="140" spans="2:65" s="1" customFormat="1" ht="21.75" customHeight="1">
      <c r="B140" s="131"/>
      <c r="C140" s="132" t="s">
        <v>499</v>
      </c>
      <c r="D140" s="132" t="s">
        <v>184</v>
      </c>
      <c r="E140" s="133" t="s">
        <v>5909</v>
      </c>
      <c r="F140" s="134" t="s">
        <v>6413</v>
      </c>
      <c r="G140" s="135" t="s">
        <v>543</v>
      </c>
      <c r="H140" s="136">
        <v>2</v>
      </c>
      <c r="I140" s="137"/>
      <c r="J140" s="138">
        <f t="shared" si="30"/>
        <v>0</v>
      </c>
      <c r="K140" s="134" t="s">
        <v>3</v>
      </c>
      <c r="L140" s="32"/>
      <c r="M140" s="139" t="s">
        <v>3</v>
      </c>
      <c r="N140" s="140" t="s">
        <v>43</v>
      </c>
      <c r="P140" s="141">
        <f t="shared" si="31"/>
        <v>0</v>
      </c>
      <c r="Q140" s="141">
        <v>7.5000000000000002E-4</v>
      </c>
      <c r="R140" s="141">
        <f t="shared" si="32"/>
        <v>1.5E-3</v>
      </c>
      <c r="S140" s="141">
        <v>0</v>
      </c>
      <c r="T140" s="142">
        <f t="shared" si="33"/>
        <v>0</v>
      </c>
      <c r="AR140" s="143" t="s">
        <v>286</v>
      </c>
      <c r="AT140" s="143" t="s">
        <v>184</v>
      </c>
      <c r="AU140" s="143" t="s">
        <v>81</v>
      </c>
      <c r="AY140" s="17" t="s">
        <v>182</v>
      </c>
      <c r="BE140" s="144">
        <f t="shared" si="34"/>
        <v>0</v>
      </c>
      <c r="BF140" s="144">
        <f t="shared" si="35"/>
        <v>0</v>
      </c>
      <c r="BG140" s="144">
        <f t="shared" si="36"/>
        <v>0</v>
      </c>
      <c r="BH140" s="144">
        <f t="shared" si="37"/>
        <v>0</v>
      </c>
      <c r="BI140" s="144">
        <f t="shared" si="38"/>
        <v>0</v>
      </c>
      <c r="BJ140" s="17" t="s">
        <v>79</v>
      </c>
      <c r="BK140" s="144">
        <f t="shared" si="39"/>
        <v>0</v>
      </c>
      <c r="BL140" s="17" t="s">
        <v>286</v>
      </c>
      <c r="BM140" s="143" t="s">
        <v>6414</v>
      </c>
    </row>
    <row r="141" spans="2:65" s="1" customFormat="1" ht="21.75" customHeight="1">
      <c r="B141" s="131"/>
      <c r="C141" s="132" t="s">
        <v>507</v>
      </c>
      <c r="D141" s="132" t="s">
        <v>184</v>
      </c>
      <c r="E141" s="133" t="s">
        <v>6415</v>
      </c>
      <c r="F141" s="134" t="s">
        <v>6416</v>
      </c>
      <c r="G141" s="135" t="s">
        <v>543</v>
      </c>
      <c r="H141" s="136">
        <v>2</v>
      </c>
      <c r="I141" s="137"/>
      <c r="J141" s="138">
        <f t="shared" si="30"/>
        <v>0</v>
      </c>
      <c r="K141" s="134" t="s">
        <v>3</v>
      </c>
      <c r="L141" s="32"/>
      <c r="M141" s="139" t="s">
        <v>3</v>
      </c>
      <c r="N141" s="140" t="s">
        <v>43</v>
      </c>
      <c r="P141" s="141">
        <f t="shared" si="31"/>
        <v>0</v>
      </c>
      <c r="Q141" s="141">
        <v>1.8E-3</v>
      </c>
      <c r="R141" s="141">
        <f t="shared" si="32"/>
        <v>3.5999999999999999E-3</v>
      </c>
      <c r="S141" s="141">
        <v>0</v>
      </c>
      <c r="T141" s="142">
        <f t="shared" si="33"/>
        <v>0</v>
      </c>
      <c r="AR141" s="143" t="s">
        <v>286</v>
      </c>
      <c r="AT141" s="143" t="s">
        <v>184</v>
      </c>
      <c r="AU141" s="143" t="s">
        <v>81</v>
      </c>
      <c r="AY141" s="17" t="s">
        <v>182</v>
      </c>
      <c r="BE141" s="144">
        <f t="shared" si="34"/>
        <v>0</v>
      </c>
      <c r="BF141" s="144">
        <f t="shared" si="35"/>
        <v>0</v>
      </c>
      <c r="BG141" s="144">
        <f t="shared" si="36"/>
        <v>0</v>
      </c>
      <c r="BH141" s="144">
        <f t="shared" si="37"/>
        <v>0</v>
      </c>
      <c r="BI141" s="144">
        <f t="shared" si="38"/>
        <v>0</v>
      </c>
      <c r="BJ141" s="17" t="s">
        <v>79</v>
      </c>
      <c r="BK141" s="144">
        <f t="shared" si="39"/>
        <v>0</v>
      </c>
      <c r="BL141" s="17" t="s">
        <v>286</v>
      </c>
      <c r="BM141" s="143" t="s">
        <v>6417</v>
      </c>
    </row>
    <row r="142" spans="2:65" s="1" customFormat="1" ht="24.2" customHeight="1">
      <c r="B142" s="131"/>
      <c r="C142" s="132" t="s">
        <v>513</v>
      </c>
      <c r="D142" s="132" t="s">
        <v>184</v>
      </c>
      <c r="E142" s="133" t="s">
        <v>5912</v>
      </c>
      <c r="F142" s="134" t="s">
        <v>6418</v>
      </c>
      <c r="G142" s="135" t="s">
        <v>543</v>
      </c>
      <c r="H142" s="136">
        <v>4</v>
      </c>
      <c r="I142" s="137"/>
      <c r="J142" s="138">
        <f t="shared" si="30"/>
        <v>0</v>
      </c>
      <c r="K142" s="134" t="s">
        <v>3</v>
      </c>
      <c r="L142" s="32"/>
      <c r="M142" s="139" t="s">
        <v>3</v>
      </c>
      <c r="N142" s="140" t="s">
        <v>43</v>
      </c>
      <c r="P142" s="141">
        <f t="shared" si="31"/>
        <v>0</v>
      </c>
      <c r="Q142" s="141">
        <v>2.2000000000000001E-4</v>
      </c>
      <c r="R142" s="141">
        <f t="shared" si="32"/>
        <v>8.8000000000000003E-4</v>
      </c>
      <c r="S142" s="141">
        <v>0</v>
      </c>
      <c r="T142" s="142">
        <f t="shared" si="33"/>
        <v>0</v>
      </c>
      <c r="AR142" s="143" t="s">
        <v>286</v>
      </c>
      <c r="AT142" s="143" t="s">
        <v>184</v>
      </c>
      <c r="AU142" s="143" t="s">
        <v>81</v>
      </c>
      <c r="AY142" s="17" t="s">
        <v>182</v>
      </c>
      <c r="BE142" s="144">
        <f t="shared" si="34"/>
        <v>0</v>
      </c>
      <c r="BF142" s="144">
        <f t="shared" si="35"/>
        <v>0</v>
      </c>
      <c r="BG142" s="144">
        <f t="shared" si="36"/>
        <v>0</v>
      </c>
      <c r="BH142" s="144">
        <f t="shared" si="37"/>
        <v>0</v>
      </c>
      <c r="BI142" s="144">
        <f t="shared" si="38"/>
        <v>0</v>
      </c>
      <c r="BJ142" s="17" t="s">
        <v>79</v>
      </c>
      <c r="BK142" s="144">
        <f t="shared" si="39"/>
        <v>0</v>
      </c>
      <c r="BL142" s="17" t="s">
        <v>286</v>
      </c>
      <c r="BM142" s="143" t="s">
        <v>6419</v>
      </c>
    </row>
    <row r="143" spans="2:65" s="1" customFormat="1" ht="24.2" customHeight="1">
      <c r="B143" s="131"/>
      <c r="C143" s="132" t="s">
        <v>520</v>
      </c>
      <c r="D143" s="132" t="s">
        <v>184</v>
      </c>
      <c r="E143" s="133" t="s">
        <v>6420</v>
      </c>
      <c r="F143" s="134" t="s">
        <v>6421</v>
      </c>
      <c r="G143" s="135" t="s">
        <v>543</v>
      </c>
      <c r="H143" s="136">
        <v>1</v>
      </c>
      <c r="I143" s="137"/>
      <c r="J143" s="138">
        <f t="shared" si="30"/>
        <v>0</v>
      </c>
      <c r="K143" s="134" t="s">
        <v>3</v>
      </c>
      <c r="L143" s="32"/>
      <c r="M143" s="139" t="s">
        <v>3</v>
      </c>
      <c r="N143" s="140" t="s">
        <v>43</v>
      </c>
      <c r="P143" s="141">
        <f t="shared" si="31"/>
        <v>0</v>
      </c>
      <c r="Q143" s="141">
        <v>1.24E-3</v>
      </c>
      <c r="R143" s="141">
        <f t="shared" si="32"/>
        <v>1.24E-3</v>
      </c>
      <c r="S143" s="141">
        <v>0</v>
      </c>
      <c r="T143" s="142">
        <f t="shared" si="33"/>
        <v>0</v>
      </c>
      <c r="AR143" s="143" t="s">
        <v>286</v>
      </c>
      <c r="AT143" s="143" t="s">
        <v>184</v>
      </c>
      <c r="AU143" s="143" t="s">
        <v>81</v>
      </c>
      <c r="AY143" s="17" t="s">
        <v>182</v>
      </c>
      <c r="BE143" s="144">
        <f t="shared" si="34"/>
        <v>0</v>
      </c>
      <c r="BF143" s="144">
        <f t="shared" si="35"/>
        <v>0</v>
      </c>
      <c r="BG143" s="144">
        <f t="shared" si="36"/>
        <v>0</v>
      </c>
      <c r="BH143" s="144">
        <f t="shared" si="37"/>
        <v>0</v>
      </c>
      <c r="BI143" s="144">
        <f t="shared" si="38"/>
        <v>0</v>
      </c>
      <c r="BJ143" s="17" t="s">
        <v>79</v>
      </c>
      <c r="BK143" s="144">
        <f t="shared" si="39"/>
        <v>0</v>
      </c>
      <c r="BL143" s="17" t="s">
        <v>286</v>
      </c>
      <c r="BM143" s="143" t="s">
        <v>6422</v>
      </c>
    </row>
    <row r="144" spans="2:65" s="1" customFormat="1" ht="21.75" customHeight="1">
      <c r="B144" s="131"/>
      <c r="C144" s="132" t="s">
        <v>526</v>
      </c>
      <c r="D144" s="132" t="s">
        <v>184</v>
      </c>
      <c r="E144" s="133" t="s">
        <v>6423</v>
      </c>
      <c r="F144" s="134" t="s">
        <v>6424</v>
      </c>
      <c r="G144" s="135" t="s">
        <v>543</v>
      </c>
      <c r="H144" s="136">
        <v>1</v>
      </c>
      <c r="I144" s="137"/>
      <c r="J144" s="138">
        <f t="shared" si="30"/>
        <v>0</v>
      </c>
      <c r="K144" s="134" t="s">
        <v>3</v>
      </c>
      <c r="L144" s="32"/>
      <c r="M144" s="139" t="s">
        <v>3</v>
      </c>
      <c r="N144" s="140" t="s">
        <v>43</v>
      </c>
      <c r="P144" s="141">
        <f t="shared" si="31"/>
        <v>0</v>
      </c>
      <c r="Q144" s="141">
        <v>1.73E-3</v>
      </c>
      <c r="R144" s="141">
        <f t="shared" si="32"/>
        <v>1.73E-3</v>
      </c>
      <c r="S144" s="141">
        <v>0</v>
      </c>
      <c r="T144" s="142">
        <f t="shared" si="33"/>
        <v>0</v>
      </c>
      <c r="AR144" s="143" t="s">
        <v>286</v>
      </c>
      <c r="AT144" s="143" t="s">
        <v>184</v>
      </c>
      <c r="AU144" s="143" t="s">
        <v>81</v>
      </c>
      <c r="AY144" s="17" t="s">
        <v>182</v>
      </c>
      <c r="BE144" s="144">
        <f t="shared" si="34"/>
        <v>0</v>
      </c>
      <c r="BF144" s="144">
        <f t="shared" si="35"/>
        <v>0</v>
      </c>
      <c r="BG144" s="144">
        <f t="shared" si="36"/>
        <v>0</v>
      </c>
      <c r="BH144" s="144">
        <f t="shared" si="37"/>
        <v>0</v>
      </c>
      <c r="BI144" s="144">
        <f t="shared" si="38"/>
        <v>0</v>
      </c>
      <c r="BJ144" s="17" t="s">
        <v>79</v>
      </c>
      <c r="BK144" s="144">
        <f t="shared" si="39"/>
        <v>0</v>
      </c>
      <c r="BL144" s="17" t="s">
        <v>286</v>
      </c>
      <c r="BM144" s="143" t="s">
        <v>6425</v>
      </c>
    </row>
    <row r="145" spans="2:65" s="1" customFormat="1" ht="21.75" customHeight="1">
      <c r="B145" s="131"/>
      <c r="C145" s="132" t="s">
        <v>531</v>
      </c>
      <c r="D145" s="132" t="s">
        <v>184</v>
      </c>
      <c r="E145" s="133" t="s">
        <v>5920</v>
      </c>
      <c r="F145" s="134" t="s">
        <v>6426</v>
      </c>
      <c r="G145" s="135" t="s">
        <v>543</v>
      </c>
      <c r="H145" s="136">
        <v>1</v>
      </c>
      <c r="I145" s="137"/>
      <c r="J145" s="138">
        <f t="shared" si="30"/>
        <v>0</v>
      </c>
      <c r="K145" s="134" t="s">
        <v>3</v>
      </c>
      <c r="L145" s="32"/>
      <c r="M145" s="139" t="s">
        <v>3</v>
      </c>
      <c r="N145" s="140" t="s">
        <v>43</v>
      </c>
      <c r="P145" s="141">
        <f t="shared" si="31"/>
        <v>0</v>
      </c>
      <c r="Q145" s="141">
        <v>5.0000000000000001E-4</v>
      </c>
      <c r="R145" s="141">
        <f t="shared" si="32"/>
        <v>5.0000000000000001E-4</v>
      </c>
      <c r="S145" s="141">
        <v>0</v>
      </c>
      <c r="T145" s="142">
        <f t="shared" si="33"/>
        <v>0</v>
      </c>
      <c r="AR145" s="143" t="s">
        <v>286</v>
      </c>
      <c r="AT145" s="143" t="s">
        <v>184</v>
      </c>
      <c r="AU145" s="143" t="s">
        <v>81</v>
      </c>
      <c r="AY145" s="17" t="s">
        <v>182</v>
      </c>
      <c r="BE145" s="144">
        <f t="shared" si="34"/>
        <v>0</v>
      </c>
      <c r="BF145" s="144">
        <f t="shared" si="35"/>
        <v>0</v>
      </c>
      <c r="BG145" s="144">
        <f t="shared" si="36"/>
        <v>0</v>
      </c>
      <c r="BH145" s="144">
        <f t="shared" si="37"/>
        <v>0</v>
      </c>
      <c r="BI145" s="144">
        <f t="shared" si="38"/>
        <v>0</v>
      </c>
      <c r="BJ145" s="17" t="s">
        <v>79</v>
      </c>
      <c r="BK145" s="144">
        <f t="shared" si="39"/>
        <v>0</v>
      </c>
      <c r="BL145" s="17" t="s">
        <v>286</v>
      </c>
      <c r="BM145" s="143" t="s">
        <v>6427</v>
      </c>
    </row>
    <row r="146" spans="2:65" s="1" customFormat="1" ht="24.2" customHeight="1">
      <c r="B146" s="131"/>
      <c r="C146" s="132" t="s">
        <v>540</v>
      </c>
      <c r="D146" s="132" t="s">
        <v>184</v>
      </c>
      <c r="E146" s="133" t="s">
        <v>5921</v>
      </c>
      <c r="F146" s="134" t="s">
        <v>6428</v>
      </c>
      <c r="G146" s="135" t="s">
        <v>543</v>
      </c>
      <c r="H146" s="136">
        <v>1</v>
      </c>
      <c r="I146" s="137"/>
      <c r="J146" s="138">
        <f t="shared" si="30"/>
        <v>0</v>
      </c>
      <c r="K146" s="134" t="s">
        <v>3</v>
      </c>
      <c r="L146" s="32"/>
      <c r="M146" s="139" t="s">
        <v>3</v>
      </c>
      <c r="N146" s="140" t="s">
        <v>43</v>
      </c>
      <c r="P146" s="141">
        <f t="shared" si="31"/>
        <v>0</v>
      </c>
      <c r="Q146" s="141">
        <v>6.9999999999999999E-4</v>
      </c>
      <c r="R146" s="141">
        <f t="shared" si="32"/>
        <v>6.9999999999999999E-4</v>
      </c>
      <c r="S146" s="141">
        <v>0</v>
      </c>
      <c r="T146" s="142">
        <f t="shared" si="33"/>
        <v>0</v>
      </c>
      <c r="AR146" s="143" t="s">
        <v>286</v>
      </c>
      <c r="AT146" s="143" t="s">
        <v>184</v>
      </c>
      <c r="AU146" s="143" t="s">
        <v>81</v>
      </c>
      <c r="AY146" s="17" t="s">
        <v>182</v>
      </c>
      <c r="BE146" s="144">
        <f t="shared" si="34"/>
        <v>0</v>
      </c>
      <c r="BF146" s="144">
        <f t="shared" si="35"/>
        <v>0</v>
      </c>
      <c r="BG146" s="144">
        <f t="shared" si="36"/>
        <v>0</v>
      </c>
      <c r="BH146" s="144">
        <f t="shared" si="37"/>
        <v>0</v>
      </c>
      <c r="BI146" s="144">
        <f t="shared" si="38"/>
        <v>0</v>
      </c>
      <c r="BJ146" s="17" t="s">
        <v>79</v>
      </c>
      <c r="BK146" s="144">
        <f t="shared" si="39"/>
        <v>0</v>
      </c>
      <c r="BL146" s="17" t="s">
        <v>286</v>
      </c>
      <c r="BM146" s="143" t="s">
        <v>6429</v>
      </c>
    </row>
    <row r="147" spans="2:65" s="1" customFormat="1" ht="21.75" customHeight="1">
      <c r="B147" s="131"/>
      <c r="C147" s="132" t="s">
        <v>546</v>
      </c>
      <c r="D147" s="132" t="s">
        <v>184</v>
      </c>
      <c r="E147" s="133" t="s">
        <v>5923</v>
      </c>
      <c r="F147" s="134" t="s">
        <v>6430</v>
      </c>
      <c r="G147" s="135" t="s">
        <v>543</v>
      </c>
      <c r="H147" s="136">
        <v>5</v>
      </c>
      <c r="I147" s="137"/>
      <c r="J147" s="138">
        <f t="shared" si="30"/>
        <v>0</v>
      </c>
      <c r="K147" s="134" t="s">
        <v>3</v>
      </c>
      <c r="L147" s="32"/>
      <c r="M147" s="139" t="s">
        <v>3</v>
      </c>
      <c r="N147" s="140" t="s">
        <v>43</v>
      </c>
      <c r="P147" s="141">
        <f t="shared" si="31"/>
        <v>0</v>
      </c>
      <c r="Q147" s="141">
        <v>1.6800000000000001E-3</v>
      </c>
      <c r="R147" s="141">
        <f t="shared" si="32"/>
        <v>8.4000000000000012E-3</v>
      </c>
      <c r="S147" s="141">
        <v>0</v>
      </c>
      <c r="T147" s="142">
        <f t="shared" si="33"/>
        <v>0</v>
      </c>
      <c r="AR147" s="143" t="s">
        <v>286</v>
      </c>
      <c r="AT147" s="143" t="s">
        <v>184</v>
      </c>
      <c r="AU147" s="143" t="s">
        <v>81</v>
      </c>
      <c r="AY147" s="17" t="s">
        <v>182</v>
      </c>
      <c r="BE147" s="144">
        <f t="shared" si="34"/>
        <v>0</v>
      </c>
      <c r="BF147" s="144">
        <f t="shared" si="35"/>
        <v>0</v>
      </c>
      <c r="BG147" s="144">
        <f t="shared" si="36"/>
        <v>0</v>
      </c>
      <c r="BH147" s="144">
        <f t="shared" si="37"/>
        <v>0</v>
      </c>
      <c r="BI147" s="144">
        <f t="shared" si="38"/>
        <v>0</v>
      </c>
      <c r="BJ147" s="17" t="s">
        <v>79</v>
      </c>
      <c r="BK147" s="144">
        <f t="shared" si="39"/>
        <v>0</v>
      </c>
      <c r="BL147" s="17" t="s">
        <v>286</v>
      </c>
      <c r="BM147" s="143" t="s">
        <v>6431</v>
      </c>
    </row>
    <row r="148" spans="2:65" s="1" customFormat="1" ht="24.2" customHeight="1">
      <c r="B148" s="131"/>
      <c r="C148" s="132" t="s">
        <v>554</v>
      </c>
      <c r="D148" s="132" t="s">
        <v>184</v>
      </c>
      <c r="E148" s="133" t="s">
        <v>5924</v>
      </c>
      <c r="F148" s="134" t="s">
        <v>6432</v>
      </c>
      <c r="G148" s="135" t="s">
        <v>543</v>
      </c>
      <c r="H148" s="136">
        <v>4</v>
      </c>
      <c r="I148" s="137"/>
      <c r="J148" s="138">
        <f t="shared" si="30"/>
        <v>0</v>
      </c>
      <c r="K148" s="134" t="s">
        <v>3</v>
      </c>
      <c r="L148" s="32"/>
      <c r="M148" s="139" t="s">
        <v>3</v>
      </c>
      <c r="N148" s="140" t="s">
        <v>43</v>
      </c>
      <c r="P148" s="141">
        <f t="shared" si="31"/>
        <v>0</v>
      </c>
      <c r="Q148" s="141">
        <v>5.2999999999999998E-4</v>
      </c>
      <c r="R148" s="141">
        <f t="shared" si="32"/>
        <v>2.1199999999999999E-3</v>
      </c>
      <c r="S148" s="141">
        <v>0</v>
      </c>
      <c r="T148" s="142">
        <f t="shared" si="33"/>
        <v>0</v>
      </c>
      <c r="AR148" s="143" t="s">
        <v>286</v>
      </c>
      <c r="AT148" s="143" t="s">
        <v>184</v>
      </c>
      <c r="AU148" s="143" t="s">
        <v>81</v>
      </c>
      <c r="AY148" s="17" t="s">
        <v>182</v>
      </c>
      <c r="BE148" s="144">
        <f t="shared" si="34"/>
        <v>0</v>
      </c>
      <c r="BF148" s="144">
        <f t="shared" si="35"/>
        <v>0</v>
      </c>
      <c r="BG148" s="144">
        <f t="shared" si="36"/>
        <v>0</v>
      </c>
      <c r="BH148" s="144">
        <f t="shared" si="37"/>
        <v>0</v>
      </c>
      <c r="BI148" s="144">
        <f t="shared" si="38"/>
        <v>0</v>
      </c>
      <c r="BJ148" s="17" t="s">
        <v>79</v>
      </c>
      <c r="BK148" s="144">
        <f t="shared" si="39"/>
        <v>0</v>
      </c>
      <c r="BL148" s="17" t="s">
        <v>286</v>
      </c>
      <c r="BM148" s="143" t="s">
        <v>6433</v>
      </c>
    </row>
    <row r="149" spans="2:65" s="1" customFormat="1" ht="24.2" customHeight="1">
      <c r="B149" s="131"/>
      <c r="C149" s="132" t="s">
        <v>561</v>
      </c>
      <c r="D149" s="132" t="s">
        <v>184</v>
      </c>
      <c r="E149" s="133" t="s">
        <v>6434</v>
      </c>
      <c r="F149" s="134" t="s">
        <v>6435</v>
      </c>
      <c r="G149" s="135" t="s">
        <v>543</v>
      </c>
      <c r="H149" s="136">
        <v>9</v>
      </c>
      <c r="I149" s="137"/>
      <c r="J149" s="138">
        <f t="shared" si="30"/>
        <v>0</v>
      </c>
      <c r="K149" s="134" t="s">
        <v>3</v>
      </c>
      <c r="L149" s="32"/>
      <c r="M149" s="139" t="s">
        <v>3</v>
      </c>
      <c r="N149" s="140" t="s">
        <v>43</v>
      </c>
      <c r="P149" s="141">
        <f t="shared" si="31"/>
        <v>0</v>
      </c>
      <c r="Q149" s="141">
        <v>1.47E-3</v>
      </c>
      <c r="R149" s="141">
        <f t="shared" si="32"/>
        <v>1.3229999999999999E-2</v>
      </c>
      <c r="S149" s="141">
        <v>0</v>
      </c>
      <c r="T149" s="142">
        <f t="shared" si="33"/>
        <v>0</v>
      </c>
      <c r="AR149" s="143" t="s">
        <v>286</v>
      </c>
      <c r="AT149" s="143" t="s">
        <v>184</v>
      </c>
      <c r="AU149" s="143" t="s">
        <v>81</v>
      </c>
      <c r="AY149" s="17" t="s">
        <v>182</v>
      </c>
      <c r="BE149" s="144">
        <f t="shared" si="34"/>
        <v>0</v>
      </c>
      <c r="BF149" s="144">
        <f t="shared" si="35"/>
        <v>0</v>
      </c>
      <c r="BG149" s="144">
        <f t="shared" si="36"/>
        <v>0</v>
      </c>
      <c r="BH149" s="144">
        <f t="shared" si="37"/>
        <v>0</v>
      </c>
      <c r="BI149" s="144">
        <f t="shared" si="38"/>
        <v>0</v>
      </c>
      <c r="BJ149" s="17" t="s">
        <v>79</v>
      </c>
      <c r="BK149" s="144">
        <f t="shared" si="39"/>
        <v>0</v>
      </c>
      <c r="BL149" s="17" t="s">
        <v>286</v>
      </c>
      <c r="BM149" s="143" t="s">
        <v>6436</v>
      </c>
    </row>
    <row r="150" spans="2:65" s="1" customFormat="1" ht="24.2" customHeight="1">
      <c r="B150" s="131"/>
      <c r="C150" s="132" t="s">
        <v>568</v>
      </c>
      <c r="D150" s="132" t="s">
        <v>184</v>
      </c>
      <c r="E150" s="133" t="s">
        <v>5926</v>
      </c>
      <c r="F150" s="134" t="s">
        <v>6437</v>
      </c>
      <c r="G150" s="135" t="s">
        <v>543</v>
      </c>
      <c r="H150" s="136">
        <v>10</v>
      </c>
      <c r="I150" s="137"/>
      <c r="J150" s="138">
        <f t="shared" si="30"/>
        <v>0</v>
      </c>
      <c r="K150" s="134" t="s">
        <v>3</v>
      </c>
      <c r="L150" s="32"/>
      <c r="M150" s="139" t="s">
        <v>3</v>
      </c>
      <c r="N150" s="140" t="s">
        <v>43</v>
      </c>
      <c r="P150" s="141">
        <f t="shared" si="31"/>
        <v>0</v>
      </c>
      <c r="Q150" s="141">
        <v>7.5000000000000002E-4</v>
      </c>
      <c r="R150" s="141">
        <f t="shared" si="32"/>
        <v>7.4999999999999997E-3</v>
      </c>
      <c r="S150" s="141">
        <v>0</v>
      </c>
      <c r="T150" s="142">
        <f t="shared" si="33"/>
        <v>0</v>
      </c>
      <c r="AR150" s="143" t="s">
        <v>286</v>
      </c>
      <c r="AT150" s="143" t="s">
        <v>184</v>
      </c>
      <c r="AU150" s="143" t="s">
        <v>81</v>
      </c>
      <c r="AY150" s="17" t="s">
        <v>182</v>
      </c>
      <c r="BE150" s="144">
        <f t="shared" si="34"/>
        <v>0</v>
      </c>
      <c r="BF150" s="144">
        <f t="shared" si="35"/>
        <v>0</v>
      </c>
      <c r="BG150" s="144">
        <f t="shared" si="36"/>
        <v>0</v>
      </c>
      <c r="BH150" s="144">
        <f t="shared" si="37"/>
        <v>0</v>
      </c>
      <c r="BI150" s="144">
        <f t="shared" si="38"/>
        <v>0</v>
      </c>
      <c r="BJ150" s="17" t="s">
        <v>79</v>
      </c>
      <c r="BK150" s="144">
        <f t="shared" si="39"/>
        <v>0</v>
      </c>
      <c r="BL150" s="17" t="s">
        <v>286</v>
      </c>
      <c r="BM150" s="143" t="s">
        <v>6438</v>
      </c>
    </row>
    <row r="151" spans="2:65" s="1" customFormat="1" ht="24.2" customHeight="1">
      <c r="B151" s="131"/>
      <c r="C151" s="132" t="s">
        <v>577</v>
      </c>
      <c r="D151" s="132" t="s">
        <v>184</v>
      </c>
      <c r="E151" s="133" t="s">
        <v>6439</v>
      </c>
      <c r="F151" s="134" t="s">
        <v>6440</v>
      </c>
      <c r="G151" s="135" t="s">
        <v>543</v>
      </c>
      <c r="H151" s="136">
        <v>4</v>
      </c>
      <c r="I151" s="137"/>
      <c r="J151" s="138">
        <f t="shared" si="30"/>
        <v>0</v>
      </c>
      <c r="K151" s="134" t="s">
        <v>3</v>
      </c>
      <c r="L151" s="32"/>
      <c r="M151" s="139" t="s">
        <v>3</v>
      </c>
      <c r="N151" s="140" t="s">
        <v>43</v>
      </c>
      <c r="P151" s="141">
        <f t="shared" si="31"/>
        <v>0</v>
      </c>
      <c r="Q151" s="141">
        <v>5.4000000000000001E-4</v>
      </c>
      <c r="R151" s="141">
        <f t="shared" si="32"/>
        <v>2.16E-3</v>
      </c>
      <c r="S151" s="141">
        <v>0</v>
      </c>
      <c r="T151" s="142">
        <f t="shared" si="33"/>
        <v>0</v>
      </c>
      <c r="AR151" s="143" t="s">
        <v>286</v>
      </c>
      <c r="AT151" s="143" t="s">
        <v>184</v>
      </c>
      <c r="AU151" s="143" t="s">
        <v>81</v>
      </c>
      <c r="AY151" s="17" t="s">
        <v>182</v>
      </c>
      <c r="BE151" s="144">
        <f t="shared" si="34"/>
        <v>0</v>
      </c>
      <c r="BF151" s="144">
        <f t="shared" si="35"/>
        <v>0</v>
      </c>
      <c r="BG151" s="144">
        <f t="shared" si="36"/>
        <v>0</v>
      </c>
      <c r="BH151" s="144">
        <f t="shared" si="37"/>
        <v>0</v>
      </c>
      <c r="BI151" s="144">
        <f t="shared" si="38"/>
        <v>0</v>
      </c>
      <c r="BJ151" s="17" t="s">
        <v>79</v>
      </c>
      <c r="BK151" s="144">
        <f t="shared" si="39"/>
        <v>0</v>
      </c>
      <c r="BL151" s="17" t="s">
        <v>286</v>
      </c>
      <c r="BM151" s="143" t="s">
        <v>6441</v>
      </c>
    </row>
    <row r="152" spans="2:65" s="1" customFormat="1" ht="24.2" customHeight="1">
      <c r="B152" s="131"/>
      <c r="C152" s="132" t="s">
        <v>583</v>
      </c>
      <c r="D152" s="132" t="s">
        <v>184</v>
      </c>
      <c r="E152" s="133" t="s">
        <v>5930</v>
      </c>
      <c r="F152" s="134" t="s">
        <v>6442</v>
      </c>
      <c r="G152" s="135" t="s">
        <v>543</v>
      </c>
      <c r="H152" s="136">
        <v>4</v>
      </c>
      <c r="I152" s="137"/>
      <c r="J152" s="138">
        <f t="shared" si="30"/>
        <v>0</v>
      </c>
      <c r="K152" s="134" t="s">
        <v>3</v>
      </c>
      <c r="L152" s="32"/>
      <c r="M152" s="139" t="s">
        <v>3</v>
      </c>
      <c r="N152" s="140" t="s">
        <v>43</v>
      </c>
      <c r="P152" s="141">
        <f t="shared" si="31"/>
        <v>0</v>
      </c>
      <c r="Q152" s="141">
        <v>7.1000000000000002E-4</v>
      </c>
      <c r="R152" s="141">
        <f t="shared" si="32"/>
        <v>2.8400000000000001E-3</v>
      </c>
      <c r="S152" s="141">
        <v>0</v>
      </c>
      <c r="T152" s="142">
        <f t="shared" si="33"/>
        <v>0</v>
      </c>
      <c r="AR152" s="143" t="s">
        <v>286</v>
      </c>
      <c r="AT152" s="143" t="s">
        <v>184</v>
      </c>
      <c r="AU152" s="143" t="s">
        <v>81</v>
      </c>
      <c r="AY152" s="17" t="s">
        <v>182</v>
      </c>
      <c r="BE152" s="144">
        <f t="shared" si="34"/>
        <v>0</v>
      </c>
      <c r="BF152" s="144">
        <f t="shared" si="35"/>
        <v>0</v>
      </c>
      <c r="BG152" s="144">
        <f t="shared" si="36"/>
        <v>0</v>
      </c>
      <c r="BH152" s="144">
        <f t="shared" si="37"/>
        <v>0</v>
      </c>
      <c r="BI152" s="144">
        <f t="shared" si="38"/>
        <v>0</v>
      </c>
      <c r="BJ152" s="17" t="s">
        <v>79</v>
      </c>
      <c r="BK152" s="144">
        <f t="shared" si="39"/>
        <v>0</v>
      </c>
      <c r="BL152" s="17" t="s">
        <v>286</v>
      </c>
      <c r="BM152" s="143" t="s">
        <v>6443</v>
      </c>
    </row>
    <row r="153" spans="2:65" s="1" customFormat="1" ht="16.5" customHeight="1">
      <c r="B153" s="131"/>
      <c r="C153" s="132" t="s">
        <v>613</v>
      </c>
      <c r="D153" s="132" t="s">
        <v>184</v>
      </c>
      <c r="E153" s="133" t="s">
        <v>5931</v>
      </c>
      <c r="F153" s="134" t="s">
        <v>6444</v>
      </c>
      <c r="G153" s="135" t="s">
        <v>543</v>
      </c>
      <c r="H153" s="136">
        <v>6</v>
      </c>
      <c r="I153" s="137"/>
      <c r="J153" s="138">
        <f t="shared" si="30"/>
        <v>0</v>
      </c>
      <c r="K153" s="134" t="s">
        <v>3</v>
      </c>
      <c r="L153" s="32"/>
      <c r="M153" s="139" t="s">
        <v>3</v>
      </c>
      <c r="N153" s="140" t="s">
        <v>43</v>
      </c>
      <c r="P153" s="141">
        <f t="shared" si="31"/>
        <v>0</v>
      </c>
      <c r="Q153" s="141">
        <v>2.4000000000000001E-4</v>
      </c>
      <c r="R153" s="141">
        <f t="shared" si="32"/>
        <v>1.4400000000000001E-3</v>
      </c>
      <c r="S153" s="141">
        <v>0</v>
      </c>
      <c r="T153" s="142">
        <f t="shared" si="33"/>
        <v>0</v>
      </c>
      <c r="AR153" s="143" t="s">
        <v>286</v>
      </c>
      <c r="AT153" s="143" t="s">
        <v>184</v>
      </c>
      <c r="AU153" s="143" t="s">
        <v>81</v>
      </c>
      <c r="AY153" s="17" t="s">
        <v>182</v>
      </c>
      <c r="BE153" s="144">
        <f t="shared" si="34"/>
        <v>0</v>
      </c>
      <c r="BF153" s="144">
        <f t="shared" si="35"/>
        <v>0</v>
      </c>
      <c r="BG153" s="144">
        <f t="shared" si="36"/>
        <v>0</v>
      </c>
      <c r="BH153" s="144">
        <f t="shared" si="37"/>
        <v>0</v>
      </c>
      <c r="BI153" s="144">
        <f t="shared" si="38"/>
        <v>0</v>
      </c>
      <c r="BJ153" s="17" t="s">
        <v>79</v>
      </c>
      <c r="BK153" s="144">
        <f t="shared" si="39"/>
        <v>0</v>
      </c>
      <c r="BL153" s="17" t="s">
        <v>286</v>
      </c>
      <c r="BM153" s="143" t="s">
        <v>6445</v>
      </c>
    </row>
    <row r="154" spans="2:65" s="1" customFormat="1" ht="24.2" customHeight="1">
      <c r="B154" s="131"/>
      <c r="C154" s="132" t="s">
        <v>644</v>
      </c>
      <c r="D154" s="132" t="s">
        <v>184</v>
      </c>
      <c r="E154" s="133" t="s">
        <v>6446</v>
      </c>
      <c r="F154" s="134" t="s">
        <v>6447</v>
      </c>
      <c r="G154" s="135" t="s">
        <v>5418</v>
      </c>
      <c r="H154" s="185"/>
      <c r="I154" s="137"/>
      <c r="J154" s="138">
        <f t="shared" si="30"/>
        <v>0</v>
      </c>
      <c r="K154" s="134" t="s">
        <v>3</v>
      </c>
      <c r="L154" s="32"/>
      <c r="M154" s="139" t="s">
        <v>3</v>
      </c>
      <c r="N154" s="140" t="s">
        <v>43</v>
      </c>
      <c r="P154" s="141">
        <f t="shared" si="31"/>
        <v>0</v>
      </c>
      <c r="Q154" s="141">
        <v>0</v>
      </c>
      <c r="R154" s="141">
        <f t="shared" si="32"/>
        <v>0</v>
      </c>
      <c r="S154" s="141">
        <v>0</v>
      </c>
      <c r="T154" s="142">
        <f t="shared" si="33"/>
        <v>0</v>
      </c>
      <c r="AR154" s="143" t="s">
        <v>286</v>
      </c>
      <c r="AT154" s="143" t="s">
        <v>184</v>
      </c>
      <c r="AU154" s="143" t="s">
        <v>81</v>
      </c>
      <c r="AY154" s="17" t="s">
        <v>182</v>
      </c>
      <c r="BE154" s="144">
        <f t="shared" si="34"/>
        <v>0</v>
      </c>
      <c r="BF154" s="144">
        <f t="shared" si="35"/>
        <v>0</v>
      </c>
      <c r="BG154" s="144">
        <f t="shared" si="36"/>
        <v>0</v>
      </c>
      <c r="BH154" s="144">
        <f t="shared" si="37"/>
        <v>0</v>
      </c>
      <c r="BI154" s="144">
        <f t="shared" si="38"/>
        <v>0</v>
      </c>
      <c r="BJ154" s="17" t="s">
        <v>79</v>
      </c>
      <c r="BK154" s="144">
        <f t="shared" si="39"/>
        <v>0</v>
      </c>
      <c r="BL154" s="17" t="s">
        <v>286</v>
      </c>
      <c r="BM154" s="143" t="s">
        <v>6448</v>
      </c>
    </row>
    <row r="155" spans="2:65" s="11" customFormat="1" ht="22.9" customHeight="1">
      <c r="B155" s="119"/>
      <c r="D155" s="120" t="s">
        <v>71</v>
      </c>
      <c r="E155" s="129" t="s">
        <v>5041</v>
      </c>
      <c r="F155" s="129" t="s">
        <v>5042</v>
      </c>
      <c r="I155" s="122"/>
      <c r="J155" s="130">
        <f>BK155</f>
        <v>0</v>
      </c>
      <c r="L155" s="119"/>
      <c r="M155" s="124"/>
      <c r="P155" s="125">
        <f>SUM(P156:P161)</f>
        <v>0</v>
      </c>
      <c r="R155" s="125">
        <f>SUM(R156:R161)</f>
        <v>1.7100000000000001E-2</v>
      </c>
      <c r="T155" s="126">
        <f>SUM(T156:T161)</f>
        <v>0</v>
      </c>
      <c r="AR155" s="120" t="s">
        <v>81</v>
      </c>
      <c r="AT155" s="127" t="s">
        <v>71</v>
      </c>
      <c r="AU155" s="127" t="s">
        <v>79</v>
      </c>
      <c r="AY155" s="120" t="s">
        <v>182</v>
      </c>
      <c r="BK155" s="128">
        <f>SUM(BK156:BK161)</f>
        <v>0</v>
      </c>
    </row>
    <row r="156" spans="2:65" s="1" customFormat="1" ht="16.5" customHeight="1">
      <c r="B156" s="131"/>
      <c r="C156" s="132" t="s">
        <v>653</v>
      </c>
      <c r="D156" s="132" t="s">
        <v>184</v>
      </c>
      <c r="E156" s="133" t="s">
        <v>5949</v>
      </c>
      <c r="F156" s="134" t="s">
        <v>6449</v>
      </c>
      <c r="G156" s="135" t="s">
        <v>300</v>
      </c>
      <c r="H156" s="136">
        <v>102</v>
      </c>
      <c r="I156" s="137"/>
      <c r="J156" s="138">
        <f t="shared" ref="J156:J161" si="40">ROUND(I156*H156,2)</f>
        <v>0</v>
      </c>
      <c r="K156" s="134" t="s">
        <v>3</v>
      </c>
      <c r="L156" s="32"/>
      <c r="M156" s="139" t="s">
        <v>3</v>
      </c>
      <c r="N156" s="140" t="s">
        <v>43</v>
      </c>
      <c r="P156" s="141">
        <f t="shared" ref="P156:P161" si="41">O156*H156</f>
        <v>0</v>
      </c>
      <c r="Q156" s="141">
        <v>1.0000000000000001E-5</v>
      </c>
      <c r="R156" s="141">
        <f t="shared" ref="R156:R161" si="42">Q156*H156</f>
        <v>1.0200000000000001E-3</v>
      </c>
      <c r="S156" s="141">
        <v>0</v>
      </c>
      <c r="T156" s="142">
        <f t="shared" ref="T156:T161" si="43">S156*H156</f>
        <v>0</v>
      </c>
      <c r="AR156" s="143" t="s">
        <v>286</v>
      </c>
      <c r="AT156" s="143" t="s">
        <v>184</v>
      </c>
      <c r="AU156" s="143" t="s">
        <v>81</v>
      </c>
      <c r="AY156" s="17" t="s">
        <v>182</v>
      </c>
      <c r="BE156" s="144">
        <f t="shared" ref="BE156:BE161" si="44">IF(N156="základní",J156,0)</f>
        <v>0</v>
      </c>
      <c r="BF156" s="144">
        <f t="shared" ref="BF156:BF161" si="45">IF(N156="snížená",J156,0)</f>
        <v>0</v>
      </c>
      <c r="BG156" s="144">
        <f t="shared" ref="BG156:BG161" si="46">IF(N156="zákl. přenesená",J156,0)</f>
        <v>0</v>
      </c>
      <c r="BH156" s="144">
        <f t="shared" ref="BH156:BH161" si="47">IF(N156="sníž. přenesená",J156,0)</f>
        <v>0</v>
      </c>
      <c r="BI156" s="144">
        <f t="shared" ref="BI156:BI161" si="48">IF(N156="nulová",J156,0)</f>
        <v>0</v>
      </c>
      <c r="BJ156" s="17" t="s">
        <v>79</v>
      </c>
      <c r="BK156" s="144">
        <f t="shared" ref="BK156:BK161" si="49">ROUND(I156*H156,2)</f>
        <v>0</v>
      </c>
      <c r="BL156" s="17" t="s">
        <v>286</v>
      </c>
      <c r="BM156" s="143" t="s">
        <v>6450</v>
      </c>
    </row>
    <row r="157" spans="2:65" s="1" customFormat="1" ht="16.5" customHeight="1">
      <c r="B157" s="131"/>
      <c r="C157" s="132" t="s">
        <v>659</v>
      </c>
      <c r="D157" s="132" t="s">
        <v>184</v>
      </c>
      <c r="E157" s="133" t="s">
        <v>5950</v>
      </c>
      <c r="F157" s="134" t="s">
        <v>6451</v>
      </c>
      <c r="G157" s="135" t="s">
        <v>300</v>
      </c>
      <c r="H157" s="136">
        <v>120</v>
      </c>
      <c r="I157" s="137"/>
      <c r="J157" s="138">
        <f t="shared" si="40"/>
        <v>0</v>
      </c>
      <c r="K157" s="134" t="s">
        <v>3</v>
      </c>
      <c r="L157" s="32"/>
      <c r="M157" s="139" t="s">
        <v>3</v>
      </c>
      <c r="N157" s="140" t="s">
        <v>43</v>
      </c>
      <c r="P157" s="141">
        <f t="shared" si="41"/>
        <v>0</v>
      </c>
      <c r="Q157" s="141">
        <v>1.0000000000000001E-5</v>
      </c>
      <c r="R157" s="141">
        <f t="shared" si="42"/>
        <v>1.2000000000000001E-3</v>
      </c>
      <c r="S157" s="141">
        <v>0</v>
      </c>
      <c r="T157" s="142">
        <f t="shared" si="43"/>
        <v>0</v>
      </c>
      <c r="AR157" s="143" t="s">
        <v>286</v>
      </c>
      <c r="AT157" s="143" t="s">
        <v>184</v>
      </c>
      <c r="AU157" s="143" t="s">
        <v>81</v>
      </c>
      <c r="AY157" s="17" t="s">
        <v>182</v>
      </c>
      <c r="BE157" s="144">
        <f t="shared" si="44"/>
        <v>0</v>
      </c>
      <c r="BF157" s="144">
        <f t="shared" si="45"/>
        <v>0</v>
      </c>
      <c r="BG157" s="144">
        <f t="shared" si="46"/>
        <v>0</v>
      </c>
      <c r="BH157" s="144">
        <f t="shared" si="47"/>
        <v>0</v>
      </c>
      <c r="BI157" s="144">
        <f t="shared" si="48"/>
        <v>0</v>
      </c>
      <c r="BJ157" s="17" t="s">
        <v>79</v>
      </c>
      <c r="BK157" s="144">
        <f t="shared" si="49"/>
        <v>0</v>
      </c>
      <c r="BL157" s="17" t="s">
        <v>286</v>
      </c>
      <c r="BM157" s="143" t="s">
        <v>6452</v>
      </c>
    </row>
    <row r="158" spans="2:65" s="1" customFormat="1" ht="24.2" customHeight="1">
      <c r="B158" s="131"/>
      <c r="C158" s="132" t="s">
        <v>668</v>
      </c>
      <c r="D158" s="132" t="s">
        <v>184</v>
      </c>
      <c r="E158" s="133" t="s">
        <v>6453</v>
      </c>
      <c r="F158" s="134" t="s">
        <v>6454</v>
      </c>
      <c r="G158" s="135" t="s">
        <v>300</v>
      </c>
      <c r="H158" s="136">
        <v>102</v>
      </c>
      <c r="I158" s="137"/>
      <c r="J158" s="138">
        <f t="shared" si="40"/>
        <v>0</v>
      </c>
      <c r="K158" s="134" t="s">
        <v>3</v>
      </c>
      <c r="L158" s="32"/>
      <c r="M158" s="139" t="s">
        <v>3</v>
      </c>
      <c r="N158" s="140" t="s">
        <v>43</v>
      </c>
      <c r="P158" s="141">
        <f t="shared" si="41"/>
        <v>0</v>
      </c>
      <c r="Q158" s="141">
        <v>2.0000000000000002E-5</v>
      </c>
      <c r="R158" s="141">
        <f t="shared" si="42"/>
        <v>2.0400000000000001E-3</v>
      </c>
      <c r="S158" s="141">
        <v>0</v>
      </c>
      <c r="T158" s="142">
        <f t="shared" si="43"/>
        <v>0</v>
      </c>
      <c r="AR158" s="143" t="s">
        <v>286</v>
      </c>
      <c r="AT158" s="143" t="s">
        <v>184</v>
      </c>
      <c r="AU158" s="143" t="s">
        <v>81</v>
      </c>
      <c r="AY158" s="17" t="s">
        <v>182</v>
      </c>
      <c r="BE158" s="144">
        <f t="shared" si="44"/>
        <v>0</v>
      </c>
      <c r="BF158" s="144">
        <f t="shared" si="45"/>
        <v>0</v>
      </c>
      <c r="BG158" s="144">
        <f t="shared" si="46"/>
        <v>0</v>
      </c>
      <c r="BH158" s="144">
        <f t="shared" si="47"/>
        <v>0</v>
      </c>
      <c r="BI158" s="144">
        <f t="shared" si="48"/>
        <v>0</v>
      </c>
      <c r="BJ158" s="17" t="s">
        <v>79</v>
      </c>
      <c r="BK158" s="144">
        <f t="shared" si="49"/>
        <v>0</v>
      </c>
      <c r="BL158" s="17" t="s">
        <v>286</v>
      </c>
      <c r="BM158" s="143" t="s">
        <v>6455</v>
      </c>
    </row>
    <row r="159" spans="2:65" s="1" customFormat="1" ht="24.2" customHeight="1">
      <c r="B159" s="131"/>
      <c r="C159" s="132" t="s">
        <v>676</v>
      </c>
      <c r="D159" s="132" t="s">
        <v>184</v>
      </c>
      <c r="E159" s="133" t="s">
        <v>6456</v>
      </c>
      <c r="F159" s="134" t="s">
        <v>6457</v>
      </c>
      <c r="G159" s="135" t="s">
        <v>300</v>
      </c>
      <c r="H159" s="136">
        <v>120</v>
      </c>
      <c r="I159" s="137"/>
      <c r="J159" s="138">
        <f t="shared" si="40"/>
        <v>0</v>
      </c>
      <c r="K159" s="134" t="s">
        <v>3</v>
      </c>
      <c r="L159" s="32"/>
      <c r="M159" s="139" t="s">
        <v>3</v>
      </c>
      <c r="N159" s="140" t="s">
        <v>43</v>
      </c>
      <c r="P159" s="141">
        <f t="shared" si="41"/>
        <v>0</v>
      </c>
      <c r="Q159" s="141">
        <v>4.0000000000000003E-5</v>
      </c>
      <c r="R159" s="141">
        <f t="shared" si="42"/>
        <v>4.8000000000000004E-3</v>
      </c>
      <c r="S159" s="141">
        <v>0</v>
      </c>
      <c r="T159" s="142">
        <f t="shared" si="43"/>
        <v>0</v>
      </c>
      <c r="AR159" s="143" t="s">
        <v>286</v>
      </c>
      <c r="AT159" s="143" t="s">
        <v>184</v>
      </c>
      <c r="AU159" s="143" t="s">
        <v>81</v>
      </c>
      <c r="AY159" s="17" t="s">
        <v>182</v>
      </c>
      <c r="BE159" s="144">
        <f t="shared" si="44"/>
        <v>0</v>
      </c>
      <c r="BF159" s="144">
        <f t="shared" si="45"/>
        <v>0</v>
      </c>
      <c r="BG159" s="144">
        <f t="shared" si="46"/>
        <v>0</v>
      </c>
      <c r="BH159" s="144">
        <f t="shared" si="47"/>
        <v>0</v>
      </c>
      <c r="BI159" s="144">
        <f t="shared" si="48"/>
        <v>0</v>
      </c>
      <c r="BJ159" s="17" t="s">
        <v>79</v>
      </c>
      <c r="BK159" s="144">
        <f t="shared" si="49"/>
        <v>0</v>
      </c>
      <c r="BL159" s="17" t="s">
        <v>286</v>
      </c>
      <c r="BM159" s="143" t="s">
        <v>6458</v>
      </c>
    </row>
    <row r="160" spans="2:65" s="1" customFormat="1" ht="24.2" customHeight="1">
      <c r="B160" s="131"/>
      <c r="C160" s="132" t="s">
        <v>682</v>
      </c>
      <c r="D160" s="132" t="s">
        <v>184</v>
      </c>
      <c r="E160" s="133" t="s">
        <v>6459</v>
      </c>
      <c r="F160" s="134" t="s">
        <v>6460</v>
      </c>
      <c r="G160" s="135" t="s">
        <v>300</v>
      </c>
      <c r="H160" s="136">
        <v>102</v>
      </c>
      <c r="I160" s="137"/>
      <c r="J160" s="138">
        <f t="shared" si="40"/>
        <v>0</v>
      </c>
      <c r="K160" s="134" t="s">
        <v>3</v>
      </c>
      <c r="L160" s="32"/>
      <c r="M160" s="139" t="s">
        <v>3</v>
      </c>
      <c r="N160" s="140" t="s">
        <v>43</v>
      </c>
      <c r="P160" s="141">
        <f t="shared" si="41"/>
        <v>0</v>
      </c>
      <c r="Q160" s="141">
        <v>2.0000000000000002E-5</v>
      </c>
      <c r="R160" s="141">
        <f t="shared" si="42"/>
        <v>2.0400000000000001E-3</v>
      </c>
      <c r="S160" s="141">
        <v>0</v>
      </c>
      <c r="T160" s="142">
        <f t="shared" si="43"/>
        <v>0</v>
      </c>
      <c r="AR160" s="143" t="s">
        <v>286</v>
      </c>
      <c r="AT160" s="143" t="s">
        <v>184</v>
      </c>
      <c r="AU160" s="143" t="s">
        <v>81</v>
      </c>
      <c r="AY160" s="17" t="s">
        <v>182</v>
      </c>
      <c r="BE160" s="144">
        <f t="shared" si="44"/>
        <v>0</v>
      </c>
      <c r="BF160" s="144">
        <f t="shared" si="45"/>
        <v>0</v>
      </c>
      <c r="BG160" s="144">
        <f t="shared" si="46"/>
        <v>0</v>
      </c>
      <c r="BH160" s="144">
        <f t="shared" si="47"/>
        <v>0</v>
      </c>
      <c r="BI160" s="144">
        <f t="shared" si="48"/>
        <v>0</v>
      </c>
      <c r="BJ160" s="17" t="s">
        <v>79</v>
      </c>
      <c r="BK160" s="144">
        <f t="shared" si="49"/>
        <v>0</v>
      </c>
      <c r="BL160" s="17" t="s">
        <v>286</v>
      </c>
      <c r="BM160" s="143" t="s">
        <v>6461</v>
      </c>
    </row>
    <row r="161" spans="2:65" s="1" customFormat="1" ht="24.2" customHeight="1">
      <c r="B161" s="131"/>
      <c r="C161" s="132" t="s">
        <v>687</v>
      </c>
      <c r="D161" s="132" t="s">
        <v>184</v>
      </c>
      <c r="E161" s="133" t="s">
        <v>6462</v>
      </c>
      <c r="F161" s="134" t="s">
        <v>6463</v>
      </c>
      <c r="G161" s="135" t="s">
        <v>300</v>
      </c>
      <c r="H161" s="136">
        <v>120</v>
      </c>
      <c r="I161" s="137"/>
      <c r="J161" s="138">
        <f t="shared" si="40"/>
        <v>0</v>
      </c>
      <c r="K161" s="134" t="s">
        <v>3</v>
      </c>
      <c r="L161" s="32"/>
      <c r="M161" s="139" t="s">
        <v>3</v>
      </c>
      <c r="N161" s="140" t="s">
        <v>43</v>
      </c>
      <c r="P161" s="141">
        <f t="shared" si="41"/>
        <v>0</v>
      </c>
      <c r="Q161" s="141">
        <v>5.0000000000000002E-5</v>
      </c>
      <c r="R161" s="141">
        <f t="shared" si="42"/>
        <v>6.0000000000000001E-3</v>
      </c>
      <c r="S161" s="141">
        <v>0</v>
      </c>
      <c r="T161" s="142">
        <f t="shared" si="43"/>
        <v>0</v>
      </c>
      <c r="AR161" s="143" t="s">
        <v>286</v>
      </c>
      <c r="AT161" s="143" t="s">
        <v>184</v>
      </c>
      <c r="AU161" s="143" t="s">
        <v>81</v>
      </c>
      <c r="AY161" s="17" t="s">
        <v>182</v>
      </c>
      <c r="BE161" s="144">
        <f t="shared" si="44"/>
        <v>0</v>
      </c>
      <c r="BF161" s="144">
        <f t="shared" si="45"/>
        <v>0</v>
      </c>
      <c r="BG161" s="144">
        <f t="shared" si="46"/>
        <v>0</v>
      </c>
      <c r="BH161" s="144">
        <f t="shared" si="47"/>
        <v>0</v>
      </c>
      <c r="BI161" s="144">
        <f t="shared" si="48"/>
        <v>0</v>
      </c>
      <c r="BJ161" s="17" t="s">
        <v>79</v>
      </c>
      <c r="BK161" s="144">
        <f t="shared" si="49"/>
        <v>0</v>
      </c>
      <c r="BL161" s="17" t="s">
        <v>286</v>
      </c>
      <c r="BM161" s="143" t="s">
        <v>6464</v>
      </c>
    </row>
    <row r="162" spans="2:65" s="11" customFormat="1" ht="25.9" customHeight="1">
      <c r="B162" s="119"/>
      <c r="D162" s="120" t="s">
        <v>71</v>
      </c>
      <c r="E162" s="121" t="s">
        <v>5251</v>
      </c>
      <c r="F162" s="121" t="s">
        <v>5252</v>
      </c>
      <c r="I162" s="122"/>
      <c r="J162" s="123">
        <f>BK162</f>
        <v>0</v>
      </c>
      <c r="L162" s="119"/>
      <c r="M162" s="124"/>
      <c r="P162" s="125">
        <f>SUM(P163:P165)</f>
        <v>0</v>
      </c>
      <c r="R162" s="125">
        <f>SUM(R163:R165)</f>
        <v>0</v>
      </c>
      <c r="T162" s="126">
        <f>SUM(T163:T165)</f>
        <v>0</v>
      </c>
      <c r="AR162" s="120" t="s">
        <v>189</v>
      </c>
      <c r="AT162" s="127" t="s">
        <v>71</v>
      </c>
      <c r="AU162" s="127" t="s">
        <v>72</v>
      </c>
      <c r="AY162" s="120" t="s">
        <v>182</v>
      </c>
      <c r="BK162" s="128">
        <f>SUM(BK163:BK165)</f>
        <v>0</v>
      </c>
    </row>
    <row r="163" spans="2:65" s="1" customFormat="1" ht="16.5" customHeight="1">
      <c r="B163" s="131"/>
      <c r="C163" s="132" t="s">
        <v>695</v>
      </c>
      <c r="D163" s="132" t="s">
        <v>184</v>
      </c>
      <c r="E163" s="133" t="s">
        <v>6465</v>
      </c>
      <c r="F163" s="134" t="s">
        <v>6466</v>
      </c>
      <c r="G163" s="135" t="s">
        <v>6344</v>
      </c>
      <c r="H163" s="136">
        <v>1</v>
      </c>
      <c r="I163" s="137"/>
      <c r="J163" s="138">
        <f>ROUND(I163*H163,2)</f>
        <v>0</v>
      </c>
      <c r="K163" s="134" t="s">
        <v>3</v>
      </c>
      <c r="L163" s="32"/>
      <c r="M163" s="139" t="s">
        <v>3</v>
      </c>
      <c r="N163" s="140" t="s">
        <v>43</v>
      </c>
      <c r="P163" s="141">
        <f>O163*H163</f>
        <v>0</v>
      </c>
      <c r="Q163" s="141">
        <v>0</v>
      </c>
      <c r="R163" s="141">
        <f>Q163*H163</f>
        <v>0</v>
      </c>
      <c r="S163" s="141">
        <v>0</v>
      </c>
      <c r="T163" s="142">
        <f>S163*H163</f>
        <v>0</v>
      </c>
      <c r="AR163" s="143" t="s">
        <v>4254</v>
      </c>
      <c r="AT163" s="143" t="s">
        <v>184</v>
      </c>
      <c r="AU163" s="143" t="s">
        <v>79</v>
      </c>
      <c r="AY163" s="17" t="s">
        <v>182</v>
      </c>
      <c r="BE163" s="144">
        <f>IF(N163="základní",J163,0)</f>
        <v>0</v>
      </c>
      <c r="BF163" s="144">
        <f>IF(N163="snížená",J163,0)</f>
        <v>0</v>
      </c>
      <c r="BG163" s="144">
        <f>IF(N163="zákl. přenesená",J163,0)</f>
        <v>0</v>
      </c>
      <c r="BH163" s="144">
        <f>IF(N163="sníž. přenesená",J163,0)</f>
        <v>0</v>
      </c>
      <c r="BI163" s="144">
        <f>IF(N163="nulová",J163,0)</f>
        <v>0</v>
      </c>
      <c r="BJ163" s="17" t="s">
        <v>79</v>
      </c>
      <c r="BK163" s="144">
        <f>ROUND(I163*H163,2)</f>
        <v>0</v>
      </c>
      <c r="BL163" s="17" t="s">
        <v>4254</v>
      </c>
      <c r="BM163" s="143" t="s">
        <v>6467</v>
      </c>
    </row>
    <row r="164" spans="2:65" s="1" customFormat="1" ht="16.5" customHeight="1">
      <c r="B164" s="131"/>
      <c r="C164" s="132" t="s">
        <v>701</v>
      </c>
      <c r="D164" s="132" t="s">
        <v>184</v>
      </c>
      <c r="E164" s="133" t="s">
        <v>5955</v>
      </c>
      <c r="F164" s="134" t="s">
        <v>6468</v>
      </c>
      <c r="G164" s="135" t="s">
        <v>5256</v>
      </c>
      <c r="H164" s="136">
        <v>4</v>
      </c>
      <c r="I164" s="137"/>
      <c r="J164" s="138">
        <f>ROUND(I164*H164,2)</f>
        <v>0</v>
      </c>
      <c r="K164" s="134" t="s">
        <v>3</v>
      </c>
      <c r="L164" s="32"/>
      <c r="M164" s="139" t="s">
        <v>3</v>
      </c>
      <c r="N164" s="140" t="s">
        <v>43</v>
      </c>
      <c r="P164" s="141">
        <f>O164*H164</f>
        <v>0</v>
      </c>
      <c r="Q164" s="141">
        <v>0</v>
      </c>
      <c r="R164" s="141">
        <f>Q164*H164</f>
        <v>0</v>
      </c>
      <c r="S164" s="141">
        <v>0</v>
      </c>
      <c r="T164" s="142">
        <f>S164*H164</f>
        <v>0</v>
      </c>
      <c r="AR164" s="143" t="s">
        <v>286</v>
      </c>
      <c r="AT164" s="143" t="s">
        <v>184</v>
      </c>
      <c r="AU164" s="143" t="s">
        <v>79</v>
      </c>
      <c r="AY164" s="17" t="s">
        <v>182</v>
      </c>
      <c r="BE164" s="144">
        <f>IF(N164="základní",J164,0)</f>
        <v>0</v>
      </c>
      <c r="BF164" s="144">
        <f>IF(N164="snížená",J164,0)</f>
        <v>0</v>
      </c>
      <c r="BG164" s="144">
        <f>IF(N164="zákl. přenesená",J164,0)</f>
        <v>0</v>
      </c>
      <c r="BH164" s="144">
        <f>IF(N164="sníž. přenesená",J164,0)</f>
        <v>0</v>
      </c>
      <c r="BI164" s="144">
        <f>IF(N164="nulová",J164,0)</f>
        <v>0</v>
      </c>
      <c r="BJ164" s="17" t="s">
        <v>79</v>
      </c>
      <c r="BK164" s="144">
        <f>ROUND(I164*H164,2)</f>
        <v>0</v>
      </c>
      <c r="BL164" s="17" t="s">
        <v>286</v>
      </c>
      <c r="BM164" s="143" t="s">
        <v>6469</v>
      </c>
    </row>
    <row r="165" spans="2:65" s="1" customFormat="1" ht="21.75" customHeight="1">
      <c r="B165" s="131"/>
      <c r="C165" s="132" t="s">
        <v>709</v>
      </c>
      <c r="D165" s="132" t="s">
        <v>184</v>
      </c>
      <c r="E165" s="133" t="s">
        <v>5275</v>
      </c>
      <c r="F165" s="134" t="s">
        <v>6470</v>
      </c>
      <c r="G165" s="135" t="s">
        <v>5256</v>
      </c>
      <c r="H165" s="136">
        <v>80</v>
      </c>
      <c r="I165" s="137"/>
      <c r="J165" s="138">
        <f>ROUND(I165*H165,2)</f>
        <v>0</v>
      </c>
      <c r="K165" s="134" t="s">
        <v>3</v>
      </c>
      <c r="L165" s="32"/>
      <c r="M165" s="186" t="s">
        <v>3</v>
      </c>
      <c r="N165" s="187" t="s">
        <v>43</v>
      </c>
      <c r="O165" s="188"/>
      <c r="P165" s="189">
        <f>O165*H165</f>
        <v>0</v>
      </c>
      <c r="Q165" s="189">
        <v>0</v>
      </c>
      <c r="R165" s="189">
        <f>Q165*H165</f>
        <v>0</v>
      </c>
      <c r="S165" s="189">
        <v>0</v>
      </c>
      <c r="T165" s="190">
        <f>S165*H165</f>
        <v>0</v>
      </c>
      <c r="AR165" s="143" t="s">
        <v>4254</v>
      </c>
      <c r="AT165" s="143" t="s">
        <v>184</v>
      </c>
      <c r="AU165" s="143" t="s">
        <v>79</v>
      </c>
      <c r="AY165" s="17" t="s">
        <v>182</v>
      </c>
      <c r="BE165" s="144">
        <f>IF(N165="základní",J165,0)</f>
        <v>0</v>
      </c>
      <c r="BF165" s="144">
        <f>IF(N165="snížená",J165,0)</f>
        <v>0</v>
      </c>
      <c r="BG165" s="144">
        <f>IF(N165="zákl. přenesená",J165,0)</f>
        <v>0</v>
      </c>
      <c r="BH165" s="144">
        <f>IF(N165="sníž. přenesená",J165,0)</f>
        <v>0</v>
      </c>
      <c r="BI165" s="144">
        <f>IF(N165="nulová",J165,0)</f>
        <v>0</v>
      </c>
      <c r="BJ165" s="17" t="s">
        <v>79</v>
      </c>
      <c r="BK165" s="144">
        <f>ROUND(I165*H165,2)</f>
        <v>0</v>
      </c>
      <c r="BL165" s="17" t="s">
        <v>4254</v>
      </c>
      <c r="BM165" s="143" t="s">
        <v>6471</v>
      </c>
    </row>
    <row r="166" spans="2:65" s="1" customFormat="1" ht="6.95" customHeight="1">
      <c r="B166" s="41"/>
      <c r="C166" s="42"/>
      <c r="D166" s="42"/>
      <c r="E166" s="42"/>
      <c r="F166" s="42"/>
      <c r="G166" s="42"/>
      <c r="H166" s="42"/>
      <c r="I166" s="42"/>
      <c r="J166" s="42"/>
      <c r="K166" s="42"/>
      <c r="L166" s="32"/>
    </row>
  </sheetData>
  <autoFilter ref="C92:K165"/>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B2:BM12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t="s">
        <v>6</v>
      </c>
      <c r="M2" s="309"/>
      <c r="N2" s="309"/>
      <c r="O2" s="309"/>
      <c r="P2" s="309"/>
      <c r="Q2" s="309"/>
      <c r="R2" s="309"/>
      <c r="S2" s="309"/>
      <c r="T2" s="309"/>
      <c r="U2" s="309"/>
      <c r="V2" s="309"/>
      <c r="AT2" s="17" t="s">
        <v>101</v>
      </c>
    </row>
    <row r="3" spans="2:46" ht="6.95" customHeight="1">
      <c r="B3" s="18"/>
      <c r="C3" s="19"/>
      <c r="D3" s="19"/>
      <c r="E3" s="19"/>
      <c r="F3" s="19"/>
      <c r="G3" s="19"/>
      <c r="H3" s="19"/>
      <c r="I3" s="19"/>
      <c r="J3" s="19"/>
      <c r="K3" s="19"/>
      <c r="L3" s="20"/>
      <c r="AT3" s="17" t="s">
        <v>81</v>
      </c>
    </row>
    <row r="4" spans="2:46" ht="24.95" customHeight="1">
      <c r="B4" s="20"/>
      <c r="D4" s="21" t="s">
        <v>125</v>
      </c>
      <c r="L4" s="20"/>
      <c r="M4" s="89" t="s">
        <v>11</v>
      </c>
      <c r="AT4" s="17" t="s">
        <v>4</v>
      </c>
    </row>
    <row r="5" spans="2:46" ht="6.95" customHeight="1">
      <c r="B5" s="20"/>
      <c r="L5" s="20"/>
    </row>
    <row r="6" spans="2:46" ht="12" customHeight="1">
      <c r="B6" s="20"/>
      <c r="D6" s="27" t="s">
        <v>17</v>
      </c>
      <c r="L6" s="20"/>
    </row>
    <row r="7" spans="2:46" ht="26.25" customHeight="1">
      <c r="B7" s="20"/>
      <c r="E7" s="341" t="str">
        <f>'Rekapitulace stavby'!K6</f>
        <v>Stavební úpravy části objektu A (budovy T13) na dětskou psychiatrii Nemocnice České Budějovice</v>
      </c>
      <c r="F7" s="342"/>
      <c r="G7" s="342"/>
      <c r="H7" s="342"/>
      <c r="L7" s="20"/>
    </row>
    <row r="8" spans="2:46" ht="12" customHeight="1">
      <c r="B8" s="20"/>
      <c r="D8" s="27" t="s">
        <v>126</v>
      </c>
      <c r="L8" s="20"/>
    </row>
    <row r="9" spans="2:46" s="1" customFormat="1" ht="16.5" customHeight="1">
      <c r="B9" s="32"/>
      <c r="E9" s="341" t="s">
        <v>127</v>
      </c>
      <c r="F9" s="340"/>
      <c r="G9" s="340"/>
      <c r="H9" s="340"/>
      <c r="L9" s="32"/>
    </row>
    <row r="10" spans="2:46" s="1" customFormat="1" ht="12" customHeight="1">
      <c r="B10" s="32"/>
      <c r="D10" s="27" t="s">
        <v>128</v>
      </c>
      <c r="L10" s="32"/>
    </row>
    <row r="11" spans="2:46" s="1" customFormat="1" ht="16.5" customHeight="1">
      <c r="B11" s="32"/>
      <c r="E11" s="335" t="s">
        <v>6472</v>
      </c>
      <c r="F11" s="340"/>
      <c r="G11" s="340"/>
      <c r="H11" s="340"/>
      <c r="L11" s="32"/>
    </row>
    <row r="12" spans="2:46" s="1" customFormat="1">
      <c r="B12" s="32"/>
      <c r="L12" s="32"/>
    </row>
    <row r="13" spans="2:46" s="1" customFormat="1" ht="12" customHeight="1">
      <c r="B13" s="32"/>
      <c r="D13" s="27" t="s">
        <v>19</v>
      </c>
      <c r="F13" s="25" t="s">
        <v>3</v>
      </c>
      <c r="I13" s="27" t="s">
        <v>21</v>
      </c>
      <c r="J13" s="25" t="s">
        <v>3</v>
      </c>
      <c r="L13" s="32"/>
    </row>
    <row r="14" spans="2:46" s="1" customFormat="1" ht="12" customHeight="1">
      <c r="B14" s="32"/>
      <c r="D14" s="27" t="s">
        <v>22</v>
      </c>
      <c r="F14" s="25" t="s">
        <v>23</v>
      </c>
      <c r="I14" s="27" t="s">
        <v>24</v>
      </c>
      <c r="J14" s="49" t="str">
        <f>'Rekapitulace stavby'!AN8</f>
        <v>11. 5. 2023</v>
      </c>
      <c r="L14" s="32"/>
    </row>
    <row r="15" spans="2:46" s="1" customFormat="1" ht="10.9" customHeight="1">
      <c r="B15" s="32"/>
      <c r="L15" s="32"/>
    </row>
    <row r="16" spans="2:46" s="1" customFormat="1" ht="12" customHeight="1">
      <c r="B16" s="32"/>
      <c r="D16" s="27" t="s">
        <v>26</v>
      </c>
      <c r="I16" s="27" t="s">
        <v>27</v>
      </c>
      <c r="J16" s="25" t="str">
        <f>IF('Rekapitulace stavby'!AN10="","",'Rekapitulace stavby'!AN10)</f>
        <v/>
      </c>
      <c r="L16" s="32"/>
    </row>
    <row r="17" spans="2:12" s="1" customFormat="1" ht="18" customHeight="1">
      <c r="B17" s="32"/>
      <c r="E17" s="25" t="str">
        <f>IF('Rekapitulace stavby'!E11="","",'Rekapitulace stavby'!E11)</f>
        <v xml:space="preserve"> </v>
      </c>
      <c r="I17" s="27" t="s">
        <v>29</v>
      </c>
      <c r="J17" s="25" t="str">
        <f>IF('Rekapitulace stavby'!AN11="","",'Rekapitulace stavby'!AN11)</f>
        <v/>
      </c>
      <c r="L17" s="32"/>
    </row>
    <row r="18" spans="2:12" s="1" customFormat="1" ht="6.95" customHeight="1">
      <c r="B18" s="32"/>
      <c r="L18" s="32"/>
    </row>
    <row r="19" spans="2:12" s="1" customFormat="1" ht="12" customHeight="1">
      <c r="B19" s="32"/>
      <c r="D19" s="27" t="s">
        <v>30</v>
      </c>
      <c r="I19" s="27" t="s">
        <v>27</v>
      </c>
      <c r="J19" s="28" t="str">
        <f>'Rekapitulace stavby'!AN13</f>
        <v>Vyplň údaj</v>
      </c>
      <c r="L19" s="32"/>
    </row>
    <row r="20" spans="2:12" s="1" customFormat="1" ht="18" customHeight="1">
      <c r="B20" s="32"/>
      <c r="E20" s="343" t="str">
        <f>'Rekapitulace stavby'!E14</f>
        <v>Vyplň údaj</v>
      </c>
      <c r="F20" s="325"/>
      <c r="G20" s="325"/>
      <c r="H20" s="325"/>
      <c r="I20" s="27" t="s">
        <v>29</v>
      </c>
      <c r="J20" s="28" t="str">
        <f>'Rekapitulace stavby'!AN14</f>
        <v>Vyplň údaj</v>
      </c>
      <c r="L20" s="32"/>
    </row>
    <row r="21" spans="2:12" s="1" customFormat="1" ht="6.95" customHeight="1">
      <c r="B21" s="32"/>
      <c r="L21" s="32"/>
    </row>
    <row r="22" spans="2:12" s="1" customFormat="1" ht="12" customHeight="1">
      <c r="B22" s="32"/>
      <c r="D22" s="27" t="s">
        <v>32</v>
      </c>
      <c r="I22" s="27" t="s">
        <v>27</v>
      </c>
      <c r="J22" s="25" t="s">
        <v>3</v>
      </c>
      <c r="L22" s="32"/>
    </row>
    <row r="23" spans="2:12" s="1" customFormat="1" ht="18" customHeight="1">
      <c r="B23" s="32"/>
      <c r="E23" s="25" t="s">
        <v>33</v>
      </c>
      <c r="I23" s="27" t="s">
        <v>29</v>
      </c>
      <c r="J23" s="25" t="s">
        <v>3</v>
      </c>
      <c r="L23" s="32"/>
    </row>
    <row r="24" spans="2:12" s="1" customFormat="1" ht="6.95" customHeight="1">
      <c r="B24" s="32"/>
      <c r="L24" s="32"/>
    </row>
    <row r="25" spans="2:12" s="1" customFormat="1" ht="12" customHeight="1">
      <c r="B25" s="32"/>
      <c r="D25" s="27" t="s">
        <v>35</v>
      </c>
      <c r="I25" s="27" t="s">
        <v>27</v>
      </c>
      <c r="J25" s="25" t="str">
        <f>IF('Rekapitulace stavby'!AN19="","",'Rekapitulace stavby'!AN19)</f>
        <v/>
      </c>
      <c r="L25" s="32"/>
    </row>
    <row r="26" spans="2:12" s="1" customFormat="1" ht="18" customHeight="1">
      <c r="B26" s="32"/>
      <c r="E26" s="25" t="str">
        <f>IF('Rekapitulace stavby'!E20="","",'Rekapitulace stavby'!E20)</f>
        <v xml:space="preserve"> </v>
      </c>
      <c r="I26" s="27" t="s">
        <v>29</v>
      </c>
      <c r="J26" s="25" t="str">
        <f>IF('Rekapitulace stavby'!AN20="","",'Rekapitulace stavby'!AN20)</f>
        <v/>
      </c>
      <c r="L26" s="32"/>
    </row>
    <row r="27" spans="2:12" s="1" customFormat="1" ht="6.95" customHeight="1">
      <c r="B27" s="32"/>
      <c r="L27" s="32"/>
    </row>
    <row r="28" spans="2:12" s="1" customFormat="1" ht="12" customHeight="1">
      <c r="B28" s="32"/>
      <c r="D28" s="27" t="s">
        <v>36</v>
      </c>
      <c r="L28" s="32"/>
    </row>
    <row r="29" spans="2:12" s="7" customFormat="1" ht="71.25" customHeight="1">
      <c r="B29" s="90"/>
      <c r="E29" s="329" t="s">
        <v>37</v>
      </c>
      <c r="F29" s="329"/>
      <c r="G29" s="329"/>
      <c r="H29" s="329"/>
      <c r="L29" s="90"/>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1" t="s">
        <v>38</v>
      </c>
      <c r="J32" s="62">
        <f>ROUND(J87,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92" t="s">
        <v>42</v>
      </c>
      <c r="E35" s="27" t="s">
        <v>43</v>
      </c>
      <c r="F35" s="82">
        <f>ROUND((SUM(BE87:BE121)),  2)</f>
        <v>0</v>
      </c>
      <c r="I35" s="93">
        <v>0.21</v>
      </c>
      <c r="J35" s="82">
        <f>ROUND(((SUM(BE87:BE121))*I35),  2)</f>
        <v>0</v>
      </c>
      <c r="L35" s="32"/>
    </row>
    <row r="36" spans="2:12" s="1" customFormat="1" ht="14.45" customHeight="1">
      <c r="B36" s="32"/>
      <c r="E36" s="27" t="s">
        <v>44</v>
      </c>
      <c r="F36" s="82">
        <f>ROUND((SUM(BF87:BF121)),  2)</f>
        <v>0</v>
      </c>
      <c r="I36" s="93">
        <v>0.15</v>
      </c>
      <c r="J36" s="82">
        <f>ROUND(((SUM(BF87:BF121))*I36),  2)</f>
        <v>0</v>
      </c>
      <c r="L36" s="32"/>
    </row>
    <row r="37" spans="2:12" s="1" customFormat="1" ht="14.45" hidden="1" customHeight="1">
      <c r="B37" s="32"/>
      <c r="E37" s="27" t="s">
        <v>45</v>
      </c>
      <c r="F37" s="82">
        <f>ROUND((SUM(BG87:BG121)),  2)</f>
        <v>0</v>
      </c>
      <c r="I37" s="93">
        <v>0.21</v>
      </c>
      <c r="J37" s="82">
        <f>0</f>
        <v>0</v>
      </c>
      <c r="L37" s="32"/>
    </row>
    <row r="38" spans="2:12" s="1" customFormat="1" ht="14.45" hidden="1" customHeight="1">
      <c r="B38" s="32"/>
      <c r="E38" s="27" t="s">
        <v>46</v>
      </c>
      <c r="F38" s="82">
        <f>ROUND((SUM(BH87:BH121)),  2)</f>
        <v>0</v>
      </c>
      <c r="I38" s="93">
        <v>0.15</v>
      </c>
      <c r="J38" s="82">
        <f>0</f>
        <v>0</v>
      </c>
      <c r="L38" s="32"/>
    </row>
    <row r="39" spans="2:12" s="1" customFormat="1" ht="14.45" hidden="1" customHeight="1">
      <c r="B39" s="32"/>
      <c r="E39" s="27" t="s">
        <v>47</v>
      </c>
      <c r="F39" s="82">
        <f>ROUND((SUM(BI87:BI121)),  2)</f>
        <v>0</v>
      </c>
      <c r="I39" s="93">
        <v>0</v>
      </c>
      <c r="J39" s="82">
        <f>0</f>
        <v>0</v>
      </c>
      <c r="L39" s="32"/>
    </row>
    <row r="40" spans="2:12" s="1" customFormat="1" ht="6.95" customHeight="1">
      <c r="B40" s="32"/>
      <c r="L40" s="32"/>
    </row>
    <row r="41" spans="2:12" s="1" customFormat="1" ht="25.35" customHeight="1">
      <c r="B41" s="32"/>
      <c r="C41" s="94"/>
      <c r="D41" s="95" t="s">
        <v>48</v>
      </c>
      <c r="E41" s="53"/>
      <c r="F41" s="53"/>
      <c r="G41" s="96" t="s">
        <v>49</v>
      </c>
      <c r="H41" s="97" t="s">
        <v>50</v>
      </c>
      <c r="I41" s="53"/>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130</v>
      </c>
      <c r="L47" s="32"/>
    </row>
    <row r="48" spans="2:12" s="1" customFormat="1" ht="6.95" customHeight="1">
      <c r="B48" s="32"/>
      <c r="L48" s="32"/>
    </row>
    <row r="49" spans="2:47" s="1" customFormat="1" ht="12" customHeight="1">
      <c r="B49" s="32"/>
      <c r="C49" s="27" t="s">
        <v>17</v>
      </c>
      <c r="L49" s="32"/>
    </row>
    <row r="50" spans="2:47" s="1" customFormat="1" ht="26.25" customHeight="1">
      <c r="B50" s="32"/>
      <c r="E50" s="341" t="str">
        <f>E7</f>
        <v>Stavební úpravy části objektu A (budovy T13) na dětskou psychiatrii Nemocnice České Budějovice</v>
      </c>
      <c r="F50" s="342"/>
      <c r="G50" s="342"/>
      <c r="H50" s="342"/>
      <c r="L50" s="32"/>
    </row>
    <row r="51" spans="2:47" ht="12" customHeight="1">
      <c r="B51" s="20"/>
      <c r="C51" s="27" t="s">
        <v>126</v>
      </c>
      <c r="L51" s="20"/>
    </row>
    <row r="52" spans="2:47" s="1" customFormat="1" ht="16.5" customHeight="1">
      <c r="B52" s="32"/>
      <c r="E52" s="341" t="s">
        <v>127</v>
      </c>
      <c r="F52" s="340"/>
      <c r="G52" s="340"/>
      <c r="H52" s="340"/>
      <c r="L52" s="32"/>
    </row>
    <row r="53" spans="2:47" s="1" customFormat="1" ht="12" customHeight="1">
      <c r="B53" s="32"/>
      <c r="C53" s="27" t="s">
        <v>128</v>
      </c>
      <c r="L53" s="32"/>
    </row>
    <row r="54" spans="2:47" s="1" customFormat="1" ht="16.5" customHeight="1">
      <c r="B54" s="32"/>
      <c r="E54" s="335" t="str">
        <f>E11</f>
        <v>06 - medicinální plyny</v>
      </c>
      <c r="F54" s="340"/>
      <c r="G54" s="340"/>
      <c r="H54" s="340"/>
      <c r="L54" s="32"/>
    </row>
    <row r="55" spans="2:47" s="1" customFormat="1" ht="6.95" customHeight="1">
      <c r="B55" s="32"/>
      <c r="L55" s="32"/>
    </row>
    <row r="56" spans="2:47" s="1" customFormat="1" ht="12" customHeight="1">
      <c r="B56" s="32"/>
      <c r="C56" s="27" t="s">
        <v>22</v>
      </c>
      <c r="F56" s="25" t="str">
        <f>F14</f>
        <v>České Budějovice</v>
      </c>
      <c r="I56" s="27" t="s">
        <v>24</v>
      </c>
      <c r="J56" s="49" t="str">
        <f>IF(J14="","",J14)</f>
        <v>11. 5. 2023</v>
      </c>
      <c r="L56" s="32"/>
    </row>
    <row r="57" spans="2:47" s="1" customFormat="1" ht="6.95" customHeight="1">
      <c r="B57" s="32"/>
      <c r="L57" s="32"/>
    </row>
    <row r="58" spans="2:47" s="1" customFormat="1" ht="25.7" customHeight="1">
      <c r="B58" s="32"/>
      <c r="C58" s="27" t="s">
        <v>26</v>
      </c>
      <c r="F58" s="25" t="str">
        <f>E17</f>
        <v xml:space="preserve"> </v>
      </c>
      <c r="I58" s="27" t="s">
        <v>32</v>
      </c>
      <c r="J58" s="30" t="str">
        <f>E23</f>
        <v>Atelier G+G s.r.o., Jindřichův Hradec</v>
      </c>
      <c r="L58" s="32"/>
    </row>
    <row r="59" spans="2:47" s="1" customFormat="1" ht="15.2" customHeight="1">
      <c r="B59" s="32"/>
      <c r="C59" s="27" t="s">
        <v>30</v>
      </c>
      <c r="F59" s="25" t="str">
        <f>IF(E20="","",E20)</f>
        <v>Vyplň údaj</v>
      </c>
      <c r="I59" s="27" t="s">
        <v>35</v>
      </c>
      <c r="J59" s="30" t="str">
        <f>E26</f>
        <v xml:space="preserve"> </v>
      </c>
      <c r="L59" s="32"/>
    </row>
    <row r="60" spans="2:47" s="1" customFormat="1" ht="10.35" customHeight="1">
      <c r="B60" s="32"/>
      <c r="L60" s="32"/>
    </row>
    <row r="61" spans="2:47" s="1" customFormat="1" ht="29.25" customHeight="1">
      <c r="B61" s="32"/>
      <c r="C61" s="100" t="s">
        <v>131</v>
      </c>
      <c r="D61" s="94"/>
      <c r="E61" s="94"/>
      <c r="F61" s="94"/>
      <c r="G61" s="94"/>
      <c r="H61" s="94"/>
      <c r="I61" s="94"/>
      <c r="J61" s="101" t="s">
        <v>132</v>
      </c>
      <c r="K61" s="94"/>
      <c r="L61" s="32"/>
    </row>
    <row r="62" spans="2:47" s="1" customFormat="1" ht="10.35" customHeight="1">
      <c r="B62" s="32"/>
      <c r="L62" s="32"/>
    </row>
    <row r="63" spans="2:47" s="1" customFormat="1" ht="22.9" customHeight="1">
      <c r="B63" s="32"/>
      <c r="C63" s="102" t="s">
        <v>70</v>
      </c>
      <c r="J63" s="62">
        <f>J87</f>
        <v>0</v>
      </c>
      <c r="L63" s="32"/>
      <c r="AU63" s="17" t="s">
        <v>133</v>
      </c>
    </row>
    <row r="64" spans="2:47" s="8" customFormat="1" ht="24.95" customHeight="1">
      <c r="B64" s="103"/>
      <c r="D64" s="104" t="s">
        <v>6473</v>
      </c>
      <c r="E64" s="105"/>
      <c r="F64" s="105"/>
      <c r="G64" s="105"/>
      <c r="H64" s="105"/>
      <c r="I64" s="105"/>
      <c r="J64" s="106">
        <f>J88</f>
        <v>0</v>
      </c>
      <c r="L64" s="103"/>
    </row>
    <row r="65" spans="2:12" s="9" customFormat="1" ht="19.899999999999999" customHeight="1">
      <c r="B65" s="107"/>
      <c r="D65" s="108" t="s">
        <v>6474</v>
      </c>
      <c r="E65" s="109"/>
      <c r="F65" s="109"/>
      <c r="G65" s="109"/>
      <c r="H65" s="109"/>
      <c r="I65" s="109"/>
      <c r="J65" s="110">
        <f>J89</f>
        <v>0</v>
      </c>
      <c r="L65" s="107"/>
    </row>
    <row r="66" spans="2:12" s="1" customFormat="1" ht="21.75" customHeight="1">
      <c r="B66" s="32"/>
      <c r="L66" s="32"/>
    </row>
    <row r="67" spans="2:12" s="1" customFormat="1" ht="6.95" customHeight="1">
      <c r="B67" s="41"/>
      <c r="C67" s="42"/>
      <c r="D67" s="42"/>
      <c r="E67" s="42"/>
      <c r="F67" s="42"/>
      <c r="G67" s="42"/>
      <c r="H67" s="42"/>
      <c r="I67" s="42"/>
      <c r="J67" s="42"/>
      <c r="K67" s="42"/>
      <c r="L67" s="32"/>
    </row>
    <row r="71" spans="2:12" s="1" customFormat="1" ht="6.95" customHeight="1">
      <c r="B71" s="43"/>
      <c r="C71" s="44"/>
      <c r="D71" s="44"/>
      <c r="E71" s="44"/>
      <c r="F71" s="44"/>
      <c r="G71" s="44"/>
      <c r="H71" s="44"/>
      <c r="I71" s="44"/>
      <c r="J71" s="44"/>
      <c r="K71" s="44"/>
      <c r="L71" s="32"/>
    </row>
    <row r="72" spans="2:12" s="1" customFormat="1" ht="24.95" customHeight="1">
      <c r="B72" s="32"/>
      <c r="C72" s="21" t="s">
        <v>167</v>
      </c>
      <c r="L72" s="32"/>
    </row>
    <row r="73" spans="2:12" s="1" customFormat="1" ht="6.95" customHeight="1">
      <c r="B73" s="32"/>
      <c r="L73" s="32"/>
    </row>
    <row r="74" spans="2:12" s="1" customFormat="1" ht="12" customHeight="1">
      <c r="B74" s="32"/>
      <c r="C74" s="27" t="s">
        <v>17</v>
      </c>
      <c r="L74" s="32"/>
    </row>
    <row r="75" spans="2:12" s="1" customFormat="1" ht="26.25" customHeight="1">
      <c r="B75" s="32"/>
      <c r="E75" s="341" t="str">
        <f>E7</f>
        <v>Stavební úpravy části objektu A (budovy T13) na dětskou psychiatrii Nemocnice České Budějovice</v>
      </c>
      <c r="F75" s="342"/>
      <c r="G75" s="342"/>
      <c r="H75" s="342"/>
      <c r="L75" s="32"/>
    </row>
    <row r="76" spans="2:12" ht="12" customHeight="1">
      <c r="B76" s="20"/>
      <c r="C76" s="27" t="s">
        <v>126</v>
      </c>
      <c r="L76" s="20"/>
    </row>
    <row r="77" spans="2:12" s="1" customFormat="1" ht="16.5" customHeight="1">
      <c r="B77" s="32"/>
      <c r="E77" s="341" t="s">
        <v>127</v>
      </c>
      <c r="F77" s="340"/>
      <c r="G77" s="340"/>
      <c r="H77" s="340"/>
      <c r="L77" s="32"/>
    </row>
    <row r="78" spans="2:12" s="1" customFormat="1" ht="12" customHeight="1">
      <c r="B78" s="32"/>
      <c r="C78" s="27" t="s">
        <v>128</v>
      </c>
      <c r="L78" s="32"/>
    </row>
    <row r="79" spans="2:12" s="1" customFormat="1" ht="16.5" customHeight="1">
      <c r="B79" s="32"/>
      <c r="E79" s="335" t="str">
        <f>E11</f>
        <v>06 - medicinální plyny</v>
      </c>
      <c r="F79" s="340"/>
      <c r="G79" s="340"/>
      <c r="H79" s="340"/>
      <c r="L79" s="32"/>
    </row>
    <row r="80" spans="2:12" s="1" customFormat="1" ht="6.95" customHeight="1">
      <c r="B80" s="32"/>
      <c r="L80" s="32"/>
    </row>
    <row r="81" spans="2:65" s="1" customFormat="1" ht="12" customHeight="1">
      <c r="B81" s="32"/>
      <c r="C81" s="27" t="s">
        <v>22</v>
      </c>
      <c r="F81" s="25" t="str">
        <f>F14</f>
        <v>České Budějovice</v>
      </c>
      <c r="I81" s="27" t="s">
        <v>24</v>
      </c>
      <c r="J81" s="49" t="str">
        <f>IF(J14="","",J14)</f>
        <v>11. 5. 2023</v>
      </c>
      <c r="L81" s="32"/>
    </row>
    <row r="82" spans="2:65" s="1" customFormat="1" ht="6.95" customHeight="1">
      <c r="B82" s="32"/>
      <c r="L82" s="32"/>
    </row>
    <row r="83" spans="2:65" s="1" customFormat="1" ht="25.7" customHeight="1">
      <c r="B83" s="32"/>
      <c r="C83" s="27" t="s">
        <v>26</v>
      </c>
      <c r="F83" s="25" t="str">
        <f>E17</f>
        <v xml:space="preserve"> </v>
      </c>
      <c r="I83" s="27" t="s">
        <v>32</v>
      </c>
      <c r="J83" s="30" t="str">
        <f>E23</f>
        <v>Atelier G+G s.r.o., Jindřichův Hradec</v>
      </c>
      <c r="L83" s="32"/>
    </row>
    <row r="84" spans="2:65" s="1" customFormat="1" ht="15.2" customHeight="1">
      <c r="B84" s="32"/>
      <c r="C84" s="27" t="s">
        <v>30</v>
      </c>
      <c r="F84" s="25" t="str">
        <f>IF(E20="","",E20)</f>
        <v>Vyplň údaj</v>
      </c>
      <c r="I84" s="27" t="s">
        <v>35</v>
      </c>
      <c r="J84" s="30" t="str">
        <f>E26</f>
        <v xml:space="preserve"> </v>
      </c>
      <c r="L84" s="32"/>
    </row>
    <row r="85" spans="2:65" s="1" customFormat="1" ht="10.35" customHeight="1">
      <c r="B85" s="32"/>
      <c r="L85" s="32"/>
    </row>
    <row r="86" spans="2:65" s="10" customFormat="1" ht="29.25" customHeight="1">
      <c r="B86" s="111"/>
      <c r="C86" s="112" t="s">
        <v>168</v>
      </c>
      <c r="D86" s="113" t="s">
        <v>57</v>
      </c>
      <c r="E86" s="113" t="s">
        <v>53</v>
      </c>
      <c r="F86" s="113" t="s">
        <v>54</v>
      </c>
      <c r="G86" s="113" t="s">
        <v>169</v>
      </c>
      <c r="H86" s="113" t="s">
        <v>170</v>
      </c>
      <c r="I86" s="113" t="s">
        <v>171</v>
      </c>
      <c r="J86" s="113" t="s">
        <v>132</v>
      </c>
      <c r="K86" s="114" t="s">
        <v>172</v>
      </c>
      <c r="L86" s="111"/>
      <c r="M86" s="55" t="s">
        <v>3</v>
      </c>
      <c r="N86" s="56" t="s">
        <v>42</v>
      </c>
      <c r="O86" s="56" t="s">
        <v>173</v>
      </c>
      <c r="P86" s="56" t="s">
        <v>174</v>
      </c>
      <c r="Q86" s="56" t="s">
        <v>175</v>
      </c>
      <c r="R86" s="56" t="s">
        <v>176</v>
      </c>
      <c r="S86" s="56" t="s">
        <v>177</v>
      </c>
      <c r="T86" s="57" t="s">
        <v>178</v>
      </c>
    </row>
    <row r="87" spans="2:65" s="1" customFormat="1" ht="22.9" customHeight="1">
      <c r="B87" s="32"/>
      <c r="C87" s="60" t="s">
        <v>179</v>
      </c>
      <c r="J87" s="115">
        <f>BK87</f>
        <v>0</v>
      </c>
      <c r="L87" s="32"/>
      <c r="M87" s="58"/>
      <c r="N87" s="50"/>
      <c r="O87" s="50"/>
      <c r="P87" s="116">
        <f>P88</f>
        <v>0</v>
      </c>
      <c r="Q87" s="50"/>
      <c r="R87" s="116">
        <f>R88</f>
        <v>0</v>
      </c>
      <c r="S87" s="50"/>
      <c r="T87" s="117">
        <f>T88</f>
        <v>0</v>
      </c>
      <c r="AT87" s="17" t="s">
        <v>71</v>
      </c>
      <c r="AU87" s="17" t="s">
        <v>133</v>
      </c>
      <c r="BK87" s="118">
        <f>BK88</f>
        <v>0</v>
      </c>
    </row>
    <row r="88" spans="2:65" s="11" customFormat="1" ht="25.9" customHeight="1">
      <c r="B88" s="119"/>
      <c r="D88" s="120" t="s">
        <v>71</v>
      </c>
      <c r="E88" s="121" t="s">
        <v>281</v>
      </c>
      <c r="F88" s="121" t="s">
        <v>6475</v>
      </c>
      <c r="I88" s="122"/>
      <c r="J88" s="123">
        <f>BK88</f>
        <v>0</v>
      </c>
      <c r="L88" s="119"/>
      <c r="M88" s="124"/>
      <c r="P88" s="125">
        <f>P89</f>
        <v>0</v>
      </c>
      <c r="R88" s="125">
        <f>R89</f>
        <v>0</v>
      </c>
      <c r="T88" s="126">
        <f>T89</f>
        <v>0</v>
      </c>
      <c r="AR88" s="120" t="s">
        <v>202</v>
      </c>
      <c r="AT88" s="127" t="s">
        <v>71</v>
      </c>
      <c r="AU88" s="127" t="s">
        <v>72</v>
      </c>
      <c r="AY88" s="120" t="s">
        <v>182</v>
      </c>
      <c r="BK88" s="128">
        <f>BK89</f>
        <v>0</v>
      </c>
    </row>
    <row r="89" spans="2:65" s="11" customFormat="1" ht="22.9" customHeight="1">
      <c r="B89" s="119"/>
      <c r="D89" s="120" t="s">
        <v>71</v>
      </c>
      <c r="E89" s="129" t="s">
        <v>6476</v>
      </c>
      <c r="F89" s="129" t="s">
        <v>6477</v>
      </c>
      <c r="I89" s="122"/>
      <c r="J89" s="130">
        <f>BK89</f>
        <v>0</v>
      </c>
      <c r="L89" s="119"/>
      <c r="M89" s="124"/>
      <c r="P89" s="125">
        <f>SUM(P90:P121)</f>
        <v>0</v>
      </c>
      <c r="R89" s="125">
        <f>SUM(R90:R121)</f>
        <v>0</v>
      </c>
      <c r="T89" s="126">
        <f>SUM(T90:T121)</f>
        <v>0</v>
      </c>
      <c r="AR89" s="120" t="s">
        <v>202</v>
      </c>
      <c r="AT89" s="127" t="s">
        <v>71</v>
      </c>
      <c r="AU89" s="127" t="s">
        <v>79</v>
      </c>
      <c r="AY89" s="120" t="s">
        <v>182</v>
      </c>
      <c r="BK89" s="128">
        <f>SUM(BK90:BK121)</f>
        <v>0</v>
      </c>
    </row>
    <row r="90" spans="2:65" s="1" customFormat="1" ht="16.5" customHeight="1">
      <c r="B90" s="131"/>
      <c r="C90" s="132" t="s">
        <v>79</v>
      </c>
      <c r="D90" s="132" t="s">
        <v>184</v>
      </c>
      <c r="E90" s="133" t="s">
        <v>6478</v>
      </c>
      <c r="F90" s="134" t="s">
        <v>6479</v>
      </c>
      <c r="G90" s="135" t="s">
        <v>300</v>
      </c>
      <c r="H90" s="136">
        <v>6</v>
      </c>
      <c r="I90" s="137"/>
      <c r="J90" s="138">
        <f t="shared" ref="J90:J121" si="0">ROUND(I90*H90,2)</f>
        <v>0</v>
      </c>
      <c r="K90" s="134" t="s">
        <v>3</v>
      </c>
      <c r="L90" s="32"/>
      <c r="M90" s="139" t="s">
        <v>3</v>
      </c>
      <c r="N90" s="140" t="s">
        <v>43</v>
      </c>
      <c r="P90" s="141">
        <f t="shared" ref="P90:P121" si="1">O90*H90</f>
        <v>0</v>
      </c>
      <c r="Q90" s="141">
        <v>0</v>
      </c>
      <c r="R90" s="141">
        <f t="shared" ref="R90:R121" si="2">Q90*H90</f>
        <v>0</v>
      </c>
      <c r="S90" s="141">
        <v>0</v>
      </c>
      <c r="T90" s="142">
        <f t="shared" ref="T90:T121" si="3">S90*H90</f>
        <v>0</v>
      </c>
      <c r="AR90" s="143" t="s">
        <v>189</v>
      </c>
      <c r="AT90" s="143" t="s">
        <v>184</v>
      </c>
      <c r="AU90" s="143" t="s">
        <v>81</v>
      </c>
      <c r="AY90" s="17" t="s">
        <v>182</v>
      </c>
      <c r="BE90" s="144">
        <f t="shared" ref="BE90:BE121" si="4">IF(N90="základní",J90,0)</f>
        <v>0</v>
      </c>
      <c r="BF90" s="144">
        <f t="shared" ref="BF90:BF121" si="5">IF(N90="snížená",J90,0)</f>
        <v>0</v>
      </c>
      <c r="BG90" s="144">
        <f t="shared" ref="BG90:BG121" si="6">IF(N90="zákl. přenesená",J90,0)</f>
        <v>0</v>
      </c>
      <c r="BH90" s="144">
        <f t="shared" ref="BH90:BH121" si="7">IF(N90="sníž. přenesená",J90,0)</f>
        <v>0</v>
      </c>
      <c r="BI90" s="144">
        <f t="shared" ref="BI90:BI121" si="8">IF(N90="nulová",J90,0)</f>
        <v>0</v>
      </c>
      <c r="BJ90" s="17" t="s">
        <v>79</v>
      </c>
      <c r="BK90" s="144">
        <f t="shared" ref="BK90:BK121" si="9">ROUND(I90*H90,2)</f>
        <v>0</v>
      </c>
      <c r="BL90" s="17" t="s">
        <v>189</v>
      </c>
      <c r="BM90" s="143" t="s">
        <v>81</v>
      </c>
    </row>
    <row r="91" spans="2:65" s="1" customFormat="1" ht="16.5" customHeight="1">
      <c r="B91" s="131"/>
      <c r="C91" s="132" t="s">
        <v>81</v>
      </c>
      <c r="D91" s="132" t="s">
        <v>184</v>
      </c>
      <c r="E91" s="133" t="s">
        <v>6480</v>
      </c>
      <c r="F91" s="134" t="s">
        <v>6481</v>
      </c>
      <c r="G91" s="135" t="s">
        <v>300</v>
      </c>
      <c r="H91" s="136">
        <v>95</v>
      </c>
      <c r="I91" s="137"/>
      <c r="J91" s="138">
        <f t="shared" si="0"/>
        <v>0</v>
      </c>
      <c r="K91" s="134" t="s">
        <v>3</v>
      </c>
      <c r="L91" s="32"/>
      <c r="M91" s="139" t="s">
        <v>3</v>
      </c>
      <c r="N91" s="140" t="s">
        <v>43</v>
      </c>
      <c r="P91" s="141">
        <f t="shared" si="1"/>
        <v>0</v>
      </c>
      <c r="Q91" s="141">
        <v>0</v>
      </c>
      <c r="R91" s="141">
        <f t="shared" si="2"/>
        <v>0</v>
      </c>
      <c r="S91" s="141">
        <v>0</v>
      </c>
      <c r="T91" s="142">
        <f t="shared" si="3"/>
        <v>0</v>
      </c>
      <c r="AR91" s="143" t="s">
        <v>189</v>
      </c>
      <c r="AT91" s="143" t="s">
        <v>184</v>
      </c>
      <c r="AU91" s="143" t="s">
        <v>81</v>
      </c>
      <c r="AY91" s="17" t="s">
        <v>182</v>
      </c>
      <c r="BE91" s="144">
        <f t="shared" si="4"/>
        <v>0</v>
      </c>
      <c r="BF91" s="144">
        <f t="shared" si="5"/>
        <v>0</v>
      </c>
      <c r="BG91" s="144">
        <f t="shared" si="6"/>
        <v>0</v>
      </c>
      <c r="BH91" s="144">
        <f t="shared" si="7"/>
        <v>0</v>
      </c>
      <c r="BI91" s="144">
        <f t="shared" si="8"/>
        <v>0</v>
      </c>
      <c r="BJ91" s="17" t="s">
        <v>79</v>
      </c>
      <c r="BK91" s="144">
        <f t="shared" si="9"/>
        <v>0</v>
      </c>
      <c r="BL91" s="17" t="s">
        <v>189</v>
      </c>
      <c r="BM91" s="143" t="s">
        <v>189</v>
      </c>
    </row>
    <row r="92" spans="2:65" s="1" customFormat="1" ht="16.5" customHeight="1">
      <c r="B92" s="131"/>
      <c r="C92" s="132" t="s">
        <v>202</v>
      </c>
      <c r="D92" s="132" t="s">
        <v>184</v>
      </c>
      <c r="E92" s="133" t="s">
        <v>6482</v>
      </c>
      <c r="F92" s="134" t="s">
        <v>6483</v>
      </c>
      <c r="G92" s="135" t="s">
        <v>300</v>
      </c>
      <c r="H92" s="136">
        <v>17</v>
      </c>
      <c r="I92" s="137"/>
      <c r="J92" s="138">
        <f t="shared" si="0"/>
        <v>0</v>
      </c>
      <c r="K92" s="134" t="s">
        <v>3</v>
      </c>
      <c r="L92" s="32"/>
      <c r="M92" s="139" t="s">
        <v>3</v>
      </c>
      <c r="N92" s="140" t="s">
        <v>43</v>
      </c>
      <c r="P92" s="141">
        <f t="shared" si="1"/>
        <v>0</v>
      </c>
      <c r="Q92" s="141">
        <v>0</v>
      </c>
      <c r="R92" s="141">
        <f t="shared" si="2"/>
        <v>0</v>
      </c>
      <c r="S92" s="141">
        <v>0</v>
      </c>
      <c r="T92" s="142">
        <f t="shared" si="3"/>
        <v>0</v>
      </c>
      <c r="AR92" s="143" t="s">
        <v>189</v>
      </c>
      <c r="AT92" s="143" t="s">
        <v>184</v>
      </c>
      <c r="AU92" s="143" t="s">
        <v>81</v>
      </c>
      <c r="AY92" s="17" t="s">
        <v>182</v>
      </c>
      <c r="BE92" s="144">
        <f t="shared" si="4"/>
        <v>0</v>
      </c>
      <c r="BF92" s="144">
        <f t="shared" si="5"/>
        <v>0</v>
      </c>
      <c r="BG92" s="144">
        <f t="shared" si="6"/>
        <v>0</v>
      </c>
      <c r="BH92" s="144">
        <f t="shared" si="7"/>
        <v>0</v>
      </c>
      <c r="BI92" s="144">
        <f t="shared" si="8"/>
        <v>0</v>
      </c>
      <c r="BJ92" s="17" t="s">
        <v>79</v>
      </c>
      <c r="BK92" s="144">
        <f t="shared" si="9"/>
        <v>0</v>
      </c>
      <c r="BL92" s="17" t="s">
        <v>189</v>
      </c>
      <c r="BM92" s="143" t="s">
        <v>224</v>
      </c>
    </row>
    <row r="93" spans="2:65" s="1" customFormat="1" ht="16.5" customHeight="1">
      <c r="B93" s="131"/>
      <c r="C93" s="132" t="s">
        <v>189</v>
      </c>
      <c r="D93" s="132" t="s">
        <v>184</v>
      </c>
      <c r="E93" s="133" t="s">
        <v>6484</v>
      </c>
      <c r="F93" s="134" t="s">
        <v>6485</v>
      </c>
      <c r="G93" s="135" t="s">
        <v>300</v>
      </c>
      <c r="H93" s="136">
        <v>74</v>
      </c>
      <c r="I93" s="137"/>
      <c r="J93" s="138">
        <f t="shared" si="0"/>
        <v>0</v>
      </c>
      <c r="K93" s="134" t="s">
        <v>3</v>
      </c>
      <c r="L93" s="32"/>
      <c r="M93" s="139" t="s">
        <v>3</v>
      </c>
      <c r="N93" s="140" t="s">
        <v>43</v>
      </c>
      <c r="P93" s="141">
        <f t="shared" si="1"/>
        <v>0</v>
      </c>
      <c r="Q93" s="141">
        <v>0</v>
      </c>
      <c r="R93" s="141">
        <f t="shared" si="2"/>
        <v>0</v>
      </c>
      <c r="S93" s="141">
        <v>0</v>
      </c>
      <c r="T93" s="142">
        <f t="shared" si="3"/>
        <v>0</v>
      </c>
      <c r="AR93" s="143" t="s">
        <v>189</v>
      </c>
      <c r="AT93" s="143" t="s">
        <v>184</v>
      </c>
      <c r="AU93" s="143" t="s">
        <v>81</v>
      </c>
      <c r="AY93" s="17" t="s">
        <v>182</v>
      </c>
      <c r="BE93" s="144">
        <f t="shared" si="4"/>
        <v>0</v>
      </c>
      <c r="BF93" s="144">
        <f t="shared" si="5"/>
        <v>0</v>
      </c>
      <c r="BG93" s="144">
        <f t="shared" si="6"/>
        <v>0</v>
      </c>
      <c r="BH93" s="144">
        <f t="shared" si="7"/>
        <v>0</v>
      </c>
      <c r="BI93" s="144">
        <f t="shared" si="8"/>
        <v>0</v>
      </c>
      <c r="BJ93" s="17" t="s">
        <v>79</v>
      </c>
      <c r="BK93" s="144">
        <f t="shared" si="9"/>
        <v>0</v>
      </c>
      <c r="BL93" s="17" t="s">
        <v>189</v>
      </c>
      <c r="BM93" s="143" t="s">
        <v>236</v>
      </c>
    </row>
    <row r="94" spans="2:65" s="1" customFormat="1" ht="16.5" customHeight="1">
      <c r="B94" s="131"/>
      <c r="C94" s="132" t="s">
        <v>218</v>
      </c>
      <c r="D94" s="132" t="s">
        <v>184</v>
      </c>
      <c r="E94" s="133" t="s">
        <v>6486</v>
      </c>
      <c r="F94" s="134" t="s">
        <v>6487</v>
      </c>
      <c r="G94" s="135" t="s">
        <v>543</v>
      </c>
      <c r="H94" s="136">
        <v>1</v>
      </c>
      <c r="I94" s="137"/>
      <c r="J94" s="138">
        <f t="shared" si="0"/>
        <v>0</v>
      </c>
      <c r="K94" s="134" t="s">
        <v>3</v>
      </c>
      <c r="L94" s="32"/>
      <c r="M94" s="139" t="s">
        <v>3</v>
      </c>
      <c r="N94" s="140" t="s">
        <v>43</v>
      </c>
      <c r="P94" s="141">
        <f t="shared" si="1"/>
        <v>0</v>
      </c>
      <c r="Q94" s="141">
        <v>0</v>
      </c>
      <c r="R94" s="141">
        <f t="shared" si="2"/>
        <v>0</v>
      </c>
      <c r="S94" s="141">
        <v>0</v>
      </c>
      <c r="T94" s="142">
        <f t="shared" si="3"/>
        <v>0</v>
      </c>
      <c r="AR94" s="143" t="s">
        <v>189</v>
      </c>
      <c r="AT94" s="143" t="s">
        <v>184</v>
      </c>
      <c r="AU94" s="143" t="s">
        <v>81</v>
      </c>
      <c r="AY94" s="17" t="s">
        <v>182</v>
      </c>
      <c r="BE94" s="144">
        <f t="shared" si="4"/>
        <v>0</v>
      </c>
      <c r="BF94" s="144">
        <f t="shared" si="5"/>
        <v>0</v>
      </c>
      <c r="BG94" s="144">
        <f t="shared" si="6"/>
        <v>0</v>
      </c>
      <c r="BH94" s="144">
        <f t="shared" si="7"/>
        <v>0</v>
      </c>
      <c r="BI94" s="144">
        <f t="shared" si="8"/>
        <v>0</v>
      </c>
      <c r="BJ94" s="17" t="s">
        <v>79</v>
      </c>
      <c r="BK94" s="144">
        <f t="shared" si="9"/>
        <v>0</v>
      </c>
      <c r="BL94" s="17" t="s">
        <v>189</v>
      </c>
      <c r="BM94" s="143" t="s">
        <v>111</v>
      </c>
    </row>
    <row r="95" spans="2:65" s="1" customFormat="1" ht="16.5" customHeight="1">
      <c r="B95" s="131"/>
      <c r="C95" s="132" t="s">
        <v>224</v>
      </c>
      <c r="D95" s="132" t="s">
        <v>184</v>
      </c>
      <c r="E95" s="133" t="s">
        <v>6488</v>
      </c>
      <c r="F95" s="134" t="s">
        <v>6489</v>
      </c>
      <c r="G95" s="135" t="s">
        <v>6490</v>
      </c>
      <c r="H95" s="136">
        <v>600</v>
      </c>
      <c r="I95" s="137"/>
      <c r="J95" s="138">
        <f t="shared" si="0"/>
        <v>0</v>
      </c>
      <c r="K95" s="134" t="s">
        <v>3</v>
      </c>
      <c r="L95" s="32"/>
      <c r="M95" s="139" t="s">
        <v>3</v>
      </c>
      <c r="N95" s="140" t="s">
        <v>43</v>
      </c>
      <c r="P95" s="141">
        <f t="shared" si="1"/>
        <v>0</v>
      </c>
      <c r="Q95" s="141">
        <v>0</v>
      </c>
      <c r="R95" s="141">
        <f t="shared" si="2"/>
        <v>0</v>
      </c>
      <c r="S95" s="141">
        <v>0</v>
      </c>
      <c r="T95" s="142">
        <f t="shared" si="3"/>
        <v>0</v>
      </c>
      <c r="AR95" s="143" t="s">
        <v>189</v>
      </c>
      <c r="AT95" s="143" t="s">
        <v>184</v>
      </c>
      <c r="AU95" s="143" t="s">
        <v>81</v>
      </c>
      <c r="AY95" s="17" t="s">
        <v>182</v>
      </c>
      <c r="BE95" s="144">
        <f t="shared" si="4"/>
        <v>0</v>
      </c>
      <c r="BF95" s="144">
        <f t="shared" si="5"/>
        <v>0</v>
      </c>
      <c r="BG95" s="144">
        <f t="shared" si="6"/>
        <v>0</v>
      </c>
      <c r="BH95" s="144">
        <f t="shared" si="7"/>
        <v>0</v>
      </c>
      <c r="BI95" s="144">
        <f t="shared" si="8"/>
        <v>0</v>
      </c>
      <c r="BJ95" s="17" t="s">
        <v>79</v>
      </c>
      <c r="BK95" s="144">
        <f t="shared" si="9"/>
        <v>0</v>
      </c>
      <c r="BL95" s="17" t="s">
        <v>189</v>
      </c>
      <c r="BM95" s="143" t="s">
        <v>260</v>
      </c>
    </row>
    <row r="96" spans="2:65" s="1" customFormat="1" ht="16.5" customHeight="1">
      <c r="B96" s="131"/>
      <c r="C96" s="132" t="s">
        <v>230</v>
      </c>
      <c r="D96" s="132" t="s">
        <v>184</v>
      </c>
      <c r="E96" s="133" t="s">
        <v>6491</v>
      </c>
      <c r="F96" s="134" t="s">
        <v>6492</v>
      </c>
      <c r="G96" s="135" t="s">
        <v>543</v>
      </c>
      <c r="H96" s="136">
        <v>10</v>
      </c>
      <c r="I96" s="137"/>
      <c r="J96" s="138">
        <f t="shared" si="0"/>
        <v>0</v>
      </c>
      <c r="K96" s="134" t="s">
        <v>3</v>
      </c>
      <c r="L96" s="32"/>
      <c r="M96" s="139" t="s">
        <v>3</v>
      </c>
      <c r="N96" s="140" t="s">
        <v>43</v>
      </c>
      <c r="P96" s="141">
        <f t="shared" si="1"/>
        <v>0</v>
      </c>
      <c r="Q96" s="141">
        <v>0</v>
      </c>
      <c r="R96" s="141">
        <f t="shared" si="2"/>
        <v>0</v>
      </c>
      <c r="S96" s="141">
        <v>0</v>
      </c>
      <c r="T96" s="142">
        <f t="shared" si="3"/>
        <v>0</v>
      </c>
      <c r="AR96" s="143" t="s">
        <v>189</v>
      </c>
      <c r="AT96" s="143" t="s">
        <v>184</v>
      </c>
      <c r="AU96" s="143" t="s">
        <v>81</v>
      </c>
      <c r="AY96" s="17" t="s">
        <v>182</v>
      </c>
      <c r="BE96" s="144">
        <f t="shared" si="4"/>
        <v>0</v>
      </c>
      <c r="BF96" s="144">
        <f t="shared" si="5"/>
        <v>0</v>
      </c>
      <c r="BG96" s="144">
        <f t="shared" si="6"/>
        <v>0</v>
      </c>
      <c r="BH96" s="144">
        <f t="shared" si="7"/>
        <v>0</v>
      </c>
      <c r="BI96" s="144">
        <f t="shared" si="8"/>
        <v>0</v>
      </c>
      <c r="BJ96" s="17" t="s">
        <v>79</v>
      </c>
      <c r="BK96" s="144">
        <f t="shared" si="9"/>
        <v>0</v>
      </c>
      <c r="BL96" s="17" t="s">
        <v>189</v>
      </c>
      <c r="BM96" s="143" t="s">
        <v>271</v>
      </c>
    </row>
    <row r="97" spans="2:65" s="1" customFormat="1" ht="16.5" customHeight="1">
      <c r="B97" s="131"/>
      <c r="C97" s="132" t="s">
        <v>236</v>
      </c>
      <c r="D97" s="132" t="s">
        <v>184</v>
      </c>
      <c r="E97" s="133" t="s">
        <v>6493</v>
      </c>
      <c r="F97" s="134" t="s">
        <v>6494</v>
      </c>
      <c r="G97" s="135" t="s">
        <v>543</v>
      </c>
      <c r="H97" s="136">
        <v>2</v>
      </c>
      <c r="I97" s="137"/>
      <c r="J97" s="138">
        <f t="shared" si="0"/>
        <v>0</v>
      </c>
      <c r="K97" s="134" t="s">
        <v>3</v>
      </c>
      <c r="L97" s="32"/>
      <c r="M97" s="139" t="s">
        <v>3</v>
      </c>
      <c r="N97" s="140" t="s">
        <v>43</v>
      </c>
      <c r="P97" s="141">
        <f t="shared" si="1"/>
        <v>0</v>
      </c>
      <c r="Q97" s="141">
        <v>0</v>
      </c>
      <c r="R97" s="141">
        <f t="shared" si="2"/>
        <v>0</v>
      </c>
      <c r="S97" s="141">
        <v>0</v>
      </c>
      <c r="T97" s="142">
        <f t="shared" si="3"/>
        <v>0</v>
      </c>
      <c r="AR97" s="143" t="s">
        <v>189</v>
      </c>
      <c r="AT97" s="143" t="s">
        <v>184</v>
      </c>
      <c r="AU97" s="143" t="s">
        <v>81</v>
      </c>
      <c r="AY97" s="17" t="s">
        <v>182</v>
      </c>
      <c r="BE97" s="144">
        <f t="shared" si="4"/>
        <v>0</v>
      </c>
      <c r="BF97" s="144">
        <f t="shared" si="5"/>
        <v>0</v>
      </c>
      <c r="BG97" s="144">
        <f t="shared" si="6"/>
        <v>0</v>
      </c>
      <c r="BH97" s="144">
        <f t="shared" si="7"/>
        <v>0</v>
      </c>
      <c r="BI97" s="144">
        <f t="shared" si="8"/>
        <v>0</v>
      </c>
      <c r="BJ97" s="17" t="s">
        <v>79</v>
      </c>
      <c r="BK97" s="144">
        <f t="shared" si="9"/>
        <v>0</v>
      </c>
      <c r="BL97" s="17" t="s">
        <v>189</v>
      </c>
      <c r="BM97" s="143" t="s">
        <v>286</v>
      </c>
    </row>
    <row r="98" spans="2:65" s="1" customFormat="1" ht="16.5" customHeight="1">
      <c r="B98" s="131"/>
      <c r="C98" s="132" t="s">
        <v>243</v>
      </c>
      <c r="D98" s="132" t="s">
        <v>184</v>
      </c>
      <c r="E98" s="133" t="s">
        <v>6495</v>
      </c>
      <c r="F98" s="134" t="s">
        <v>6496</v>
      </c>
      <c r="G98" s="135" t="s">
        <v>543</v>
      </c>
      <c r="H98" s="136">
        <v>5</v>
      </c>
      <c r="I98" s="137"/>
      <c r="J98" s="138">
        <f t="shared" si="0"/>
        <v>0</v>
      </c>
      <c r="K98" s="134" t="s">
        <v>3</v>
      </c>
      <c r="L98" s="32"/>
      <c r="M98" s="139" t="s">
        <v>3</v>
      </c>
      <c r="N98" s="140" t="s">
        <v>43</v>
      </c>
      <c r="P98" s="141">
        <f t="shared" si="1"/>
        <v>0</v>
      </c>
      <c r="Q98" s="141">
        <v>0</v>
      </c>
      <c r="R98" s="141">
        <f t="shared" si="2"/>
        <v>0</v>
      </c>
      <c r="S98" s="141">
        <v>0</v>
      </c>
      <c r="T98" s="142">
        <f t="shared" si="3"/>
        <v>0</v>
      </c>
      <c r="AR98" s="143" t="s">
        <v>189</v>
      </c>
      <c r="AT98" s="143" t="s">
        <v>184</v>
      </c>
      <c r="AU98" s="143" t="s">
        <v>81</v>
      </c>
      <c r="AY98" s="17" t="s">
        <v>182</v>
      </c>
      <c r="BE98" s="144">
        <f t="shared" si="4"/>
        <v>0</v>
      </c>
      <c r="BF98" s="144">
        <f t="shared" si="5"/>
        <v>0</v>
      </c>
      <c r="BG98" s="144">
        <f t="shared" si="6"/>
        <v>0</v>
      </c>
      <c r="BH98" s="144">
        <f t="shared" si="7"/>
        <v>0</v>
      </c>
      <c r="BI98" s="144">
        <f t="shared" si="8"/>
        <v>0</v>
      </c>
      <c r="BJ98" s="17" t="s">
        <v>79</v>
      </c>
      <c r="BK98" s="144">
        <f t="shared" si="9"/>
        <v>0</v>
      </c>
      <c r="BL98" s="17" t="s">
        <v>189</v>
      </c>
      <c r="BM98" s="143" t="s">
        <v>297</v>
      </c>
    </row>
    <row r="99" spans="2:65" s="1" customFormat="1" ht="16.5" customHeight="1">
      <c r="B99" s="131"/>
      <c r="C99" s="132" t="s">
        <v>111</v>
      </c>
      <c r="D99" s="132" t="s">
        <v>184</v>
      </c>
      <c r="E99" s="133" t="s">
        <v>6497</v>
      </c>
      <c r="F99" s="134" t="s">
        <v>6498</v>
      </c>
      <c r="G99" s="135" t="s">
        <v>543</v>
      </c>
      <c r="H99" s="136">
        <v>77</v>
      </c>
      <c r="I99" s="137"/>
      <c r="J99" s="138">
        <f t="shared" si="0"/>
        <v>0</v>
      </c>
      <c r="K99" s="134" t="s">
        <v>3</v>
      </c>
      <c r="L99" s="32"/>
      <c r="M99" s="139" t="s">
        <v>3</v>
      </c>
      <c r="N99" s="140" t="s">
        <v>43</v>
      </c>
      <c r="P99" s="141">
        <f t="shared" si="1"/>
        <v>0</v>
      </c>
      <c r="Q99" s="141">
        <v>0</v>
      </c>
      <c r="R99" s="141">
        <f t="shared" si="2"/>
        <v>0</v>
      </c>
      <c r="S99" s="141">
        <v>0</v>
      </c>
      <c r="T99" s="142">
        <f t="shared" si="3"/>
        <v>0</v>
      </c>
      <c r="AR99" s="143" t="s">
        <v>189</v>
      </c>
      <c r="AT99" s="143" t="s">
        <v>184</v>
      </c>
      <c r="AU99" s="143" t="s">
        <v>81</v>
      </c>
      <c r="AY99" s="17" t="s">
        <v>182</v>
      </c>
      <c r="BE99" s="144">
        <f t="shared" si="4"/>
        <v>0</v>
      </c>
      <c r="BF99" s="144">
        <f t="shared" si="5"/>
        <v>0</v>
      </c>
      <c r="BG99" s="144">
        <f t="shared" si="6"/>
        <v>0</v>
      </c>
      <c r="BH99" s="144">
        <f t="shared" si="7"/>
        <v>0</v>
      </c>
      <c r="BI99" s="144">
        <f t="shared" si="8"/>
        <v>0</v>
      </c>
      <c r="BJ99" s="17" t="s">
        <v>79</v>
      </c>
      <c r="BK99" s="144">
        <f t="shared" si="9"/>
        <v>0</v>
      </c>
      <c r="BL99" s="17" t="s">
        <v>189</v>
      </c>
      <c r="BM99" s="143" t="s">
        <v>309</v>
      </c>
    </row>
    <row r="100" spans="2:65" s="1" customFormat="1" ht="16.5" customHeight="1">
      <c r="B100" s="131"/>
      <c r="C100" s="132" t="s">
        <v>114</v>
      </c>
      <c r="D100" s="132" t="s">
        <v>184</v>
      </c>
      <c r="E100" s="133" t="s">
        <v>6499</v>
      </c>
      <c r="F100" s="134" t="s">
        <v>6500</v>
      </c>
      <c r="G100" s="135" t="s">
        <v>543</v>
      </c>
      <c r="H100" s="136">
        <v>93</v>
      </c>
      <c r="I100" s="137"/>
      <c r="J100" s="138">
        <f t="shared" si="0"/>
        <v>0</v>
      </c>
      <c r="K100" s="134" t="s">
        <v>3</v>
      </c>
      <c r="L100" s="32"/>
      <c r="M100" s="139" t="s">
        <v>3</v>
      </c>
      <c r="N100" s="140" t="s">
        <v>43</v>
      </c>
      <c r="P100" s="141">
        <f t="shared" si="1"/>
        <v>0</v>
      </c>
      <c r="Q100" s="141">
        <v>0</v>
      </c>
      <c r="R100" s="141">
        <f t="shared" si="2"/>
        <v>0</v>
      </c>
      <c r="S100" s="141">
        <v>0</v>
      </c>
      <c r="T100" s="142">
        <f t="shared" si="3"/>
        <v>0</v>
      </c>
      <c r="AR100" s="143" t="s">
        <v>189</v>
      </c>
      <c r="AT100" s="143" t="s">
        <v>184</v>
      </c>
      <c r="AU100" s="143" t="s">
        <v>81</v>
      </c>
      <c r="AY100" s="17" t="s">
        <v>182</v>
      </c>
      <c r="BE100" s="144">
        <f t="shared" si="4"/>
        <v>0</v>
      </c>
      <c r="BF100" s="144">
        <f t="shared" si="5"/>
        <v>0</v>
      </c>
      <c r="BG100" s="144">
        <f t="shared" si="6"/>
        <v>0</v>
      </c>
      <c r="BH100" s="144">
        <f t="shared" si="7"/>
        <v>0</v>
      </c>
      <c r="BI100" s="144">
        <f t="shared" si="8"/>
        <v>0</v>
      </c>
      <c r="BJ100" s="17" t="s">
        <v>79</v>
      </c>
      <c r="BK100" s="144">
        <f t="shared" si="9"/>
        <v>0</v>
      </c>
      <c r="BL100" s="17" t="s">
        <v>189</v>
      </c>
      <c r="BM100" s="143" t="s">
        <v>319</v>
      </c>
    </row>
    <row r="101" spans="2:65" s="1" customFormat="1" ht="16.5" customHeight="1">
      <c r="B101" s="131"/>
      <c r="C101" s="132" t="s">
        <v>260</v>
      </c>
      <c r="D101" s="132" t="s">
        <v>184</v>
      </c>
      <c r="E101" s="133" t="s">
        <v>6501</v>
      </c>
      <c r="F101" s="134" t="s">
        <v>6502</v>
      </c>
      <c r="G101" s="135" t="s">
        <v>300</v>
      </c>
      <c r="H101" s="136">
        <v>192</v>
      </c>
      <c r="I101" s="137"/>
      <c r="J101" s="138">
        <f t="shared" si="0"/>
        <v>0</v>
      </c>
      <c r="K101" s="134" t="s">
        <v>3</v>
      </c>
      <c r="L101" s="32"/>
      <c r="M101" s="139" t="s">
        <v>3</v>
      </c>
      <c r="N101" s="140" t="s">
        <v>43</v>
      </c>
      <c r="P101" s="141">
        <f t="shared" si="1"/>
        <v>0</v>
      </c>
      <c r="Q101" s="141">
        <v>0</v>
      </c>
      <c r="R101" s="141">
        <f t="shared" si="2"/>
        <v>0</v>
      </c>
      <c r="S101" s="141">
        <v>0</v>
      </c>
      <c r="T101" s="142">
        <f t="shared" si="3"/>
        <v>0</v>
      </c>
      <c r="AR101" s="143" t="s">
        <v>189</v>
      </c>
      <c r="AT101" s="143" t="s">
        <v>184</v>
      </c>
      <c r="AU101" s="143" t="s">
        <v>81</v>
      </c>
      <c r="AY101" s="17" t="s">
        <v>182</v>
      </c>
      <c r="BE101" s="144">
        <f t="shared" si="4"/>
        <v>0</v>
      </c>
      <c r="BF101" s="144">
        <f t="shared" si="5"/>
        <v>0</v>
      </c>
      <c r="BG101" s="144">
        <f t="shared" si="6"/>
        <v>0</v>
      </c>
      <c r="BH101" s="144">
        <f t="shared" si="7"/>
        <v>0</v>
      </c>
      <c r="BI101" s="144">
        <f t="shared" si="8"/>
        <v>0</v>
      </c>
      <c r="BJ101" s="17" t="s">
        <v>79</v>
      </c>
      <c r="BK101" s="144">
        <f t="shared" si="9"/>
        <v>0</v>
      </c>
      <c r="BL101" s="17" t="s">
        <v>189</v>
      </c>
      <c r="BM101" s="143" t="s">
        <v>338</v>
      </c>
    </row>
    <row r="102" spans="2:65" s="1" customFormat="1" ht="16.5" customHeight="1">
      <c r="B102" s="131"/>
      <c r="C102" s="132" t="s">
        <v>265</v>
      </c>
      <c r="D102" s="132" t="s">
        <v>184</v>
      </c>
      <c r="E102" s="133" t="s">
        <v>6503</v>
      </c>
      <c r="F102" s="134" t="s">
        <v>6504</v>
      </c>
      <c r="G102" s="135" t="s">
        <v>300</v>
      </c>
      <c r="H102" s="136">
        <v>192</v>
      </c>
      <c r="I102" s="137"/>
      <c r="J102" s="138">
        <f t="shared" si="0"/>
        <v>0</v>
      </c>
      <c r="K102" s="134" t="s">
        <v>3</v>
      </c>
      <c r="L102" s="32"/>
      <c r="M102" s="139" t="s">
        <v>3</v>
      </c>
      <c r="N102" s="140" t="s">
        <v>43</v>
      </c>
      <c r="P102" s="141">
        <f t="shared" si="1"/>
        <v>0</v>
      </c>
      <c r="Q102" s="141">
        <v>0</v>
      </c>
      <c r="R102" s="141">
        <f t="shared" si="2"/>
        <v>0</v>
      </c>
      <c r="S102" s="141">
        <v>0</v>
      </c>
      <c r="T102" s="142">
        <f t="shared" si="3"/>
        <v>0</v>
      </c>
      <c r="AR102" s="143" t="s">
        <v>189</v>
      </c>
      <c r="AT102" s="143" t="s">
        <v>184</v>
      </c>
      <c r="AU102" s="143" t="s">
        <v>81</v>
      </c>
      <c r="AY102" s="17" t="s">
        <v>182</v>
      </c>
      <c r="BE102" s="144">
        <f t="shared" si="4"/>
        <v>0</v>
      </c>
      <c r="BF102" s="144">
        <f t="shared" si="5"/>
        <v>0</v>
      </c>
      <c r="BG102" s="144">
        <f t="shared" si="6"/>
        <v>0</v>
      </c>
      <c r="BH102" s="144">
        <f t="shared" si="7"/>
        <v>0</v>
      </c>
      <c r="BI102" s="144">
        <f t="shared" si="8"/>
        <v>0</v>
      </c>
      <c r="BJ102" s="17" t="s">
        <v>79</v>
      </c>
      <c r="BK102" s="144">
        <f t="shared" si="9"/>
        <v>0</v>
      </c>
      <c r="BL102" s="17" t="s">
        <v>189</v>
      </c>
      <c r="BM102" s="143" t="s">
        <v>357</v>
      </c>
    </row>
    <row r="103" spans="2:65" s="1" customFormat="1" ht="16.5" customHeight="1">
      <c r="B103" s="131"/>
      <c r="C103" s="132" t="s">
        <v>271</v>
      </c>
      <c r="D103" s="132" t="s">
        <v>184</v>
      </c>
      <c r="E103" s="133" t="s">
        <v>6505</v>
      </c>
      <c r="F103" s="134" t="s">
        <v>6506</v>
      </c>
      <c r="G103" s="135" t="s">
        <v>300</v>
      </c>
      <c r="H103" s="136">
        <v>192</v>
      </c>
      <c r="I103" s="137"/>
      <c r="J103" s="138">
        <f t="shared" si="0"/>
        <v>0</v>
      </c>
      <c r="K103" s="134" t="s">
        <v>3</v>
      </c>
      <c r="L103" s="32"/>
      <c r="M103" s="139" t="s">
        <v>3</v>
      </c>
      <c r="N103" s="140" t="s">
        <v>43</v>
      </c>
      <c r="P103" s="141">
        <f t="shared" si="1"/>
        <v>0</v>
      </c>
      <c r="Q103" s="141">
        <v>0</v>
      </c>
      <c r="R103" s="141">
        <f t="shared" si="2"/>
        <v>0</v>
      </c>
      <c r="S103" s="141">
        <v>0</v>
      </c>
      <c r="T103" s="142">
        <f t="shared" si="3"/>
        <v>0</v>
      </c>
      <c r="AR103" s="143" t="s">
        <v>189</v>
      </c>
      <c r="AT103" s="143" t="s">
        <v>184</v>
      </c>
      <c r="AU103" s="143" t="s">
        <v>81</v>
      </c>
      <c r="AY103" s="17" t="s">
        <v>182</v>
      </c>
      <c r="BE103" s="144">
        <f t="shared" si="4"/>
        <v>0</v>
      </c>
      <c r="BF103" s="144">
        <f t="shared" si="5"/>
        <v>0</v>
      </c>
      <c r="BG103" s="144">
        <f t="shared" si="6"/>
        <v>0</v>
      </c>
      <c r="BH103" s="144">
        <f t="shared" si="7"/>
        <v>0</v>
      </c>
      <c r="BI103" s="144">
        <f t="shared" si="8"/>
        <v>0</v>
      </c>
      <c r="BJ103" s="17" t="s">
        <v>79</v>
      </c>
      <c r="BK103" s="144">
        <f t="shared" si="9"/>
        <v>0</v>
      </c>
      <c r="BL103" s="17" t="s">
        <v>189</v>
      </c>
      <c r="BM103" s="143" t="s">
        <v>374</v>
      </c>
    </row>
    <row r="104" spans="2:65" s="1" customFormat="1" ht="16.5" customHeight="1">
      <c r="B104" s="131"/>
      <c r="C104" s="132" t="s">
        <v>9</v>
      </c>
      <c r="D104" s="132" t="s">
        <v>184</v>
      </c>
      <c r="E104" s="133" t="s">
        <v>6507</v>
      </c>
      <c r="F104" s="134" t="s">
        <v>6508</v>
      </c>
      <c r="G104" s="135" t="s">
        <v>543</v>
      </c>
      <c r="H104" s="136">
        <v>1</v>
      </c>
      <c r="I104" s="137"/>
      <c r="J104" s="138">
        <f t="shared" si="0"/>
        <v>0</v>
      </c>
      <c r="K104" s="134" t="s">
        <v>3</v>
      </c>
      <c r="L104" s="32"/>
      <c r="M104" s="139" t="s">
        <v>3</v>
      </c>
      <c r="N104" s="140" t="s">
        <v>43</v>
      </c>
      <c r="P104" s="141">
        <f t="shared" si="1"/>
        <v>0</v>
      </c>
      <c r="Q104" s="141">
        <v>0</v>
      </c>
      <c r="R104" s="141">
        <f t="shared" si="2"/>
        <v>0</v>
      </c>
      <c r="S104" s="141">
        <v>0</v>
      </c>
      <c r="T104" s="142">
        <f t="shared" si="3"/>
        <v>0</v>
      </c>
      <c r="AR104" s="143" t="s">
        <v>189</v>
      </c>
      <c r="AT104" s="143" t="s">
        <v>184</v>
      </c>
      <c r="AU104" s="143" t="s">
        <v>81</v>
      </c>
      <c r="AY104" s="17" t="s">
        <v>182</v>
      </c>
      <c r="BE104" s="144">
        <f t="shared" si="4"/>
        <v>0</v>
      </c>
      <c r="BF104" s="144">
        <f t="shared" si="5"/>
        <v>0</v>
      </c>
      <c r="BG104" s="144">
        <f t="shared" si="6"/>
        <v>0</v>
      </c>
      <c r="BH104" s="144">
        <f t="shared" si="7"/>
        <v>0</v>
      </c>
      <c r="BI104" s="144">
        <f t="shared" si="8"/>
        <v>0</v>
      </c>
      <c r="BJ104" s="17" t="s">
        <v>79</v>
      </c>
      <c r="BK104" s="144">
        <f t="shared" si="9"/>
        <v>0</v>
      </c>
      <c r="BL104" s="17" t="s">
        <v>189</v>
      </c>
      <c r="BM104" s="143" t="s">
        <v>390</v>
      </c>
    </row>
    <row r="105" spans="2:65" s="1" customFormat="1" ht="16.5" customHeight="1">
      <c r="B105" s="131"/>
      <c r="C105" s="132" t="s">
        <v>286</v>
      </c>
      <c r="D105" s="132" t="s">
        <v>184</v>
      </c>
      <c r="E105" s="133" t="s">
        <v>6509</v>
      </c>
      <c r="F105" s="134" t="s">
        <v>6510</v>
      </c>
      <c r="G105" s="135" t="s">
        <v>543</v>
      </c>
      <c r="H105" s="136">
        <v>1</v>
      </c>
      <c r="I105" s="137"/>
      <c r="J105" s="138">
        <f t="shared" si="0"/>
        <v>0</v>
      </c>
      <c r="K105" s="134" t="s">
        <v>3</v>
      </c>
      <c r="L105" s="32"/>
      <c r="M105" s="139" t="s">
        <v>3</v>
      </c>
      <c r="N105" s="140" t="s">
        <v>43</v>
      </c>
      <c r="P105" s="141">
        <f t="shared" si="1"/>
        <v>0</v>
      </c>
      <c r="Q105" s="141">
        <v>0</v>
      </c>
      <c r="R105" s="141">
        <f t="shared" si="2"/>
        <v>0</v>
      </c>
      <c r="S105" s="141">
        <v>0</v>
      </c>
      <c r="T105" s="142">
        <f t="shared" si="3"/>
        <v>0</v>
      </c>
      <c r="AR105" s="143" t="s">
        <v>189</v>
      </c>
      <c r="AT105" s="143" t="s">
        <v>184</v>
      </c>
      <c r="AU105" s="143" t="s">
        <v>81</v>
      </c>
      <c r="AY105" s="17" t="s">
        <v>182</v>
      </c>
      <c r="BE105" s="144">
        <f t="shared" si="4"/>
        <v>0</v>
      </c>
      <c r="BF105" s="144">
        <f t="shared" si="5"/>
        <v>0</v>
      </c>
      <c r="BG105" s="144">
        <f t="shared" si="6"/>
        <v>0</v>
      </c>
      <c r="BH105" s="144">
        <f t="shared" si="7"/>
        <v>0</v>
      </c>
      <c r="BI105" s="144">
        <f t="shared" si="8"/>
        <v>0</v>
      </c>
      <c r="BJ105" s="17" t="s">
        <v>79</v>
      </c>
      <c r="BK105" s="144">
        <f t="shared" si="9"/>
        <v>0</v>
      </c>
      <c r="BL105" s="17" t="s">
        <v>189</v>
      </c>
      <c r="BM105" s="143" t="s">
        <v>405</v>
      </c>
    </row>
    <row r="106" spans="2:65" s="1" customFormat="1" ht="16.5" customHeight="1">
      <c r="B106" s="131"/>
      <c r="C106" s="132" t="s">
        <v>289</v>
      </c>
      <c r="D106" s="132" t="s">
        <v>184</v>
      </c>
      <c r="E106" s="133" t="s">
        <v>6511</v>
      </c>
      <c r="F106" s="134" t="s">
        <v>6512</v>
      </c>
      <c r="G106" s="135" t="s">
        <v>543</v>
      </c>
      <c r="H106" s="136">
        <v>4</v>
      </c>
      <c r="I106" s="137"/>
      <c r="J106" s="138">
        <f t="shared" si="0"/>
        <v>0</v>
      </c>
      <c r="K106" s="134" t="s">
        <v>3</v>
      </c>
      <c r="L106" s="32"/>
      <c r="M106" s="139" t="s">
        <v>3</v>
      </c>
      <c r="N106" s="140" t="s">
        <v>43</v>
      </c>
      <c r="P106" s="141">
        <f t="shared" si="1"/>
        <v>0</v>
      </c>
      <c r="Q106" s="141">
        <v>0</v>
      </c>
      <c r="R106" s="141">
        <f t="shared" si="2"/>
        <v>0</v>
      </c>
      <c r="S106" s="141">
        <v>0</v>
      </c>
      <c r="T106" s="142">
        <f t="shared" si="3"/>
        <v>0</v>
      </c>
      <c r="AR106" s="143" t="s">
        <v>189</v>
      </c>
      <c r="AT106" s="143" t="s">
        <v>184</v>
      </c>
      <c r="AU106" s="143" t="s">
        <v>81</v>
      </c>
      <c r="AY106" s="17" t="s">
        <v>182</v>
      </c>
      <c r="BE106" s="144">
        <f t="shared" si="4"/>
        <v>0</v>
      </c>
      <c r="BF106" s="144">
        <f t="shared" si="5"/>
        <v>0</v>
      </c>
      <c r="BG106" s="144">
        <f t="shared" si="6"/>
        <v>0</v>
      </c>
      <c r="BH106" s="144">
        <f t="shared" si="7"/>
        <v>0</v>
      </c>
      <c r="BI106" s="144">
        <f t="shared" si="8"/>
        <v>0</v>
      </c>
      <c r="BJ106" s="17" t="s">
        <v>79</v>
      </c>
      <c r="BK106" s="144">
        <f t="shared" si="9"/>
        <v>0</v>
      </c>
      <c r="BL106" s="17" t="s">
        <v>189</v>
      </c>
      <c r="BM106" s="143" t="s">
        <v>425</v>
      </c>
    </row>
    <row r="107" spans="2:65" s="1" customFormat="1" ht="16.5" customHeight="1">
      <c r="B107" s="131"/>
      <c r="C107" s="132" t="s">
        <v>297</v>
      </c>
      <c r="D107" s="132" t="s">
        <v>184</v>
      </c>
      <c r="E107" s="133" t="s">
        <v>6513</v>
      </c>
      <c r="F107" s="134" t="s">
        <v>6514</v>
      </c>
      <c r="G107" s="135" t="s">
        <v>543</v>
      </c>
      <c r="H107" s="136">
        <v>2</v>
      </c>
      <c r="I107" s="137"/>
      <c r="J107" s="138">
        <f t="shared" si="0"/>
        <v>0</v>
      </c>
      <c r="K107" s="134" t="s">
        <v>3</v>
      </c>
      <c r="L107" s="32"/>
      <c r="M107" s="139" t="s">
        <v>3</v>
      </c>
      <c r="N107" s="140" t="s">
        <v>43</v>
      </c>
      <c r="P107" s="141">
        <f t="shared" si="1"/>
        <v>0</v>
      </c>
      <c r="Q107" s="141">
        <v>0</v>
      </c>
      <c r="R107" s="141">
        <f t="shared" si="2"/>
        <v>0</v>
      </c>
      <c r="S107" s="141">
        <v>0</v>
      </c>
      <c r="T107" s="142">
        <f t="shared" si="3"/>
        <v>0</v>
      </c>
      <c r="AR107" s="143" t="s">
        <v>189</v>
      </c>
      <c r="AT107" s="143" t="s">
        <v>184</v>
      </c>
      <c r="AU107" s="143" t="s">
        <v>81</v>
      </c>
      <c r="AY107" s="17" t="s">
        <v>182</v>
      </c>
      <c r="BE107" s="144">
        <f t="shared" si="4"/>
        <v>0</v>
      </c>
      <c r="BF107" s="144">
        <f t="shared" si="5"/>
        <v>0</v>
      </c>
      <c r="BG107" s="144">
        <f t="shared" si="6"/>
        <v>0</v>
      </c>
      <c r="BH107" s="144">
        <f t="shared" si="7"/>
        <v>0</v>
      </c>
      <c r="BI107" s="144">
        <f t="shared" si="8"/>
        <v>0</v>
      </c>
      <c r="BJ107" s="17" t="s">
        <v>79</v>
      </c>
      <c r="BK107" s="144">
        <f t="shared" si="9"/>
        <v>0</v>
      </c>
      <c r="BL107" s="17" t="s">
        <v>189</v>
      </c>
      <c r="BM107" s="143" t="s">
        <v>444</v>
      </c>
    </row>
    <row r="108" spans="2:65" s="1" customFormat="1" ht="16.5" customHeight="1">
      <c r="B108" s="131"/>
      <c r="C108" s="132" t="s">
        <v>303</v>
      </c>
      <c r="D108" s="132" t="s">
        <v>184</v>
      </c>
      <c r="E108" s="133" t="s">
        <v>6515</v>
      </c>
      <c r="F108" s="134" t="s">
        <v>6516</v>
      </c>
      <c r="G108" s="135" t="s">
        <v>543</v>
      </c>
      <c r="H108" s="136">
        <v>5</v>
      </c>
      <c r="I108" s="137"/>
      <c r="J108" s="138">
        <f t="shared" si="0"/>
        <v>0</v>
      </c>
      <c r="K108" s="134" t="s">
        <v>3</v>
      </c>
      <c r="L108" s="32"/>
      <c r="M108" s="139" t="s">
        <v>3</v>
      </c>
      <c r="N108" s="140" t="s">
        <v>43</v>
      </c>
      <c r="P108" s="141">
        <f t="shared" si="1"/>
        <v>0</v>
      </c>
      <c r="Q108" s="141">
        <v>0</v>
      </c>
      <c r="R108" s="141">
        <f t="shared" si="2"/>
        <v>0</v>
      </c>
      <c r="S108" s="141">
        <v>0</v>
      </c>
      <c r="T108" s="142">
        <f t="shared" si="3"/>
        <v>0</v>
      </c>
      <c r="AR108" s="143" t="s">
        <v>189</v>
      </c>
      <c r="AT108" s="143" t="s">
        <v>184</v>
      </c>
      <c r="AU108" s="143" t="s">
        <v>81</v>
      </c>
      <c r="AY108" s="17" t="s">
        <v>182</v>
      </c>
      <c r="BE108" s="144">
        <f t="shared" si="4"/>
        <v>0</v>
      </c>
      <c r="BF108" s="144">
        <f t="shared" si="5"/>
        <v>0</v>
      </c>
      <c r="BG108" s="144">
        <f t="shared" si="6"/>
        <v>0</v>
      </c>
      <c r="BH108" s="144">
        <f t="shared" si="7"/>
        <v>0</v>
      </c>
      <c r="BI108" s="144">
        <f t="shared" si="8"/>
        <v>0</v>
      </c>
      <c r="BJ108" s="17" t="s">
        <v>79</v>
      </c>
      <c r="BK108" s="144">
        <f t="shared" si="9"/>
        <v>0</v>
      </c>
      <c r="BL108" s="17" t="s">
        <v>189</v>
      </c>
      <c r="BM108" s="143" t="s">
        <v>464</v>
      </c>
    </row>
    <row r="109" spans="2:65" s="1" customFormat="1" ht="16.5" customHeight="1">
      <c r="B109" s="131"/>
      <c r="C109" s="132" t="s">
        <v>309</v>
      </c>
      <c r="D109" s="132" t="s">
        <v>184</v>
      </c>
      <c r="E109" s="133" t="s">
        <v>6517</v>
      </c>
      <c r="F109" s="134" t="s">
        <v>6518</v>
      </c>
      <c r="G109" s="135" t="s">
        <v>543</v>
      </c>
      <c r="H109" s="136">
        <v>5</v>
      </c>
      <c r="I109" s="137"/>
      <c r="J109" s="138">
        <f t="shared" si="0"/>
        <v>0</v>
      </c>
      <c r="K109" s="134" t="s">
        <v>3</v>
      </c>
      <c r="L109" s="32"/>
      <c r="M109" s="139" t="s">
        <v>3</v>
      </c>
      <c r="N109" s="140" t="s">
        <v>43</v>
      </c>
      <c r="P109" s="141">
        <f t="shared" si="1"/>
        <v>0</v>
      </c>
      <c r="Q109" s="141">
        <v>0</v>
      </c>
      <c r="R109" s="141">
        <f t="shared" si="2"/>
        <v>0</v>
      </c>
      <c r="S109" s="141">
        <v>0</v>
      </c>
      <c r="T109" s="142">
        <f t="shared" si="3"/>
        <v>0</v>
      </c>
      <c r="AR109" s="143" t="s">
        <v>189</v>
      </c>
      <c r="AT109" s="143" t="s">
        <v>184</v>
      </c>
      <c r="AU109" s="143" t="s">
        <v>81</v>
      </c>
      <c r="AY109" s="17" t="s">
        <v>182</v>
      </c>
      <c r="BE109" s="144">
        <f t="shared" si="4"/>
        <v>0</v>
      </c>
      <c r="BF109" s="144">
        <f t="shared" si="5"/>
        <v>0</v>
      </c>
      <c r="BG109" s="144">
        <f t="shared" si="6"/>
        <v>0</v>
      </c>
      <c r="BH109" s="144">
        <f t="shared" si="7"/>
        <v>0</v>
      </c>
      <c r="BI109" s="144">
        <f t="shared" si="8"/>
        <v>0</v>
      </c>
      <c r="BJ109" s="17" t="s">
        <v>79</v>
      </c>
      <c r="BK109" s="144">
        <f t="shared" si="9"/>
        <v>0</v>
      </c>
      <c r="BL109" s="17" t="s">
        <v>189</v>
      </c>
      <c r="BM109" s="143" t="s">
        <v>484</v>
      </c>
    </row>
    <row r="110" spans="2:65" s="1" customFormat="1" ht="16.5" customHeight="1">
      <c r="B110" s="131"/>
      <c r="C110" s="132" t="s">
        <v>8</v>
      </c>
      <c r="D110" s="132" t="s">
        <v>184</v>
      </c>
      <c r="E110" s="133" t="s">
        <v>6519</v>
      </c>
      <c r="F110" s="134" t="s">
        <v>6520</v>
      </c>
      <c r="G110" s="135" t="s">
        <v>543</v>
      </c>
      <c r="H110" s="136">
        <v>2</v>
      </c>
      <c r="I110" s="137"/>
      <c r="J110" s="138">
        <f t="shared" si="0"/>
        <v>0</v>
      </c>
      <c r="K110" s="134" t="s">
        <v>3</v>
      </c>
      <c r="L110" s="32"/>
      <c r="M110" s="139" t="s">
        <v>3</v>
      </c>
      <c r="N110" s="140" t="s">
        <v>43</v>
      </c>
      <c r="P110" s="141">
        <f t="shared" si="1"/>
        <v>0</v>
      </c>
      <c r="Q110" s="141">
        <v>0</v>
      </c>
      <c r="R110" s="141">
        <f t="shared" si="2"/>
        <v>0</v>
      </c>
      <c r="S110" s="141">
        <v>0</v>
      </c>
      <c r="T110" s="142">
        <f t="shared" si="3"/>
        <v>0</v>
      </c>
      <c r="AR110" s="143" t="s">
        <v>189</v>
      </c>
      <c r="AT110" s="143" t="s">
        <v>184</v>
      </c>
      <c r="AU110" s="143" t="s">
        <v>81</v>
      </c>
      <c r="AY110" s="17" t="s">
        <v>182</v>
      </c>
      <c r="BE110" s="144">
        <f t="shared" si="4"/>
        <v>0</v>
      </c>
      <c r="BF110" s="144">
        <f t="shared" si="5"/>
        <v>0</v>
      </c>
      <c r="BG110" s="144">
        <f t="shared" si="6"/>
        <v>0</v>
      </c>
      <c r="BH110" s="144">
        <f t="shared" si="7"/>
        <v>0</v>
      </c>
      <c r="BI110" s="144">
        <f t="shared" si="8"/>
        <v>0</v>
      </c>
      <c r="BJ110" s="17" t="s">
        <v>79</v>
      </c>
      <c r="BK110" s="144">
        <f t="shared" si="9"/>
        <v>0</v>
      </c>
      <c r="BL110" s="17" t="s">
        <v>189</v>
      </c>
      <c r="BM110" s="143" t="s">
        <v>507</v>
      </c>
    </row>
    <row r="111" spans="2:65" s="1" customFormat="1" ht="16.5" customHeight="1">
      <c r="B111" s="131"/>
      <c r="C111" s="132" t="s">
        <v>319</v>
      </c>
      <c r="D111" s="132" t="s">
        <v>184</v>
      </c>
      <c r="E111" s="133" t="s">
        <v>6521</v>
      </c>
      <c r="F111" s="134" t="s">
        <v>6522</v>
      </c>
      <c r="G111" s="135" t="s">
        <v>543</v>
      </c>
      <c r="H111" s="136">
        <v>2</v>
      </c>
      <c r="I111" s="137"/>
      <c r="J111" s="138">
        <f t="shared" si="0"/>
        <v>0</v>
      </c>
      <c r="K111" s="134" t="s">
        <v>3</v>
      </c>
      <c r="L111" s="32"/>
      <c r="M111" s="139" t="s">
        <v>3</v>
      </c>
      <c r="N111" s="140" t="s">
        <v>43</v>
      </c>
      <c r="P111" s="141">
        <f t="shared" si="1"/>
        <v>0</v>
      </c>
      <c r="Q111" s="141">
        <v>0</v>
      </c>
      <c r="R111" s="141">
        <f t="shared" si="2"/>
        <v>0</v>
      </c>
      <c r="S111" s="141">
        <v>0</v>
      </c>
      <c r="T111" s="142">
        <f t="shared" si="3"/>
        <v>0</v>
      </c>
      <c r="AR111" s="143" t="s">
        <v>189</v>
      </c>
      <c r="AT111" s="143" t="s">
        <v>184</v>
      </c>
      <c r="AU111" s="143" t="s">
        <v>81</v>
      </c>
      <c r="AY111" s="17" t="s">
        <v>182</v>
      </c>
      <c r="BE111" s="144">
        <f t="shared" si="4"/>
        <v>0</v>
      </c>
      <c r="BF111" s="144">
        <f t="shared" si="5"/>
        <v>0</v>
      </c>
      <c r="BG111" s="144">
        <f t="shared" si="6"/>
        <v>0</v>
      </c>
      <c r="BH111" s="144">
        <f t="shared" si="7"/>
        <v>0</v>
      </c>
      <c r="BI111" s="144">
        <f t="shared" si="8"/>
        <v>0</v>
      </c>
      <c r="BJ111" s="17" t="s">
        <v>79</v>
      </c>
      <c r="BK111" s="144">
        <f t="shared" si="9"/>
        <v>0</v>
      </c>
      <c r="BL111" s="17" t="s">
        <v>189</v>
      </c>
      <c r="BM111" s="143" t="s">
        <v>520</v>
      </c>
    </row>
    <row r="112" spans="2:65" s="1" customFormat="1" ht="24.2" customHeight="1">
      <c r="B112" s="131"/>
      <c r="C112" s="132" t="s">
        <v>328</v>
      </c>
      <c r="D112" s="132" t="s">
        <v>184</v>
      </c>
      <c r="E112" s="133" t="s">
        <v>6523</v>
      </c>
      <c r="F112" s="134" t="s">
        <v>6524</v>
      </c>
      <c r="G112" s="135" t="s">
        <v>543</v>
      </c>
      <c r="H112" s="136">
        <v>2</v>
      </c>
      <c r="I112" s="137"/>
      <c r="J112" s="138">
        <f t="shared" si="0"/>
        <v>0</v>
      </c>
      <c r="K112" s="134" t="s">
        <v>3</v>
      </c>
      <c r="L112" s="32"/>
      <c r="M112" s="139" t="s">
        <v>3</v>
      </c>
      <c r="N112" s="140" t="s">
        <v>43</v>
      </c>
      <c r="P112" s="141">
        <f t="shared" si="1"/>
        <v>0</v>
      </c>
      <c r="Q112" s="141">
        <v>0</v>
      </c>
      <c r="R112" s="141">
        <f t="shared" si="2"/>
        <v>0</v>
      </c>
      <c r="S112" s="141">
        <v>0</v>
      </c>
      <c r="T112" s="142">
        <f t="shared" si="3"/>
        <v>0</v>
      </c>
      <c r="AR112" s="143" t="s">
        <v>189</v>
      </c>
      <c r="AT112" s="143" t="s">
        <v>184</v>
      </c>
      <c r="AU112" s="143" t="s">
        <v>81</v>
      </c>
      <c r="AY112" s="17" t="s">
        <v>182</v>
      </c>
      <c r="BE112" s="144">
        <f t="shared" si="4"/>
        <v>0</v>
      </c>
      <c r="BF112" s="144">
        <f t="shared" si="5"/>
        <v>0</v>
      </c>
      <c r="BG112" s="144">
        <f t="shared" si="6"/>
        <v>0</v>
      </c>
      <c r="BH112" s="144">
        <f t="shared" si="7"/>
        <v>0</v>
      </c>
      <c r="BI112" s="144">
        <f t="shared" si="8"/>
        <v>0</v>
      </c>
      <c r="BJ112" s="17" t="s">
        <v>79</v>
      </c>
      <c r="BK112" s="144">
        <f t="shared" si="9"/>
        <v>0</v>
      </c>
      <c r="BL112" s="17" t="s">
        <v>189</v>
      </c>
      <c r="BM112" s="143" t="s">
        <v>531</v>
      </c>
    </row>
    <row r="113" spans="2:65" s="1" customFormat="1" ht="37.9" customHeight="1">
      <c r="B113" s="131"/>
      <c r="C113" s="132" t="s">
        <v>338</v>
      </c>
      <c r="D113" s="132" t="s">
        <v>184</v>
      </c>
      <c r="E113" s="133" t="s">
        <v>6525</v>
      </c>
      <c r="F113" s="134" t="s">
        <v>6526</v>
      </c>
      <c r="G113" s="135" t="s">
        <v>543</v>
      </c>
      <c r="H113" s="136">
        <v>2</v>
      </c>
      <c r="I113" s="137"/>
      <c r="J113" s="138">
        <f t="shared" si="0"/>
        <v>0</v>
      </c>
      <c r="K113" s="134" t="s">
        <v>3</v>
      </c>
      <c r="L113" s="32"/>
      <c r="M113" s="139" t="s">
        <v>3</v>
      </c>
      <c r="N113" s="140" t="s">
        <v>43</v>
      </c>
      <c r="P113" s="141">
        <f t="shared" si="1"/>
        <v>0</v>
      </c>
      <c r="Q113" s="141">
        <v>0</v>
      </c>
      <c r="R113" s="141">
        <f t="shared" si="2"/>
        <v>0</v>
      </c>
      <c r="S113" s="141">
        <v>0</v>
      </c>
      <c r="T113" s="142">
        <f t="shared" si="3"/>
        <v>0</v>
      </c>
      <c r="AR113" s="143" t="s">
        <v>189</v>
      </c>
      <c r="AT113" s="143" t="s">
        <v>184</v>
      </c>
      <c r="AU113" s="143" t="s">
        <v>81</v>
      </c>
      <c r="AY113" s="17" t="s">
        <v>182</v>
      </c>
      <c r="BE113" s="144">
        <f t="shared" si="4"/>
        <v>0</v>
      </c>
      <c r="BF113" s="144">
        <f t="shared" si="5"/>
        <v>0</v>
      </c>
      <c r="BG113" s="144">
        <f t="shared" si="6"/>
        <v>0</v>
      </c>
      <c r="BH113" s="144">
        <f t="shared" si="7"/>
        <v>0</v>
      </c>
      <c r="BI113" s="144">
        <f t="shared" si="8"/>
        <v>0</v>
      </c>
      <c r="BJ113" s="17" t="s">
        <v>79</v>
      </c>
      <c r="BK113" s="144">
        <f t="shared" si="9"/>
        <v>0</v>
      </c>
      <c r="BL113" s="17" t="s">
        <v>189</v>
      </c>
      <c r="BM113" s="143" t="s">
        <v>546</v>
      </c>
    </row>
    <row r="114" spans="2:65" s="1" customFormat="1" ht="16.5" customHeight="1">
      <c r="B114" s="131"/>
      <c r="C114" s="132" t="s">
        <v>351</v>
      </c>
      <c r="D114" s="132" t="s">
        <v>184</v>
      </c>
      <c r="E114" s="133" t="s">
        <v>6527</v>
      </c>
      <c r="F114" s="134" t="s">
        <v>6528</v>
      </c>
      <c r="G114" s="135" t="s">
        <v>300</v>
      </c>
      <c r="H114" s="136">
        <v>40</v>
      </c>
      <c r="I114" s="137"/>
      <c r="J114" s="138">
        <f t="shared" si="0"/>
        <v>0</v>
      </c>
      <c r="K114" s="134" t="s">
        <v>3</v>
      </c>
      <c r="L114" s="32"/>
      <c r="M114" s="139" t="s">
        <v>3</v>
      </c>
      <c r="N114" s="140" t="s">
        <v>43</v>
      </c>
      <c r="P114" s="141">
        <f t="shared" si="1"/>
        <v>0</v>
      </c>
      <c r="Q114" s="141">
        <v>0</v>
      </c>
      <c r="R114" s="141">
        <f t="shared" si="2"/>
        <v>0</v>
      </c>
      <c r="S114" s="141">
        <v>0</v>
      </c>
      <c r="T114" s="142">
        <f t="shared" si="3"/>
        <v>0</v>
      </c>
      <c r="AR114" s="143" t="s">
        <v>189</v>
      </c>
      <c r="AT114" s="143" t="s">
        <v>184</v>
      </c>
      <c r="AU114" s="143" t="s">
        <v>81</v>
      </c>
      <c r="AY114" s="17" t="s">
        <v>182</v>
      </c>
      <c r="BE114" s="144">
        <f t="shared" si="4"/>
        <v>0</v>
      </c>
      <c r="BF114" s="144">
        <f t="shared" si="5"/>
        <v>0</v>
      </c>
      <c r="BG114" s="144">
        <f t="shared" si="6"/>
        <v>0</v>
      </c>
      <c r="BH114" s="144">
        <f t="shared" si="7"/>
        <v>0</v>
      </c>
      <c r="BI114" s="144">
        <f t="shared" si="8"/>
        <v>0</v>
      </c>
      <c r="BJ114" s="17" t="s">
        <v>79</v>
      </c>
      <c r="BK114" s="144">
        <f t="shared" si="9"/>
        <v>0</v>
      </c>
      <c r="BL114" s="17" t="s">
        <v>189</v>
      </c>
      <c r="BM114" s="143" t="s">
        <v>561</v>
      </c>
    </row>
    <row r="115" spans="2:65" s="1" customFormat="1" ht="21.75" customHeight="1">
      <c r="B115" s="131"/>
      <c r="C115" s="132" t="s">
        <v>357</v>
      </c>
      <c r="D115" s="132" t="s">
        <v>184</v>
      </c>
      <c r="E115" s="133" t="s">
        <v>6529</v>
      </c>
      <c r="F115" s="134" t="s">
        <v>6530</v>
      </c>
      <c r="G115" s="135" t="s">
        <v>543</v>
      </c>
      <c r="H115" s="136">
        <v>2</v>
      </c>
      <c r="I115" s="137"/>
      <c r="J115" s="138">
        <f t="shared" si="0"/>
        <v>0</v>
      </c>
      <c r="K115" s="134" t="s">
        <v>3</v>
      </c>
      <c r="L115" s="32"/>
      <c r="M115" s="139" t="s">
        <v>3</v>
      </c>
      <c r="N115" s="140" t="s">
        <v>43</v>
      </c>
      <c r="P115" s="141">
        <f t="shared" si="1"/>
        <v>0</v>
      </c>
      <c r="Q115" s="141">
        <v>0</v>
      </c>
      <c r="R115" s="141">
        <f t="shared" si="2"/>
        <v>0</v>
      </c>
      <c r="S115" s="141">
        <v>0</v>
      </c>
      <c r="T115" s="142">
        <f t="shared" si="3"/>
        <v>0</v>
      </c>
      <c r="AR115" s="143" t="s">
        <v>189</v>
      </c>
      <c r="AT115" s="143" t="s">
        <v>184</v>
      </c>
      <c r="AU115" s="143" t="s">
        <v>81</v>
      </c>
      <c r="AY115" s="17" t="s">
        <v>182</v>
      </c>
      <c r="BE115" s="144">
        <f t="shared" si="4"/>
        <v>0</v>
      </c>
      <c r="BF115" s="144">
        <f t="shared" si="5"/>
        <v>0</v>
      </c>
      <c r="BG115" s="144">
        <f t="shared" si="6"/>
        <v>0</v>
      </c>
      <c r="BH115" s="144">
        <f t="shared" si="7"/>
        <v>0</v>
      </c>
      <c r="BI115" s="144">
        <f t="shared" si="8"/>
        <v>0</v>
      </c>
      <c r="BJ115" s="17" t="s">
        <v>79</v>
      </c>
      <c r="BK115" s="144">
        <f t="shared" si="9"/>
        <v>0</v>
      </c>
      <c r="BL115" s="17" t="s">
        <v>189</v>
      </c>
      <c r="BM115" s="143" t="s">
        <v>577</v>
      </c>
    </row>
    <row r="116" spans="2:65" s="1" customFormat="1" ht="78" customHeight="1">
      <c r="B116" s="131"/>
      <c r="C116" s="132" t="s">
        <v>363</v>
      </c>
      <c r="D116" s="132" t="s">
        <v>184</v>
      </c>
      <c r="E116" s="133" t="s">
        <v>6531</v>
      </c>
      <c r="F116" s="134" t="s">
        <v>6532</v>
      </c>
      <c r="G116" s="135" t="s">
        <v>543</v>
      </c>
      <c r="H116" s="136">
        <v>8</v>
      </c>
      <c r="I116" s="137"/>
      <c r="J116" s="138">
        <f t="shared" si="0"/>
        <v>0</v>
      </c>
      <c r="K116" s="134" t="s">
        <v>3</v>
      </c>
      <c r="L116" s="32"/>
      <c r="M116" s="139" t="s">
        <v>3</v>
      </c>
      <c r="N116" s="140" t="s">
        <v>43</v>
      </c>
      <c r="P116" s="141">
        <f t="shared" si="1"/>
        <v>0</v>
      </c>
      <c r="Q116" s="141">
        <v>0</v>
      </c>
      <c r="R116" s="141">
        <f t="shared" si="2"/>
        <v>0</v>
      </c>
      <c r="S116" s="141">
        <v>0</v>
      </c>
      <c r="T116" s="142">
        <f t="shared" si="3"/>
        <v>0</v>
      </c>
      <c r="AR116" s="143" t="s">
        <v>189</v>
      </c>
      <c r="AT116" s="143" t="s">
        <v>184</v>
      </c>
      <c r="AU116" s="143" t="s">
        <v>81</v>
      </c>
      <c r="AY116" s="17" t="s">
        <v>182</v>
      </c>
      <c r="BE116" s="144">
        <f t="shared" si="4"/>
        <v>0</v>
      </c>
      <c r="BF116" s="144">
        <f t="shared" si="5"/>
        <v>0</v>
      </c>
      <c r="BG116" s="144">
        <f t="shared" si="6"/>
        <v>0</v>
      </c>
      <c r="BH116" s="144">
        <f t="shared" si="7"/>
        <v>0</v>
      </c>
      <c r="BI116" s="144">
        <f t="shared" si="8"/>
        <v>0</v>
      </c>
      <c r="BJ116" s="17" t="s">
        <v>79</v>
      </c>
      <c r="BK116" s="144">
        <f t="shared" si="9"/>
        <v>0</v>
      </c>
      <c r="BL116" s="17" t="s">
        <v>189</v>
      </c>
      <c r="BM116" s="143" t="s">
        <v>613</v>
      </c>
    </row>
    <row r="117" spans="2:65" s="1" customFormat="1" ht="66.75" customHeight="1">
      <c r="B117" s="131"/>
      <c r="C117" s="132" t="s">
        <v>374</v>
      </c>
      <c r="D117" s="132" t="s">
        <v>184</v>
      </c>
      <c r="E117" s="133" t="s">
        <v>6533</v>
      </c>
      <c r="F117" s="134" t="s">
        <v>6534</v>
      </c>
      <c r="G117" s="135" t="s">
        <v>543</v>
      </c>
      <c r="H117" s="136">
        <v>12</v>
      </c>
      <c r="I117" s="137"/>
      <c r="J117" s="138">
        <f t="shared" si="0"/>
        <v>0</v>
      </c>
      <c r="K117" s="134" t="s">
        <v>3</v>
      </c>
      <c r="L117" s="32"/>
      <c r="M117" s="139" t="s">
        <v>3</v>
      </c>
      <c r="N117" s="140" t="s">
        <v>43</v>
      </c>
      <c r="P117" s="141">
        <f t="shared" si="1"/>
        <v>0</v>
      </c>
      <c r="Q117" s="141">
        <v>0</v>
      </c>
      <c r="R117" s="141">
        <f t="shared" si="2"/>
        <v>0</v>
      </c>
      <c r="S117" s="141">
        <v>0</v>
      </c>
      <c r="T117" s="142">
        <f t="shared" si="3"/>
        <v>0</v>
      </c>
      <c r="AR117" s="143" t="s">
        <v>189</v>
      </c>
      <c r="AT117" s="143" t="s">
        <v>184</v>
      </c>
      <c r="AU117" s="143" t="s">
        <v>81</v>
      </c>
      <c r="AY117" s="17" t="s">
        <v>182</v>
      </c>
      <c r="BE117" s="144">
        <f t="shared" si="4"/>
        <v>0</v>
      </c>
      <c r="BF117" s="144">
        <f t="shared" si="5"/>
        <v>0</v>
      </c>
      <c r="BG117" s="144">
        <f t="shared" si="6"/>
        <v>0</v>
      </c>
      <c r="BH117" s="144">
        <f t="shared" si="7"/>
        <v>0</v>
      </c>
      <c r="BI117" s="144">
        <f t="shared" si="8"/>
        <v>0</v>
      </c>
      <c r="BJ117" s="17" t="s">
        <v>79</v>
      </c>
      <c r="BK117" s="144">
        <f t="shared" si="9"/>
        <v>0</v>
      </c>
      <c r="BL117" s="17" t="s">
        <v>189</v>
      </c>
      <c r="BM117" s="143" t="s">
        <v>653</v>
      </c>
    </row>
    <row r="118" spans="2:65" s="1" customFormat="1" ht="16.5" customHeight="1">
      <c r="B118" s="131"/>
      <c r="C118" s="132" t="s">
        <v>382</v>
      </c>
      <c r="D118" s="132" t="s">
        <v>184</v>
      </c>
      <c r="E118" s="133" t="s">
        <v>6535</v>
      </c>
      <c r="F118" s="134" t="s">
        <v>6536</v>
      </c>
      <c r="G118" s="135" t="s">
        <v>543</v>
      </c>
      <c r="H118" s="136">
        <v>1</v>
      </c>
      <c r="I118" s="137"/>
      <c r="J118" s="138">
        <f t="shared" si="0"/>
        <v>0</v>
      </c>
      <c r="K118" s="134" t="s">
        <v>3</v>
      </c>
      <c r="L118" s="32"/>
      <c r="M118" s="139" t="s">
        <v>3</v>
      </c>
      <c r="N118" s="140" t="s">
        <v>43</v>
      </c>
      <c r="P118" s="141">
        <f t="shared" si="1"/>
        <v>0</v>
      </c>
      <c r="Q118" s="141">
        <v>0</v>
      </c>
      <c r="R118" s="141">
        <f t="shared" si="2"/>
        <v>0</v>
      </c>
      <c r="S118" s="141">
        <v>0</v>
      </c>
      <c r="T118" s="142">
        <f t="shared" si="3"/>
        <v>0</v>
      </c>
      <c r="AR118" s="143" t="s">
        <v>189</v>
      </c>
      <c r="AT118" s="143" t="s">
        <v>184</v>
      </c>
      <c r="AU118" s="143" t="s">
        <v>81</v>
      </c>
      <c r="AY118" s="17" t="s">
        <v>182</v>
      </c>
      <c r="BE118" s="144">
        <f t="shared" si="4"/>
        <v>0</v>
      </c>
      <c r="BF118" s="144">
        <f t="shared" si="5"/>
        <v>0</v>
      </c>
      <c r="BG118" s="144">
        <f t="shared" si="6"/>
        <v>0</v>
      </c>
      <c r="BH118" s="144">
        <f t="shared" si="7"/>
        <v>0</v>
      </c>
      <c r="BI118" s="144">
        <f t="shared" si="8"/>
        <v>0</v>
      </c>
      <c r="BJ118" s="17" t="s">
        <v>79</v>
      </c>
      <c r="BK118" s="144">
        <f t="shared" si="9"/>
        <v>0</v>
      </c>
      <c r="BL118" s="17" t="s">
        <v>189</v>
      </c>
      <c r="BM118" s="143" t="s">
        <v>668</v>
      </c>
    </row>
    <row r="119" spans="2:65" s="1" customFormat="1" ht="16.5" customHeight="1">
      <c r="B119" s="131"/>
      <c r="C119" s="132" t="s">
        <v>390</v>
      </c>
      <c r="D119" s="132" t="s">
        <v>184</v>
      </c>
      <c r="E119" s="133" t="s">
        <v>6537</v>
      </c>
      <c r="F119" s="134" t="s">
        <v>6538</v>
      </c>
      <c r="G119" s="135" t="s">
        <v>543</v>
      </c>
      <c r="H119" s="136">
        <v>1</v>
      </c>
      <c r="I119" s="137"/>
      <c r="J119" s="138">
        <f t="shared" si="0"/>
        <v>0</v>
      </c>
      <c r="K119" s="134" t="s">
        <v>3</v>
      </c>
      <c r="L119" s="32"/>
      <c r="M119" s="139" t="s">
        <v>3</v>
      </c>
      <c r="N119" s="140" t="s">
        <v>43</v>
      </c>
      <c r="P119" s="141">
        <f t="shared" si="1"/>
        <v>0</v>
      </c>
      <c r="Q119" s="141">
        <v>0</v>
      </c>
      <c r="R119" s="141">
        <f t="shared" si="2"/>
        <v>0</v>
      </c>
      <c r="S119" s="141">
        <v>0</v>
      </c>
      <c r="T119" s="142">
        <f t="shared" si="3"/>
        <v>0</v>
      </c>
      <c r="AR119" s="143" t="s">
        <v>189</v>
      </c>
      <c r="AT119" s="143" t="s">
        <v>184</v>
      </c>
      <c r="AU119" s="143" t="s">
        <v>81</v>
      </c>
      <c r="AY119" s="17" t="s">
        <v>182</v>
      </c>
      <c r="BE119" s="144">
        <f t="shared" si="4"/>
        <v>0</v>
      </c>
      <c r="BF119" s="144">
        <f t="shared" si="5"/>
        <v>0</v>
      </c>
      <c r="BG119" s="144">
        <f t="shared" si="6"/>
        <v>0</v>
      </c>
      <c r="BH119" s="144">
        <f t="shared" si="7"/>
        <v>0</v>
      </c>
      <c r="BI119" s="144">
        <f t="shared" si="8"/>
        <v>0</v>
      </c>
      <c r="BJ119" s="17" t="s">
        <v>79</v>
      </c>
      <c r="BK119" s="144">
        <f t="shared" si="9"/>
        <v>0</v>
      </c>
      <c r="BL119" s="17" t="s">
        <v>189</v>
      </c>
      <c r="BM119" s="143" t="s">
        <v>682</v>
      </c>
    </row>
    <row r="120" spans="2:65" s="1" customFormat="1" ht="16.5" customHeight="1">
      <c r="B120" s="131"/>
      <c r="C120" s="132" t="s">
        <v>395</v>
      </c>
      <c r="D120" s="132" t="s">
        <v>184</v>
      </c>
      <c r="E120" s="133" t="s">
        <v>6539</v>
      </c>
      <c r="F120" s="134" t="s">
        <v>6540</v>
      </c>
      <c r="G120" s="135" t="s">
        <v>543</v>
      </c>
      <c r="H120" s="136">
        <v>1</v>
      </c>
      <c r="I120" s="137"/>
      <c r="J120" s="138">
        <f t="shared" si="0"/>
        <v>0</v>
      </c>
      <c r="K120" s="134" t="s">
        <v>3</v>
      </c>
      <c r="L120" s="32"/>
      <c r="M120" s="139" t="s">
        <v>3</v>
      </c>
      <c r="N120" s="140" t="s">
        <v>43</v>
      </c>
      <c r="P120" s="141">
        <f t="shared" si="1"/>
        <v>0</v>
      </c>
      <c r="Q120" s="141">
        <v>0</v>
      </c>
      <c r="R120" s="141">
        <f t="shared" si="2"/>
        <v>0</v>
      </c>
      <c r="S120" s="141">
        <v>0</v>
      </c>
      <c r="T120" s="142">
        <f t="shared" si="3"/>
        <v>0</v>
      </c>
      <c r="AR120" s="143" t="s">
        <v>189</v>
      </c>
      <c r="AT120" s="143" t="s">
        <v>184</v>
      </c>
      <c r="AU120" s="143" t="s">
        <v>81</v>
      </c>
      <c r="AY120" s="17" t="s">
        <v>182</v>
      </c>
      <c r="BE120" s="144">
        <f t="shared" si="4"/>
        <v>0</v>
      </c>
      <c r="BF120" s="144">
        <f t="shared" si="5"/>
        <v>0</v>
      </c>
      <c r="BG120" s="144">
        <f t="shared" si="6"/>
        <v>0</v>
      </c>
      <c r="BH120" s="144">
        <f t="shared" si="7"/>
        <v>0</v>
      </c>
      <c r="BI120" s="144">
        <f t="shared" si="8"/>
        <v>0</v>
      </c>
      <c r="BJ120" s="17" t="s">
        <v>79</v>
      </c>
      <c r="BK120" s="144">
        <f t="shared" si="9"/>
        <v>0</v>
      </c>
      <c r="BL120" s="17" t="s">
        <v>189</v>
      </c>
      <c r="BM120" s="143" t="s">
        <v>695</v>
      </c>
    </row>
    <row r="121" spans="2:65" s="1" customFormat="1" ht="16.5" customHeight="1">
      <c r="B121" s="131"/>
      <c r="C121" s="132" t="s">
        <v>405</v>
      </c>
      <c r="D121" s="132" t="s">
        <v>184</v>
      </c>
      <c r="E121" s="133" t="s">
        <v>6541</v>
      </c>
      <c r="F121" s="134" t="s">
        <v>6542</v>
      </c>
      <c r="G121" s="135" t="s">
        <v>543</v>
      </c>
      <c r="H121" s="136">
        <v>1</v>
      </c>
      <c r="I121" s="137"/>
      <c r="J121" s="138">
        <f t="shared" si="0"/>
        <v>0</v>
      </c>
      <c r="K121" s="134" t="s">
        <v>3</v>
      </c>
      <c r="L121" s="32"/>
      <c r="M121" s="186" t="s">
        <v>3</v>
      </c>
      <c r="N121" s="187" t="s">
        <v>43</v>
      </c>
      <c r="O121" s="188"/>
      <c r="P121" s="189">
        <f t="shared" si="1"/>
        <v>0</v>
      </c>
      <c r="Q121" s="189">
        <v>0</v>
      </c>
      <c r="R121" s="189">
        <f t="shared" si="2"/>
        <v>0</v>
      </c>
      <c r="S121" s="189">
        <v>0</v>
      </c>
      <c r="T121" s="190">
        <f t="shared" si="3"/>
        <v>0</v>
      </c>
      <c r="AR121" s="143" t="s">
        <v>189</v>
      </c>
      <c r="AT121" s="143" t="s">
        <v>184</v>
      </c>
      <c r="AU121" s="143" t="s">
        <v>81</v>
      </c>
      <c r="AY121" s="17" t="s">
        <v>182</v>
      </c>
      <c r="BE121" s="144">
        <f t="shared" si="4"/>
        <v>0</v>
      </c>
      <c r="BF121" s="144">
        <f t="shared" si="5"/>
        <v>0</v>
      </c>
      <c r="BG121" s="144">
        <f t="shared" si="6"/>
        <v>0</v>
      </c>
      <c r="BH121" s="144">
        <f t="shared" si="7"/>
        <v>0</v>
      </c>
      <c r="BI121" s="144">
        <f t="shared" si="8"/>
        <v>0</v>
      </c>
      <c r="BJ121" s="17" t="s">
        <v>79</v>
      </c>
      <c r="BK121" s="144">
        <f t="shared" si="9"/>
        <v>0</v>
      </c>
      <c r="BL121" s="17" t="s">
        <v>189</v>
      </c>
      <c r="BM121" s="143" t="s">
        <v>709</v>
      </c>
    </row>
    <row r="122" spans="2:65" s="1" customFormat="1" ht="6.95" customHeight="1">
      <c r="B122" s="41"/>
      <c r="C122" s="42"/>
      <c r="D122" s="42"/>
      <c r="E122" s="42"/>
      <c r="F122" s="42"/>
      <c r="G122" s="42"/>
      <c r="H122" s="42"/>
      <c r="I122" s="42"/>
      <c r="J122" s="42"/>
      <c r="K122" s="42"/>
      <c r="L122" s="32"/>
    </row>
  </sheetData>
  <autoFilter ref="C86:K12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B2:BM25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t="s">
        <v>6</v>
      </c>
      <c r="M2" s="309"/>
      <c r="N2" s="309"/>
      <c r="O2" s="309"/>
      <c r="P2" s="309"/>
      <c r="Q2" s="309"/>
      <c r="R2" s="309"/>
      <c r="S2" s="309"/>
      <c r="T2" s="309"/>
      <c r="U2" s="309"/>
      <c r="V2" s="309"/>
      <c r="AT2" s="17" t="s">
        <v>104</v>
      </c>
    </row>
    <row r="3" spans="2:46" ht="6.95" customHeight="1">
      <c r="B3" s="18"/>
      <c r="C3" s="19"/>
      <c r="D3" s="19"/>
      <c r="E3" s="19"/>
      <c r="F3" s="19"/>
      <c r="G3" s="19"/>
      <c r="H3" s="19"/>
      <c r="I3" s="19"/>
      <c r="J3" s="19"/>
      <c r="K3" s="19"/>
      <c r="L3" s="20"/>
      <c r="AT3" s="17" t="s">
        <v>81</v>
      </c>
    </row>
    <row r="4" spans="2:46" ht="24.95" customHeight="1">
      <c r="B4" s="20"/>
      <c r="D4" s="21" t="s">
        <v>125</v>
      </c>
      <c r="L4" s="20"/>
      <c r="M4" s="89" t="s">
        <v>11</v>
      </c>
      <c r="AT4" s="17" t="s">
        <v>4</v>
      </c>
    </row>
    <row r="5" spans="2:46" ht="6.95" customHeight="1">
      <c r="B5" s="20"/>
      <c r="L5" s="20"/>
    </row>
    <row r="6" spans="2:46" ht="12" customHeight="1">
      <c r="B6" s="20"/>
      <c r="D6" s="27" t="s">
        <v>17</v>
      </c>
      <c r="L6" s="20"/>
    </row>
    <row r="7" spans="2:46" ht="26.25" customHeight="1">
      <c r="B7" s="20"/>
      <c r="E7" s="341" t="str">
        <f>'Rekapitulace stavby'!K6</f>
        <v>Stavební úpravy části objektu A (budovy T13) na dětskou psychiatrii Nemocnice České Budějovice</v>
      </c>
      <c r="F7" s="342"/>
      <c r="G7" s="342"/>
      <c r="H7" s="342"/>
      <c r="L7" s="20"/>
    </row>
    <row r="8" spans="2:46" ht="12" customHeight="1">
      <c r="B8" s="20"/>
      <c r="D8" s="27" t="s">
        <v>126</v>
      </c>
      <c r="L8" s="20"/>
    </row>
    <row r="9" spans="2:46" s="1" customFormat="1" ht="16.5" customHeight="1">
      <c r="B9" s="32"/>
      <c r="E9" s="341" t="s">
        <v>127</v>
      </c>
      <c r="F9" s="340"/>
      <c r="G9" s="340"/>
      <c r="H9" s="340"/>
      <c r="L9" s="32"/>
    </row>
    <row r="10" spans="2:46" s="1" customFormat="1" ht="12" customHeight="1">
      <c r="B10" s="32"/>
      <c r="D10" s="27" t="s">
        <v>128</v>
      </c>
      <c r="L10" s="32"/>
    </row>
    <row r="11" spans="2:46" s="1" customFormat="1" ht="16.5" customHeight="1">
      <c r="B11" s="32"/>
      <c r="E11" s="335" t="s">
        <v>6543</v>
      </c>
      <c r="F11" s="340"/>
      <c r="G11" s="340"/>
      <c r="H11" s="340"/>
      <c r="L11" s="32"/>
    </row>
    <row r="12" spans="2:46" s="1" customFormat="1">
      <c r="B12" s="32"/>
      <c r="L12" s="32"/>
    </row>
    <row r="13" spans="2:46" s="1" customFormat="1" ht="12" customHeight="1">
      <c r="B13" s="32"/>
      <c r="D13" s="27" t="s">
        <v>19</v>
      </c>
      <c r="F13" s="25" t="s">
        <v>3</v>
      </c>
      <c r="I13" s="27" t="s">
        <v>21</v>
      </c>
      <c r="J13" s="25" t="s">
        <v>3</v>
      </c>
      <c r="L13" s="32"/>
    </row>
    <row r="14" spans="2:46" s="1" customFormat="1" ht="12" customHeight="1">
      <c r="B14" s="32"/>
      <c r="D14" s="27" t="s">
        <v>22</v>
      </c>
      <c r="F14" s="25" t="s">
        <v>23</v>
      </c>
      <c r="I14" s="27" t="s">
        <v>24</v>
      </c>
      <c r="J14" s="49" t="str">
        <f>'Rekapitulace stavby'!AN8</f>
        <v>11. 5. 2023</v>
      </c>
      <c r="L14" s="32"/>
    </row>
    <row r="15" spans="2:46" s="1" customFormat="1" ht="10.9" customHeight="1">
      <c r="B15" s="32"/>
      <c r="L15" s="32"/>
    </row>
    <row r="16" spans="2:46" s="1" customFormat="1" ht="12" customHeight="1">
      <c r="B16" s="32"/>
      <c r="D16" s="27" t="s">
        <v>26</v>
      </c>
      <c r="I16" s="27" t="s">
        <v>27</v>
      </c>
      <c r="J16" s="25" t="str">
        <f>IF('Rekapitulace stavby'!AN10="","",'Rekapitulace stavby'!AN10)</f>
        <v/>
      </c>
      <c r="L16" s="32"/>
    </row>
    <row r="17" spans="2:12" s="1" customFormat="1" ht="18" customHeight="1">
      <c r="B17" s="32"/>
      <c r="E17" s="25" t="str">
        <f>IF('Rekapitulace stavby'!E11="","",'Rekapitulace stavby'!E11)</f>
        <v xml:space="preserve"> </v>
      </c>
      <c r="I17" s="27" t="s">
        <v>29</v>
      </c>
      <c r="J17" s="25" t="str">
        <f>IF('Rekapitulace stavby'!AN11="","",'Rekapitulace stavby'!AN11)</f>
        <v/>
      </c>
      <c r="L17" s="32"/>
    </row>
    <row r="18" spans="2:12" s="1" customFormat="1" ht="6.95" customHeight="1">
      <c r="B18" s="32"/>
      <c r="L18" s="32"/>
    </row>
    <row r="19" spans="2:12" s="1" customFormat="1" ht="12" customHeight="1">
      <c r="B19" s="32"/>
      <c r="D19" s="27" t="s">
        <v>30</v>
      </c>
      <c r="I19" s="27" t="s">
        <v>27</v>
      </c>
      <c r="J19" s="28" t="str">
        <f>'Rekapitulace stavby'!AN13</f>
        <v>Vyplň údaj</v>
      </c>
      <c r="L19" s="32"/>
    </row>
    <row r="20" spans="2:12" s="1" customFormat="1" ht="18" customHeight="1">
      <c r="B20" s="32"/>
      <c r="E20" s="343" t="str">
        <f>'Rekapitulace stavby'!E14</f>
        <v>Vyplň údaj</v>
      </c>
      <c r="F20" s="325"/>
      <c r="G20" s="325"/>
      <c r="H20" s="325"/>
      <c r="I20" s="27" t="s">
        <v>29</v>
      </c>
      <c r="J20" s="28" t="str">
        <f>'Rekapitulace stavby'!AN14</f>
        <v>Vyplň údaj</v>
      </c>
      <c r="L20" s="32"/>
    </row>
    <row r="21" spans="2:12" s="1" customFormat="1" ht="6.95" customHeight="1">
      <c r="B21" s="32"/>
      <c r="L21" s="32"/>
    </row>
    <row r="22" spans="2:12" s="1" customFormat="1" ht="12" customHeight="1">
      <c r="B22" s="32"/>
      <c r="D22" s="27" t="s">
        <v>32</v>
      </c>
      <c r="I22" s="27" t="s">
        <v>27</v>
      </c>
      <c r="J22" s="25" t="s">
        <v>3</v>
      </c>
      <c r="L22" s="32"/>
    </row>
    <row r="23" spans="2:12" s="1" customFormat="1" ht="18" customHeight="1">
      <c r="B23" s="32"/>
      <c r="E23" s="25" t="s">
        <v>33</v>
      </c>
      <c r="I23" s="27" t="s">
        <v>29</v>
      </c>
      <c r="J23" s="25" t="s">
        <v>3</v>
      </c>
      <c r="L23" s="32"/>
    </row>
    <row r="24" spans="2:12" s="1" customFormat="1" ht="6.95" customHeight="1">
      <c r="B24" s="32"/>
      <c r="L24" s="32"/>
    </row>
    <row r="25" spans="2:12" s="1" customFormat="1" ht="12" customHeight="1">
      <c r="B25" s="32"/>
      <c r="D25" s="27" t="s">
        <v>35</v>
      </c>
      <c r="I25" s="27" t="s">
        <v>27</v>
      </c>
      <c r="J25" s="25" t="str">
        <f>IF('Rekapitulace stavby'!AN19="","",'Rekapitulace stavby'!AN19)</f>
        <v/>
      </c>
      <c r="L25" s="32"/>
    </row>
    <row r="26" spans="2:12" s="1" customFormat="1" ht="18" customHeight="1">
      <c r="B26" s="32"/>
      <c r="E26" s="25" t="str">
        <f>IF('Rekapitulace stavby'!E20="","",'Rekapitulace stavby'!E20)</f>
        <v xml:space="preserve"> </v>
      </c>
      <c r="I26" s="27" t="s">
        <v>29</v>
      </c>
      <c r="J26" s="25" t="str">
        <f>IF('Rekapitulace stavby'!AN20="","",'Rekapitulace stavby'!AN20)</f>
        <v/>
      </c>
      <c r="L26" s="32"/>
    </row>
    <row r="27" spans="2:12" s="1" customFormat="1" ht="6.95" customHeight="1">
      <c r="B27" s="32"/>
      <c r="L27" s="32"/>
    </row>
    <row r="28" spans="2:12" s="1" customFormat="1" ht="12" customHeight="1">
      <c r="B28" s="32"/>
      <c r="D28" s="27" t="s">
        <v>36</v>
      </c>
      <c r="L28" s="32"/>
    </row>
    <row r="29" spans="2:12" s="7" customFormat="1" ht="71.25" customHeight="1">
      <c r="B29" s="90"/>
      <c r="E29" s="329" t="s">
        <v>37</v>
      </c>
      <c r="F29" s="329"/>
      <c r="G29" s="329"/>
      <c r="H29" s="329"/>
      <c r="L29" s="90"/>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1" t="s">
        <v>38</v>
      </c>
      <c r="J32" s="62">
        <f>ROUND(J96,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92" t="s">
        <v>42</v>
      </c>
      <c r="E35" s="27" t="s">
        <v>43</v>
      </c>
      <c r="F35" s="82">
        <f>ROUND((SUM(BE96:BE254)),  2)</f>
        <v>0</v>
      </c>
      <c r="I35" s="93">
        <v>0.21</v>
      </c>
      <c r="J35" s="82">
        <f>ROUND(((SUM(BE96:BE254))*I35),  2)</f>
        <v>0</v>
      </c>
      <c r="L35" s="32"/>
    </row>
    <row r="36" spans="2:12" s="1" customFormat="1" ht="14.45" customHeight="1">
      <c r="B36" s="32"/>
      <c r="E36" s="27" t="s">
        <v>44</v>
      </c>
      <c r="F36" s="82">
        <f>ROUND((SUM(BF96:BF254)),  2)</f>
        <v>0</v>
      </c>
      <c r="I36" s="93">
        <v>0.15</v>
      </c>
      <c r="J36" s="82">
        <f>ROUND(((SUM(BF96:BF254))*I36),  2)</f>
        <v>0</v>
      </c>
      <c r="L36" s="32"/>
    </row>
    <row r="37" spans="2:12" s="1" customFormat="1" ht="14.45" hidden="1" customHeight="1">
      <c r="B37" s="32"/>
      <c r="E37" s="27" t="s">
        <v>45</v>
      </c>
      <c r="F37" s="82">
        <f>ROUND((SUM(BG96:BG254)),  2)</f>
        <v>0</v>
      </c>
      <c r="I37" s="93">
        <v>0.21</v>
      </c>
      <c r="J37" s="82">
        <f>0</f>
        <v>0</v>
      </c>
      <c r="L37" s="32"/>
    </row>
    <row r="38" spans="2:12" s="1" customFormat="1" ht="14.45" hidden="1" customHeight="1">
      <c r="B38" s="32"/>
      <c r="E38" s="27" t="s">
        <v>46</v>
      </c>
      <c r="F38" s="82">
        <f>ROUND((SUM(BH96:BH254)),  2)</f>
        <v>0</v>
      </c>
      <c r="I38" s="93">
        <v>0.15</v>
      </c>
      <c r="J38" s="82">
        <f>0</f>
        <v>0</v>
      </c>
      <c r="L38" s="32"/>
    </row>
    <row r="39" spans="2:12" s="1" customFormat="1" ht="14.45" hidden="1" customHeight="1">
      <c r="B39" s="32"/>
      <c r="E39" s="27" t="s">
        <v>47</v>
      </c>
      <c r="F39" s="82">
        <f>ROUND((SUM(BI96:BI254)),  2)</f>
        <v>0</v>
      </c>
      <c r="I39" s="93">
        <v>0</v>
      </c>
      <c r="J39" s="82">
        <f>0</f>
        <v>0</v>
      </c>
      <c r="L39" s="32"/>
    </row>
    <row r="40" spans="2:12" s="1" customFormat="1" ht="6.95" customHeight="1">
      <c r="B40" s="32"/>
      <c r="L40" s="32"/>
    </row>
    <row r="41" spans="2:12" s="1" customFormat="1" ht="25.35" customHeight="1">
      <c r="B41" s="32"/>
      <c r="C41" s="94"/>
      <c r="D41" s="95" t="s">
        <v>48</v>
      </c>
      <c r="E41" s="53"/>
      <c r="F41" s="53"/>
      <c r="G41" s="96" t="s">
        <v>49</v>
      </c>
      <c r="H41" s="97" t="s">
        <v>50</v>
      </c>
      <c r="I41" s="53"/>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130</v>
      </c>
      <c r="L47" s="32"/>
    </row>
    <row r="48" spans="2:12" s="1" customFormat="1" ht="6.95" customHeight="1">
      <c r="B48" s="32"/>
      <c r="L48" s="32"/>
    </row>
    <row r="49" spans="2:47" s="1" customFormat="1" ht="12" customHeight="1">
      <c r="B49" s="32"/>
      <c r="C49" s="27" t="s">
        <v>17</v>
      </c>
      <c r="L49" s="32"/>
    </row>
    <row r="50" spans="2:47" s="1" customFormat="1" ht="26.25" customHeight="1">
      <c r="B50" s="32"/>
      <c r="E50" s="341" t="str">
        <f>E7</f>
        <v>Stavební úpravy části objektu A (budovy T13) na dětskou psychiatrii Nemocnice České Budějovice</v>
      </c>
      <c r="F50" s="342"/>
      <c r="G50" s="342"/>
      <c r="H50" s="342"/>
      <c r="L50" s="32"/>
    </row>
    <row r="51" spans="2:47" ht="12" customHeight="1">
      <c r="B51" s="20"/>
      <c r="C51" s="27" t="s">
        <v>126</v>
      </c>
      <c r="L51" s="20"/>
    </row>
    <row r="52" spans="2:47" s="1" customFormat="1" ht="16.5" customHeight="1">
      <c r="B52" s="32"/>
      <c r="E52" s="341" t="s">
        <v>127</v>
      </c>
      <c r="F52" s="340"/>
      <c r="G52" s="340"/>
      <c r="H52" s="340"/>
      <c r="L52" s="32"/>
    </row>
    <row r="53" spans="2:47" s="1" customFormat="1" ht="12" customHeight="1">
      <c r="B53" s="32"/>
      <c r="C53" s="27" t="s">
        <v>128</v>
      </c>
      <c r="L53" s="32"/>
    </row>
    <row r="54" spans="2:47" s="1" customFormat="1" ht="16.5" customHeight="1">
      <c r="B54" s="32"/>
      <c r="E54" s="335" t="str">
        <f>E11</f>
        <v>07 - elektroinstalace - silnoproud</v>
      </c>
      <c r="F54" s="340"/>
      <c r="G54" s="340"/>
      <c r="H54" s="340"/>
      <c r="L54" s="32"/>
    </row>
    <row r="55" spans="2:47" s="1" customFormat="1" ht="6.95" customHeight="1">
      <c r="B55" s="32"/>
      <c r="L55" s="32"/>
    </row>
    <row r="56" spans="2:47" s="1" customFormat="1" ht="12" customHeight="1">
      <c r="B56" s="32"/>
      <c r="C56" s="27" t="s">
        <v>22</v>
      </c>
      <c r="F56" s="25" t="str">
        <f>F14</f>
        <v>České Budějovice</v>
      </c>
      <c r="I56" s="27" t="s">
        <v>24</v>
      </c>
      <c r="J56" s="49" t="str">
        <f>IF(J14="","",J14)</f>
        <v>11. 5. 2023</v>
      </c>
      <c r="L56" s="32"/>
    </row>
    <row r="57" spans="2:47" s="1" customFormat="1" ht="6.95" customHeight="1">
      <c r="B57" s="32"/>
      <c r="L57" s="32"/>
    </row>
    <row r="58" spans="2:47" s="1" customFormat="1" ht="25.7" customHeight="1">
      <c r="B58" s="32"/>
      <c r="C58" s="27" t="s">
        <v>26</v>
      </c>
      <c r="F58" s="25" t="str">
        <f>E17</f>
        <v xml:space="preserve"> </v>
      </c>
      <c r="I58" s="27" t="s">
        <v>32</v>
      </c>
      <c r="J58" s="30" t="str">
        <f>E23</f>
        <v>Atelier G+G s.r.o., Jindřichův Hradec</v>
      </c>
      <c r="L58" s="32"/>
    </row>
    <row r="59" spans="2:47" s="1" customFormat="1" ht="15.2" customHeight="1">
      <c r="B59" s="32"/>
      <c r="C59" s="27" t="s">
        <v>30</v>
      </c>
      <c r="F59" s="25" t="str">
        <f>IF(E20="","",E20)</f>
        <v>Vyplň údaj</v>
      </c>
      <c r="I59" s="27" t="s">
        <v>35</v>
      </c>
      <c r="J59" s="30" t="str">
        <f>E26</f>
        <v xml:space="preserve"> </v>
      </c>
      <c r="L59" s="32"/>
    </row>
    <row r="60" spans="2:47" s="1" customFormat="1" ht="10.35" customHeight="1">
      <c r="B60" s="32"/>
      <c r="L60" s="32"/>
    </row>
    <row r="61" spans="2:47" s="1" customFormat="1" ht="29.25" customHeight="1">
      <c r="B61" s="32"/>
      <c r="C61" s="100" t="s">
        <v>131</v>
      </c>
      <c r="D61" s="94"/>
      <c r="E61" s="94"/>
      <c r="F61" s="94"/>
      <c r="G61" s="94"/>
      <c r="H61" s="94"/>
      <c r="I61" s="94"/>
      <c r="J61" s="101" t="s">
        <v>132</v>
      </c>
      <c r="K61" s="94"/>
      <c r="L61" s="32"/>
    </row>
    <row r="62" spans="2:47" s="1" customFormat="1" ht="10.35" customHeight="1">
      <c r="B62" s="32"/>
      <c r="L62" s="32"/>
    </row>
    <row r="63" spans="2:47" s="1" customFormat="1" ht="22.9" customHeight="1">
      <c r="B63" s="32"/>
      <c r="C63" s="102" t="s">
        <v>70</v>
      </c>
      <c r="J63" s="62">
        <f>J96</f>
        <v>0</v>
      </c>
      <c r="L63" s="32"/>
      <c r="AU63" s="17" t="s">
        <v>133</v>
      </c>
    </row>
    <row r="64" spans="2:47" s="8" customFormat="1" ht="24.95" customHeight="1">
      <c r="B64" s="103"/>
      <c r="D64" s="104" t="s">
        <v>6544</v>
      </c>
      <c r="E64" s="105"/>
      <c r="F64" s="105"/>
      <c r="G64" s="105"/>
      <c r="H64" s="105"/>
      <c r="I64" s="105"/>
      <c r="J64" s="106">
        <f>J97</f>
        <v>0</v>
      </c>
      <c r="L64" s="103"/>
    </row>
    <row r="65" spans="2:12" s="8" customFormat="1" ht="24.95" customHeight="1">
      <c r="B65" s="103"/>
      <c r="D65" s="104" t="s">
        <v>6545</v>
      </c>
      <c r="E65" s="105"/>
      <c r="F65" s="105"/>
      <c r="G65" s="105"/>
      <c r="H65" s="105"/>
      <c r="I65" s="105"/>
      <c r="J65" s="106">
        <f>J125</f>
        <v>0</v>
      </c>
      <c r="L65" s="103"/>
    </row>
    <row r="66" spans="2:12" s="8" customFormat="1" ht="24.95" customHeight="1">
      <c r="B66" s="103"/>
      <c r="D66" s="104" t="s">
        <v>6546</v>
      </c>
      <c r="E66" s="105"/>
      <c r="F66" s="105"/>
      <c r="G66" s="105"/>
      <c r="H66" s="105"/>
      <c r="I66" s="105"/>
      <c r="J66" s="106">
        <f>J144</f>
        <v>0</v>
      </c>
      <c r="L66" s="103"/>
    </row>
    <row r="67" spans="2:12" s="8" customFormat="1" ht="24.95" customHeight="1">
      <c r="B67" s="103"/>
      <c r="D67" s="104" t="s">
        <v>6547</v>
      </c>
      <c r="E67" s="105"/>
      <c r="F67" s="105"/>
      <c r="G67" s="105"/>
      <c r="H67" s="105"/>
      <c r="I67" s="105"/>
      <c r="J67" s="106">
        <f>J168</f>
        <v>0</v>
      </c>
      <c r="L67" s="103"/>
    </row>
    <row r="68" spans="2:12" s="8" customFormat="1" ht="24.95" customHeight="1">
      <c r="B68" s="103"/>
      <c r="D68" s="104" t="s">
        <v>6548</v>
      </c>
      <c r="E68" s="105"/>
      <c r="F68" s="105"/>
      <c r="G68" s="105"/>
      <c r="H68" s="105"/>
      <c r="I68" s="105"/>
      <c r="J68" s="106">
        <f>J180</f>
        <v>0</v>
      </c>
      <c r="L68" s="103"/>
    </row>
    <row r="69" spans="2:12" s="8" customFormat="1" ht="24.95" customHeight="1">
      <c r="B69" s="103"/>
      <c r="D69" s="104" t="s">
        <v>6549</v>
      </c>
      <c r="E69" s="105"/>
      <c r="F69" s="105"/>
      <c r="G69" s="105"/>
      <c r="H69" s="105"/>
      <c r="I69" s="105"/>
      <c r="J69" s="106">
        <f>J191</f>
        <v>0</v>
      </c>
      <c r="L69" s="103"/>
    </row>
    <row r="70" spans="2:12" s="8" customFormat="1" ht="24.95" customHeight="1">
      <c r="B70" s="103"/>
      <c r="D70" s="104" t="s">
        <v>6550</v>
      </c>
      <c r="E70" s="105"/>
      <c r="F70" s="105"/>
      <c r="G70" s="105"/>
      <c r="H70" s="105"/>
      <c r="I70" s="105"/>
      <c r="J70" s="106">
        <f>J196</f>
        <v>0</v>
      </c>
      <c r="L70" s="103"/>
    </row>
    <row r="71" spans="2:12" s="8" customFormat="1" ht="24.95" customHeight="1">
      <c r="B71" s="103"/>
      <c r="D71" s="104" t="s">
        <v>6551</v>
      </c>
      <c r="E71" s="105"/>
      <c r="F71" s="105"/>
      <c r="G71" s="105"/>
      <c r="H71" s="105"/>
      <c r="I71" s="105"/>
      <c r="J71" s="106">
        <f>J205</f>
        <v>0</v>
      </c>
      <c r="L71" s="103"/>
    </row>
    <row r="72" spans="2:12" s="8" customFormat="1" ht="24.95" customHeight="1">
      <c r="B72" s="103"/>
      <c r="D72" s="104" t="s">
        <v>6552</v>
      </c>
      <c r="E72" s="105"/>
      <c r="F72" s="105"/>
      <c r="G72" s="105"/>
      <c r="H72" s="105"/>
      <c r="I72" s="105"/>
      <c r="J72" s="106">
        <f>J214</f>
        <v>0</v>
      </c>
      <c r="L72" s="103"/>
    </row>
    <row r="73" spans="2:12" s="8" customFormat="1" ht="24.95" customHeight="1">
      <c r="B73" s="103"/>
      <c r="D73" s="104" t="s">
        <v>6553</v>
      </c>
      <c r="E73" s="105"/>
      <c r="F73" s="105"/>
      <c r="G73" s="105"/>
      <c r="H73" s="105"/>
      <c r="I73" s="105"/>
      <c r="J73" s="106">
        <f>J223</f>
        <v>0</v>
      </c>
      <c r="L73" s="103"/>
    </row>
    <row r="74" spans="2:12" s="8" customFormat="1" ht="24.95" customHeight="1">
      <c r="B74" s="103"/>
      <c r="D74" s="104" t="s">
        <v>6554</v>
      </c>
      <c r="E74" s="105"/>
      <c r="F74" s="105"/>
      <c r="G74" s="105"/>
      <c r="H74" s="105"/>
      <c r="I74" s="105"/>
      <c r="J74" s="106">
        <f>J229</f>
        <v>0</v>
      </c>
      <c r="L74" s="103"/>
    </row>
    <row r="75" spans="2:12" s="1" customFormat="1" ht="21.75" customHeight="1">
      <c r="B75" s="32"/>
      <c r="L75" s="32"/>
    </row>
    <row r="76" spans="2:12" s="1" customFormat="1" ht="6.95" customHeight="1">
      <c r="B76" s="41"/>
      <c r="C76" s="42"/>
      <c r="D76" s="42"/>
      <c r="E76" s="42"/>
      <c r="F76" s="42"/>
      <c r="G76" s="42"/>
      <c r="H76" s="42"/>
      <c r="I76" s="42"/>
      <c r="J76" s="42"/>
      <c r="K76" s="42"/>
      <c r="L76" s="32"/>
    </row>
    <row r="80" spans="2:12" s="1" customFormat="1" ht="6.95" customHeight="1">
      <c r="B80" s="43"/>
      <c r="C80" s="44"/>
      <c r="D80" s="44"/>
      <c r="E80" s="44"/>
      <c r="F80" s="44"/>
      <c r="G80" s="44"/>
      <c r="H80" s="44"/>
      <c r="I80" s="44"/>
      <c r="J80" s="44"/>
      <c r="K80" s="44"/>
      <c r="L80" s="32"/>
    </row>
    <row r="81" spans="2:63" s="1" customFormat="1" ht="24.95" customHeight="1">
      <c r="B81" s="32"/>
      <c r="C81" s="21" t="s">
        <v>167</v>
      </c>
      <c r="L81" s="32"/>
    </row>
    <row r="82" spans="2:63" s="1" customFormat="1" ht="6.95" customHeight="1">
      <c r="B82" s="32"/>
      <c r="L82" s="32"/>
    </row>
    <row r="83" spans="2:63" s="1" customFormat="1" ht="12" customHeight="1">
      <c r="B83" s="32"/>
      <c r="C83" s="27" t="s">
        <v>17</v>
      </c>
      <c r="L83" s="32"/>
    </row>
    <row r="84" spans="2:63" s="1" customFormat="1" ht="26.25" customHeight="1">
      <c r="B84" s="32"/>
      <c r="E84" s="341" t="str">
        <f>E7</f>
        <v>Stavební úpravy části objektu A (budovy T13) na dětskou psychiatrii Nemocnice České Budějovice</v>
      </c>
      <c r="F84" s="342"/>
      <c r="G84" s="342"/>
      <c r="H84" s="342"/>
      <c r="L84" s="32"/>
    </row>
    <row r="85" spans="2:63" ht="12" customHeight="1">
      <c r="B85" s="20"/>
      <c r="C85" s="27" t="s">
        <v>126</v>
      </c>
      <c r="L85" s="20"/>
    </row>
    <row r="86" spans="2:63" s="1" customFormat="1" ht="16.5" customHeight="1">
      <c r="B86" s="32"/>
      <c r="E86" s="341" t="s">
        <v>127</v>
      </c>
      <c r="F86" s="340"/>
      <c r="G86" s="340"/>
      <c r="H86" s="340"/>
      <c r="L86" s="32"/>
    </row>
    <row r="87" spans="2:63" s="1" customFormat="1" ht="12" customHeight="1">
      <c r="B87" s="32"/>
      <c r="C87" s="27" t="s">
        <v>128</v>
      </c>
      <c r="L87" s="32"/>
    </row>
    <row r="88" spans="2:63" s="1" customFormat="1" ht="16.5" customHeight="1">
      <c r="B88" s="32"/>
      <c r="E88" s="335" t="str">
        <f>E11</f>
        <v>07 - elektroinstalace - silnoproud</v>
      </c>
      <c r="F88" s="340"/>
      <c r="G88" s="340"/>
      <c r="H88" s="340"/>
      <c r="L88" s="32"/>
    </row>
    <row r="89" spans="2:63" s="1" customFormat="1" ht="6.95" customHeight="1">
      <c r="B89" s="32"/>
      <c r="L89" s="32"/>
    </row>
    <row r="90" spans="2:63" s="1" customFormat="1" ht="12" customHeight="1">
      <c r="B90" s="32"/>
      <c r="C90" s="27" t="s">
        <v>22</v>
      </c>
      <c r="F90" s="25" t="str">
        <f>F14</f>
        <v>České Budějovice</v>
      </c>
      <c r="I90" s="27" t="s">
        <v>24</v>
      </c>
      <c r="J90" s="49" t="str">
        <f>IF(J14="","",J14)</f>
        <v>11. 5. 2023</v>
      </c>
      <c r="L90" s="32"/>
    </row>
    <row r="91" spans="2:63" s="1" customFormat="1" ht="6.95" customHeight="1">
      <c r="B91" s="32"/>
      <c r="L91" s="32"/>
    </row>
    <row r="92" spans="2:63" s="1" customFormat="1" ht="25.7" customHeight="1">
      <c r="B92" s="32"/>
      <c r="C92" s="27" t="s">
        <v>26</v>
      </c>
      <c r="F92" s="25" t="str">
        <f>E17</f>
        <v xml:space="preserve"> </v>
      </c>
      <c r="I92" s="27" t="s">
        <v>32</v>
      </c>
      <c r="J92" s="30" t="str">
        <f>E23</f>
        <v>Atelier G+G s.r.o., Jindřichův Hradec</v>
      </c>
      <c r="L92" s="32"/>
    </row>
    <row r="93" spans="2:63" s="1" customFormat="1" ht="15.2" customHeight="1">
      <c r="B93" s="32"/>
      <c r="C93" s="27" t="s">
        <v>30</v>
      </c>
      <c r="F93" s="25" t="str">
        <f>IF(E20="","",E20)</f>
        <v>Vyplň údaj</v>
      </c>
      <c r="I93" s="27" t="s">
        <v>35</v>
      </c>
      <c r="J93" s="30" t="str">
        <f>E26</f>
        <v xml:space="preserve"> </v>
      </c>
      <c r="L93" s="32"/>
    </row>
    <row r="94" spans="2:63" s="1" customFormat="1" ht="10.35" customHeight="1">
      <c r="B94" s="32"/>
      <c r="L94" s="32"/>
    </row>
    <row r="95" spans="2:63" s="10" customFormat="1" ht="29.25" customHeight="1">
      <c r="B95" s="111"/>
      <c r="C95" s="112" t="s">
        <v>168</v>
      </c>
      <c r="D95" s="113" t="s">
        <v>57</v>
      </c>
      <c r="E95" s="113" t="s">
        <v>53</v>
      </c>
      <c r="F95" s="113" t="s">
        <v>54</v>
      </c>
      <c r="G95" s="113" t="s">
        <v>169</v>
      </c>
      <c r="H95" s="113" t="s">
        <v>170</v>
      </c>
      <c r="I95" s="113" t="s">
        <v>171</v>
      </c>
      <c r="J95" s="113" t="s">
        <v>132</v>
      </c>
      <c r="K95" s="114" t="s">
        <v>172</v>
      </c>
      <c r="L95" s="111"/>
      <c r="M95" s="55" t="s">
        <v>3</v>
      </c>
      <c r="N95" s="56" t="s">
        <v>42</v>
      </c>
      <c r="O95" s="56" t="s">
        <v>173</v>
      </c>
      <c r="P95" s="56" t="s">
        <v>174</v>
      </c>
      <c r="Q95" s="56" t="s">
        <v>175</v>
      </c>
      <c r="R95" s="56" t="s">
        <v>176</v>
      </c>
      <c r="S95" s="56" t="s">
        <v>177</v>
      </c>
      <c r="T95" s="57" t="s">
        <v>178</v>
      </c>
    </row>
    <row r="96" spans="2:63" s="1" customFormat="1" ht="22.9" customHeight="1">
      <c r="B96" s="32"/>
      <c r="C96" s="60" t="s">
        <v>179</v>
      </c>
      <c r="J96" s="115">
        <f>BK96</f>
        <v>0</v>
      </c>
      <c r="L96" s="32"/>
      <c r="M96" s="58"/>
      <c r="N96" s="50"/>
      <c r="O96" s="50"/>
      <c r="P96" s="116">
        <f>P97+P125+P144+P168+P180+P191+P196+P205+P214+P223+P229</f>
        <v>0</v>
      </c>
      <c r="Q96" s="50"/>
      <c r="R96" s="116">
        <f>R97+R125+R144+R168+R180+R191+R196+R205+R214+R223+R229</f>
        <v>0</v>
      </c>
      <c r="S96" s="50"/>
      <c r="T96" s="117">
        <f>T97+T125+T144+T168+T180+T191+T196+T205+T214+T223+T229</f>
        <v>0</v>
      </c>
      <c r="AT96" s="17" t="s">
        <v>71</v>
      </c>
      <c r="AU96" s="17" t="s">
        <v>133</v>
      </c>
      <c r="BK96" s="118">
        <f>BK97+BK125+BK144+BK168+BK180+BK191+BK196+BK205+BK214+BK223+BK229</f>
        <v>0</v>
      </c>
    </row>
    <row r="97" spans="2:65" s="11" customFormat="1" ht="25.9" customHeight="1">
      <c r="B97" s="119"/>
      <c r="D97" s="120" t="s">
        <v>71</v>
      </c>
      <c r="E97" s="121" t="s">
        <v>5975</v>
      </c>
      <c r="F97" s="121" t="s">
        <v>6555</v>
      </c>
      <c r="I97" s="122"/>
      <c r="J97" s="123">
        <f>BK97</f>
        <v>0</v>
      </c>
      <c r="L97" s="119"/>
      <c r="M97" s="124"/>
      <c r="P97" s="125">
        <f>SUM(P98:P124)</f>
        <v>0</v>
      </c>
      <c r="R97" s="125">
        <f>SUM(R98:R124)</f>
        <v>0</v>
      </c>
      <c r="T97" s="126">
        <f>SUM(T98:T124)</f>
        <v>0</v>
      </c>
      <c r="AR97" s="120" t="s">
        <v>79</v>
      </c>
      <c r="AT97" s="127" t="s">
        <v>71</v>
      </c>
      <c r="AU97" s="127" t="s">
        <v>72</v>
      </c>
      <c r="AY97" s="120" t="s">
        <v>182</v>
      </c>
      <c r="BK97" s="128">
        <f>SUM(BK98:BK124)</f>
        <v>0</v>
      </c>
    </row>
    <row r="98" spans="2:65" s="1" customFormat="1" ht="16.5" customHeight="1">
      <c r="B98" s="131"/>
      <c r="C98" s="132" t="s">
        <v>79</v>
      </c>
      <c r="D98" s="132" t="s">
        <v>184</v>
      </c>
      <c r="E98" s="133" t="s">
        <v>6556</v>
      </c>
      <c r="F98" s="134" t="s">
        <v>6557</v>
      </c>
      <c r="G98" s="135" t="s">
        <v>300</v>
      </c>
      <c r="H98" s="136">
        <v>11220</v>
      </c>
      <c r="I98" s="137"/>
      <c r="J98" s="138">
        <f t="shared" ref="J98:J124" si="0">ROUND(I98*H98,2)</f>
        <v>0</v>
      </c>
      <c r="K98" s="134" t="s">
        <v>3</v>
      </c>
      <c r="L98" s="32"/>
      <c r="M98" s="139" t="s">
        <v>3</v>
      </c>
      <c r="N98" s="140" t="s">
        <v>43</v>
      </c>
      <c r="P98" s="141">
        <f t="shared" ref="P98:P124" si="1">O98*H98</f>
        <v>0</v>
      </c>
      <c r="Q98" s="141">
        <v>0</v>
      </c>
      <c r="R98" s="141">
        <f t="shared" ref="R98:R124" si="2">Q98*H98</f>
        <v>0</v>
      </c>
      <c r="S98" s="141">
        <v>0</v>
      </c>
      <c r="T98" s="142">
        <f t="shared" ref="T98:T124" si="3">S98*H98</f>
        <v>0</v>
      </c>
      <c r="AR98" s="143" t="s">
        <v>189</v>
      </c>
      <c r="AT98" s="143" t="s">
        <v>184</v>
      </c>
      <c r="AU98" s="143" t="s">
        <v>79</v>
      </c>
      <c r="AY98" s="17" t="s">
        <v>182</v>
      </c>
      <c r="BE98" s="144">
        <f t="shared" ref="BE98:BE124" si="4">IF(N98="základní",J98,0)</f>
        <v>0</v>
      </c>
      <c r="BF98" s="144">
        <f t="shared" ref="BF98:BF124" si="5">IF(N98="snížená",J98,0)</f>
        <v>0</v>
      </c>
      <c r="BG98" s="144">
        <f t="shared" ref="BG98:BG124" si="6">IF(N98="zákl. přenesená",J98,0)</f>
        <v>0</v>
      </c>
      <c r="BH98" s="144">
        <f t="shared" ref="BH98:BH124" si="7">IF(N98="sníž. přenesená",J98,0)</f>
        <v>0</v>
      </c>
      <c r="BI98" s="144">
        <f t="shared" ref="BI98:BI124" si="8">IF(N98="nulová",J98,0)</f>
        <v>0</v>
      </c>
      <c r="BJ98" s="17" t="s">
        <v>79</v>
      </c>
      <c r="BK98" s="144">
        <f t="shared" ref="BK98:BK124" si="9">ROUND(I98*H98,2)</f>
        <v>0</v>
      </c>
      <c r="BL98" s="17" t="s">
        <v>189</v>
      </c>
      <c r="BM98" s="143" t="s">
        <v>81</v>
      </c>
    </row>
    <row r="99" spans="2:65" s="1" customFormat="1" ht="16.5" customHeight="1">
      <c r="B99" s="131"/>
      <c r="C99" s="132" t="s">
        <v>81</v>
      </c>
      <c r="D99" s="132" t="s">
        <v>184</v>
      </c>
      <c r="E99" s="133" t="s">
        <v>6558</v>
      </c>
      <c r="F99" s="134" t="s">
        <v>6559</v>
      </c>
      <c r="G99" s="135" t="s">
        <v>300</v>
      </c>
      <c r="H99" s="136">
        <v>14230</v>
      </c>
      <c r="I99" s="137"/>
      <c r="J99" s="138">
        <f t="shared" si="0"/>
        <v>0</v>
      </c>
      <c r="K99" s="134" t="s">
        <v>3</v>
      </c>
      <c r="L99" s="32"/>
      <c r="M99" s="139" t="s">
        <v>3</v>
      </c>
      <c r="N99" s="140" t="s">
        <v>43</v>
      </c>
      <c r="P99" s="141">
        <f t="shared" si="1"/>
        <v>0</v>
      </c>
      <c r="Q99" s="141">
        <v>0</v>
      </c>
      <c r="R99" s="141">
        <f t="shared" si="2"/>
        <v>0</v>
      </c>
      <c r="S99" s="141">
        <v>0</v>
      </c>
      <c r="T99" s="142">
        <f t="shared" si="3"/>
        <v>0</v>
      </c>
      <c r="AR99" s="143" t="s">
        <v>189</v>
      </c>
      <c r="AT99" s="143" t="s">
        <v>184</v>
      </c>
      <c r="AU99" s="143" t="s">
        <v>79</v>
      </c>
      <c r="AY99" s="17" t="s">
        <v>182</v>
      </c>
      <c r="BE99" s="144">
        <f t="shared" si="4"/>
        <v>0</v>
      </c>
      <c r="BF99" s="144">
        <f t="shared" si="5"/>
        <v>0</v>
      </c>
      <c r="BG99" s="144">
        <f t="shared" si="6"/>
        <v>0</v>
      </c>
      <c r="BH99" s="144">
        <f t="shared" si="7"/>
        <v>0</v>
      </c>
      <c r="BI99" s="144">
        <f t="shared" si="8"/>
        <v>0</v>
      </c>
      <c r="BJ99" s="17" t="s">
        <v>79</v>
      </c>
      <c r="BK99" s="144">
        <f t="shared" si="9"/>
        <v>0</v>
      </c>
      <c r="BL99" s="17" t="s">
        <v>189</v>
      </c>
      <c r="BM99" s="143" t="s">
        <v>189</v>
      </c>
    </row>
    <row r="100" spans="2:65" s="1" customFormat="1" ht="16.5" customHeight="1">
      <c r="B100" s="131"/>
      <c r="C100" s="132" t="s">
        <v>202</v>
      </c>
      <c r="D100" s="132" t="s">
        <v>184</v>
      </c>
      <c r="E100" s="133" t="s">
        <v>6560</v>
      </c>
      <c r="F100" s="134" t="s">
        <v>6561</v>
      </c>
      <c r="G100" s="135" t="s">
        <v>300</v>
      </c>
      <c r="H100" s="136">
        <v>200</v>
      </c>
      <c r="I100" s="137"/>
      <c r="J100" s="138">
        <f t="shared" si="0"/>
        <v>0</v>
      </c>
      <c r="K100" s="134" t="s">
        <v>3</v>
      </c>
      <c r="L100" s="32"/>
      <c r="M100" s="139" t="s">
        <v>3</v>
      </c>
      <c r="N100" s="140" t="s">
        <v>43</v>
      </c>
      <c r="P100" s="141">
        <f t="shared" si="1"/>
        <v>0</v>
      </c>
      <c r="Q100" s="141">
        <v>0</v>
      </c>
      <c r="R100" s="141">
        <f t="shared" si="2"/>
        <v>0</v>
      </c>
      <c r="S100" s="141">
        <v>0</v>
      </c>
      <c r="T100" s="142">
        <f t="shared" si="3"/>
        <v>0</v>
      </c>
      <c r="AR100" s="143" t="s">
        <v>189</v>
      </c>
      <c r="AT100" s="143" t="s">
        <v>184</v>
      </c>
      <c r="AU100" s="143" t="s">
        <v>79</v>
      </c>
      <c r="AY100" s="17" t="s">
        <v>182</v>
      </c>
      <c r="BE100" s="144">
        <f t="shared" si="4"/>
        <v>0</v>
      </c>
      <c r="BF100" s="144">
        <f t="shared" si="5"/>
        <v>0</v>
      </c>
      <c r="BG100" s="144">
        <f t="shared" si="6"/>
        <v>0</v>
      </c>
      <c r="BH100" s="144">
        <f t="shared" si="7"/>
        <v>0</v>
      </c>
      <c r="BI100" s="144">
        <f t="shared" si="8"/>
        <v>0</v>
      </c>
      <c r="BJ100" s="17" t="s">
        <v>79</v>
      </c>
      <c r="BK100" s="144">
        <f t="shared" si="9"/>
        <v>0</v>
      </c>
      <c r="BL100" s="17" t="s">
        <v>189</v>
      </c>
      <c r="BM100" s="143" t="s">
        <v>224</v>
      </c>
    </row>
    <row r="101" spans="2:65" s="1" customFormat="1" ht="16.5" customHeight="1">
      <c r="B101" s="131"/>
      <c r="C101" s="132" t="s">
        <v>189</v>
      </c>
      <c r="D101" s="132" t="s">
        <v>184</v>
      </c>
      <c r="E101" s="133" t="s">
        <v>6562</v>
      </c>
      <c r="F101" s="134" t="s">
        <v>6563</v>
      </c>
      <c r="G101" s="135" t="s">
        <v>300</v>
      </c>
      <c r="H101" s="136">
        <v>125</v>
      </c>
      <c r="I101" s="137"/>
      <c r="J101" s="138">
        <f t="shared" si="0"/>
        <v>0</v>
      </c>
      <c r="K101" s="134" t="s">
        <v>3</v>
      </c>
      <c r="L101" s="32"/>
      <c r="M101" s="139" t="s">
        <v>3</v>
      </c>
      <c r="N101" s="140" t="s">
        <v>43</v>
      </c>
      <c r="P101" s="141">
        <f t="shared" si="1"/>
        <v>0</v>
      </c>
      <c r="Q101" s="141">
        <v>0</v>
      </c>
      <c r="R101" s="141">
        <f t="shared" si="2"/>
        <v>0</v>
      </c>
      <c r="S101" s="141">
        <v>0</v>
      </c>
      <c r="T101" s="142">
        <f t="shared" si="3"/>
        <v>0</v>
      </c>
      <c r="AR101" s="143" t="s">
        <v>189</v>
      </c>
      <c r="AT101" s="143" t="s">
        <v>184</v>
      </c>
      <c r="AU101" s="143" t="s">
        <v>79</v>
      </c>
      <c r="AY101" s="17" t="s">
        <v>182</v>
      </c>
      <c r="BE101" s="144">
        <f t="shared" si="4"/>
        <v>0</v>
      </c>
      <c r="BF101" s="144">
        <f t="shared" si="5"/>
        <v>0</v>
      </c>
      <c r="BG101" s="144">
        <f t="shared" si="6"/>
        <v>0</v>
      </c>
      <c r="BH101" s="144">
        <f t="shared" si="7"/>
        <v>0</v>
      </c>
      <c r="BI101" s="144">
        <f t="shared" si="8"/>
        <v>0</v>
      </c>
      <c r="BJ101" s="17" t="s">
        <v>79</v>
      </c>
      <c r="BK101" s="144">
        <f t="shared" si="9"/>
        <v>0</v>
      </c>
      <c r="BL101" s="17" t="s">
        <v>189</v>
      </c>
      <c r="BM101" s="143" t="s">
        <v>236</v>
      </c>
    </row>
    <row r="102" spans="2:65" s="1" customFormat="1" ht="16.5" customHeight="1">
      <c r="B102" s="131"/>
      <c r="C102" s="132" t="s">
        <v>218</v>
      </c>
      <c r="D102" s="132" t="s">
        <v>184</v>
      </c>
      <c r="E102" s="133" t="s">
        <v>6564</v>
      </c>
      <c r="F102" s="134" t="s">
        <v>6565</v>
      </c>
      <c r="G102" s="135" t="s">
        <v>300</v>
      </c>
      <c r="H102" s="136">
        <v>25</v>
      </c>
      <c r="I102" s="137"/>
      <c r="J102" s="138">
        <f t="shared" si="0"/>
        <v>0</v>
      </c>
      <c r="K102" s="134" t="s">
        <v>3</v>
      </c>
      <c r="L102" s="32"/>
      <c r="M102" s="139" t="s">
        <v>3</v>
      </c>
      <c r="N102" s="140" t="s">
        <v>43</v>
      </c>
      <c r="P102" s="141">
        <f t="shared" si="1"/>
        <v>0</v>
      </c>
      <c r="Q102" s="141">
        <v>0</v>
      </c>
      <c r="R102" s="141">
        <f t="shared" si="2"/>
        <v>0</v>
      </c>
      <c r="S102" s="141">
        <v>0</v>
      </c>
      <c r="T102" s="142">
        <f t="shared" si="3"/>
        <v>0</v>
      </c>
      <c r="AR102" s="143" t="s">
        <v>189</v>
      </c>
      <c r="AT102" s="143" t="s">
        <v>184</v>
      </c>
      <c r="AU102" s="143" t="s">
        <v>79</v>
      </c>
      <c r="AY102" s="17" t="s">
        <v>182</v>
      </c>
      <c r="BE102" s="144">
        <f t="shared" si="4"/>
        <v>0</v>
      </c>
      <c r="BF102" s="144">
        <f t="shared" si="5"/>
        <v>0</v>
      </c>
      <c r="BG102" s="144">
        <f t="shared" si="6"/>
        <v>0</v>
      </c>
      <c r="BH102" s="144">
        <f t="shared" si="7"/>
        <v>0</v>
      </c>
      <c r="BI102" s="144">
        <f t="shared" si="8"/>
        <v>0</v>
      </c>
      <c r="BJ102" s="17" t="s">
        <v>79</v>
      </c>
      <c r="BK102" s="144">
        <f t="shared" si="9"/>
        <v>0</v>
      </c>
      <c r="BL102" s="17" t="s">
        <v>189</v>
      </c>
      <c r="BM102" s="143" t="s">
        <v>111</v>
      </c>
    </row>
    <row r="103" spans="2:65" s="1" customFormat="1" ht="16.5" customHeight="1">
      <c r="B103" s="131"/>
      <c r="C103" s="132" t="s">
        <v>224</v>
      </c>
      <c r="D103" s="132" t="s">
        <v>184</v>
      </c>
      <c r="E103" s="133" t="s">
        <v>6566</v>
      </c>
      <c r="F103" s="134" t="s">
        <v>6567</v>
      </c>
      <c r="G103" s="135" t="s">
        <v>300</v>
      </c>
      <c r="H103" s="136">
        <v>30</v>
      </c>
      <c r="I103" s="137"/>
      <c r="J103" s="138">
        <f t="shared" si="0"/>
        <v>0</v>
      </c>
      <c r="K103" s="134" t="s">
        <v>3</v>
      </c>
      <c r="L103" s="32"/>
      <c r="M103" s="139" t="s">
        <v>3</v>
      </c>
      <c r="N103" s="140" t="s">
        <v>43</v>
      </c>
      <c r="P103" s="141">
        <f t="shared" si="1"/>
        <v>0</v>
      </c>
      <c r="Q103" s="141">
        <v>0</v>
      </c>
      <c r="R103" s="141">
        <f t="shared" si="2"/>
        <v>0</v>
      </c>
      <c r="S103" s="141">
        <v>0</v>
      </c>
      <c r="T103" s="142">
        <f t="shared" si="3"/>
        <v>0</v>
      </c>
      <c r="AR103" s="143" t="s">
        <v>189</v>
      </c>
      <c r="AT103" s="143" t="s">
        <v>184</v>
      </c>
      <c r="AU103" s="143" t="s">
        <v>79</v>
      </c>
      <c r="AY103" s="17" t="s">
        <v>182</v>
      </c>
      <c r="BE103" s="144">
        <f t="shared" si="4"/>
        <v>0</v>
      </c>
      <c r="BF103" s="144">
        <f t="shared" si="5"/>
        <v>0</v>
      </c>
      <c r="BG103" s="144">
        <f t="shared" si="6"/>
        <v>0</v>
      </c>
      <c r="BH103" s="144">
        <f t="shared" si="7"/>
        <v>0</v>
      </c>
      <c r="BI103" s="144">
        <f t="shared" si="8"/>
        <v>0</v>
      </c>
      <c r="BJ103" s="17" t="s">
        <v>79</v>
      </c>
      <c r="BK103" s="144">
        <f t="shared" si="9"/>
        <v>0</v>
      </c>
      <c r="BL103" s="17" t="s">
        <v>189</v>
      </c>
      <c r="BM103" s="143" t="s">
        <v>260</v>
      </c>
    </row>
    <row r="104" spans="2:65" s="1" customFormat="1" ht="16.5" customHeight="1">
      <c r="B104" s="131"/>
      <c r="C104" s="132" t="s">
        <v>230</v>
      </c>
      <c r="D104" s="132" t="s">
        <v>184</v>
      </c>
      <c r="E104" s="133" t="s">
        <v>6568</v>
      </c>
      <c r="F104" s="134" t="s">
        <v>6569</v>
      </c>
      <c r="G104" s="135" t="s">
        <v>300</v>
      </c>
      <c r="H104" s="136">
        <v>15</v>
      </c>
      <c r="I104" s="137"/>
      <c r="J104" s="138">
        <f t="shared" si="0"/>
        <v>0</v>
      </c>
      <c r="K104" s="134" t="s">
        <v>3</v>
      </c>
      <c r="L104" s="32"/>
      <c r="M104" s="139" t="s">
        <v>3</v>
      </c>
      <c r="N104" s="140" t="s">
        <v>43</v>
      </c>
      <c r="P104" s="141">
        <f t="shared" si="1"/>
        <v>0</v>
      </c>
      <c r="Q104" s="141">
        <v>0</v>
      </c>
      <c r="R104" s="141">
        <f t="shared" si="2"/>
        <v>0</v>
      </c>
      <c r="S104" s="141">
        <v>0</v>
      </c>
      <c r="T104" s="142">
        <f t="shared" si="3"/>
        <v>0</v>
      </c>
      <c r="AR104" s="143" t="s">
        <v>189</v>
      </c>
      <c r="AT104" s="143" t="s">
        <v>184</v>
      </c>
      <c r="AU104" s="143" t="s">
        <v>79</v>
      </c>
      <c r="AY104" s="17" t="s">
        <v>182</v>
      </c>
      <c r="BE104" s="144">
        <f t="shared" si="4"/>
        <v>0</v>
      </c>
      <c r="BF104" s="144">
        <f t="shared" si="5"/>
        <v>0</v>
      </c>
      <c r="BG104" s="144">
        <f t="shared" si="6"/>
        <v>0</v>
      </c>
      <c r="BH104" s="144">
        <f t="shared" si="7"/>
        <v>0</v>
      </c>
      <c r="BI104" s="144">
        <f t="shared" si="8"/>
        <v>0</v>
      </c>
      <c r="BJ104" s="17" t="s">
        <v>79</v>
      </c>
      <c r="BK104" s="144">
        <f t="shared" si="9"/>
        <v>0</v>
      </c>
      <c r="BL104" s="17" t="s">
        <v>189</v>
      </c>
      <c r="BM104" s="143" t="s">
        <v>271</v>
      </c>
    </row>
    <row r="105" spans="2:65" s="1" customFormat="1" ht="16.5" customHeight="1">
      <c r="B105" s="131"/>
      <c r="C105" s="132" t="s">
        <v>236</v>
      </c>
      <c r="D105" s="132" t="s">
        <v>184</v>
      </c>
      <c r="E105" s="133" t="s">
        <v>6570</v>
      </c>
      <c r="F105" s="134" t="s">
        <v>6571</v>
      </c>
      <c r="G105" s="135" t="s">
        <v>300</v>
      </c>
      <c r="H105" s="136">
        <v>220</v>
      </c>
      <c r="I105" s="137"/>
      <c r="J105" s="138">
        <f t="shared" si="0"/>
        <v>0</v>
      </c>
      <c r="K105" s="134" t="s">
        <v>3</v>
      </c>
      <c r="L105" s="32"/>
      <c r="M105" s="139" t="s">
        <v>3</v>
      </c>
      <c r="N105" s="140" t="s">
        <v>43</v>
      </c>
      <c r="P105" s="141">
        <f t="shared" si="1"/>
        <v>0</v>
      </c>
      <c r="Q105" s="141">
        <v>0</v>
      </c>
      <c r="R105" s="141">
        <f t="shared" si="2"/>
        <v>0</v>
      </c>
      <c r="S105" s="141">
        <v>0</v>
      </c>
      <c r="T105" s="142">
        <f t="shared" si="3"/>
        <v>0</v>
      </c>
      <c r="AR105" s="143" t="s">
        <v>189</v>
      </c>
      <c r="AT105" s="143" t="s">
        <v>184</v>
      </c>
      <c r="AU105" s="143" t="s">
        <v>79</v>
      </c>
      <c r="AY105" s="17" t="s">
        <v>182</v>
      </c>
      <c r="BE105" s="144">
        <f t="shared" si="4"/>
        <v>0</v>
      </c>
      <c r="BF105" s="144">
        <f t="shared" si="5"/>
        <v>0</v>
      </c>
      <c r="BG105" s="144">
        <f t="shared" si="6"/>
        <v>0</v>
      </c>
      <c r="BH105" s="144">
        <f t="shared" si="7"/>
        <v>0</v>
      </c>
      <c r="BI105" s="144">
        <f t="shared" si="8"/>
        <v>0</v>
      </c>
      <c r="BJ105" s="17" t="s">
        <v>79</v>
      </c>
      <c r="BK105" s="144">
        <f t="shared" si="9"/>
        <v>0</v>
      </c>
      <c r="BL105" s="17" t="s">
        <v>189</v>
      </c>
      <c r="BM105" s="143" t="s">
        <v>286</v>
      </c>
    </row>
    <row r="106" spans="2:65" s="1" customFormat="1" ht="16.5" customHeight="1">
      <c r="B106" s="131"/>
      <c r="C106" s="132" t="s">
        <v>243</v>
      </c>
      <c r="D106" s="132" t="s">
        <v>184</v>
      </c>
      <c r="E106" s="133" t="s">
        <v>6572</v>
      </c>
      <c r="F106" s="134" t="s">
        <v>6573</v>
      </c>
      <c r="G106" s="135" t="s">
        <v>300</v>
      </c>
      <c r="H106" s="136">
        <v>240</v>
      </c>
      <c r="I106" s="137"/>
      <c r="J106" s="138">
        <f t="shared" si="0"/>
        <v>0</v>
      </c>
      <c r="K106" s="134" t="s">
        <v>3</v>
      </c>
      <c r="L106" s="32"/>
      <c r="M106" s="139" t="s">
        <v>3</v>
      </c>
      <c r="N106" s="140" t="s">
        <v>43</v>
      </c>
      <c r="P106" s="141">
        <f t="shared" si="1"/>
        <v>0</v>
      </c>
      <c r="Q106" s="141">
        <v>0</v>
      </c>
      <c r="R106" s="141">
        <f t="shared" si="2"/>
        <v>0</v>
      </c>
      <c r="S106" s="141">
        <v>0</v>
      </c>
      <c r="T106" s="142">
        <f t="shared" si="3"/>
        <v>0</v>
      </c>
      <c r="AR106" s="143" t="s">
        <v>189</v>
      </c>
      <c r="AT106" s="143" t="s">
        <v>184</v>
      </c>
      <c r="AU106" s="143" t="s">
        <v>79</v>
      </c>
      <c r="AY106" s="17" t="s">
        <v>182</v>
      </c>
      <c r="BE106" s="144">
        <f t="shared" si="4"/>
        <v>0</v>
      </c>
      <c r="BF106" s="144">
        <f t="shared" si="5"/>
        <v>0</v>
      </c>
      <c r="BG106" s="144">
        <f t="shared" si="6"/>
        <v>0</v>
      </c>
      <c r="BH106" s="144">
        <f t="shared" si="7"/>
        <v>0</v>
      </c>
      <c r="BI106" s="144">
        <f t="shared" si="8"/>
        <v>0</v>
      </c>
      <c r="BJ106" s="17" t="s">
        <v>79</v>
      </c>
      <c r="BK106" s="144">
        <f t="shared" si="9"/>
        <v>0</v>
      </c>
      <c r="BL106" s="17" t="s">
        <v>189</v>
      </c>
      <c r="BM106" s="143" t="s">
        <v>297</v>
      </c>
    </row>
    <row r="107" spans="2:65" s="1" customFormat="1" ht="16.5" customHeight="1">
      <c r="B107" s="131"/>
      <c r="C107" s="132" t="s">
        <v>111</v>
      </c>
      <c r="D107" s="132" t="s">
        <v>184</v>
      </c>
      <c r="E107" s="133" t="s">
        <v>6574</v>
      </c>
      <c r="F107" s="134" t="s">
        <v>6575</v>
      </c>
      <c r="G107" s="135" t="s">
        <v>300</v>
      </c>
      <c r="H107" s="136">
        <v>70</v>
      </c>
      <c r="I107" s="137"/>
      <c r="J107" s="138">
        <f t="shared" si="0"/>
        <v>0</v>
      </c>
      <c r="K107" s="134" t="s">
        <v>3</v>
      </c>
      <c r="L107" s="32"/>
      <c r="M107" s="139" t="s">
        <v>3</v>
      </c>
      <c r="N107" s="140" t="s">
        <v>43</v>
      </c>
      <c r="P107" s="141">
        <f t="shared" si="1"/>
        <v>0</v>
      </c>
      <c r="Q107" s="141">
        <v>0</v>
      </c>
      <c r="R107" s="141">
        <f t="shared" si="2"/>
        <v>0</v>
      </c>
      <c r="S107" s="141">
        <v>0</v>
      </c>
      <c r="T107" s="142">
        <f t="shared" si="3"/>
        <v>0</v>
      </c>
      <c r="AR107" s="143" t="s">
        <v>189</v>
      </c>
      <c r="AT107" s="143" t="s">
        <v>184</v>
      </c>
      <c r="AU107" s="143" t="s">
        <v>79</v>
      </c>
      <c r="AY107" s="17" t="s">
        <v>182</v>
      </c>
      <c r="BE107" s="144">
        <f t="shared" si="4"/>
        <v>0</v>
      </c>
      <c r="BF107" s="144">
        <f t="shared" si="5"/>
        <v>0</v>
      </c>
      <c r="BG107" s="144">
        <f t="shared" si="6"/>
        <v>0</v>
      </c>
      <c r="BH107" s="144">
        <f t="shared" si="7"/>
        <v>0</v>
      </c>
      <c r="BI107" s="144">
        <f t="shared" si="8"/>
        <v>0</v>
      </c>
      <c r="BJ107" s="17" t="s">
        <v>79</v>
      </c>
      <c r="BK107" s="144">
        <f t="shared" si="9"/>
        <v>0</v>
      </c>
      <c r="BL107" s="17" t="s">
        <v>189</v>
      </c>
      <c r="BM107" s="143" t="s">
        <v>309</v>
      </c>
    </row>
    <row r="108" spans="2:65" s="1" customFormat="1" ht="16.5" customHeight="1">
      <c r="B108" s="131"/>
      <c r="C108" s="132" t="s">
        <v>114</v>
      </c>
      <c r="D108" s="132" t="s">
        <v>184</v>
      </c>
      <c r="E108" s="133" t="s">
        <v>6576</v>
      </c>
      <c r="F108" s="134" t="s">
        <v>6577</v>
      </c>
      <c r="G108" s="135" t="s">
        <v>300</v>
      </c>
      <c r="H108" s="136">
        <v>70</v>
      </c>
      <c r="I108" s="137"/>
      <c r="J108" s="138">
        <f t="shared" si="0"/>
        <v>0</v>
      </c>
      <c r="K108" s="134" t="s">
        <v>3</v>
      </c>
      <c r="L108" s="32"/>
      <c r="M108" s="139" t="s">
        <v>3</v>
      </c>
      <c r="N108" s="140" t="s">
        <v>43</v>
      </c>
      <c r="P108" s="141">
        <f t="shared" si="1"/>
        <v>0</v>
      </c>
      <c r="Q108" s="141">
        <v>0</v>
      </c>
      <c r="R108" s="141">
        <f t="shared" si="2"/>
        <v>0</v>
      </c>
      <c r="S108" s="141">
        <v>0</v>
      </c>
      <c r="T108" s="142">
        <f t="shared" si="3"/>
        <v>0</v>
      </c>
      <c r="AR108" s="143" t="s">
        <v>189</v>
      </c>
      <c r="AT108" s="143" t="s">
        <v>184</v>
      </c>
      <c r="AU108" s="143" t="s">
        <v>79</v>
      </c>
      <c r="AY108" s="17" t="s">
        <v>182</v>
      </c>
      <c r="BE108" s="144">
        <f t="shared" si="4"/>
        <v>0</v>
      </c>
      <c r="BF108" s="144">
        <f t="shared" si="5"/>
        <v>0</v>
      </c>
      <c r="BG108" s="144">
        <f t="shared" si="6"/>
        <v>0</v>
      </c>
      <c r="BH108" s="144">
        <f t="shared" si="7"/>
        <v>0</v>
      </c>
      <c r="BI108" s="144">
        <f t="shared" si="8"/>
        <v>0</v>
      </c>
      <c r="BJ108" s="17" t="s">
        <v>79</v>
      </c>
      <c r="BK108" s="144">
        <f t="shared" si="9"/>
        <v>0</v>
      </c>
      <c r="BL108" s="17" t="s">
        <v>189</v>
      </c>
      <c r="BM108" s="143" t="s">
        <v>319</v>
      </c>
    </row>
    <row r="109" spans="2:65" s="1" customFormat="1" ht="16.5" customHeight="1">
      <c r="B109" s="131"/>
      <c r="C109" s="132" t="s">
        <v>260</v>
      </c>
      <c r="D109" s="132" t="s">
        <v>184</v>
      </c>
      <c r="E109" s="133" t="s">
        <v>6578</v>
      </c>
      <c r="F109" s="134" t="s">
        <v>6579</v>
      </c>
      <c r="G109" s="135" t="s">
        <v>300</v>
      </c>
      <c r="H109" s="136">
        <v>10</v>
      </c>
      <c r="I109" s="137"/>
      <c r="J109" s="138">
        <f t="shared" si="0"/>
        <v>0</v>
      </c>
      <c r="K109" s="134" t="s">
        <v>3</v>
      </c>
      <c r="L109" s="32"/>
      <c r="M109" s="139" t="s">
        <v>3</v>
      </c>
      <c r="N109" s="140" t="s">
        <v>43</v>
      </c>
      <c r="P109" s="141">
        <f t="shared" si="1"/>
        <v>0</v>
      </c>
      <c r="Q109" s="141">
        <v>0</v>
      </c>
      <c r="R109" s="141">
        <f t="shared" si="2"/>
        <v>0</v>
      </c>
      <c r="S109" s="141">
        <v>0</v>
      </c>
      <c r="T109" s="142">
        <f t="shared" si="3"/>
        <v>0</v>
      </c>
      <c r="AR109" s="143" t="s">
        <v>189</v>
      </c>
      <c r="AT109" s="143" t="s">
        <v>184</v>
      </c>
      <c r="AU109" s="143" t="s">
        <v>79</v>
      </c>
      <c r="AY109" s="17" t="s">
        <v>182</v>
      </c>
      <c r="BE109" s="144">
        <f t="shared" si="4"/>
        <v>0</v>
      </c>
      <c r="BF109" s="144">
        <f t="shared" si="5"/>
        <v>0</v>
      </c>
      <c r="BG109" s="144">
        <f t="shared" si="6"/>
        <v>0</v>
      </c>
      <c r="BH109" s="144">
        <f t="shared" si="7"/>
        <v>0</v>
      </c>
      <c r="BI109" s="144">
        <f t="shared" si="8"/>
        <v>0</v>
      </c>
      <c r="BJ109" s="17" t="s">
        <v>79</v>
      </c>
      <c r="BK109" s="144">
        <f t="shared" si="9"/>
        <v>0</v>
      </c>
      <c r="BL109" s="17" t="s">
        <v>189</v>
      </c>
      <c r="BM109" s="143" t="s">
        <v>338</v>
      </c>
    </row>
    <row r="110" spans="2:65" s="1" customFormat="1" ht="33" customHeight="1">
      <c r="B110" s="131"/>
      <c r="C110" s="132" t="s">
        <v>265</v>
      </c>
      <c r="D110" s="132" t="s">
        <v>184</v>
      </c>
      <c r="E110" s="133" t="s">
        <v>6580</v>
      </c>
      <c r="F110" s="134" t="s">
        <v>6581</v>
      </c>
      <c r="G110" s="135" t="s">
        <v>300</v>
      </c>
      <c r="H110" s="136">
        <v>300</v>
      </c>
      <c r="I110" s="137"/>
      <c r="J110" s="138">
        <f t="shared" si="0"/>
        <v>0</v>
      </c>
      <c r="K110" s="134" t="s">
        <v>3</v>
      </c>
      <c r="L110" s="32"/>
      <c r="M110" s="139" t="s">
        <v>3</v>
      </c>
      <c r="N110" s="140" t="s">
        <v>43</v>
      </c>
      <c r="P110" s="141">
        <f t="shared" si="1"/>
        <v>0</v>
      </c>
      <c r="Q110" s="141">
        <v>0</v>
      </c>
      <c r="R110" s="141">
        <f t="shared" si="2"/>
        <v>0</v>
      </c>
      <c r="S110" s="141">
        <v>0</v>
      </c>
      <c r="T110" s="142">
        <f t="shared" si="3"/>
        <v>0</v>
      </c>
      <c r="AR110" s="143" t="s">
        <v>189</v>
      </c>
      <c r="AT110" s="143" t="s">
        <v>184</v>
      </c>
      <c r="AU110" s="143" t="s">
        <v>79</v>
      </c>
      <c r="AY110" s="17" t="s">
        <v>182</v>
      </c>
      <c r="BE110" s="144">
        <f t="shared" si="4"/>
        <v>0</v>
      </c>
      <c r="BF110" s="144">
        <f t="shared" si="5"/>
        <v>0</v>
      </c>
      <c r="BG110" s="144">
        <f t="shared" si="6"/>
        <v>0</v>
      </c>
      <c r="BH110" s="144">
        <f t="shared" si="7"/>
        <v>0</v>
      </c>
      <c r="BI110" s="144">
        <f t="shared" si="8"/>
        <v>0</v>
      </c>
      <c r="BJ110" s="17" t="s">
        <v>79</v>
      </c>
      <c r="BK110" s="144">
        <f t="shared" si="9"/>
        <v>0</v>
      </c>
      <c r="BL110" s="17" t="s">
        <v>189</v>
      </c>
      <c r="BM110" s="143" t="s">
        <v>357</v>
      </c>
    </row>
    <row r="111" spans="2:65" s="1" customFormat="1" ht="33" customHeight="1">
      <c r="B111" s="131"/>
      <c r="C111" s="132" t="s">
        <v>271</v>
      </c>
      <c r="D111" s="132" t="s">
        <v>184</v>
      </c>
      <c r="E111" s="133" t="s">
        <v>6582</v>
      </c>
      <c r="F111" s="134" t="s">
        <v>6583</v>
      </c>
      <c r="G111" s="135" t="s">
        <v>300</v>
      </c>
      <c r="H111" s="136">
        <v>680</v>
      </c>
      <c r="I111" s="137"/>
      <c r="J111" s="138">
        <f t="shared" si="0"/>
        <v>0</v>
      </c>
      <c r="K111" s="134" t="s">
        <v>3</v>
      </c>
      <c r="L111" s="32"/>
      <c r="M111" s="139" t="s">
        <v>3</v>
      </c>
      <c r="N111" s="140" t="s">
        <v>43</v>
      </c>
      <c r="P111" s="141">
        <f t="shared" si="1"/>
        <v>0</v>
      </c>
      <c r="Q111" s="141">
        <v>0</v>
      </c>
      <c r="R111" s="141">
        <f t="shared" si="2"/>
        <v>0</v>
      </c>
      <c r="S111" s="141">
        <v>0</v>
      </c>
      <c r="T111" s="142">
        <f t="shared" si="3"/>
        <v>0</v>
      </c>
      <c r="AR111" s="143" t="s">
        <v>189</v>
      </c>
      <c r="AT111" s="143" t="s">
        <v>184</v>
      </c>
      <c r="AU111" s="143" t="s">
        <v>79</v>
      </c>
      <c r="AY111" s="17" t="s">
        <v>182</v>
      </c>
      <c r="BE111" s="144">
        <f t="shared" si="4"/>
        <v>0</v>
      </c>
      <c r="BF111" s="144">
        <f t="shared" si="5"/>
        <v>0</v>
      </c>
      <c r="BG111" s="144">
        <f t="shared" si="6"/>
        <v>0</v>
      </c>
      <c r="BH111" s="144">
        <f t="shared" si="7"/>
        <v>0</v>
      </c>
      <c r="BI111" s="144">
        <f t="shared" si="8"/>
        <v>0</v>
      </c>
      <c r="BJ111" s="17" t="s">
        <v>79</v>
      </c>
      <c r="BK111" s="144">
        <f t="shared" si="9"/>
        <v>0</v>
      </c>
      <c r="BL111" s="17" t="s">
        <v>189</v>
      </c>
      <c r="BM111" s="143" t="s">
        <v>374</v>
      </c>
    </row>
    <row r="112" spans="2:65" s="1" customFormat="1" ht="33" customHeight="1">
      <c r="B112" s="131"/>
      <c r="C112" s="132" t="s">
        <v>9</v>
      </c>
      <c r="D112" s="132" t="s">
        <v>184</v>
      </c>
      <c r="E112" s="133" t="s">
        <v>6584</v>
      </c>
      <c r="F112" s="134" t="s">
        <v>6585</v>
      </c>
      <c r="G112" s="135" t="s">
        <v>300</v>
      </c>
      <c r="H112" s="136">
        <v>80</v>
      </c>
      <c r="I112" s="137"/>
      <c r="J112" s="138">
        <f t="shared" si="0"/>
        <v>0</v>
      </c>
      <c r="K112" s="134" t="s">
        <v>3</v>
      </c>
      <c r="L112" s="32"/>
      <c r="M112" s="139" t="s">
        <v>3</v>
      </c>
      <c r="N112" s="140" t="s">
        <v>43</v>
      </c>
      <c r="P112" s="141">
        <f t="shared" si="1"/>
        <v>0</v>
      </c>
      <c r="Q112" s="141">
        <v>0</v>
      </c>
      <c r="R112" s="141">
        <f t="shared" si="2"/>
        <v>0</v>
      </c>
      <c r="S112" s="141">
        <v>0</v>
      </c>
      <c r="T112" s="142">
        <f t="shared" si="3"/>
        <v>0</v>
      </c>
      <c r="AR112" s="143" t="s">
        <v>189</v>
      </c>
      <c r="AT112" s="143" t="s">
        <v>184</v>
      </c>
      <c r="AU112" s="143" t="s">
        <v>79</v>
      </c>
      <c r="AY112" s="17" t="s">
        <v>182</v>
      </c>
      <c r="BE112" s="144">
        <f t="shared" si="4"/>
        <v>0</v>
      </c>
      <c r="BF112" s="144">
        <f t="shared" si="5"/>
        <v>0</v>
      </c>
      <c r="BG112" s="144">
        <f t="shared" si="6"/>
        <v>0</v>
      </c>
      <c r="BH112" s="144">
        <f t="shared" si="7"/>
        <v>0</v>
      </c>
      <c r="BI112" s="144">
        <f t="shared" si="8"/>
        <v>0</v>
      </c>
      <c r="BJ112" s="17" t="s">
        <v>79</v>
      </c>
      <c r="BK112" s="144">
        <f t="shared" si="9"/>
        <v>0</v>
      </c>
      <c r="BL112" s="17" t="s">
        <v>189</v>
      </c>
      <c r="BM112" s="143" t="s">
        <v>390</v>
      </c>
    </row>
    <row r="113" spans="2:65" s="1" customFormat="1" ht="33" customHeight="1">
      <c r="B113" s="131"/>
      <c r="C113" s="132" t="s">
        <v>286</v>
      </c>
      <c r="D113" s="132" t="s">
        <v>184</v>
      </c>
      <c r="E113" s="133" t="s">
        <v>6586</v>
      </c>
      <c r="F113" s="134" t="s">
        <v>6587</v>
      </c>
      <c r="G113" s="135" t="s">
        <v>300</v>
      </c>
      <c r="H113" s="136">
        <v>360</v>
      </c>
      <c r="I113" s="137"/>
      <c r="J113" s="138">
        <f t="shared" si="0"/>
        <v>0</v>
      </c>
      <c r="K113" s="134" t="s">
        <v>3</v>
      </c>
      <c r="L113" s="32"/>
      <c r="M113" s="139" t="s">
        <v>3</v>
      </c>
      <c r="N113" s="140" t="s">
        <v>43</v>
      </c>
      <c r="P113" s="141">
        <f t="shared" si="1"/>
        <v>0</v>
      </c>
      <c r="Q113" s="141">
        <v>0</v>
      </c>
      <c r="R113" s="141">
        <f t="shared" si="2"/>
        <v>0</v>
      </c>
      <c r="S113" s="141">
        <v>0</v>
      </c>
      <c r="T113" s="142">
        <f t="shared" si="3"/>
        <v>0</v>
      </c>
      <c r="AR113" s="143" t="s">
        <v>189</v>
      </c>
      <c r="AT113" s="143" t="s">
        <v>184</v>
      </c>
      <c r="AU113" s="143" t="s">
        <v>79</v>
      </c>
      <c r="AY113" s="17" t="s">
        <v>182</v>
      </c>
      <c r="BE113" s="144">
        <f t="shared" si="4"/>
        <v>0</v>
      </c>
      <c r="BF113" s="144">
        <f t="shared" si="5"/>
        <v>0</v>
      </c>
      <c r="BG113" s="144">
        <f t="shared" si="6"/>
        <v>0</v>
      </c>
      <c r="BH113" s="144">
        <f t="shared" si="7"/>
        <v>0</v>
      </c>
      <c r="BI113" s="144">
        <f t="shared" si="8"/>
        <v>0</v>
      </c>
      <c r="BJ113" s="17" t="s">
        <v>79</v>
      </c>
      <c r="BK113" s="144">
        <f t="shared" si="9"/>
        <v>0</v>
      </c>
      <c r="BL113" s="17" t="s">
        <v>189</v>
      </c>
      <c r="BM113" s="143" t="s">
        <v>405</v>
      </c>
    </row>
    <row r="114" spans="2:65" s="1" customFormat="1" ht="33" customHeight="1">
      <c r="B114" s="131"/>
      <c r="C114" s="132" t="s">
        <v>289</v>
      </c>
      <c r="D114" s="132" t="s">
        <v>184</v>
      </c>
      <c r="E114" s="133" t="s">
        <v>6588</v>
      </c>
      <c r="F114" s="134" t="s">
        <v>6589</v>
      </c>
      <c r="G114" s="135" t="s">
        <v>300</v>
      </c>
      <c r="H114" s="136">
        <v>660</v>
      </c>
      <c r="I114" s="137"/>
      <c r="J114" s="138">
        <f t="shared" si="0"/>
        <v>0</v>
      </c>
      <c r="K114" s="134" t="s">
        <v>3</v>
      </c>
      <c r="L114" s="32"/>
      <c r="M114" s="139" t="s">
        <v>3</v>
      </c>
      <c r="N114" s="140" t="s">
        <v>43</v>
      </c>
      <c r="P114" s="141">
        <f t="shared" si="1"/>
        <v>0</v>
      </c>
      <c r="Q114" s="141">
        <v>0</v>
      </c>
      <c r="R114" s="141">
        <f t="shared" si="2"/>
        <v>0</v>
      </c>
      <c r="S114" s="141">
        <v>0</v>
      </c>
      <c r="T114" s="142">
        <f t="shared" si="3"/>
        <v>0</v>
      </c>
      <c r="AR114" s="143" t="s">
        <v>189</v>
      </c>
      <c r="AT114" s="143" t="s">
        <v>184</v>
      </c>
      <c r="AU114" s="143" t="s">
        <v>79</v>
      </c>
      <c r="AY114" s="17" t="s">
        <v>182</v>
      </c>
      <c r="BE114" s="144">
        <f t="shared" si="4"/>
        <v>0</v>
      </c>
      <c r="BF114" s="144">
        <f t="shared" si="5"/>
        <v>0</v>
      </c>
      <c r="BG114" s="144">
        <f t="shared" si="6"/>
        <v>0</v>
      </c>
      <c r="BH114" s="144">
        <f t="shared" si="7"/>
        <v>0</v>
      </c>
      <c r="BI114" s="144">
        <f t="shared" si="8"/>
        <v>0</v>
      </c>
      <c r="BJ114" s="17" t="s">
        <v>79</v>
      </c>
      <c r="BK114" s="144">
        <f t="shared" si="9"/>
        <v>0</v>
      </c>
      <c r="BL114" s="17" t="s">
        <v>189</v>
      </c>
      <c r="BM114" s="143" t="s">
        <v>425</v>
      </c>
    </row>
    <row r="115" spans="2:65" s="1" customFormat="1" ht="33" customHeight="1">
      <c r="B115" s="131"/>
      <c r="C115" s="132" t="s">
        <v>297</v>
      </c>
      <c r="D115" s="132" t="s">
        <v>184</v>
      </c>
      <c r="E115" s="133" t="s">
        <v>6590</v>
      </c>
      <c r="F115" s="134" t="s">
        <v>6591</v>
      </c>
      <c r="G115" s="135" t="s">
        <v>300</v>
      </c>
      <c r="H115" s="136">
        <v>120</v>
      </c>
      <c r="I115" s="137"/>
      <c r="J115" s="138">
        <f t="shared" si="0"/>
        <v>0</v>
      </c>
      <c r="K115" s="134" t="s">
        <v>3</v>
      </c>
      <c r="L115" s="32"/>
      <c r="M115" s="139" t="s">
        <v>3</v>
      </c>
      <c r="N115" s="140" t="s">
        <v>43</v>
      </c>
      <c r="P115" s="141">
        <f t="shared" si="1"/>
        <v>0</v>
      </c>
      <c r="Q115" s="141">
        <v>0</v>
      </c>
      <c r="R115" s="141">
        <f t="shared" si="2"/>
        <v>0</v>
      </c>
      <c r="S115" s="141">
        <v>0</v>
      </c>
      <c r="T115" s="142">
        <f t="shared" si="3"/>
        <v>0</v>
      </c>
      <c r="AR115" s="143" t="s">
        <v>189</v>
      </c>
      <c r="AT115" s="143" t="s">
        <v>184</v>
      </c>
      <c r="AU115" s="143" t="s">
        <v>79</v>
      </c>
      <c r="AY115" s="17" t="s">
        <v>182</v>
      </c>
      <c r="BE115" s="144">
        <f t="shared" si="4"/>
        <v>0</v>
      </c>
      <c r="BF115" s="144">
        <f t="shared" si="5"/>
        <v>0</v>
      </c>
      <c r="BG115" s="144">
        <f t="shared" si="6"/>
        <v>0</v>
      </c>
      <c r="BH115" s="144">
        <f t="shared" si="7"/>
        <v>0</v>
      </c>
      <c r="BI115" s="144">
        <f t="shared" si="8"/>
        <v>0</v>
      </c>
      <c r="BJ115" s="17" t="s">
        <v>79</v>
      </c>
      <c r="BK115" s="144">
        <f t="shared" si="9"/>
        <v>0</v>
      </c>
      <c r="BL115" s="17" t="s">
        <v>189</v>
      </c>
      <c r="BM115" s="143" t="s">
        <v>444</v>
      </c>
    </row>
    <row r="116" spans="2:65" s="1" customFormat="1" ht="33" customHeight="1">
      <c r="B116" s="131"/>
      <c r="C116" s="132" t="s">
        <v>303</v>
      </c>
      <c r="D116" s="132" t="s">
        <v>184</v>
      </c>
      <c r="E116" s="133" t="s">
        <v>6592</v>
      </c>
      <c r="F116" s="134" t="s">
        <v>6593</v>
      </c>
      <c r="G116" s="135" t="s">
        <v>300</v>
      </c>
      <c r="H116" s="136">
        <v>40</v>
      </c>
      <c r="I116" s="137"/>
      <c r="J116" s="138">
        <f t="shared" si="0"/>
        <v>0</v>
      </c>
      <c r="K116" s="134" t="s">
        <v>3</v>
      </c>
      <c r="L116" s="32"/>
      <c r="M116" s="139" t="s">
        <v>3</v>
      </c>
      <c r="N116" s="140" t="s">
        <v>43</v>
      </c>
      <c r="P116" s="141">
        <f t="shared" si="1"/>
        <v>0</v>
      </c>
      <c r="Q116" s="141">
        <v>0</v>
      </c>
      <c r="R116" s="141">
        <f t="shared" si="2"/>
        <v>0</v>
      </c>
      <c r="S116" s="141">
        <v>0</v>
      </c>
      <c r="T116" s="142">
        <f t="shared" si="3"/>
        <v>0</v>
      </c>
      <c r="AR116" s="143" t="s">
        <v>189</v>
      </c>
      <c r="AT116" s="143" t="s">
        <v>184</v>
      </c>
      <c r="AU116" s="143" t="s">
        <v>79</v>
      </c>
      <c r="AY116" s="17" t="s">
        <v>182</v>
      </c>
      <c r="BE116" s="144">
        <f t="shared" si="4"/>
        <v>0</v>
      </c>
      <c r="BF116" s="144">
        <f t="shared" si="5"/>
        <v>0</v>
      </c>
      <c r="BG116" s="144">
        <f t="shared" si="6"/>
        <v>0</v>
      </c>
      <c r="BH116" s="144">
        <f t="shared" si="7"/>
        <v>0</v>
      </c>
      <c r="BI116" s="144">
        <f t="shared" si="8"/>
        <v>0</v>
      </c>
      <c r="BJ116" s="17" t="s">
        <v>79</v>
      </c>
      <c r="BK116" s="144">
        <f t="shared" si="9"/>
        <v>0</v>
      </c>
      <c r="BL116" s="17" t="s">
        <v>189</v>
      </c>
      <c r="BM116" s="143" t="s">
        <v>464</v>
      </c>
    </row>
    <row r="117" spans="2:65" s="1" customFormat="1" ht="33" customHeight="1">
      <c r="B117" s="131"/>
      <c r="C117" s="132" t="s">
        <v>309</v>
      </c>
      <c r="D117" s="132" t="s">
        <v>184</v>
      </c>
      <c r="E117" s="133" t="s">
        <v>6594</v>
      </c>
      <c r="F117" s="134" t="s">
        <v>6595</v>
      </c>
      <c r="G117" s="135" t="s">
        <v>300</v>
      </c>
      <c r="H117" s="136">
        <v>140</v>
      </c>
      <c r="I117" s="137"/>
      <c r="J117" s="138">
        <f t="shared" si="0"/>
        <v>0</v>
      </c>
      <c r="K117" s="134" t="s">
        <v>3</v>
      </c>
      <c r="L117" s="32"/>
      <c r="M117" s="139" t="s">
        <v>3</v>
      </c>
      <c r="N117" s="140" t="s">
        <v>43</v>
      </c>
      <c r="P117" s="141">
        <f t="shared" si="1"/>
        <v>0</v>
      </c>
      <c r="Q117" s="141">
        <v>0</v>
      </c>
      <c r="R117" s="141">
        <f t="shared" si="2"/>
        <v>0</v>
      </c>
      <c r="S117" s="141">
        <v>0</v>
      </c>
      <c r="T117" s="142">
        <f t="shared" si="3"/>
        <v>0</v>
      </c>
      <c r="AR117" s="143" t="s">
        <v>189</v>
      </c>
      <c r="AT117" s="143" t="s">
        <v>184</v>
      </c>
      <c r="AU117" s="143" t="s">
        <v>79</v>
      </c>
      <c r="AY117" s="17" t="s">
        <v>182</v>
      </c>
      <c r="BE117" s="144">
        <f t="shared" si="4"/>
        <v>0</v>
      </c>
      <c r="BF117" s="144">
        <f t="shared" si="5"/>
        <v>0</v>
      </c>
      <c r="BG117" s="144">
        <f t="shared" si="6"/>
        <v>0</v>
      </c>
      <c r="BH117" s="144">
        <f t="shared" si="7"/>
        <v>0</v>
      </c>
      <c r="BI117" s="144">
        <f t="shared" si="8"/>
        <v>0</v>
      </c>
      <c r="BJ117" s="17" t="s">
        <v>79</v>
      </c>
      <c r="BK117" s="144">
        <f t="shared" si="9"/>
        <v>0</v>
      </c>
      <c r="BL117" s="17" t="s">
        <v>189</v>
      </c>
      <c r="BM117" s="143" t="s">
        <v>484</v>
      </c>
    </row>
    <row r="118" spans="2:65" s="1" customFormat="1" ht="16.5" customHeight="1">
      <c r="B118" s="131"/>
      <c r="C118" s="132" t="s">
        <v>8</v>
      </c>
      <c r="D118" s="132" t="s">
        <v>184</v>
      </c>
      <c r="E118" s="133" t="s">
        <v>6596</v>
      </c>
      <c r="F118" s="134" t="s">
        <v>6597</v>
      </c>
      <c r="G118" s="135" t="s">
        <v>300</v>
      </c>
      <c r="H118" s="136">
        <v>185</v>
      </c>
      <c r="I118" s="137"/>
      <c r="J118" s="138">
        <f t="shared" si="0"/>
        <v>0</v>
      </c>
      <c r="K118" s="134" t="s">
        <v>3</v>
      </c>
      <c r="L118" s="32"/>
      <c r="M118" s="139" t="s">
        <v>3</v>
      </c>
      <c r="N118" s="140" t="s">
        <v>43</v>
      </c>
      <c r="P118" s="141">
        <f t="shared" si="1"/>
        <v>0</v>
      </c>
      <c r="Q118" s="141">
        <v>0</v>
      </c>
      <c r="R118" s="141">
        <f t="shared" si="2"/>
        <v>0</v>
      </c>
      <c r="S118" s="141">
        <v>0</v>
      </c>
      <c r="T118" s="142">
        <f t="shared" si="3"/>
        <v>0</v>
      </c>
      <c r="AR118" s="143" t="s">
        <v>189</v>
      </c>
      <c r="AT118" s="143" t="s">
        <v>184</v>
      </c>
      <c r="AU118" s="143" t="s">
        <v>79</v>
      </c>
      <c r="AY118" s="17" t="s">
        <v>182</v>
      </c>
      <c r="BE118" s="144">
        <f t="shared" si="4"/>
        <v>0</v>
      </c>
      <c r="BF118" s="144">
        <f t="shared" si="5"/>
        <v>0</v>
      </c>
      <c r="BG118" s="144">
        <f t="shared" si="6"/>
        <v>0</v>
      </c>
      <c r="BH118" s="144">
        <f t="shared" si="7"/>
        <v>0</v>
      </c>
      <c r="BI118" s="144">
        <f t="shared" si="8"/>
        <v>0</v>
      </c>
      <c r="BJ118" s="17" t="s">
        <v>79</v>
      </c>
      <c r="BK118" s="144">
        <f t="shared" si="9"/>
        <v>0</v>
      </c>
      <c r="BL118" s="17" t="s">
        <v>189</v>
      </c>
      <c r="BM118" s="143" t="s">
        <v>507</v>
      </c>
    </row>
    <row r="119" spans="2:65" s="1" customFormat="1" ht="16.5" customHeight="1">
      <c r="B119" s="131"/>
      <c r="C119" s="132" t="s">
        <v>319</v>
      </c>
      <c r="D119" s="132" t="s">
        <v>184</v>
      </c>
      <c r="E119" s="133" t="s">
        <v>6598</v>
      </c>
      <c r="F119" s="134" t="s">
        <v>6599</v>
      </c>
      <c r="G119" s="135" t="s">
        <v>300</v>
      </c>
      <c r="H119" s="136">
        <v>7890</v>
      </c>
      <c r="I119" s="137"/>
      <c r="J119" s="138">
        <f t="shared" si="0"/>
        <v>0</v>
      </c>
      <c r="K119" s="134" t="s">
        <v>3</v>
      </c>
      <c r="L119" s="32"/>
      <c r="M119" s="139" t="s">
        <v>3</v>
      </c>
      <c r="N119" s="140" t="s">
        <v>43</v>
      </c>
      <c r="P119" s="141">
        <f t="shared" si="1"/>
        <v>0</v>
      </c>
      <c r="Q119" s="141">
        <v>0</v>
      </c>
      <c r="R119" s="141">
        <f t="shared" si="2"/>
        <v>0</v>
      </c>
      <c r="S119" s="141">
        <v>0</v>
      </c>
      <c r="T119" s="142">
        <f t="shared" si="3"/>
        <v>0</v>
      </c>
      <c r="AR119" s="143" t="s">
        <v>189</v>
      </c>
      <c r="AT119" s="143" t="s">
        <v>184</v>
      </c>
      <c r="AU119" s="143" t="s">
        <v>79</v>
      </c>
      <c r="AY119" s="17" t="s">
        <v>182</v>
      </c>
      <c r="BE119" s="144">
        <f t="shared" si="4"/>
        <v>0</v>
      </c>
      <c r="BF119" s="144">
        <f t="shared" si="5"/>
        <v>0</v>
      </c>
      <c r="BG119" s="144">
        <f t="shared" si="6"/>
        <v>0</v>
      </c>
      <c r="BH119" s="144">
        <f t="shared" si="7"/>
        <v>0</v>
      </c>
      <c r="BI119" s="144">
        <f t="shared" si="8"/>
        <v>0</v>
      </c>
      <c r="BJ119" s="17" t="s">
        <v>79</v>
      </c>
      <c r="BK119" s="144">
        <f t="shared" si="9"/>
        <v>0</v>
      </c>
      <c r="BL119" s="17" t="s">
        <v>189</v>
      </c>
      <c r="BM119" s="143" t="s">
        <v>520</v>
      </c>
    </row>
    <row r="120" spans="2:65" s="1" customFormat="1" ht="16.5" customHeight="1">
      <c r="B120" s="131"/>
      <c r="C120" s="132" t="s">
        <v>328</v>
      </c>
      <c r="D120" s="132" t="s">
        <v>184</v>
      </c>
      <c r="E120" s="133" t="s">
        <v>6600</v>
      </c>
      <c r="F120" s="134" t="s">
        <v>6601</v>
      </c>
      <c r="G120" s="135" t="s">
        <v>300</v>
      </c>
      <c r="H120" s="136">
        <v>350</v>
      </c>
      <c r="I120" s="137"/>
      <c r="J120" s="138">
        <f t="shared" si="0"/>
        <v>0</v>
      </c>
      <c r="K120" s="134" t="s">
        <v>3</v>
      </c>
      <c r="L120" s="32"/>
      <c r="M120" s="139" t="s">
        <v>3</v>
      </c>
      <c r="N120" s="140" t="s">
        <v>43</v>
      </c>
      <c r="P120" s="141">
        <f t="shared" si="1"/>
        <v>0</v>
      </c>
      <c r="Q120" s="141">
        <v>0</v>
      </c>
      <c r="R120" s="141">
        <f t="shared" si="2"/>
        <v>0</v>
      </c>
      <c r="S120" s="141">
        <v>0</v>
      </c>
      <c r="T120" s="142">
        <f t="shared" si="3"/>
        <v>0</v>
      </c>
      <c r="AR120" s="143" t="s">
        <v>189</v>
      </c>
      <c r="AT120" s="143" t="s">
        <v>184</v>
      </c>
      <c r="AU120" s="143" t="s">
        <v>79</v>
      </c>
      <c r="AY120" s="17" t="s">
        <v>182</v>
      </c>
      <c r="BE120" s="144">
        <f t="shared" si="4"/>
        <v>0</v>
      </c>
      <c r="BF120" s="144">
        <f t="shared" si="5"/>
        <v>0</v>
      </c>
      <c r="BG120" s="144">
        <f t="shared" si="6"/>
        <v>0</v>
      </c>
      <c r="BH120" s="144">
        <f t="shared" si="7"/>
        <v>0</v>
      </c>
      <c r="BI120" s="144">
        <f t="shared" si="8"/>
        <v>0</v>
      </c>
      <c r="BJ120" s="17" t="s">
        <v>79</v>
      </c>
      <c r="BK120" s="144">
        <f t="shared" si="9"/>
        <v>0</v>
      </c>
      <c r="BL120" s="17" t="s">
        <v>189</v>
      </c>
      <c r="BM120" s="143" t="s">
        <v>531</v>
      </c>
    </row>
    <row r="121" spans="2:65" s="1" customFormat="1" ht="16.5" customHeight="1">
      <c r="B121" s="131"/>
      <c r="C121" s="132" t="s">
        <v>338</v>
      </c>
      <c r="D121" s="132" t="s">
        <v>184</v>
      </c>
      <c r="E121" s="133" t="s">
        <v>6602</v>
      </c>
      <c r="F121" s="134" t="s">
        <v>6603</v>
      </c>
      <c r="G121" s="135" t="s">
        <v>300</v>
      </c>
      <c r="H121" s="136">
        <v>65</v>
      </c>
      <c r="I121" s="137"/>
      <c r="J121" s="138">
        <f t="shared" si="0"/>
        <v>0</v>
      </c>
      <c r="K121" s="134" t="s">
        <v>3</v>
      </c>
      <c r="L121" s="32"/>
      <c r="M121" s="139" t="s">
        <v>3</v>
      </c>
      <c r="N121" s="140" t="s">
        <v>43</v>
      </c>
      <c r="P121" s="141">
        <f t="shared" si="1"/>
        <v>0</v>
      </c>
      <c r="Q121" s="141">
        <v>0</v>
      </c>
      <c r="R121" s="141">
        <f t="shared" si="2"/>
        <v>0</v>
      </c>
      <c r="S121" s="141">
        <v>0</v>
      </c>
      <c r="T121" s="142">
        <f t="shared" si="3"/>
        <v>0</v>
      </c>
      <c r="AR121" s="143" t="s">
        <v>189</v>
      </c>
      <c r="AT121" s="143" t="s">
        <v>184</v>
      </c>
      <c r="AU121" s="143" t="s">
        <v>79</v>
      </c>
      <c r="AY121" s="17" t="s">
        <v>182</v>
      </c>
      <c r="BE121" s="144">
        <f t="shared" si="4"/>
        <v>0</v>
      </c>
      <c r="BF121" s="144">
        <f t="shared" si="5"/>
        <v>0</v>
      </c>
      <c r="BG121" s="144">
        <f t="shared" si="6"/>
        <v>0</v>
      </c>
      <c r="BH121" s="144">
        <f t="shared" si="7"/>
        <v>0</v>
      </c>
      <c r="BI121" s="144">
        <f t="shared" si="8"/>
        <v>0</v>
      </c>
      <c r="BJ121" s="17" t="s">
        <v>79</v>
      </c>
      <c r="BK121" s="144">
        <f t="shared" si="9"/>
        <v>0</v>
      </c>
      <c r="BL121" s="17" t="s">
        <v>189</v>
      </c>
      <c r="BM121" s="143" t="s">
        <v>546</v>
      </c>
    </row>
    <row r="122" spans="2:65" s="1" customFormat="1" ht="16.5" customHeight="1">
      <c r="B122" s="131"/>
      <c r="C122" s="132" t="s">
        <v>351</v>
      </c>
      <c r="D122" s="132" t="s">
        <v>184</v>
      </c>
      <c r="E122" s="133" t="s">
        <v>6604</v>
      </c>
      <c r="F122" s="134" t="s">
        <v>6605</v>
      </c>
      <c r="G122" s="135" t="s">
        <v>300</v>
      </c>
      <c r="H122" s="136">
        <v>200</v>
      </c>
      <c r="I122" s="137"/>
      <c r="J122" s="138">
        <f t="shared" si="0"/>
        <v>0</v>
      </c>
      <c r="K122" s="134" t="s">
        <v>3</v>
      </c>
      <c r="L122" s="32"/>
      <c r="M122" s="139" t="s">
        <v>3</v>
      </c>
      <c r="N122" s="140" t="s">
        <v>43</v>
      </c>
      <c r="P122" s="141">
        <f t="shared" si="1"/>
        <v>0</v>
      </c>
      <c r="Q122" s="141">
        <v>0</v>
      </c>
      <c r="R122" s="141">
        <f t="shared" si="2"/>
        <v>0</v>
      </c>
      <c r="S122" s="141">
        <v>0</v>
      </c>
      <c r="T122" s="142">
        <f t="shared" si="3"/>
        <v>0</v>
      </c>
      <c r="AR122" s="143" t="s">
        <v>189</v>
      </c>
      <c r="AT122" s="143" t="s">
        <v>184</v>
      </c>
      <c r="AU122" s="143" t="s">
        <v>79</v>
      </c>
      <c r="AY122" s="17" t="s">
        <v>182</v>
      </c>
      <c r="BE122" s="144">
        <f t="shared" si="4"/>
        <v>0</v>
      </c>
      <c r="BF122" s="144">
        <f t="shared" si="5"/>
        <v>0</v>
      </c>
      <c r="BG122" s="144">
        <f t="shared" si="6"/>
        <v>0</v>
      </c>
      <c r="BH122" s="144">
        <f t="shared" si="7"/>
        <v>0</v>
      </c>
      <c r="BI122" s="144">
        <f t="shared" si="8"/>
        <v>0</v>
      </c>
      <c r="BJ122" s="17" t="s">
        <v>79</v>
      </c>
      <c r="BK122" s="144">
        <f t="shared" si="9"/>
        <v>0</v>
      </c>
      <c r="BL122" s="17" t="s">
        <v>189</v>
      </c>
      <c r="BM122" s="143" t="s">
        <v>561</v>
      </c>
    </row>
    <row r="123" spans="2:65" s="1" customFormat="1" ht="16.5" customHeight="1">
      <c r="B123" s="131"/>
      <c r="C123" s="132" t="s">
        <v>357</v>
      </c>
      <c r="D123" s="132" t="s">
        <v>184</v>
      </c>
      <c r="E123" s="133" t="s">
        <v>6606</v>
      </c>
      <c r="F123" s="134" t="s">
        <v>6607</v>
      </c>
      <c r="G123" s="135" t="s">
        <v>300</v>
      </c>
      <c r="H123" s="136">
        <v>90</v>
      </c>
      <c r="I123" s="137"/>
      <c r="J123" s="138">
        <f t="shared" si="0"/>
        <v>0</v>
      </c>
      <c r="K123" s="134" t="s">
        <v>3</v>
      </c>
      <c r="L123" s="32"/>
      <c r="M123" s="139" t="s">
        <v>3</v>
      </c>
      <c r="N123" s="140" t="s">
        <v>43</v>
      </c>
      <c r="P123" s="141">
        <f t="shared" si="1"/>
        <v>0</v>
      </c>
      <c r="Q123" s="141">
        <v>0</v>
      </c>
      <c r="R123" s="141">
        <f t="shared" si="2"/>
        <v>0</v>
      </c>
      <c r="S123" s="141">
        <v>0</v>
      </c>
      <c r="T123" s="142">
        <f t="shared" si="3"/>
        <v>0</v>
      </c>
      <c r="AR123" s="143" t="s">
        <v>189</v>
      </c>
      <c r="AT123" s="143" t="s">
        <v>184</v>
      </c>
      <c r="AU123" s="143" t="s">
        <v>79</v>
      </c>
      <c r="AY123" s="17" t="s">
        <v>182</v>
      </c>
      <c r="BE123" s="144">
        <f t="shared" si="4"/>
        <v>0</v>
      </c>
      <c r="BF123" s="144">
        <f t="shared" si="5"/>
        <v>0</v>
      </c>
      <c r="BG123" s="144">
        <f t="shared" si="6"/>
        <v>0</v>
      </c>
      <c r="BH123" s="144">
        <f t="shared" si="7"/>
        <v>0</v>
      </c>
      <c r="BI123" s="144">
        <f t="shared" si="8"/>
        <v>0</v>
      </c>
      <c r="BJ123" s="17" t="s">
        <v>79</v>
      </c>
      <c r="BK123" s="144">
        <f t="shared" si="9"/>
        <v>0</v>
      </c>
      <c r="BL123" s="17" t="s">
        <v>189</v>
      </c>
      <c r="BM123" s="143" t="s">
        <v>577</v>
      </c>
    </row>
    <row r="124" spans="2:65" s="1" customFormat="1" ht="16.5" customHeight="1">
      <c r="B124" s="131"/>
      <c r="C124" s="132" t="s">
        <v>363</v>
      </c>
      <c r="D124" s="132" t="s">
        <v>184</v>
      </c>
      <c r="E124" s="133" t="s">
        <v>6608</v>
      </c>
      <c r="F124" s="134" t="s">
        <v>6609</v>
      </c>
      <c r="G124" s="135" t="s">
        <v>300</v>
      </c>
      <c r="H124" s="136">
        <v>50</v>
      </c>
      <c r="I124" s="137"/>
      <c r="J124" s="138">
        <f t="shared" si="0"/>
        <v>0</v>
      </c>
      <c r="K124" s="134" t="s">
        <v>3</v>
      </c>
      <c r="L124" s="32"/>
      <c r="M124" s="139" t="s">
        <v>3</v>
      </c>
      <c r="N124" s="140" t="s">
        <v>43</v>
      </c>
      <c r="P124" s="141">
        <f t="shared" si="1"/>
        <v>0</v>
      </c>
      <c r="Q124" s="141">
        <v>0</v>
      </c>
      <c r="R124" s="141">
        <f t="shared" si="2"/>
        <v>0</v>
      </c>
      <c r="S124" s="141">
        <v>0</v>
      </c>
      <c r="T124" s="142">
        <f t="shared" si="3"/>
        <v>0</v>
      </c>
      <c r="AR124" s="143" t="s">
        <v>189</v>
      </c>
      <c r="AT124" s="143" t="s">
        <v>184</v>
      </c>
      <c r="AU124" s="143" t="s">
        <v>79</v>
      </c>
      <c r="AY124" s="17" t="s">
        <v>182</v>
      </c>
      <c r="BE124" s="144">
        <f t="shared" si="4"/>
        <v>0</v>
      </c>
      <c r="BF124" s="144">
        <f t="shared" si="5"/>
        <v>0</v>
      </c>
      <c r="BG124" s="144">
        <f t="shared" si="6"/>
        <v>0</v>
      </c>
      <c r="BH124" s="144">
        <f t="shared" si="7"/>
        <v>0</v>
      </c>
      <c r="BI124" s="144">
        <f t="shared" si="8"/>
        <v>0</v>
      </c>
      <c r="BJ124" s="17" t="s">
        <v>79</v>
      </c>
      <c r="BK124" s="144">
        <f t="shared" si="9"/>
        <v>0</v>
      </c>
      <c r="BL124" s="17" t="s">
        <v>189</v>
      </c>
      <c r="BM124" s="143" t="s">
        <v>613</v>
      </c>
    </row>
    <row r="125" spans="2:65" s="11" customFormat="1" ht="25.9" customHeight="1">
      <c r="B125" s="119"/>
      <c r="D125" s="120" t="s">
        <v>71</v>
      </c>
      <c r="E125" s="121" t="s">
        <v>6032</v>
      </c>
      <c r="F125" s="121" t="s">
        <v>6610</v>
      </c>
      <c r="I125" s="122"/>
      <c r="J125" s="123">
        <f>BK125</f>
        <v>0</v>
      </c>
      <c r="L125" s="119"/>
      <c r="M125" s="124"/>
      <c r="P125" s="125">
        <f>SUM(P126:P143)</f>
        <v>0</v>
      </c>
      <c r="R125" s="125">
        <f>SUM(R126:R143)</f>
        <v>0</v>
      </c>
      <c r="T125" s="126">
        <f>SUM(T126:T143)</f>
        <v>0</v>
      </c>
      <c r="AR125" s="120" t="s">
        <v>79</v>
      </c>
      <c r="AT125" s="127" t="s">
        <v>71</v>
      </c>
      <c r="AU125" s="127" t="s">
        <v>72</v>
      </c>
      <c r="AY125" s="120" t="s">
        <v>182</v>
      </c>
      <c r="BK125" s="128">
        <f>SUM(BK126:BK143)</f>
        <v>0</v>
      </c>
    </row>
    <row r="126" spans="2:65" s="1" customFormat="1" ht="24.2" customHeight="1">
      <c r="B126" s="131"/>
      <c r="C126" s="132" t="s">
        <v>374</v>
      </c>
      <c r="D126" s="132" t="s">
        <v>184</v>
      </c>
      <c r="E126" s="133" t="s">
        <v>6611</v>
      </c>
      <c r="F126" s="134" t="s">
        <v>6612</v>
      </c>
      <c r="G126" s="135" t="s">
        <v>5381</v>
      </c>
      <c r="H126" s="136">
        <v>123</v>
      </c>
      <c r="I126" s="137"/>
      <c r="J126" s="138">
        <f t="shared" ref="J126:J143" si="10">ROUND(I126*H126,2)</f>
        <v>0</v>
      </c>
      <c r="K126" s="134" t="s">
        <v>3</v>
      </c>
      <c r="L126" s="32"/>
      <c r="M126" s="139" t="s">
        <v>3</v>
      </c>
      <c r="N126" s="140" t="s">
        <v>43</v>
      </c>
      <c r="P126" s="141">
        <f t="shared" ref="P126:P143" si="11">O126*H126</f>
        <v>0</v>
      </c>
      <c r="Q126" s="141">
        <v>0</v>
      </c>
      <c r="R126" s="141">
        <f t="shared" ref="R126:R143" si="12">Q126*H126</f>
        <v>0</v>
      </c>
      <c r="S126" s="141">
        <v>0</v>
      </c>
      <c r="T126" s="142">
        <f t="shared" ref="T126:T143" si="13">S126*H126</f>
        <v>0</v>
      </c>
      <c r="AR126" s="143" t="s">
        <v>189</v>
      </c>
      <c r="AT126" s="143" t="s">
        <v>184</v>
      </c>
      <c r="AU126" s="143" t="s">
        <v>79</v>
      </c>
      <c r="AY126" s="17" t="s">
        <v>182</v>
      </c>
      <c r="BE126" s="144">
        <f t="shared" ref="BE126:BE143" si="14">IF(N126="základní",J126,0)</f>
        <v>0</v>
      </c>
      <c r="BF126" s="144">
        <f t="shared" ref="BF126:BF143" si="15">IF(N126="snížená",J126,0)</f>
        <v>0</v>
      </c>
      <c r="BG126" s="144">
        <f t="shared" ref="BG126:BG143" si="16">IF(N126="zákl. přenesená",J126,0)</f>
        <v>0</v>
      </c>
      <c r="BH126" s="144">
        <f t="shared" ref="BH126:BH143" si="17">IF(N126="sníž. přenesená",J126,0)</f>
        <v>0</v>
      </c>
      <c r="BI126" s="144">
        <f t="shared" ref="BI126:BI143" si="18">IF(N126="nulová",J126,0)</f>
        <v>0</v>
      </c>
      <c r="BJ126" s="17" t="s">
        <v>79</v>
      </c>
      <c r="BK126" s="144">
        <f t="shared" ref="BK126:BK143" si="19">ROUND(I126*H126,2)</f>
        <v>0</v>
      </c>
      <c r="BL126" s="17" t="s">
        <v>189</v>
      </c>
      <c r="BM126" s="143" t="s">
        <v>653</v>
      </c>
    </row>
    <row r="127" spans="2:65" s="1" customFormat="1" ht="24.2" customHeight="1">
      <c r="B127" s="131"/>
      <c r="C127" s="132" t="s">
        <v>382</v>
      </c>
      <c r="D127" s="132" t="s">
        <v>184</v>
      </c>
      <c r="E127" s="133" t="s">
        <v>6613</v>
      </c>
      <c r="F127" s="134" t="s">
        <v>6614</v>
      </c>
      <c r="G127" s="135" t="s">
        <v>5381</v>
      </c>
      <c r="H127" s="136">
        <v>120</v>
      </c>
      <c r="I127" s="137"/>
      <c r="J127" s="138">
        <f t="shared" si="10"/>
        <v>0</v>
      </c>
      <c r="K127" s="134" t="s">
        <v>3</v>
      </c>
      <c r="L127" s="32"/>
      <c r="M127" s="139" t="s">
        <v>3</v>
      </c>
      <c r="N127" s="140" t="s">
        <v>43</v>
      </c>
      <c r="P127" s="141">
        <f t="shared" si="11"/>
        <v>0</v>
      </c>
      <c r="Q127" s="141">
        <v>0</v>
      </c>
      <c r="R127" s="141">
        <f t="shared" si="12"/>
        <v>0</v>
      </c>
      <c r="S127" s="141">
        <v>0</v>
      </c>
      <c r="T127" s="142">
        <f t="shared" si="13"/>
        <v>0</v>
      </c>
      <c r="AR127" s="143" t="s">
        <v>189</v>
      </c>
      <c r="AT127" s="143" t="s">
        <v>184</v>
      </c>
      <c r="AU127" s="143" t="s">
        <v>79</v>
      </c>
      <c r="AY127" s="17" t="s">
        <v>182</v>
      </c>
      <c r="BE127" s="144">
        <f t="shared" si="14"/>
        <v>0</v>
      </c>
      <c r="BF127" s="144">
        <f t="shared" si="15"/>
        <v>0</v>
      </c>
      <c r="BG127" s="144">
        <f t="shared" si="16"/>
        <v>0</v>
      </c>
      <c r="BH127" s="144">
        <f t="shared" si="17"/>
        <v>0</v>
      </c>
      <c r="BI127" s="144">
        <f t="shared" si="18"/>
        <v>0</v>
      </c>
      <c r="BJ127" s="17" t="s">
        <v>79</v>
      </c>
      <c r="BK127" s="144">
        <f t="shared" si="19"/>
        <v>0</v>
      </c>
      <c r="BL127" s="17" t="s">
        <v>189</v>
      </c>
      <c r="BM127" s="143" t="s">
        <v>668</v>
      </c>
    </row>
    <row r="128" spans="2:65" s="1" customFormat="1" ht="24.2" customHeight="1">
      <c r="B128" s="131"/>
      <c r="C128" s="132" t="s">
        <v>390</v>
      </c>
      <c r="D128" s="132" t="s">
        <v>184</v>
      </c>
      <c r="E128" s="133" t="s">
        <v>6615</v>
      </c>
      <c r="F128" s="134" t="s">
        <v>6616</v>
      </c>
      <c r="G128" s="135" t="s">
        <v>5381</v>
      </c>
      <c r="H128" s="136">
        <v>31</v>
      </c>
      <c r="I128" s="137"/>
      <c r="J128" s="138">
        <f t="shared" si="10"/>
        <v>0</v>
      </c>
      <c r="K128" s="134" t="s">
        <v>3</v>
      </c>
      <c r="L128" s="32"/>
      <c r="M128" s="139" t="s">
        <v>3</v>
      </c>
      <c r="N128" s="140" t="s">
        <v>43</v>
      </c>
      <c r="P128" s="141">
        <f t="shared" si="11"/>
        <v>0</v>
      </c>
      <c r="Q128" s="141">
        <v>0</v>
      </c>
      <c r="R128" s="141">
        <f t="shared" si="12"/>
        <v>0</v>
      </c>
      <c r="S128" s="141">
        <v>0</v>
      </c>
      <c r="T128" s="142">
        <f t="shared" si="13"/>
        <v>0</v>
      </c>
      <c r="AR128" s="143" t="s">
        <v>189</v>
      </c>
      <c r="AT128" s="143" t="s">
        <v>184</v>
      </c>
      <c r="AU128" s="143" t="s">
        <v>79</v>
      </c>
      <c r="AY128" s="17" t="s">
        <v>182</v>
      </c>
      <c r="BE128" s="144">
        <f t="shared" si="14"/>
        <v>0</v>
      </c>
      <c r="BF128" s="144">
        <f t="shared" si="15"/>
        <v>0</v>
      </c>
      <c r="BG128" s="144">
        <f t="shared" si="16"/>
        <v>0</v>
      </c>
      <c r="BH128" s="144">
        <f t="shared" si="17"/>
        <v>0</v>
      </c>
      <c r="BI128" s="144">
        <f t="shared" si="18"/>
        <v>0</v>
      </c>
      <c r="BJ128" s="17" t="s">
        <v>79</v>
      </c>
      <c r="BK128" s="144">
        <f t="shared" si="19"/>
        <v>0</v>
      </c>
      <c r="BL128" s="17" t="s">
        <v>189</v>
      </c>
      <c r="BM128" s="143" t="s">
        <v>682</v>
      </c>
    </row>
    <row r="129" spans="2:65" s="1" customFormat="1" ht="24.2" customHeight="1">
      <c r="B129" s="131"/>
      <c r="C129" s="132" t="s">
        <v>395</v>
      </c>
      <c r="D129" s="132" t="s">
        <v>184</v>
      </c>
      <c r="E129" s="133" t="s">
        <v>6617</v>
      </c>
      <c r="F129" s="134" t="s">
        <v>6618</v>
      </c>
      <c r="G129" s="135" t="s">
        <v>5381</v>
      </c>
      <c r="H129" s="136">
        <v>89</v>
      </c>
      <c r="I129" s="137"/>
      <c r="J129" s="138">
        <f t="shared" si="10"/>
        <v>0</v>
      </c>
      <c r="K129" s="134" t="s">
        <v>3</v>
      </c>
      <c r="L129" s="32"/>
      <c r="M129" s="139" t="s">
        <v>3</v>
      </c>
      <c r="N129" s="140" t="s">
        <v>43</v>
      </c>
      <c r="P129" s="141">
        <f t="shared" si="11"/>
        <v>0</v>
      </c>
      <c r="Q129" s="141">
        <v>0</v>
      </c>
      <c r="R129" s="141">
        <f t="shared" si="12"/>
        <v>0</v>
      </c>
      <c r="S129" s="141">
        <v>0</v>
      </c>
      <c r="T129" s="142">
        <f t="shared" si="13"/>
        <v>0</v>
      </c>
      <c r="AR129" s="143" t="s">
        <v>189</v>
      </c>
      <c r="AT129" s="143" t="s">
        <v>184</v>
      </c>
      <c r="AU129" s="143" t="s">
        <v>79</v>
      </c>
      <c r="AY129" s="17" t="s">
        <v>182</v>
      </c>
      <c r="BE129" s="144">
        <f t="shared" si="14"/>
        <v>0</v>
      </c>
      <c r="BF129" s="144">
        <f t="shared" si="15"/>
        <v>0</v>
      </c>
      <c r="BG129" s="144">
        <f t="shared" si="16"/>
        <v>0</v>
      </c>
      <c r="BH129" s="144">
        <f t="shared" si="17"/>
        <v>0</v>
      </c>
      <c r="BI129" s="144">
        <f t="shared" si="18"/>
        <v>0</v>
      </c>
      <c r="BJ129" s="17" t="s">
        <v>79</v>
      </c>
      <c r="BK129" s="144">
        <f t="shared" si="19"/>
        <v>0</v>
      </c>
      <c r="BL129" s="17" t="s">
        <v>189</v>
      </c>
      <c r="BM129" s="143" t="s">
        <v>695</v>
      </c>
    </row>
    <row r="130" spans="2:65" s="1" customFormat="1" ht="21.75" customHeight="1">
      <c r="B130" s="131"/>
      <c r="C130" s="132" t="s">
        <v>405</v>
      </c>
      <c r="D130" s="132" t="s">
        <v>184</v>
      </c>
      <c r="E130" s="133" t="s">
        <v>6619</v>
      </c>
      <c r="F130" s="134" t="s">
        <v>6620</v>
      </c>
      <c r="G130" s="135" t="s">
        <v>5381</v>
      </c>
      <c r="H130" s="136">
        <v>6</v>
      </c>
      <c r="I130" s="137"/>
      <c r="J130" s="138">
        <f t="shared" si="10"/>
        <v>0</v>
      </c>
      <c r="K130" s="134" t="s">
        <v>3</v>
      </c>
      <c r="L130" s="32"/>
      <c r="M130" s="139" t="s">
        <v>3</v>
      </c>
      <c r="N130" s="140" t="s">
        <v>43</v>
      </c>
      <c r="P130" s="141">
        <f t="shared" si="11"/>
        <v>0</v>
      </c>
      <c r="Q130" s="141">
        <v>0</v>
      </c>
      <c r="R130" s="141">
        <f t="shared" si="12"/>
        <v>0</v>
      </c>
      <c r="S130" s="141">
        <v>0</v>
      </c>
      <c r="T130" s="142">
        <f t="shared" si="13"/>
        <v>0</v>
      </c>
      <c r="AR130" s="143" t="s">
        <v>189</v>
      </c>
      <c r="AT130" s="143" t="s">
        <v>184</v>
      </c>
      <c r="AU130" s="143" t="s">
        <v>79</v>
      </c>
      <c r="AY130" s="17" t="s">
        <v>182</v>
      </c>
      <c r="BE130" s="144">
        <f t="shared" si="14"/>
        <v>0</v>
      </c>
      <c r="BF130" s="144">
        <f t="shared" si="15"/>
        <v>0</v>
      </c>
      <c r="BG130" s="144">
        <f t="shared" si="16"/>
        <v>0</v>
      </c>
      <c r="BH130" s="144">
        <f t="shared" si="17"/>
        <v>0</v>
      </c>
      <c r="BI130" s="144">
        <f t="shared" si="18"/>
        <v>0</v>
      </c>
      <c r="BJ130" s="17" t="s">
        <v>79</v>
      </c>
      <c r="BK130" s="144">
        <f t="shared" si="19"/>
        <v>0</v>
      </c>
      <c r="BL130" s="17" t="s">
        <v>189</v>
      </c>
      <c r="BM130" s="143" t="s">
        <v>709</v>
      </c>
    </row>
    <row r="131" spans="2:65" s="1" customFormat="1" ht="24.2" customHeight="1">
      <c r="B131" s="131"/>
      <c r="C131" s="132" t="s">
        <v>418</v>
      </c>
      <c r="D131" s="132" t="s">
        <v>184</v>
      </c>
      <c r="E131" s="133" t="s">
        <v>6621</v>
      </c>
      <c r="F131" s="134" t="s">
        <v>6622</v>
      </c>
      <c r="G131" s="135" t="s">
        <v>5381</v>
      </c>
      <c r="H131" s="136">
        <v>10</v>
      </c>
      <c r="I131" s="137"/>
      <c r="J131" s="138">
        <f t="shared" si="10"/>
        <v>0</v>
      </c>
      <c r="K131" s="134" t="s">
        <v>3</v>
      </c>
      <c r="L131" s="32"/>
      <c r="M131" s="139" t="s">
        <v>3</v>
      </c>
      <c r="N131" s="140" t="s">
        <v>43</v>
      </c>
      <c r="P131" s="141">
        <f t="shared" si="11"/>
        <v>0</v>
      </c>
      <c r="Q131" s="141">
        <v>0</v>
      </c>
      <c r="R131" s="141">
        <f t="shared" si="12"/>
        <v>0</v>
      </c>
      <c r="S131" s="141">
        <v>0</v>
      </c>
      <c r="T131" s="142">
        <f t="shared" si="13"/>
        <v>0</v>
      </c>
      <c r="AR131" s="143" t="s">
        <v>189</v>
      </c>
      <c r="AT131" s="143" t="s">
        <v>184</v>
      </c>
      <c r="AU131" s="143" t="s">
        <v>79</v>
      </c>
      <c r="AY131" s="17" t="s">
        <v>182</v>
      </c>
      <c r="BE131" s="144">
        <f t="shared" si="14"/>
        <v>0</v>
      </c>
      <c r="BF131" s="144">
        <f t="shared" si="15"/>
        <v>0</v>
      </c>
      <c r="BG131" s="144">
        <f t="shared" si="16"/>
        <v>0</v>
      </c>
      <c r="BH131" s="144">
        <f t="shared" si="17"/>
        <v>0</v>
      </c>
      <c r="BI131" s="144">
        <f t="shared" si="18"/>
        <v>0</v>
      </c>
      <c r="BJ131" s="17" t="s">
        <v>79</v>
      </c>
      <c r="BK131" s="144">
        <f t="shared" si="19"/>
        <v>0</v>
      </c>
      <c r="BL131" s="17" t="s">
        <v>189</v>
      </c>
      <c r="BM131" s="143" t="s">
        <v>729</v>
      </c>
    </row>
    <row r="132" spans="2:65" s="1" customFormat="1" ht="21.75" customHeight="1">
      <c r="B132" s="131"/>
      <c r="C132" s="132" t="s">
        <v>425</v>
      </c>
      <c r="D132" s="132" t="s">
        <v>184</v>
      </c>
      <c r="E132" s="133" t="s">
        <v>6623</v>
      </c>
      <c r="F132" s="134" t="s">
        <v>6624</v>
      </c>
      <c r="G132" s="135" t="s">
        <v>5381</v>
      </c>
      <c r="H132" s="136">
        <v>8</v>
      </c>
      <c r="I132" s="137"/>
      <c r="J132" s="138">
        <f t="shared" si="10"/>
        <v>0</v>
      </c>
      <c r="K132" s="134" t="s">
        <v>3</v>
      </c>
      <c r="L132" s="32"/>
      <c r="M132" s="139" t="s">
        <v>3</v>
      </c>
      <c r="N132" s="140" t="s">
        <v>43</v>
      </c>
      <c r="P132" s="141">
        <f t="shared" si="11"/>
        <v>0</v>
      </c>
      <c r="Q132" s="141">
        <v>0</v>
      </c>
      <c r="R132" s="141">
        <f t="shared" si="12"/>
        <v>0</v>
      </c>
      <c r="S132" s="141">
        <v>0</v>
      </c>
      <c r="T132" s="142">
        <f t="shared" si="13"/>
        <v>0</v>
      </c>
      <c r="AR132" s="143" t="s">
        <v>189</v>
      </c>
      <c r="AT132" s="143" t="s">
        <v>184</v>
      </c>
      <c r="AU132" s="143" t="s">
        <v>79</v>
      </c>
      <c r="AY132" s="17" t="s">
        <v>182</v>
      </c>
      <c r="BE132" s="144">
        <f t="shared" si="14"/>
        <v>0</v>
      </c>
      <c r="BF132" s="144">
        <f t="shared" si="15"/>
        <v>0</v>
      </c>
      <c r="BG132" s="144">
        <f t="shared" si="16"/>
        <v>0</v>
      </c>
      <c r="BH132" s="144">
        <f t="shared" si="17"/>
        <v>0</v>
      </c>
      <c r="BI132" s="144">
        <f t="shared" si="18"/>
        <v>0</v>
      </c>
      <c r="BJ132" s="17" t="s">
        <v>79</v>
      </c>
      <c r="BK132" s="144">
        <f t="shared" si="19"/>
        <v>0</v>
      </c>
      <c r="BL132" s="17" t="s">
        <v>189</v>
      </c>
      <c r="BM132" s="143" t="s">
        <v>742</v>
      </c>
    </row>
    <row r="133" spans="2:65" s="1" customFormat="1" ht="21.75" customHeight="1">
      <c r="B133" s="131"/>
      <c r="C133" s="132" t="s">
        <v>439</v>
      </c>
      <c r="D133" s="132" t="s">
        <v>184</v>
      </c>
      <c r="E133" s="133" t="s">
        <v>6625</v>
      </c>
      <c r="F133" s="134" t="s">
        <v>6626</v>
      </c>
      <c r="G133" s="135" t="s">
        <v>5381</v>
      </c>
      <c r="H133" s="136">
        <v>2</v>
      </c>
      <c r="I133" s="137"/>
      <c r="J133" s="138">
        <f t="shared" si="10"/>
        <v>0</v>
      </c>
      <c r="K133" s="134" t="s">
        <v>3</v>
      </c>
      <c r="L133" s="32"/>
      <c r="M133" s="139" t="s">
        <v>3</v>
      </c>
      <c r="N133" s="140" t="s">
        <v>43</v>
      </c>
      <c r="P133" s="141">
        <f t="shared" si="11"/>
        <v>0</v>
      </c>
      <c r="Q133" s="141">
        <v>0</v>
      </c>
      <c r="R133" s="141">
        <f t="shared" si="12"/>
        <v>0</v>
      </c>
      <c r="S133" s="141">
        <v>0</v>
      </c>
      <c r="T133" s="142">
        <f t="shared" si="13"/>
        <v>0</v>
      </c>
      <c r="AR133" s="143" t="s">
        <v>189</v>
      </c>
      <c r="AT133" s="143" t="s">
        <v>184</v>
      </c>
      <c r="AU133" s="143" t="s">
        <v>79</v>
      </c>
      <c r="AY133" s="17" t="s">
        <v>182</v>
      </c>
      <c r="BE133" s="144">
        <f t="shared" si="14"/>
        <v>0</v>
      </c>
      <c r="BF133" s="144">
        <f t="shared" si="15"/>
        <v>0</v>
      </c>
      <c r="BG133" s="144">
        <f t="shared" si="16"/>
        <v>0</v>
      </c>
      <c r="BH133" s="144">
        <f t="shared" si="17"/>
        <v>0</v>
      </c>
      <c r="BI133" s="144">
        <f t="shared" si="18"/>
        <v>0</v>
      </c>
      <c r="BJ133" s="17" t="s">
        <v>79</v>
      </c>
      <c r="BK133" s="144">
        <f t="shared" si="19"/>
        <v>0</v>
      </c>
      <c r="BL133" s="17" t="s">
        <v>189</v>
      </c>
      <c r="BM133" s="143" t="s">
        <v>772</v>
      </c>
    </row>
    <row r="134" spans="2:65" s="1" customFormat="1" ht="21.75" customHeight="1">
      <c r="B134" s="131"/>
      <c r="C134" s="132" t="s">
        <v>444</v>
      </c>
      <c r="D134" s="132" t="s">
        <v>184</v>
      </c>
      <c r="E134" s="133" t="s">
        <v>6627</v>
      </c>
      <c r="F134" s="134" t="s">
        <v>6628</v>
      </c>
      <c r="G134" s="135" t="s">
        <v>5381</v>
      </c>
      <c r="H134" s="136">
        <v>12</v>
      </c>
      <c r="I134" s="137"/>
      <c r="J134" s="138">
        <f t="shared" si="10"/>
        <v>0</v>
      </c>
      <c r="K134" s="134" t="s">
        <v>3</v>
      </c>
      <c r="L134" s="32"/>
      <c r="M134" s="139" t="s">
        <v>3</v>
      </c>
      <c r="N134" s="140" t="s">
        <v>43</v>
      </c>
      <c r="P134" s="141">
        <f t="shared" si="11"/>
        <v>0</v>
      </c>
      <c r="Q134" s="141">
        <v>0</v>
      </c>
      <c r="R134" s="141">
        <f t="shared" si="12"/>
        <v>0</v>
      </c>
      <c r="S134" s="141">
        <v>0</v>
      </c>
      <c r="T134" s="142">
        <f t="shared" si="13"/>
        <v>0</v>
      </c>
      <c r="AR134" s="143" t="s">
        <v>189</v>
      </c>
      <c r="AT134" s="143" t="s">
        <v>184</v>
      </c>
      <c r="AU134" s="143" t="s">
        <v>79</v>
      </c>
      <c r="AY134" s="17" t="s">
        <v>182</v>
      </c>
      <c r="BE134" s="144">
        <f t="shared" si="14"/>
        <v>0</v>
      </c>
      <c r="BF134" s="144">
        <f t="shared" si="15"/>
        <v>0</v>
      </c>
      <c r="BG134" s="144">
        <f t="shared" si="16"/>
        <v>0</v>
      </c>
      <c r="BH134" s="144">
        <f t="shared" si="17"/>
        <v>0</v>
      </c>
      <c r="BI134" s="144">
        <f t="shared" si="18"/>
        <v>0</v>
      </c>
      <c r="BJ134" s="17" t="s">
        <v>79</v>
      </c>
      <c r="BK134" s="144">
        <f t="shared" si="19"/>
        <v>0</v>
      </c>
      <c r="BL134" s="17" t="s">
        <v>189</v>
      </c>
      <c r="BM134" s="143" t="s">
        <v>808</v>
      </c>
    </row>
    <row r="135" spans="2:65" s="1" customFormat="1" ht="16.5" customHeight="1">
      <c r="B135" s="131"/>
      <c r="C135" s="132" t="s">
        <v>454</v>
      </c>
      <c r="D135" s="132" t="s">
        <v>184</v>
      </c>
      <c r="E135" s="133" t="s">
        <v>6629</v>
      </c>
      <c r="F135" s="134" t="s">
        <v>6630</v>
      </c>
      <c r="G135" s="135" t="s">
        <v>5381</v>
      </c>
      <c r="H135" s="136">
        <v>15</v>
      </c>
      <c r="I135" s="137"/>
      <c r="J135" s="138">
        <f t="shared" si="10"/>
        <v>0</v>
      </c>
      <c r="K135" s="134" t="s">
        <v>3</v>
      </c>
      <c r="L135" s="32"/>
      <c r="M135" s="139" t="s">
        <v>3</v>
      </c>
      <c r="N135" s="140" t="s">
        <v>43</v>
      </c>
      <c r="P135" s="141">
        <f t="shared" si="11"/>
        <v>0</v>
      </c>
      <c r="Q135" s="141">
        <v>0</v>
      </c>
      <c r="R135" s="141">
        <f t="shared" si="12"/>
        <v>0</v>
      </c>
      <c r="S135" s="141">
        <v>0</v>
      </c>
      <c r="T135" s="142">
        <f t="shared" si="13"/>
        <v>0</v>
      </c>
      <c r="AR135" s="143" t="s">
        <v>189</v>
      </c>
      <c r="AT135" s="143" t="s">
        <v>184</v>
      </c>
      <c r="AU135" s="143" t="s">
        <v>79</v>
      </c>
      <c r="AY135" s="17" t="s">
        <v>182</v>
      </c>
      <c r="BE135" s="144">
        <f t="shared" si="14"/>
        <v>0</v>
      </c>
      <c r="BF135" s="144">
        <f t="shared" si="15"/>
        <v>0</v>
      </c>
      <c r="BG135" s="144">
        <f t="shared" si="16"/>
        <v>0</v>
      </c>
      <c r="BH135" s="144">
        <f t="shared" si="17"/>
        <v>0</v>
      </c>
      <c r="BI135" s="144">
        <f t="shared" si="18"/>
        <v>0</v>
      </c>
      <c r="BJ135" s="17" t="s">
        <v>79</v>
      </c>
      <c r="BK135" s="144">
        <f t="shared" si="19"/>
        <v>0</v>
      </c>
      <c r="BL135" s="17" t="s">
        <v>189</v>
      </c>
      <c r="BM135" s="143" t="s">
        <v>838</v>
      </c>
    </row>
    <row r="136" spans="2:65" s="1" customFormat="1" ht="16.5" customHeight="1">
      <c r="B136" s="131"/>
      <c r="C136" s="132" t="s">
        <v>464</v>
      </c>
      <c r="D136" s="132" t="s">
        <v>184</v>
      </c>
      <c r="E136" s="133" t="s">
        <v>6631</v>
      </c>
      <c r="F136" s="134" t="s">
        <v>6632</v>
      </c>
      <c r="G136" s="135" t="s">
        <v>5381</v>
      </c>
      <c r="H136" s="136">
        <v>416</v>
      </c>
      <c r="I136" s="137"/>
      <c r="J136" s="138">
        <f t="shared" si="10"/>
        <v>0</v>
      </c>
      <c r="K136" s="134" t="s">
        <v>3</v>
      </c>
      <c r="L136" s="32"/>
      <c r="M136" s="139" t="s">
        <v>3</v>
      </c>
      <c r="N136" s="140" t="s">
        <v>43</v>
      </c>
      <c r="P136" s="141">
        <f t="shared" si="11"/>
        <v>0</v>
      </c>
      <c r="Q136" s="141">
        <v>0</v>
      </c>
      <c r="R136" s="141">
        <f t="shared" si="12"/>
        <v>0</v>
      </c>
      <c r="S136" s="141">
        <v>0</v>
      </c>
      <c r="T136" s="142">
        <f t="shared" si="13"/>
        <v>0</v>
      </c>
      <c r="AR136" s="143" t="s">
        <v>189</v>
      </c>
      <c r="AT136" s="143" t="s">
        <v>184</v>
      </c>
      <c r="AU136" s="143" t="s">
        <v>79</v>
      </c>
      <c r="AY136" s="17" t="s">
        <v>182</v>
      </c>
      <c r="BE136" s="144">
        <f t="shared" si="14"/>
        <v>0</v>
      </c>
      <c r="BF136" s="144">
        <f t="shared" si="15"/>
        <v>0</v>
      </c>
      <c r="BG136" s="144">
        <f t="shared" si="16"/>
        <v>0</v>
      </c>
      <c r="BH136" s="144">
        <f t="shared" si="17"/>
        <v>0</v>
      </c>
      <c r="BI136" s="144">
        <f t="shared" si="18"/>
        <v>0</v>
      </c>
      <c r="BJ136" s="17" t="s">
        <v>79</v>
      </c>
      <c r="BK136" s="144">
        <f t="shared" si="19"/>
        <v>0</v>
      </c>
      <c r="BL136" s="17" t="s">
        <v>189</v>
      </c>
      <c r="BM136" s="143" t="s">
        <v>850</v>
      </c>
    </row>
    <row r="137" spans="2:65" s="1" customFormat="1" ht="24.2" customHeight="1">
      <c r="B137" s="131"/>
      <c r="C137" s="132" t="s">
        <v>479</v>
      </c>
      <c r="D137" s="132" t="s">
        <v>184</v>
      </c>
      <c r="E137" s="133" t="s">
        <v>6633</v>
      </c>
      <c r="F137" s="134" t="s">
        <v>6634</v>
      </c>
      <c r="G137" s="135" t="s">
        <v>5381</v>
      </c>
      <c r="H137" s="136">
        <v>109</v>
      </c>
      <c r="I137" s="137"/>
      <c r="J137" s="138">
        <f t="shared" si="10"/>
        <v>0</v>
      </c>
      <c r="K137" s="134" t="s">
        <v>3</v>
      </c>
      <c r="L137" s="32"/>
      <c r="M137" s="139" t="s">
        <v>3</v>
      </c>
      <c r="N137" s="140" t="s">
        <v>43</v>
      </c>
      <c r="P137" s="141">
        <f t="shared" si="11"/>
        <v>0</v>
      </c>
      <c r="Q137" s="141">
        <v>0</v>
      </c>
      <c r="R137" s="141">
        <f t="shared" si="12"/>
        <v>0</v>
      </c>
      <c r="S137" s="141">
        <v>0</v>
      </c>
      <c r="T137" s="142">
        <f t="shared" si="13"/>
        <v>0</v>
      </c>
      <c r="AR137" s="143" t="s">
        <v>189</v>
      </c>
      <c r="AT137" s="143" t="s">
        <v>184</v>
      </c>
      <c r="AU137" s="143" t="s">
        <v>79</v>
      </c>
      <c r="AY137" s="17" t="s">
        <v>182</v>
      </c>
      <c r="BE137" s="144">
        <f t="shared" si="14"/>
        <v>0</v>
      </c>
      <c r="BF137" s="144">
        <f t="shared" si="15"/>
        <v>0</v>
      </c>
      <c r="BG137" s="144">
        <f t="shared" si="16"/>
        <v>0</v>
      </c>
      <c r="BH137" s="144">
        <f t="shared" si="17"/>
        <v>0</v>
      </c>
      <c r="BI137" s="144">
        <f t="shared" si="18"/>
        <v>0</v>
      </c>
      <c r="BJ137" s="17" t="s">
        <v>79</v>
      </c>
      <c r="BK137" s="144">
        <f t="shared" si="19"/>
        <v>0</v>
      </c>
      <c r="BL137" s="17" t="s">
        <v>189</v>
      </c>
      <c r="BM137" s="143" t="s">
        <v>861</v>
      </c>
    </row>
    <row r="138" spans="2:65" s="1" customFormat="1" ht="24.2" customHeight="1">
      <c r="B138" s="131"/>
      <c r="C138" s="132" t="s">
        <v>484</v>
      </c>
      <c r="D138" s="132" t="s">
        <v>184</v>
      </c>
      <c r="E138" s="133" t="s">
        <v>6635</v>
      </c>
      <c r="F138" s="134" t="s">
        <v>6636</v>
      </c>
      <c r="G138" s="135" t="s">
        <v>5381</v>
      </c>
      <c r="H138" s="136">
        <v>102</v>
      </c>
      <c r="I138" s="137"/>
      <c r="J138" s="138">
        <f t="shared" si="10"/>
        <v>0</v>
      </c>
      <c r="K138" s="134" t="s">
        <v>3</v>
      </c>
      <c r="L138" s="32"/>
      <c r="M138" s="139" t="s">
        <v>3</v>
      </c>
      <c r="N138" s="140" t="s">
        <v>43</v>
      </c>
      <c r="P138" s="141">
        <f t="shared" si="11"/>
        <v>0</v>
      </c>
      <c r="Q138" s="141">
        <v>0</v>
      </c>
      <c r="R138" s="141">
        <f t="shared" si="12"/>
        <v>0</v>
      </c>
      <c r="S138" s="141">
        <v>0</v>
      </c>
      <c r="T138" s="142">
        <f t="shared" si="13"/>
        <v>0</v>
      </c>
      <c r="AR138" s="143" t="s">
        <v>189</v>
      </c>
      <c r="AT138" s="143" t="s">
        <v>184</v>
      </c>
      <c r="AU138" s="143" t="s">
        <v>79</v>
      </c>
      <c r="AY138" s="17" t="s">
        <v>182</v>
      </c>
      <c r="BE138" s="144">
        <f t="shared" si="14"/>
        <v>0</v>
      </c>
      <c r="BF138" s="144">
        <f t="shared" si="15"/>
        <v>0</v>
      </c>
      <c r="BG138" s="144">
        <f t="shared" si="16"/>
        <v>0</v>
      </c>
      <c r="BH138" s="144">
        <f t="shared" si="17"/>
        <v>0</v>
      </c>
      <c r="BI138" s="144">
        <f t="shared" si="18"/>
        <v>0</v>
      </c>
      <c r="BJ138" s="17" t="s">
        <v>79</v>
      </c>
      <c r="BK138" s="144">
        <f t="shared" si="19"/>
        <v>0</v>
      </c>
      <c r="BL138" s="17" t="s">
        <v>189</v>
      </c>
      <c r="BM138" s="143" t="s">
        <v>896</v>
      </c>
    </row>
    <row r="139" spans="2:65" s="1" customFormat="1" ht="24.2" customHeight="1">
      <c r="B139" s="131"/>
      <c r="C139" s="132" t="s">
        <v>499</v>
      </c>
      <c r="D139" s="132" t="s">
        <v>184</v>
      </c>
      <c r="E139" s="133" t="s">
        <v>6637</v>
      </c>
      <c r="F139" s="134" t="s">
        <v>6638</v>
      </c>
      <c r="G139" s="135" t="s">
        <v>5381</v>
      </c>
      <c r="H139" s="136">
        <v>8</v>
      </c>
      <c r="I139" s="137"/>
      <c r="J139" s="138">
        <f t="shared" si="10"/>
        <v>0</v>
      </c>
      <c r="K139" s="134" t="s">
        <v>3</v>
      </c>
      <c r="L139" s="32"/>
      <c r="M139" s="139" t="s">
        <v>3</v>
      </c>
      <c r="N139" s="140" t="s">
        <v>43</v>
      </c>
      <c r="P139" s="141">
        <f t="shared" si="11"/>
        <v>0</v>
      </c>
      <c r="Q139" s="141">
        <v>0</v>
      </c>
      <c r="R139" s="141">
        <f t="shared" si="12"/>
        <v>0</v>
      </c>
      <c r="S139" s="141">
        <v>0</v>
      </c>
      <c r="T139" s="142">
        <f t="shared" si="13"/>
        <v>0</v>
      </c>
      <c r="AR139" s="143" t="s">
        <v>189</v>
      </c>
      <c r="AT139" s="143" t="s">
        <v>184</v>
      </c>
      <c r="AU139" s="143" t="s">
        <v>79</v>
      </c>
      <c r="AY139" s="17" t="s">
        <v>182</v>
      </c>
      <c r="BE139" s="144">
        <f t="shared" si="14"/>
        <v>0</v>
      </c>
      <c r="BF139" s="144">
        <f t="shared" si="15"/>
        <v>0</v>
      </c>
      <c r="BG139" s="144">
        <f t="shared" si="16"/>
        <v>0</v>
      </c>
      <c r="BH139" s="144">
        <f t="shared" si="17"/>
        <v>0</v>
      </c>
      <c r="BI139" s="144">
        <f t="shared" si="18"/>
        <v>0</v>
      </c>
      <c r="BJ139" s="17" t="s">
        <v>79</v>
      </c>
      <c r="BK139" s="144">
        <f t="shared" si="19"/>
        <v>0</v>
      </c>
      <c r="BL139" s="17" t="s">
        <v>189</v>
      </c>
      <c r="BM139" s="143" t="s">
        <v>911</v>
      </c>
    </row>
    <row r="140" spans="2:65" s="1" customFormat="1" ht="24.2" customHeight="1">
      <c r="B140" s="131"/>
      <c r="C140" s="132" t="s">
        <v>507</v>
      </c>
      <c r="D140" s="132" t="s">
        <v>184</v>
      </c>
      <c r="E140" s="133" t="s">
        <v>6639</v>
      </c>
      <c r="F140" s="134" t="s">
        <v>6640</v>
      </c>
      <c r="G140" s="135" t="s">
        <v>5381</v>
      </c>
      <c r="H140" s="136">
        <v>25</v>
      </c>
      <c r="I140" s="137"/>
      <c r="J140" s="138">
        <f t="shared" si="10"/>
        <v>0</v>
      </c>
      <c r="K140" s="134" t="s">
        <v>3</v>
      </c>
      <c r="L140" s="32"/>
      <c r="M140" s="139" t="s">
        <v>3</v>
      </c>
      <c r="N140" s="140" t="s">
        <v>43</v>
      </c>
      <c r="P140" s="141">
        <f t="shared" si="11"/>
        <v>0</v>
      </c>
      <c r="Q140" s="141">
        <v>0</v>
      </c>
      <c r="R140" s="141">
        <f t="shared" si="12"/>
        <v>0</v>
      </c>
      <c r="S140" s="141">
        <v>0</v>
      </c>
      <c r="T140" s="142">
        <f t="shared" si="13"/>
        <v>0</v>
      </c>
      <c r="AR140" s="143" t="s">
        <v>189</v>
      </c>
      <c r="AT140" s="143" t="s">
        <v>184</v>
      </c>
      <c r="AU140" s="143" t="s">
        <v>79</v>
      </c>
      <c r="AY140" s="17" t="s">
        <v>182</v>
      </c>
      <c r="BE140" s="144">
        <f t="shared" si="14"/>
        <v>0</v>
      </c>
      <c r="BF140" s="144">
        <f t="shared" si="15"/>
        <v>0</v>
      </c>
      <c r="BG140" s="144">
        <f t="shared" si="16"/>
        <v>0</v>
      </c>
      <c r="BH140" s="144">
        <f t="shared" si="17"/>
        <v>0</v>
      </c>
      <c r="BI140" s="144">
        <f t="shared" si="18"/>
        <v>0</v>
      </c>
      <c r="BJ140" s="17" t="s">
        <v>79</v>
      </c>
      <c r="BK140" s="144">
        <f t="shared" si="19"/>
        <v>0</v>
      </c>
      <c r="BL140" s="17" t="s">
        <v>189</v>
      </c>
      <c r="BM140" s="143" t="s">
        <v>967</v>
      </c>
    </row>
    <row r="141" spans="2:65" s="1" customFormat="1" ht="101.25" customHeight="1">
      <c r="B141" s="131"/>
      <c r="C141" s="132" t="s">
        <v>513</v>
      </c>
      <c r="D141" s="132" t="s">
        <v>184</v>
      </c>
      <c r="E141" s="133" t="s">
        <v>6641</v>
      </c>
      <c r="F141" s="134" t="s">
        <v>6642</v>
      </c>
      <c r="G141" s="135" t="s">
        <v>5381</v>
      </c>
      <c r="H141" s="136">
        <v>1</v>
      </c>
      <c r="I141" s="137"/>
      <c r="J141" s="138">
        <f t="shared" si="10"/>
        <v>0</v>
      </c>
      <c r="K141" s="134" t="s">
        <v>3</v>
      </c>
      <c r="L141" s="32"/>
      <c r="M141" s="139" t="s">
        <v>3</v>
      </c>
      <c r="N141" s="140" t="s">
        <v>43</v>
      </c>
      <c r="P141" s="141">
        <f t="shared" si="11"/>
        <v>0</v>
      </c>
      <c r="Q141" s="141">
        <v>0</v>
      </c>
      <c r="R141" s="141">
        <f t="shared" si="12"/>
        <v>0</v>
      </c>
      <c r="S141" s="141">
        <v>0</v>
      </c>
      <c r="T141" s="142">
        <f t="shared" si="13"/>
        <v>0</v>
      </c>
      <c r="AR141" s="143" t="s">
        <v>189</v>
      </c>
      <c r="AT141" s="143" t="s">
        <v>184</v>
      </c>
      <c r="AU141" s="143" t="s">
        <v>79</v>
      </c>
      <c r="AY141" s="17" t="s">
        <v>182</v>
      </c>
      <c r="BE141" s="144">
        <f t="shared" si="14"/>
        <v>0</v>
      </c>
      <c r="BF141" s="144">
        <f t="shared" si="15"/>
        <v>0</v>
      </c>
      <c r="BG141" s="144">
        <f t="shared" si="16"/>
        <v>0</v>
      </c>
      <c r="BH141" s="144">
        <f t="shared" si="17"/>
        <v>0</v>
      </c>
      <c r="BI141" s="144">
        <f t="shared" si="18"/>
        <v>0</v>
      </c>
      <c r="BJ141" s="17" t="s">
        <v>79</v>
      </c>
      <c r="BK141" s="144">
        <f t="shared" si="19"/>
        <v>0</v>
      </c>
      <c r="BL141" s="17" t="s">
        <v>189</v>
      </c>
      <c r="BM141" s="143" t="s">
        <v>988</v>
      </c>
    </row>
    <row r="142" spans="2:65" s="1" customFormat="1" ht="16.5" customHeight="1">
      <c r="B142" s="131"/>
      <c r="C142" s="132" t="s">
        <v>520</v>
      </c>
      <c r="D142" s="132" t="s">
        <v>184</v>
      </c>
      <c r="E142" s="133" t="s">
        <v>6643</v>
      </c>
      <c r="F142" s="134" t="s">
        <v>6644</v>
      </c>
      <c r="G142" s="135" t="s">
        <v>5381</v>
      </c>
      <c r="H142" s="136">
        <v>1</v>
      </c>
      <c r="I142" s="137"/>
      <c r="J142" s="138">
        <f t="shared" si="10"/>
        <v>0</v>
      </c>
      <c r="K142" s="134" t="s">
        <v>3</v>
      </c>
      <c r="L142" s="32"/>
      <c r="M142" s="139" t="s">
        <v>3</v>
      </c>
      <c r="N142" s="140" t="s">
        <v>43</v>
      </c>
      <c r="P142" s="141">
        <f t="shared" si="11"/>
        <v>0</v>
      </c>
      <c r="Q142" s="141">
        <v>0</v>
      </c>
      <c r="R142" s="141">
        <f t="shared" si="12"/>
        <v>0</v>
      </c>
      <c r="S142" s="141">
        <v>0</v>
      </c>
      <c r="T142" s="142">
        <f t="shared" si="13"/>
        <v>0</v>
      </c>
      <c r="AR142" s="143" t="s">
        <v>189</v>
      </c>
      <c r="AT142" s="143" t="s">
        <v>184</v>
      </c>
      <c r="AU142" s="143" t="s">
        <v>79</v>
      </c>
      <c r="AY142" s="17" t="s">
        <v>182</v>
      </c>
      <c r="BE142" s="144">
        <f t="shared" si="14"/>
        <v>0</v>
      </c>
      <c r="BF142" s="144">
        <f t="shared" si="15"/>
        <v>0</v>
      </c>
      <c r="BG142" s="144">
        <f t="shared" si="16"/>
        <v>0</v>
      </c>
      <c r="BH142" s="144">
        <f t="shared" si="17"/>
        <v>0</v>
      </c>
      <c r="BI142" s="144">
        <f t="shared" si="18"/>
        <v>0</v>
      </c>
      <c r="BJ142" s="17" t="s">
        <v>79</v>
      </c>
      <c r="BK142" s="144">
        <f t="shared" si="19"/>
        <v>0</v>
      </c>
      <c r="BL142" s="17" t="s">
        <v>189</v>
      </c>
      <c r="BM142" s="143" t="s">
        <v>1003</v>
      </c>
    </row>
    <row r="143" spans="2:65" s="1" customFormat="1" ht="16.5" customHeight="1">
      <c r="B143" s="131"/>
      <c r="C143" s="132" t="s">
        <v>526</v>
      </c>
      <c r="D143" s="132" t="s">
        <v>184</v>
      </c>
      <c r="E143" s="133" t="s">
        <v>6645</v>
      </c>
      <c r="F143" s="134" t="s">
        <v>6646</v>
      </c>
      <c r="G143" s="135" t="s">
        <v>5381</v>
      </c>
      <c r="H143" s="136">
        <v>244</v>
      </c>
      <c r="I143" s="137"/>
      <c r="J143" s="138">
        <f t="shared" si="10"/>
        <v>0</v>
      </c>
      <c r="K143" s="134" t="s">
        <v>3</v>
      </c>
      <c r="L143" s="32"/>
      <c r="M143" s="139" t="s">
        <v>3</v>
      </c>
      <c r="N143" s="140" t="s">
        <v>43</v>
      </c>
      <c r="P143" s="141">
        <f t="shared" si="11"/>
        <v>0</v>
      </c>
      <c r="Q143" s="141">
        <v>0</v>
      </c>
      <c r="R143" s="141">
        <f t="shared" si="12"/>
        <v>0</v>
      </c>
      <c r="S143" s="141">
        <v>0</v>
      </c>
      <c r="T143" s="142">
        <f t="shared" si="13"/>
        <v>0</v>
      </c>
      <c r="AR143" s="143" t="s">
        <v>189</v>
      </c>
      <c r="AT143" s="143" t="s">
        <v>184</v>
      </c>
      <c r="AU143" s="143" t="s">
        <v>79</v>
      </c>
      <c r="AY143" s="17" t="s">
        <v>182</v>
      </c>
      <c r="BE143" s="144">
        <f t="shared" si="14"/>
        <v>0</v>
      </c>
      <c r="BF143" s="144">
        <f t="shared" si="15"/>
        <v>0</v>
      </c>
      <c r="BG143" s="144">
        <f t="shared" si="16"/>
        <v>0</v>
      </c>
      <c r="BH143" s="144">
        <f t="shared" si="17"/>
        <v>0</v>
      </c>
      <c r="BI143" s="144">
        <f t="shared" si="18"/>
        <v>0</v>
      </c>
      <c r="BJ143" s="17" t="s">
        <v>79</v>
      </c>
      <c r="BK143" s="144">
        <f t="shared" si="19"/>
        <v>0</v>
      </c>
      <c r="BL143" s="17" t="s">
        <v>189</v>
      </c>
      <c r="BM143" s="143" t="s">
        <v>1039</v>
      </c>
    </row>
    <row r="144" spans="2:65" s="11" customFormat="1" ht="25.9" customHeight="1">
      <c r="B144" s="119"/>
      <c r="D144" s="120" t="s">
        <v>71</v>
      </c>
      <c r="E144" s="121" t="s">
        <v>6097</v>
      </c>
      <c r="F144" s="121" t="s">
        <v>6647</v>
      </c>
      <c r="I144" s="122"/>
      <c r="J144" s="123">
        <f>BK144</f>
        <v>0</v>
      </c>
      <c r="L144" s="119"/>
      <c r="M144" s="124"/>
      <c r="P144" s="125">
        <f>SUM(P145:P167)</f>
        <v>0</v>
      </c>
      <c r="R144" s="125">
        <f>SUM(R145:R167)</f>
        <v>0</v>
      </c>
      <c r="T144" s="126">
        <f>SUM(T145:T167)</f>
        <v>0</v>
      </c>
      <c r="AR144" s="120" t="s">
        <v>79</v>
      </c>
      <c r="AT144" s="127" t="s">
        <v>71</v>
      </c>
      <c r="AU144" s="127" t="s">
        <v>72</v>
      </c>
      <c r="AY144" s="120" t="s">
        <v>182</v>
      </c>
      <c r="BK144" s="128">
        <f>SUM(BK145:BK167)</f>
        <v>0</v>
      </c>
    </row>
    <row r="145" spans="2:65" s="1" customFormat="1" ht="24.2" customHeight="1">
      <c r="B145" s="131"/>
      <c r="C145" s="132" t="s">
        <v>531</v>
      </c>
      <c r="D145" s="132" t="s">
        <v>184</v>
      </c>
      <c r="E145" s="133" t="s">
        <v>6648</v>
      </c>
      <c r="F145" s="134" t="s">
        <v>6649</v>
      </c>
      <c r="G145" s="135" t="s">
        <v>300</v>
      </c>
      <c r="H145" s="136">
        <v>180</v>
      </c>
      <c r="I145" s="137"/>
      <c r="J145" s="138">
        <f t="shared" ref="J145:J167" si="20">ROUND(I145*H145,2)</f>
        <v>0</v>
      </c>
      <c r="K145" s="134" t="s">
        <v>3</v>
      </c>
      <c r="L145" s="32"/>
      <c r="M145" s="139" t="s">
        <v>3</v>
      </c>
      <c r="N145" s="140" t="s">
        <v>43</v>
      </c>
      <c r="P145" s="141">
        <f t="shared" ref="P145:P167" si="21">O145*H145</f>
        <v>0</v>
      </c>
      <c r="Q145" s="141">
        <v>0</v>
      </c>
      <c r="R145" s="141">
        <f t="shared" ref="R145:R167" si="22">Q145*H145</f>
        <v>0</v>
      </c>
      <c r="S145" s="141">
        <v>0</v>
      </c>
      <c r="T145" s="142">
        <f t="shared" ref="T145:T167" si="23">S145*H145</f>
        <v>0</v>
      </c>
      <c r="AR145" s="143" t="s">
        <v>189</v>
      </c>
      <c r="AT145" s="143" t="s">
        <v>184</v>
      </c>
      <c r="AU145" s="143" t="s">
        <v>79</v>
      </c>
      <c r="AY145" s="17" t="s">
        <v>182</v>
      </c>
      <c r="BE145" s="144">
        <f t="shared" ref="BE145:BE167" si="24">IF(N145="základní",J145,0)</f>
        <v>0</v>
      </c>
      <c r="BF145" s="144">
        <f t="shared" ref="BF145:BF167" si="25">IF(N145="snížená",J145,0)</f>
        <v>0</v>
      </c>
      <c r="BG145" s="144">
        <f t="shared" ref="BG145:BG167" si="26">IF(N145="zákl. přenesená",J145,0)</f>
        <v>0</v>
      </c>
      <c r="BH145" s="144">
        <f t="shared" ref="BH145:BH167" si="27">IF(N145="sníž. přenesená",J145,0)</f>
        <v>0</v>
      </c>
      <c r="BI145" s="144">
        <f t="shared" ref="BI145:BI167" si="28">IF(N145="nulová",J145,0)</f>
        <v>0</v>
      </c>
      <c r="BJ145" s="17" t="s">
        <v>79</v>
      </c>
      <c r="BK145" s="144">
        <f t="shared" ref="BK145:BK167" si="29">ROUND(I145*H145,2)</f>
        <v>0</v>
      </c>
      <c r="BL145" s="17" t="s">
        <v>189</v>
      </c>
      <c r="BM145" s="143" t="s">
        <v>1053</v>
      </c>
    </row>
    <row r="146" spans="2:65" s="1" customFormat="1" ht="24.2" customHeight="1">
      <c r="B146" s="131"/>
      <c r="C146" s="132" t="s">
        <v>540</v>
      </c>
      <c r="D146" s="132" t="s">
        <v>184</v>
      </c>
      <c r="E146" s="133" t="s">
        <v>6650</v>
      </c>
      <c r="F146" s="134" t="s">
        <v>6651</v>
      </c>
      <c r="G146" s="135" t="s">
        <v>300</v>
      </c>
      <c r="H146" s="136">
        <v>70</v>
      </c>
      <c r="I146" s="137"/>
      <c r="J146" s="138">
        <f t="shared" si="20"/>
        <v>0</v>
      </c>
      <c r="K146" s="134" t="s">
        <v>3</v>
      </c>
      <c r="L146" s="32"/>
      <c r="M146" s="139" t="s">
        <v>3</v>
      </c>
      <c r="N146" s="140" t="s">
        <v>43</v>
      </c>
      <c r="P146" s="141">
        <f t="shared" si="21"/>
        <v>0</v>
      </c>
      <c r="Q146" s="141">
        <v>0</v>
      </c>
      <c r="R146" s="141">
        <f t="shared" si="22"/>
        <v>0</v>
      </c>
      <c r="S146" s="141">
        <v>0</v>
      </c>
      <c r="T146" s="142">
        <f t="shared" si="23"/>
        <v>0</v>
      </c>
      <c r="AR146" s="143" t="s">
        <v>189</v>
      </c>
      <c r="AT146" s="143" t="s">
        <v>184</v>
      </c>
      <c r="AU146" s="143" t="s">
        <v>79</v>
      </c>
      <c r="AY146" s="17" t="s">
        <v>182</v>
      </c>
      <c r="BE146" s="144">
        <f t="shared" si="24"/>
        <v>0</v>
      </c>
      <c r="BF146" s="144">
        <f t="shared" si="25"/>
        <v>0</v>
      </c>
      <c r="BG146" s="144">
        <f t="shared" si="26"/>
        <v>0</v>
      </c>
      <c r="BH146" s="144">
        <f t="shared" si="27"/>
        <v>0</v>
      </c>
      <c r="BI146" s="144">
        <f t="shared" si="28"/>
        <v>0</v>
      </c>
      <c r="BJ146" s="17" t="s">
        <v>79</v>
      </c>
      <c r="BK146" s="144">
        <f t="shared" si="29"/>
        <v>0</v>
      </c>
      <c r="BL146" s="17" t="s">
        <v>189</v>
      </c>
      <c r="BM146" s="143" t="s">
        <v>1080</v>
      </c>
    </row>
    <row r="147" spans="2:65" s="1" customFormat="1" ht="24.2" customHeight="1">
      <c r="B147" s="131"/>
      <c r="C147" s="132" t="s">
        <v>546</v>
      </c>
      <c r="D147" s="132" t="s">
        <v>184</v>
      </c>
      <c r="E147" s="133" t="s">
        <v>6652</v>
      </c>
      <c r="F147" s="134" t="s">
        <v>6653</v>
      </c>
      <c r="G147" s="135" t="s">
        <v>300</v>
      </c>
      <c r="H147" s="136">
        <v>220</v>
      </c>
      <c r="I147" s="137"/>
      <c r="J147" s="138">
        <f t="shared" si="20"/>
        <v>0</v>
      </c>
      <c r="K147" s="134" t="s">
        <v>3</v>
      </c>
      <c r="L147" s="32"/>
      <c r="M147" s="139" t="s">
        <v>3</v>
      </c>
      <c r="N147" s="140" t="s">
        <v>43</v>
      </c>
      <c r="P147" s="141">
        <f t="shared" si="21"/>
        <v>0</v>
      </c>
      <c r="Q147" s="141">
        <v>0</v>
      </c>
      <c r="R147" s="141">
        <f t="shared" si="22"/>
        <v>0</v>
      </c>
      <c r="S147" s="141">
        <v>0</v>
      </c>
      <c r="T147" s="142">
        <f t="shared" si="23"/>
        <v>0</v>
      </c>
      <c r="AR147" s="143" t="s">
        <v>189</v>
      </c>
      <c r="AT147" s="143" t="s">
        <v>184</v>
      </c>
      <c r="AU147" s="143" t="s">
        <v>79</v>
      </c>
      <c r="AY147" s="17" t="s">
        <v>182</v>
      </c>
      <c r="BE147" s="144">
        <f t="shared" si="24"/>
        <v>0</v>
      </c>
      <c r="BF147" s="144">
        <f t="shared" si="25"/>
        <v>0</v>
      </c>
      <c r="BG147" s="144">
        <f t="shared" si="26"/>
        <v>0</v>
      </c>
      <c r="BH147" s="144">
        <f t="shared" si="27"/>
        <v>0</v>
      </c>
      <c r="BI147" s="144">
        <f t="shared" si="28"/>
        <v>0</v>
      </c>
      <c r="BJ147" s="17" t="s">
        <v>79</v>
      </c>
      <c r="BK147" s="144">
        <f t="shared" si="29"/>
        <v>0</v>
      </c>
      <c r="BL147" s="17" t="s">
        <v>189</v>
      </c>
      <c r="BM147" s="143" t="s">
        <v>1100</v>
      </c>
    </row>
    <row r="148" spans="2:65" s="1" customFormat="1" ht="33" customHeight="1">
      <c r="B148" s="131"/>
      <c r="C148" s="132" t="s">
        <v>554</v>
      </c>
      <c r="D148" s="132" t="s">
        <v>184</v>
      </c>
      <c r="E148" s="133" t="s">
        <v>6654</v>
      </c>
      <c r="F148" s="134" t="s">
        <v>6655</v>
      </c>
      <c r="G148" s="135" t="s">
        <v>300</v>
      </c>
      <c r="H148" s="136">
        <v>90</v>
      </c>
      <c r="I148" s="137"/>
      <c r="J148" s="138">
        <f t="shared" si="20"/>
        <v>0</v>
      </c>
      <c r="K148" s="134" t="s">
        <v>3</v>
      </c>
      <c r="L148" s="32"/>
      <c r="M148" s="139" t="s">
        <v>3</v>
      </c>
      <c r="N148" s="140" t="s">
        <v>43</v>
      </c>
      <c r="P148" s="141">
        <f t="shared" si="21"/>
        <v>0</v>
      </c>
      <c r="Q148" s="141">
        <v>0</v>
      </c>
      <c r="R148" s="141">
        <f t="shared" si="22"/>
        <v>0</v>
      </c>
      <c r="S148" s="141">
        <v>0</v>
      </c>
      <c r="T148" s="142">
        <f t="shared" si="23"/>
        <v>0</v>
      </c>
      <c r="AR148" s="143" t="s">
        <v>189</v>
      </c>
      <c r="AT148" s="143" t="s">
        <v>184</v>
      </c>
      <c r="AU148" s="143" t="s">
        <v>79</v>
      </c>
      <c r="AY148" s="17" t="s">
        <v>182</v>
      </c>
      <c r="BE148" s="144">
        <f t="shared" si="24"/>
        <v>0</v>
      </c>
      <c r="BF148" s="144">
        <f t="shared" si="25"/>
        <v>0</v>
      </c>
      <c r="BG148" s="144">
        <f t="shared" si="26"/>
        <v>0</v>
      </c>
      <c r="BH148" s="144">
        <f t="shared" si="27"/>
        <v>0</v>
      </c>
      <c r="BI148" s="144">
        <f t="shared" si="28"/>
        <v>0</v>
      </c>
      <c r="BJ148" s="17" t="s">
        <v>79</v>
      </c>
      <c r="BK148" s="144">
        <f t="shared" si="29"/>
        <v>0</v>
      </c>
      <c r="BL148" s="17" t="s">
        <v>189</v>
      </c>
      <c r="BM148" s="143" t="s">
        <v>1114</v>
      </c>
    </row>
    <row r="149" spans="2:65" s="1" customFormat="1" ht="16.5" customHeight="1">
      <c r="B149" s="131"/>
      <c r="C149" s="132" t="s">
        <v>561</v>
      </c>
      <c r="D149" s="132" t="s">
        <v>184</v>
      </c>
      <c r="E149" s="133" t="s">
        <v>6656</v>
      </c>
      <c r="F149" s="134" t="s">
        <v>6657</v>
      </c>
      <c r="G149" s="135" t="s">
        <v>5381</v>
      </c>
      <c r="H149" s="136">
        <v>50</v>
      </c>
      <c r="I149" s="137"/>
      <c r="J149" s="138">
        <f t="shared" si="20"/>
        <v>0</v>
      </c>
      <c r="K149" s="134" t="s">
        <v>3</v>
      </c>
      <c r="L149" s="32"/>
      <c r="M149" s="139" t="s">
        <v>3</v>
      </c>
      <c r="N149" s="140" t="s">
        <v>43</v>
      </c>
      <c r="P149" s="141">
        <f t="shared" si="21"/>
        <v>0</v>
      </c>
      <c r="Q149" s="141">
        <v>0</v>
      </c>
      <c r="R149" s="141">
        <f t="shared" si="22"/>
        <v>0</v>
      </c>
      <c r="S149" s="141">
        <v>0</v>
      </c>
      <c r="T149" s="142">
        <f t="shared" si="23"/>
        <v>0</v>
      </c>
      <c r="AR149" s="143" t="s">
        <v>189</v>
      </c>
      <c r="AT149" s="143" t="s">
        <v>184</v>
      </c>
      <c r="AU149" s="143" t="s">
        <v>79</v>
      </c>
      <c r="AY149" s="17" t="s">
        <v>182</v>
      </c>
      <c r="BE149" s="144">
        <f t="shared" si="24"/>
        <v>0</v>
      </c>
      <c r="BF149" s="144">
        <f t="shared" si="25"/>
        <v>0</v>
      </c>
      <c r="BG149" s="144">
        <f t="shared" si="26"/>
        <v>0</v>
      </c>
      <c r="BH149" s="144">
        <f t="shared" si="27"/>
        <v>0</v>
      </c>
      <c r="BI149" s="144">
        <f t="shared" si="28"/>
        <v>0</v>
      </c>
      <c r="BJ149" s="17" t="s">
        <v>79</v>
      </c>
      <c r="BK149" s="144">
        <f t="shared" si="29"/>
        <v>0</v>
      </c>
      <c r="BL149" s="17" t="s">
        <v>189</v>
      </c>
      <c r="BM149" s="143" t="s">
        <v>1124</v>
      </c>
    </row>
    <row r="150" spans="2:65" s="1" customFormat="1" ht="24.2" customHeight="1">
      <c r="B150" s="131"/>
      <c r="C150" s="132" t="s">
        <v>568</v>
      </c>
      <c r="D150" s="132" t="s">
        <v>184</v>
      </c>
      <c r="E150" s="133" t="s">
        <v>6658</v>
      </c>
      <c r="F150" s="134" t="s">
        <v>6659</v>
      </c>
      <c r="G150" s="135" t="s">
        <v>2421</v>
      </c>
      <c r="H150" s="136">
        <v>1</v>
      </c>
      <c r="I150" s="137"/>
      <c r="J150" s="138">
        <f t="shared" si="20"/>
        <v>0</v>
      </c>
      <c r="K150" s="134" t="s">
        <v>3</v>
      </c>
      <c r="L150" s="32"/>
      <c r="M150" s="139" t="s">
        <v>3</v>
      </c>
      <c r="N150" s="140" t="s">
        <v>43</v>
      </c>
      <c r="P150" s="141">
        <f t="shared" si="21"/>
        <v>0</v>
      </c>
      <c r="Q150" s="141">
        <v>0</v>
      </c>
      <c r="R150" s="141">
        <f t="shared" si="22"/>
        <v>0</v>
      </c>
      <c r="S150" s="141">
        <v>0</v>
      </c>
      <c r="T150" s="142">
        <f t="shared" si="23"/>
        <v>0</v>
      </c>
      <c r="AR150" s="143" t="s">
        <v>189</v>
      </c>
      <c r="AT150" s="143" t="s">
        <v>184</v>
      </c>
      <c r="AU150" s="143" t="s">
        <v>79</v>
      </c>
      <c r="AY150" s="17" t="s">
        <v>182</v>
      </c>
      <c r="BE150" s="144">
        <f t="shared" si="24"/>
        <v>0</v>
      </c>
      <c r="BF150" s="144">
        <f t="shared" si="25"/>
        <v>0</v>
      </c>
      <c r="BG150" s="144">
        <f t="shared" si="26"/>
        <v>0</v>
      </c>
      <c r="BH150" s="144">
        <f t="shared" si="27"/>
        <v>0</v>
      </c>
      <c r="BI150" s="144">
        <f t="shared" si="28"/>
        <v>0</v>
      </c>
      <c r="BJ150" s="17" t="s">
        <v>79</v>
      </c>
      <c r="BK150" s="144">
        <f t="shared" si="29"/>
        <v>0</v>
      </c>
      <c r="BL150" s="17" t="s">
        <v>189</v>
      </c>
      <c r="BM150" s="143" t="s">
        <v>1135</v>
      </c>
    </row>
    <row r="151" spans="2:65" s="1" customFormat="1" ht="16.5" customHeight="1">
      <c r="B151" s="131"/>
      <c r="C151" s="132" t="s">
        <v>577</v>
      </c>
      <c r="D151" s="132" t="s">
        <v>184</v>
      </c>
      <c r="E151" s="133" t="s">
        <v>6660</v>
      </c>
      <c r="F151" s="134" t="s">
        <v>6661</v>
      </c>
      <c r="G151" s="135" t="s">
        <v>5381</v>
      </c>
      <c r="H151" s="136">
        <v>788</v>
      </c>
      <c r="I151" s="137"/>
      <c r="J151" s="138">
        <f t="shared" si="20"/>
        <v>0</v>
      </c>
      <c r="K151" s="134" t="s">
        <v>3</v>
      </c>
      <c r="L151" s="32"/>
      <c r="M151" s="139" t="s">
        <v>3</v>
      </c>
      <c r="N151" s="140" t="s">
        <v>43</v>
      </c>
      <c r="P151" s="141">
        <f t="shared" si="21"/>
        <v>0</v>
      </c>
      <c r="Q151" s="141">
        <v>0</v>
      </c>
      <c r="R151" s="141">
        <f t="shared" si="22"/>
        <v>0</v>
      </c>
      <c r="S151" s="141">
        <v>0</v>
      </c>
      <c r="T151" s="142">
        <f t="shared" si="23"/>
        <v>0</v>
      </c>
      <c r="AR151" s="143" t="s">
        <v>189</v>
      </c>
      <c r="AT151" s="143" t="s">
        <v>184</v>
      </c>
      <c r="AU151" s="143" t="s">
        <v>79</v>
      </c>
      <c r="AY151" s="17" t="s">
        <v>182</v>
      </c>
      <c r="BE151" s="144">
        <f t="shared" si="24"/>
        <v>0</v>
      </c>
      <c r="BF151" s="144">
        <f t="shared" si="25"/>
        <v>0</v>
      </c>
      <c r="BG151" s="144">
        <f t="shared" si="26"/>
        <v>0</v>
      </c>
      <c r="BH151" s="144">
        <f t="shared" si="27"/>
        <v>0</v>
      </c>
      <c r="BI151" s="144">
        <f t="shared" si="28"/>
        <v>0</v>
      </c>
      <c r="BJ151" s="17" t="s">
        <v>79</v>
      </c>
      <c r="BK151" s="144">
        <f t="shared" si="29"/>
        <v>0</v>
      </c>
      <c r="BL151" s="17" t="s">
        <v>189</v>
      </c>
      <c r="BM151" s="143" t="s">
        <v>1162</v>
      </c>
    </row>
    <row r="152" spans="2:65" s="1" customFormat="1" ht="16.5" customHeight="1">
      <c r="B152" s="131"/>
      <c r="C152" s="132" t="s">
        <v>583</v>
      </c>
      <c r="D152" s="132" t="s">
        <v>184</v>
      </c>
      <c r="E152" s="133" t="s">
        <v>6662</v>
      </c>
      <c r="F152" s="134" t="s">
        <v>6663</v>
      </c>
      <c r="G152" s="135" t="s">
        <v>5381</v>
      </c>
      <c r="H152" s="136">
        <v>788</v>
      </c>
      <c r="I152" s="137"/>
      <c r="J152" s="138">
        <f t="shared" si="20"/>
        <v>0</v>
      </c>
      <c r="K152" s="134" t="s">
        <v>3</v>
      </c>
      <c r="L152" s="32"/>
      <c r="M152" s="139" t="s">
        <v>3</v>
      </c>
      <c r="N152" s="140" t="s">
        <v>43</v>
      </c>
      <c r="P152" s="141">
        <f t="shared" si="21"/>
        <v>0</v>
      </c>
      <c r="Q152" s="141">
        <v>0</v>
      </c>
      <c r="R152" s="141">
        <f t="shared" si="22"/>
        <v>0</v>
      </c>
      <c r="S152" s="141">
        <v>0</v>
      </c>
      <c r="T152" s="142">
        <f t="shared" si="23"/>
        <v>0</v>
      </c>
      <c r="AR152" s="143" t="s">
        <v>189</v>
      </c>
      <c r="AT152" s="143" t="s">
        <v>184</v>
      </c>
      <c r="AU152" s="143" t="s">
        <v>79</v>
      </c>
      <c r="AY152" s="17" t="s">
        <v>182</v>
      </c>
      <c r="BE152" s="144">
        <f t="shared" si="24"/>
        <v>0</v>
      </c>
      <c r="BF152" s="144">
        <f t="shared" si="25"/>
        <v>0</v>
      </c>
      <c r="BG152" s="144">
        <f t="shared" si="26"/>
        <v>0</v>
      </c>
      <c r="BH152" s="144">
        <f t="shared" si="27"/>
        <v>0</v>
      </c>
      <c r="BI152" s="144">
        <f t="shared" si="28"/>
        <v>0</v>
      </c>
      <c r="BJ152" s="17" t="s">
        <v>79</v>
      </c>
      <c r="BK152" s="144">
        <f t="shared" si="29"/>
        <v>0</v>
      </c>
      <c r="BL152" s="17" t="s">
        <v>189</v>
      </c>
      <c r="BM152" s="143" t="s">
        <v>1229</v>
      </c>
    </row>
    <row r="153" spans="2:65" s="1" customFormat="1" ht="24.2" customHeight="1">
      <c r="B153" s="131"/>
      <c r="C153" s="132" t="s">
        <v>613</v>
      </c>
      <c r="D153" s="132" t="s">
        <v>184</v>
      </c>
      <c r="E153" s="133" t="s">
        <v>6664</v>
      </c>
      <c r="F153" s="134" t="s">
        <v>6665</v>
      </c>
      <c r="G153" s="135" t="s">
        <v>5381</v>
      </c>
      <c r="H153" s="136">
        <v>60</v>
      </c>
      <c r="I153" s="137"/>
      <c r="J153" s="138">
        <f t="shared" si="20"/>
        <v>0</v>
      </c>
      <c r="K153" s="134" t="s">
        <v>3</v>
      </c>
      <c r="L153" s="32"/>
      <c r="M153" s="139" t="s">
        <v>3</v>
      </c>
      <c r="N153" s="140" t="s">
        <v>43</v>
      </c>
      <c r="P153" s="141">
        <f t="shared" si="21"/>
        <v>0</v>
      </c>
      <c r="Q153" s="141">
        <v>0</v>
      </c>
      <c r="R153" s="141">
        <f t="shared" si="22"/>
        <v>0</v>
      </c>
      <c r="S153" s="141">
        <v>0</v>
      </c>
      <c r="T153" s="142">
        <f t="shared" si="23"/>
        <v>0</v>
      </c>
      <c r="AR153" s="143" t="s">
        <v>189</v>
      </c>
      <c r="AT153" s="143" t="s">
        <v>184</v>
      </c>
      <c r="AU153" s="143" t="s">
        <v>79</v>
      </c>
      <c r="AY153" s="17" t="s">
        <v>182</v>
      </c>
      <c r="BE153" s="144">
        <f t="shared" si="24"/>
        <v>0</v>
      </c>
      <c r="BF153" s="144">
        <f t="shared" si="25"/>
        <v>0</v>
      </c>
      <c r="BG153" s="144">
        <f t="shared" si="26"/>
        <v>0</v>
      </c>
      <c r="BH153" s="144">
        <f t="shared" si="27"/>
        <v>0</v>
      </c>
      <c r="BI153" s="144">
        <f t="shared" si="28"/>
        <v>0</v>
      </c>
      <c r="BJ153" s="17" t="s">
        <v>79</v>
      </c>
      <c r="BK153" s="144">
        <f t="shared" si="29"/>
        <v>0</v>
      </c>
      <c r="BL153" s="17" t="s">
        <v>189</v>
      </c>
      <c r="BM153" s="143" t="s">
        <v>1293</v>
      </c>
    </row>
    <row r="154" spans="2:65" s="1" customFormat="1" ht="24.2" customHeight="1">
      <c r="B154" s="131"/>
      <c r="C154" s="132" t="s">
        <v>644</v>
      </c>
      <c r="D154" s="132" t="s">
        <v>184</v>
      </c>
      <c r="E154" s="133" t="s">
        <v>6666</v>
      </c>
      <c r="F154" s="134" t="s">
        <v>6667</v>
      </c>
      <c r="G154" s="135" t="s">
        <v>300</v>
      </c>
      <c r="H154" s="136">
        <v>500</v>
      </c>
      <c r="I154" s="137"/>
      <c r="J154" s="138">
        <f t="shared" si="20"/>
        <v>0</v>
      </c>
      <c r="K154" s="134" t="s">
        <v>3</v>
      </c>
      <c r="L154" s="32"/>
      <c r="M154" s="139" t="s">
        <v>3</v>
      </c>
      <c r="N154" s="140" t="s">
        <v>43</v>
      </c>
      <c r="P154" s="141">
        <f t="shared" si="21"/>
        <v>0</v>
      </c>
      <c r="Q154" s="141">
        <v>0</v>
      </c>
      <c r="R154" s="141">
        <f t="shared" si="22"/>
        <v>0</v>
      </c>
      <c r="S154" s="141">
        <v>0</v>
      </c>
      <c r="T154" s="142">
        <f t="shared" si="23"/>
        <v>0</v>
      </c>
      <c r="AR154" s="143" t="s">
        <v>189</v>
      </c>
      <c r="AT154" s="143" t="s">
        <v>184</v>
      </c>
      <c r="AU154" s="143" t="s">
        <v>79</v>
      </c>
      <c r="AY154" s="17" t="s">
        <v>182</v>
      </c>
      <c r="BE154" s="144">
        <f t="shared" si="24"/>
        <v>0</v>
      </c>
      <c r="BF154" s="144">
        <f t="shared" si="25"/>
        <v>0</v>
      </c>
      <c r="BG154" s="144">
        <f t="shared" si="26"/>
        <v>0</v>
      </c>
      <c r="BH154" s="144">
        <f t="shared" si="27"/>
        <v>0</v>
      </c>
      <c r="BI154" s="144">
        <f t="shared" si="28"/>
        <v>0</v>
      </c>
      <c r="BJ154" s="17" t="s">
        <v>79</v>
      </c>
      <c r="BK154" s="144">
        <f t="shared" si="29"/>
        <v>0</v>
      </c>
      <c r="BL154" s="17" t="s">
        <v>189</v>
      </c>
      <c r="BM154" s="143" t="s">
        <v>1303</v>
      </c>
    </row>
    <row r="155" spans="2:65" s="1" customFormat="1" ht="24.2" customHeight="1">
      <c r="B155" s="131"/>
      <c r="C155" s="132" t="s">
        <v>653</v>
      </c>
      <c r="D155" s="132" t="s">
        <v>184</v>
      </c>
      <c r="E155" s="133" t="s">
        <v>6668</v>
      </c>
      <c r="F155" s="134" t="s">
        <v>6669</v>
      </c>
      <c r="G155" s="135" t="s">
        <v>300</v>
      </c>
      <c r="H155" s="136">
        <v>750</v>
      </c>
      <c r="I155" s="137"/>
      <c r="J155" s="138">
        <f t="shared" si="20"/>
        <v>0</v>
      </c>
      <c r="K155" s="134" t="s">
        <v>3</v>
      </c>
      <c r="L155" s="32"/>
      <c r="M155" s="139" t="s">
        <v>3</v>
      </c>
      <c r="N155" s="140" t="s">
        <v>43</v>
      </c>
      <c r="P155" s="141">
        <f t="shared" si="21"/>
        <v>0</v>
      </c>
      <c r="Q155" s="141">
        <v>0</v>
      </c>
      <c r="R155" s="141">
        <f t="shared" si="22"/>
        <v>0</v>
      </c>
      <c r="S155" s="141">
        <v>0</v>
      </c>
      <c r="T155" s="142">
        <f t="shared" si="23"/>
        <v>0</v>
      </c>
      <c r="AR155" s="143" t="s">
        <v>189</v>
      </c>
      <c r="AT155" s="143" t="s">
        <v>184</v>
      </c>
      <c r="AU155" s="143" t="s">
        <v>79</v>
      </c>
      <c r="AY155" s="17" t="s">
        <v>182</v>
      </c>
      <c r="BE155" s="144">
        <f t="shared" si="24"/>
        <v>0</v>
      </c>
      <c r="BF155" s="144">
        <f t="shared" si="25"/>
        <v>0</v>
      </c>
      <c r="BG155" s="144">
        <f t="shared" si="26"/>
        <v>0</v>
      </c>
      <c r="BH155" s="144">
        <f t="shared" si="27"/>
        <v>0</v>
      </c>
      <c r="BI155" s="144">
        <f t="shared" si="28"/>
        <v>0</v>
      </c>
      <c r="BJ155" s="17" t="s">
        <v>79</v>
      </c>
      <c r="BK155" s="144">
        <f t="shared" si="29"/>
        <v>0</v>
      </c>
      <c r="BL155" s="17" t="s">
        <v>189</v>
      </c>
      <c r="BM155" s="143" t="s">
        <v>1370</v>
      </c>
    </row>
    <row r="156" spans="2:65" s="1" customFormat="1" ht="24.2" customHeight="1">
      <c r="B156" s="131"/>
      <c r="C156" s="132" t="s">
        <v>659</v>
      </c>
      <c r="D156" s="132" t="s">
        <v>184</v>
      </c>
      <c r="E156" s="133" t="s">
        <v>6670</v>
      </c>
      <c r="F156" s="134" t="s">
        <v>6671</v>
      </c>
      <c r="G156" s="135" t="s">
        <v>300</v>
      </c>
      <c r="H156" s="136">
        <v>800</v>
      </c>
      <c r="I156" s="137"/>
      <c r="J156" s="138">
        <f t="shared" si="20"/>
        <v>0</v>
      </c>
      <c r="K156" s="134" t="s">
        <v>3</v>
      </c>
      <c r="L156" s="32"/>
      <c r="M156" s="139" t="s">
        <v>3</v>
      </c>
      <c r="N156" s="140" t="s">
        <v>43</v>
      </c>
      <c r="P156" s="141">
        <f t="shared" si="21"/>
        <v>0</v>
      </c>
      <c r="Q156" s="141">
        <v>0</v>
      </c>
      <c r="R156" s="141">
        <f t="shared" si="22"/>
        <v>0</v>
      </c>
      <c r="S156" s="141">
        <v>0</v>
      </c>
      <c r="T156" s="142">
        <f t="shared" si="23"/>
        <v>0</v>
      </c>
      <c r="AR156" s="143" t="s">
        <v>189</v>
      </c>
      <c r="AT156" s="143" t="s">
        <v>184</v>
      </c>
      <c r="AU156" s="143" t="s">
        <v>79</v>
      </c>
      <c r="AY156" s="17" t="s">
        <v>182</v>
      </c>
      <c r="BE156" s="144">
        <f t="shared" si="24"/>
        <v>0</v>
      </c>
      <c r="BF156" s="144">
        <f t="shared" si="25"/>
        <v>0</v>
      </c>
      <c r="BG156" s="144">
        <f t="shared" si="26"/>
        <v>0</v>
      </c>
      <c r="BH156" s="144">
        <f t="shared" si="27"/>
        <v>0</v>
      </c>
      <c r="BI156" s="144">
        <f t="shared" si="28"/>
        <v>0</v>
      </c>
      <c r="BJ156" s="17" t="s">
        <v>79</v>
      </c>
      <c r="BK156" s="144">
        <f t="shared" si="29"/>
        <v>0</v>
      </c>
      <c r="BL156" s="17" t="s">
        <v>189</v>
      </c>
      <c r="BM156" s="143" t="s">
        <v>1387</v>
      </c>
    </row>
    <row r="157" spans="2:65" s="1" customFormat="1" ht="24.2" customHeight="1">
      <c r="B157" s="131"/>
      <c r="C157" s="132" t="s">
        <v>668</v>
      </c>
      <c r="D157" s="132" t="s">
        <v>184</v>
      </c>
      <c r="E157" s="133" t="s">
        <v>6672</v>
      </c>
      <c r="F157" s="134" t="s">
        <v>6673</v>
      </c>
      <c r="G157" s="135" t="s">
        <v>300</v>
      </c>
      <c r="H157" s="136">
        <v>200</v>
      </c>
      <c r="I157" s="137"/>
      <c r="J157" s="138">
        <f t="shared" si="20"/>
        <v>0</v>
      </c>
      <c r="K157" s="134" t="s">
        <v>3</v>
      </c>
      <c r="L157" s="32"/>
      <c r="M157" s="139" t="s">
        <v>3</v>
      </c>
      <c r="N157" s="140" t="s">
        <v>43</v>
      </c>
      <c r="P157" s="141">
        <f t="shared" si="21"/>
        <v>0</v>
      </c>
      <c r="Q157" s="141">
        <v>0</v>
      </c>
      <c r="R157" s="141">
        <f t="shared" si="22"/>
        <v>0</v>
      </c>
      <c r="S157" s="141">
        <v>0</v>
      </c>
      <c r="T157" s="142">
        <f t="shared" si="23"/>
        <v>0</v>
      </c>
      <c r="AR157" s="143" t="s">
        <v>189</v>
      </c>
      <c r="AT157" s="143" t="s">
        <v>184</v>
      </c>
      <c r="AU157" s="143" t="s">
        <v>79</v>
      </c>
      <c r="AY157" s="17" t="s">
        <v>182</v>
      </c>
      <c r="BE157" s="144">
        <f t="shared" si="24"/>
        <v>0</v>
      </c>
      <c r="BF157" s="144">
        <f t="shared" si="25"/>
        <v>0</v>
      </c>
      <c r="BG157" s="144">
        <f t="shared" si="26"/>
        <v>0</v>
      </c>
      <c r="BH157" s="144">
        <f t="shared" si="27"/>
        <v>0</v>
      </c>
      <c r="BI157" s="144">
        <f t="shared" si="28"/>
        <v>0</v>
      </c>
      <c r="BJ157" s="17" t="s">
        <v>79</v>
      </c>
      <c r="BK157" s="144">
        <f t="shared" si="29"/>
        <v>0</v>
      </c>
      <c r="BL157" s="17" t="s">
        <v>189</v>
      </c>
      <c r="BM157" s="143" t="s">
        <v>1399</v>
      </c>
    </row>
    <row r="158" spans="2:65" s="1" customFormat="1" ht="24.2" customHeight="1">
      <c r="B158" s="131"/>
      <c r="C158" s="132" t="s">
        <v>676</v>
      </c>
      <c r="D158" s="132" t="s">
        <v>184</v>
      </c>
      <c r="E158" s="133" t="s">
        <v>6674</v>
      </c>
      <c r="F158" s="134" t="s">
        <v>6675</v>
      </c>
      <c r="G158" s="135" t="s">
        <v>300</v>
      </c>
      <c r="H158" s="136">
        <v>200</v>
      </c>
      <c r="I158" s="137"/>
      <c r="J158" s="138">
        <f t="shared" si="20"/>
        <v>0</v>
      </c>
      <c r="K158" s="134" t="s">
        <v>3</v>
      </c>
      <c r="L158" s="32"/>
      <c r="M158" s="139" t="s">
        <v>3</v>
      </c>
      <c r="N158" s="140" t="s">
        <v>43</v>
      </c>
      <c r="P158" s="141">
        <f t="shared" si="21"/>
        <v>0</v>
      </c>
      <c r="Q158" s="141">
        <v>0</v>
      </c>
      <c r="R158" s="141">
        <f t="shared" si="22"/>
        <v>0</v>
      </c>
      <c r="S158" s="141">
        <v>0</v>
      </c>
      <c r="T158" s="142">
        <f t="shared" si="23"/>
        <v>0</v>
      </c>
      <c r="AR158" s="143" t="s">
        <v>189</v>
      </c>
      <c r="AT158" s="143" t="s">
        <v>184</v>
      </c>
      <c r="AU158" s="143" t="s">
        <v>79</v>
      </c>
      <c r="AY158" s="17" t="s">
        <v>182</v>
      </c>
      <c r="BE158" s="144">
        <f t="shared" si="24"/>
        <v>0</v>
      </c>
      <c r="BF158" s="144">
        <f t="shared" si="25"/>
        <v>0</v>
      </c>
      <c r="BG158" s="144">
        <f t="shared" si="26"/>
        <v>0</v>
      </c>
      <c r="BH158" s="144">
        <f t="shared" si="27"/>
        <v>0</v>
      </c>
      <c r="BI158" s="144">
        <f t="shared" si="28"/>
        <v>0</v>
      </c>
      <c r="BJ158" s="17" t="s">
        <v>79</v>
      </c>
      <c r="BK158" s="144">
        <f t="shared" si="29"/>
        <v>0</v>
      </c>
      <c r="BL158" s="17" t="s">
        <v>189</v>
      </c>
      <c r="BM158" s="143" t="s">
        <v>1413</v>
      </c>
    </row>
    <row r="159" spans="2:65" s="1" customFormat="1" ht="16.5" customHeight="1">
      <c r="B159" s="131"/>
      <c r="C159" s="132" t="s">
        <v>682</v>
      </c>
      <c r="D159" s="132" t="s">
        <v>184</v>
      </c>
      <c r="E159" s="133" t="s">
        <v>6676</v>
      </c>
      <c r="F159" s="134" t="s">
        <v>6677</v>
      </c>
      <c r="G159" s="135" t="s">
        <v>5381</v>
      </c>
      <c r="H159" s="136">
        <v>500</v>
      </c>
      <c r="I159" s="137"/>
      <c r="J159" s="138">
        <f t="shared" si="20"/>
        <v>0</v>
      </c>
      <c r="K159" s="134" t="s">
        <v>3</v>
      </c>
      <c r="L159" s="32"/>
      <c r="M159" s="139" t="s">
        <v>3</v>
      </c>
      <c r="N159" s="140" t="s">
        <v>43</v>
      </c>
      <c r="P159" s="141">
        <f t="shared" si="21"/>
        <v>0</v>
      </c>
      <c r="Q159" s="141">
        <v>0</v>
      </c>
      <c r="R159" s="141">
        <f t="shared" si="22"/>
        <v>0</v>
      </c>
      <c r="S159" s="141">
        <v>0</v>
      </c>
      <c r="T159" s="142">
        <f t="shared" si="23"/>
        <v>0</v>
      </c>
      <c r="AR159" s="143" t="s">
        <v>189</v>
      </c>
      <c r="AT159" s="143" t="s">
        <v>184</v>
      </c>
      <c r="AU159" s="143" t="s">
        <v>79</v>
      </c>
      <c r="AY159" s="17" t="s">
        <v>182</v>
      </c>
      <c r="BE159" s="144">
        <f t="shared" si="24"/>
        <v>0</v>
      </c>
      <c r="BF159" s="144">
        <f t="shared" si="25"/>
        <v>0</v>
      </c>
      <c r="BG159" s="144">
        <f t="shared" si="26"/>
        <v>0</v>
      </c>
      <c r="BH159" s="144">
        <f t="shared" si="27"/>
        <v>0</v>
      </c>
      <c r="BI159" s="144">
        <f t="shared" si="28"/>
        <v>0</v>
      </c>
      <c r="BJ159" s="17" t="s">
        <v>79</v>
      </c>
      <c r="BK159" s="144">
        <f t="shared" si="29"/>
        <v>0</v>
      </c>
      <c r="BL159" s="17" t="s">
        <v>189</v>
      </c>
      <c r="BM159" s="143" t="s">
        <v>1424</v>
      </c>
    </row>
    <row r="160" spans="2:65" s="1" customFormat="1" ht="16.5" customHeight="1">
      <c r="B160" s="131"/>
      <c r="C160" s="132" t="s">
        <v>687</v>
      </c>
      <c r="D160" s="132" t="s">
        <v>184</v>
      </c>
      <c r="E160" s="133" t="s">
        <v>6678</v>
      </c>
      <c r="F160" s="134" t="s">
        <v>6679</v>
      </c>
      <c r="G160" s="135" t="s">
        <v>5381</v>
      </c>
      <c r="H160" s="136">
        <v>200</v>
      </c>
      <c r="I160" s="137"/>
      <c r="J160" s="138">
        <f t="shared" si="20"/>
        <v>0</v>
      </c>
      <c r="K160" s="134" t="s">
        <v>3</v>
      </c>
      <c r="L160" s="32"/>
      <c r="M160" s="139" t="s">
        <v>3</v>
      </c>
      <c r="N160" s="140" t="s">
        <v>43</v>
      </c>
      <c r="P160" s="141">
        <f t="shared" si="21"/>
        <v>0</v>
      </c>
      <c r="Q160" s="141">
        <v>0</v>
      </c>
      <c r="R160" s="141">
        <f t="shared" si="22"/>
        <v>0</v>
      </c>
      <c r="S160" s="141">
        <v>0</v>
      </c>
      <c r="T160" s="142">
        <f t="shared" si="23"/>
        <v>0</v>
      </c>
      <c r="AR160" s="143" t="s">
        <v>189</v>
      </c>
      <c r="AT160" s="143" t="s">
        <v>184</v>
      </c>
      <c r="AU160" s="143" t="s">
        <v>79</v>
      </c>
      <c r="AY160" s="17" t="s">
        <v>182</v>
      </c>
      <c r="BE160" s="144">
        <f t="shared" si="24"/>
        <v>0</v>
      </c>
      <c r="BF160" s="144">
        <f t="shared" si="25"/>
        <v>0</v>
      </c>
      <c r="BG160" s="144">
        <f t="shared" si="26"/>
        <v>0</v>
      </c>
      <c r="BH160" s="144">
        <f t="shared" si="27"/>
        <v>0</v>
      </c>
      <c r="BI160" s="144">
        <f t="shared" si="28"/>
        <v>0</v>
      </c>
      <c r="BJ160" s="17" t="s">
        <v>79</v>
      </c>
      <c r="BK160" s="144">
        <f t="shared" si="29"/>
        <v>0</v>
      </c>
      <c r="BL160" s="17" t="s">
        <v>189</v>
      </c>
      <c r="BM160" s="143" t="s">
        <v>1436</v>
      </c>
    </row>
    <row r="161" spans="2:65" s="1" customFormat="1" ht="16.5" customHeight="1">
      <c r="B161" s="131"/>
      <c r="C161" s="132" t="s">
        <v>695</v>
      </c>
      <c r="D161" s="132" t="s">
        <v>184</v>
      </c>
      <c r="E161" s="133" t="s">
        <v>6680</v>
      </c>
      <c r="F161" s="134" t="s">
        <v>6681</v>
      </c>
      <c r="G161" s="135" t="s">
        <v>5381</v>
      </c>
      <c r="H161" s="136">
        <v>300</v>
      </c>
      <c r="I161" s="137"/>
      <c r="J161" s="138">
        <f t="shared" si="20"/>
        <v>0</v>
      </c>
      <c r="K161" s="134" t="s">
        <v>3</v>
      </c>
      <c r="L161" s="32"/>
      <c r="M161" s="139" t="s">
        <v>3</v>
      </c>
      <c r="N161" s="140" t="s">
        <v>43</v>
      </c>
      <c r="P161" s="141">
        <f t="shared" si="21"/>
        <v>0</v>
      </c>
      <c r="Q161" s="141">
        <v>0</v>
      </c>
      <c r="R161" s="141">
        <f t="shared" si="22"/>
        <v>0</v>
      </c>
      <c r="S161" s="141">
        <v>0</v>
      </c>
      <c r="T161" s="142">
        <f t="shared" si="23"/>
        <v>0</v>
      </c>
      <c r="AR161" s="143" t="s">
        <v>189</v>
      </c>
      <c r="AT161" s="143" t="s">
        <v>184</v>
      </c>
      <c r="AU161" s="143" t="s">
        <v>79</v>
      </c>
      <c r="AY161" s="17" t="s">
        <v>182</v>
      </c>
      <c r="BE161" s="144">
        <f t="shared" si="24"/>
        <v>0</v>
      </c>
      <c r="BF161" s="144">
        <f t="shared" si="25"/>
        <v>0</v>
      </c>
      <c r="BG161" s="144">
        <f t="shared" si="26"/>
        <v>0</v>
      </c>
      <c r="BH161" s="144">
        <f t="shared" si="27"/>
        <v>0</v>
      </c>
      <c r="BI161" s="144">
        <f t="shared" si="28"/>
        <v>0</v>
      </c>
      <c r="BJ161" s="17" t="s">
        <v>79</v>
      </c>
      <c r="BK161" s="144">
        <f t="shared" si="29"/>
        <v>0</v>
      </c>
      <c r="BL161" s="17" t="s">
        <v>189</v>
      </c>
      <c r="BM161" s="143" t="s">
        <v>1455</v>
      </c>
    </row>
    <row r="162" spans="2:65" s="1" customFormat="1" ht="16.5" customHeight="1">
      <c r="B162" s="131"/>
      <c r="C162" s="132" t="s">
        <v>701</v>
      </c>
      <c r="D162" s="132" t="s">
        <v>184</v>
      </c>
      <c r="E162" s="133" t="s">
        <v>6682</v>
      </c>
      <c r="F162" s="134" t="s">
        <v>6683</v>
      </c>
      <c r="G162" s="135" t="s">
        <v>5381</v>
      </c>
      <c r="H162" s="136">
        <v>1800</v>
      </c>
      <c r="I162" s="137"/>
      <c r="J162" s="138">
        <f t="shared" si="20"/>
        <v>0</v>
      </c>
      <c r="K162" s="134" t="s">
        <v>3</v>
      </c>
      <c r="L162" s="32"/>
      <c r="M162" s="139" t="s">
        <v>3</v>
      </c>
      <c r="N162" s="140" t="s">
        <v>43</v>
      </c>
      <c r="P162" s="141">
        <f t="shared" si="21"/>
        <v>0</v>
      </c>
      <c r="Q162" s="141">
        <v>0</v>
      </c>
      <c r="R162" s="141">
        <f t="shared" si="22"/>
        <v>0</v>
      </c>
      <c r="S162" s="141">
        <v>0</v>
      </c>
      <c r="T162" s="142">
        <f t="shared" si="23"/>
        <v>0</v>
      </c>
      <c r="AR162" s="143" t="s">
        <v>189</v>
      </c>
      <c r="AT162" s="143" t="s">
        <v>184</v>
      </c>
      <c r="AU162" s="143" t="s">
        <v>79</v>
      </c>
      <c r="AY162" s="17" t="s">
        <v>182</v>
      </c>
      <c r="BE162" s="144">
        <f t="shared" si="24"/>
        <v>0</v>
      </c>
      <c r="BF162" s="144">
        <f t="shared" si="25"/>
        <v>0</v>
      </c>
      <c r="BG162" s="144">
        <f t="shared" si="26"/>
        <v>0</v>
      </c>
      <c r="BH162" s="144">
        <f t="shared" si="27"/>
        <v>0</v>
      </c>
      <c r="BI162" s="144">
        <f t="shared" si="28"/>
        <v>0</v>
      </c>
      <c r="BJ162" s="17" t="s">
        <v>79</v>
      </c>
      <c r="BK162" s="144">
        <f t="shared" si="29"/>
        <v>0</v>
      </c>
      <c r="BL162" s="17" t="s">
        <v>189</v>
      </c>
      <c r="BM162" s="143" t="s">
        <v>1466</v>
      </c>
    </row>
    <row r="163" spans="2:65" s="1" customFormat="1" ht="16.5" customHeight="1">
      <c r="B163" s="131"/>
      <c r="C163" s="132" t="s">
        <v>709</v>
      </c>
      <c r="D163" s="132" t="s">
        <v>184</v>
      </c>
      <c r="E163" s="133" t="s">
        <v>6684</v>
      </c>
      <c r="F163" s="134" t="s">
        <v>6685</v>
      </c>
      <c r="G163" s="135" t="s">
        <v>5381</v>
      </c>
      <c r="H163" s="136">
        <v>1000</v>
      </c>
      <c r="I163" s="137"/>
      <c r="J163" s="138">
        <f t="shared" si="20"/>
        <v>0</v>
      </c>
      <c r="K163" s="134" t="s">
        <v>3</v>
      </c>
      <c r="L163" s="32"/>
      <c r="M163" s="139" t="s">
        <v>3</v>
      </c>
      <c r="N163" s="140" t="s">
        <v>43</v>
      </c>
      <c r="P163" s="141">
        <f t="shared" si="21"/>
        <v>0</v>
      </c>
      <c r="Q163" s="141">
        <v>0</v>
      </c>
      <c r="R163" s="141">
        <f t="shared" si="22"/>
        <v>0</v>
      </c>
      <c r="S163" s="141">
        <v>0</v>
      </c>
      <c r="T163" s="142">
        <f t="shared" si="23"/>
        <v>0</v>
      </c>
      <c r="AR163" s="143" t="s">
        <v>189</v>
      </c>
      <c r="AT163" s="143" t="s">
        <v>184</v>
      </c>
      <c r="AU163" s="143" t="s">
        <v>79</v>
      </c>
      <c r="AY163" s="17" t="s">
        <v>182</v>
      </c>
      <c r="BE163" s="144">
        <f t="shared" si="24"/>
        <v>0</v>
      </c>
      <c r="BF163" s="144">
        <f t="shared" si="25"/>
        <v>0</v>
      </c>
      <c r="BG163" s="144">
        <f t="shared" si="26"/>
        <v>0</v>
      </c>
      <c r="BH163" s="144">
        <f t="shared" si="27"/>
        <v>0</v>
      </c>
      <c r="BI163" s="144">
        <f t="shared" si="28"/>
        <v>0</v>
      </c>
      <c r="BJ163" s="17" t="s">
        <v>79</v>
      </c>
      <c r="BK163" s="144">
        <f t="shared" si="29"/>
        <v>0</v>
      </c>
      <c r="BL163" s="17" t="s">
        <v>189</v>
      </c>
      <c r="BM163" s="143" t="s">
        <v>1476</v>
      </c>
    </row>
    <row r="164" spans="2:65" s="1" customFormat="1" ht="16.5" customHeight="1">
      <c r="B164" s="131"/>
      <c r="C164" s="132" t="s">
        <v>714</v>
      </c>
      <c r="D164" s="132" t="s">
        <v>184</v>
      </c>
      <c r="E164" s="133" t="s">
        <v>6686</v>
      </c>
      <c r="F164" s="134" t="s">
        <v>6687</v>
      </c>
      <c r="G164" s="135" t="s">
        <v>5381</v>
      </c>
      <c r="H164" s="136">
        <v>290</v>
      </c>
      <c r="I164" s="137"/>
      <c r="J164" s="138">
        <f t="shared" si="20"/>
        <v>0</v>
      </c>
      <c r="K164" s="134" t="s">
        <v>3</v>
      </c>
      <c r="L164" s="32"/>
      <c r="M164" s="139" t="s">
        <v>3</v>
      </c>
      <c r="N164" s="140" t="s">
        <v>43</v>
      </c>
      <c r="P164" s="141">
        <f t="shared" si="21"/>
        <v>0</v>
      </c>
      <c r="Q164" s="141">
        <v>0</v>
      </c>
      <c r="R164" s="141">
        <f t="shared" si="22"/>
        <v>0</v>
      </c>
      <c r="S164" s="141">
        <v>0</v>
      </c>
      <c r="T164" s="142">
        <f t="shared" si="23"/>
        <v>0</v>
      </c>
      <c r="AR164" s="143" t="s">
        <v>189</v>
      </c>
      <c r="AT164" s="143" t="s">
        <v>184</v>
      </c>
      <c r="AU164" s="143" t="s">
        <v>79</v>
      </c>
      <c r="AY164" s="17" t="s">
        <v>182</v>
      </c>
      <c r="BE164" s="144">
        <f t="shared" si="24"/>
        <v>0</v>
      </c>
      <c r="BF164" s="144">
        <f t="shared" si="25"/>
        <v>0</v>
      </c>
      <c r="BG164" s="144">
        <f t="shared" si="26"/>
        <v>0</v>
      </c>
      <c r="BH164" s="144">
        <f t="shared" si="27"/>
        <v>0</v>
      </c>
      <c r="BI164" s="144">
        <f t="shared" si="28"/>
        <v>0</v>
      </c>
      <c r="BJ164" s="17" t="s">
        <v>79</v>
      </c>
      <c r="BK164" s="144">
        <f t="shared" si="29"/>
        <v>0</v>
      </c>
      <c r="BL164" s="17" t="s">
        <v>189</v>
      </c>
      <c r="BM164" s="143" t="s">
        <v>1486</v>
      </c>
    </row>
    <row r="165" spans="2:65" s="1" customFormat="1" ht="16.5" customHeight="1">
      <c r="B165" s="131"/>
      <c r="C165" s="132" t="s">
        <v>729</v>
      </c>
      <c r="D165" s="132" t="s">
        <v>184</v>
      </c>
      <c r="E165" s="133" t="s">
        <v>6688</v>
      </c>
      <c r="F165" s="134" t="s">
        <v>6689</v>
      </c>
      <c r="G165" s="135" t="s">
        <v>5381</v>
      </c>
      <c r="H165" s="136">
        <v>500</v>
      </c>
      <c r="I165" s="137"/>
      <c r="J165" s="138">
        <f t="shared" si="20"/>
        <v>0</v>
      </c>
      <c r="K165" s="134" t="s">
        <v>3</v>
      </c>
      <c r="L165" s="32"/>
      <c r="M165" s="139" t="s">
        <v>3</v>
      </c>
      <c r="N165" s="140" t="s">
        <v>43</v>
      </c>
      <c r="P165" s="141">
        <f t="shared" si="21"/>
        <v>0</v>
      </c>
      <c r="Q165" s="141">
        <v>0</v>
      </c>
      <c r="R165" s="141">
        <f t="shared" si="22"/>
        <v>0</v>
      </c>
      <c r="S165" s="141">
        <v>0</v>
      </c>
      <c r="T165" s="142">
        <f t="shared" si="23"/>
        <v>0</v>
      </c>
      <c r="AR165" s="143" t="s">
        <v>189</v>
      </c>
      <c r="AT165" s="143" t="s">
        <v>184</v>
      </c>
      <c r="AU165" s="143" t="s">
        <v>79</v>
      </c>
      <c r="AY165" s="17" t="s">
        <v>182</v>
      </c>
      <c r="BE165" s="144">
        <f t="shared" si="24"/>
        <v>0</v>
      </c>
      <c r="BF165" s="144">
        <f t="shared" si="25"/>
        <v>0</v>
      </c>
      <c r="BG165" s="144">
        <f t="shared" si="26"/>
        <v>0</v>
      </c>
      <c r="BH165" s="144">
        <f t="shared" si="27"/>
        <v>0</v>
      </c>
      <c r="BI165" s="144">
        <f t="shared" si="28"/>
        <v>0</v>
      </c>
      <c r="BJ165" s="17" t="s">
        <v>79</v>
      </c>
      <c r="BK165" s="144">
        <f t="shared" si="29"/>
        <v>0</v>
      </c>
      <c r="BL165" s="17" t="s">
        <v>189</v>
      </c>
      <c r="BM165" s="143" t="s">
        <v>1497</v>
      </c>
    </row>
    <row r="166" spans="2:65" s="1" customFormat="1" ht="16.5" customHeight="1">
      <c r="B166" s="131"/>
      <c r="C166" s="132" t="s">
        <v>735</v>
      </c>
      <c r="D166" s="132" t="s">
        <v>184</v>
      </c>
      <c r="E166" s="133" t="s">
        <v>6690</v>
      </c>
      <c r="F166" s="134" t="s">
        <v>6691</v>
      </c>
      <c r="G166" s="135" t="s">
        <v>5381</v>
      </c>
      <c r="H166" s="136">
        <v>300</v>
      </c>
      <c r="I166" s="137"/>
      <c r="J166" s="138">
        <f t="shared" si="20"/>
        <v>0</v>
      </c>
      <c r="K166" s="134" t="s">
        <v>3</v>
      </c>
      <c r="L166" s="32"/>
      <c r="M166" s="139" t="s">
        <v>3</v>
      </c>
      <c r="N166" s="140" t="s">
        <v>43</v>
      </c>
      <c r="P166" s="141">
        <f t="shared" si="21"/>
        <v>0</v>
      </c>
      <c r="Q166" s="141">
        <v>0</v>
      </c>
      <c r="R166" s="141">
        <f t="shared" si="22"/>
        <v>0</v>
      </c>
      <c r="S166" s="141">
        <v>0</v>
      </c>
      <c r="T166" s="142">
        <f t="shared" si="23"/>
        <v>0</v>
      </c>
      <c r="AR166" s="143" t="s">
        <v>189</v>
      </c>
      <c r="AT166" s="143" t="s">
        <v>184</v>
      </c>
      <c r="AU166" s="143" t="s">
        <v>79</v>
      </c>
      <c r="AY166" s="17" t="s">
        <v>182</v>
      </c>
      <c r="BE166" s="144">
        <f t="shared" si="24"/>
        <v>0</v>
      </c>
      <c r="BF166" s="144">
        <f t="shared" si="25"/>
        <v>0</v>
      </c>
      <c r="BG166" s="144">
        <f t="shared" si="26"/>
        <v>0</v>
      </c>
      <c r="BH166" s="144">
        <f t="shared" si="27"/>
        <v>0</v>
      </c>
      <c r="BI166" s="144">
        <f t="shared" si="28"/>
        <v>0</v>
      </c>
      <c r="BJ166" s="17" t="s">
        <v>79</v>
      </c>
      <c r="BK166" s="144">
        <f t="shared" si="29"/>
        <v>0</v>
      </c>
      <c r="BL166" s="17" t="s">
        <v>189</v>
      </c>
      <c r="BM166" s="143" t="s">
        <v>1726</v>
      </c>
    </row>
    <row r="167" spans="2:65" s="1" customFormat="1" ht="16.5" customHeight="1">
      <c r="B167" s="131"/>
      <c r="C167" s="132" t="s">
        <v>742</v>
      </c>
      <c r="D167" s="132" t="s">
        <v>184</v>
      </c>
      <c r="E167" s="133" t="s">
        <v>6692</v>
      </c>
      <c r="F167" s="134" t="s">
        <v>6693</v>
      </c>
      <c r="G167" s="135" t="s">
        <v>5381</v>
      </c>
      <c r="H167" s="136">
        <v>800</v>
      </c>
      <c r="I167" s="137"/>
      <c r="J167" s="138">
        <f t="shared" si="20"/>
        <v>0</v>
      </c>
      <c r="K167" s="134" t="s">
        <v>3</v>
      </c>
      <c r="L167" s="32"/>
      <c r="M167" s="139" t="s">
        <v>3</v>
      </c>
      <c r="N167" s="140" t="s">
        <v>43</v>
      </c>
      <c r="P167" s="141">
        <f t="shared" si="21"/>
        <v>0</v>
      </c>
      <c r="Q167" s="141">
        <v>0</v>
      </c>
      <c r="R167" s="141">
        <f t="shared" si="22"/>
        <v>0</v>
      </c>
      <c r="S167" s="141">
        <v>0</v>
      </c>
      <c r="T167" s="142">
        <f t="shared" si="23"/>
        <v>0</v>
      </c>
      <c r="AR167" s="143" t="s">
        <v>189</v>
      </c>
      <c r="AT167" s="143" t="s">
        <v>184</v>
      </c>
      <c r="AU167" s="143" t="s">
        <v>79</v>
      </c>
      <c r="AY167" s="17" t="s">
        <v>182</v>
      </c>
      <c r="BE167" s="144">
        <f t="shared" si="24"/>
        <v>0</v>
      </c>
      <c r="BF167" s="144">
        <f t="shared" si="25"/>
        <v>0</v>
      </c>
      <c r="BG167" s="144">
        <f t="shared" si="26"/>
        <v>0</v>
      </c>
      <c r="BH167" s="144">
        <f t="shared" si="27"/>
        <v>0</v>
      </c>
      <c r="BI167" s="144">
        <f t="shared" si="28"/>
        <v>0</v>
      </c>
      <c r="BJ167" s="17" t="s">
        <v>79</v>
      </c>
      <c r="BK167" s="144">
        <f t="shared" si="29"/>
        <v>0</v>
      </c>
      <c r="BL167" s="17" t="s">
        <v>189</v>
      </c>
      <c r="BM167" s="143" t="s">
        <v>1772</v>
      </c>
    </row>
    <row r="168" spans="2:65" s="11" customFormat="1" ht="25.9" customHeight="1">
      <c r="B168" s="119"/>
      <c r="D168" s="120" t="s">
        <v>71</v>
      </c>
      <c r="E168" s="121" t="s">
        <v>6122</v>
      </c>
      <c r="F168" s="121" t="s">
        <v>6694</v>
      </c>
      <c r="I168" s="122"/>
      <c r="J168" s="123">
        <f>BK168</f>
        <v>0</v>
      </c>
      <c r="L168" s="119"/>
      <c r="M168" s="124"/>
      <c r="P168" s="125">
        <f>SUM(P169:P179)</f>
        <v>0</v>
      </c>
      <c r="R168" s="125">
        <f>SUM(R169:R179)</f>
        <v>0</v>
      </c>
      <c r="T168" s="126">
        <f>SUM(T169:T179)</f>
        <v>0</v>
      </c>
      <c r="AR168" s="120" t="s">
        <v>79</v>
      </c>
      <c r="AT168" s="127" t="s">
        <v>71</v>
      </c>
      <c r="AU168" s="127" t="s">
        <v>72</v>
      </c>
      <c r="AY168" s="120" t="s">
        <v>182</v>
      </c>
      <c r="BK168" s="128">
        <f>SUM(BK169:BK179)</f>
        <v>0</v>
      </c>
    </row>
    <row r="169" spans="2:65" s="1" customFormat="1" ht="16.5" customHeight="1">
      <c r="B169" s="131"/>
      <c r="C169" s="132" t="s">
        <v>752</v>
      </c>
      <c r="D169" s="132" t="s">
        <v>184</v>
      </c>
      <c r="E169" s="133" t="s">
        <v>6695</v>
      </c>
      <c r="F169" s="134" t="s">
        <v>6696</v>
      </c>
      <c r="G169" s="135" t="s">
        <v>5381</v>
      </c>
      <c r="H169" s="136">
        <v>10</v>
      </c>
      <c r="I169" s="137"/>
      <c r="J169" s="138">
        <f t="shared" ref="J169:J179" si="30">ROUND(I169*H169,2)</f>
        <v>0</v>
      </c>
      <c r="K169" s="134" t="s">
        <v>3</v>
      </c>
      <c r="L169" s="32"/>
      <c r="M169" s="139" t="s">
        <v>3</v>
      </c>
      <c r="N169" s="140" t="s">
        <v>43</v>
      </c>
      <c r="P169" s="141">
        <f t="shared" ref="P169:P179" si="31">O169*H169</f>
        <v>0</v>
      </c>
      <c r="Q169" s="141">
        <v>0</v>
      </c>
      <c r="R169" s="141">
        <f t="shared" ref="R169:R179" si="32">Q169*H169</f>
        <v>0</v>
      </c>
      <c r="S169" s="141">
        <v>0</v>
      </c>
      <c r="T169" s="142">
        <f t="shared" ref="T169:T179" si="33">S169*H169</f>
        <v>0</v>
      </c>
      <c r="AR169" s="143" t="s">
        <v>189</v>
      </c>
      <c r="AT169" s="143" t="s">
        <v>184</v>
      </c>
      <c r="AU169" s="143" t="s">
        <v>79</v>
      </c>
      <c r="AY169" s="17" t="s">
        <v>182</v>
      </c>
      <c r="BE169" s="144">
        <f t="shared" ref="BE169:BE179" si="34">IF(N169="základní",J169,0)</f>
        <v>0</v>
      </c>
      <c r="BF169" s="144">
        <f t="shared" ref="BF169:BF179" si="35">IF(N169="snížená",J169,0)</f>
        <v>0</v>
      </c>
      <c r="BG169" s="144">
        <f t="shared" ref="BG169:BG179" si="36">IF(N169="zákl. přenesená",J169,0)</f>
        <v>0</v>
      </c>
      <c r="BH169" s="144">
        <f t="shared" ref="BH169:BH179" si="37">IF(N169="sníž. přenesená",J169,0)</f>
        <v>0</v>
      </c>
      <c r="BI169" s="144">
        <f t="shared" ref="BI169:BI179" si="38">IF(N169="nulová",J169,0)</f>
        <v>0</v>
      </c>
      <c r="BJ169" s="17" t="s">
        <v>79</v>
      </c>
      <c r="BK169" s="144">
        <f t="shared" ref="BK169:BK179" si="39">ROUND(I169*H169,2)</f>
        <v>0</v>
      </c>
      <c r="BL169" s="17" t="s">
        <v>189</v>
      </c>
      <c r="BM169" s="143" t="s">
        <v>1786</v>
      </c>
    </row>
    <row r="170" spans="2:65" s="1" customFormat="1" ht="16.5" customHeight="1">
      <c r="B170" s="131"/>
      <c r="C170" s="132" t="s">
        <v>772</v>
      </c>
      <c r="D170" s="132" t="s">
        <v>184</v>
      </c>
      <c r="E170" s="133" t="s">
        <v>6697</v>
      </c>
      <c r="F170" s="134" t="s">
        <v>6698</v>
      </c>
      <c r="G170" s="135" t="s">
        <v>5381</v>
      </c>
      <c r="H170" s="136">
        <v>20</v>
      </c>
      <c r="I170" s="137"/>
      <c r="J170" s="138">
        <f t="shared" si="30"/>
        <v>0</v>
      </c>
      <c r="K170" s="134" t="s">
        <v>3</v>
      </c>
      <c r="L170" s="32"/>
      <c r="M170" s="139" t="s">
        <v>3</v>
      </c>
      <c r="N170" s="140" t="s">
        <v>43</v>
      </c>
      <c r="P170" s="141">
        <f t="shared" si="31"/>
        <v>0</v>
      </c>
      <c r="Q170" s="141">
        <v>0</v>
      </c>
      <c r="R170" s="141">
        <f t="shared" si="32"/>
        <v>0</v>
      </c>
      <c r="S170" s="141">
        <v>0</v>
      </c>
      <c r="T170" s="142">
        <f t="shared" si="33"/>
        <v>0</v>
      </c>
      <c r="AR170" s="143" t="s">
        <v>189</v>
      </c>
      <c r="AT170" s="143" t="s">
        <v>184</v>
      </c>
      <c r="AU170" s="143" t="s">
        <v>79</v>
      </c>
      <c r="AY170" s="17" t="s">
        <v>182</v>
      </c>
      <c r="BE170" s="144">
        <f t="shared" si="34"/>
        <v>0</v>
      </c>
      <c r="BF170" s="144">
        <f t="shared" si="35"/>
        <v>0</v>
      </c>
      <c r="BG170" s="144">
        <f t="shared" si="36"/>
        <v>0</v>
      </c>
      <c r="BH170" s="144">
        <f t="shared" si="37"/>
        <v>0</v>
      </c>
      <c r="BI170" s="144">
        <f t="shared" si="38"/>
        <v>0</v>
      </c>
      <c r="BJ170" s="17" t="s">
        <v>79</v>
      </c>
      <c r="BK170" s="144">
        <f t="shared" si="39"/>
        <v>0</v>
      </c>
      <c r="BL170" s="17" t="s">
        <v>189</v>
      </c>
      <c r="BM170" s="143" t="s">
        <v>1848</v>
      </c>
    </row>
    <row r="171" spans="2:65" s="1" customFormat="1" ht="16.5" customHeight="1">
      <c r="B171" s="131"/>
      <c r="C171" s="132" t="s">
        <v>780</v>
      </c>
      <c r="D171" s="132" t="s">
        <v>184</v>
      </c>
      <c r="E171" s="133" t="s">
        <v>6699</v>
      </c>
      <c r="F171" s="134" t="s">
        <v>6700</v>
      </c>
      <c r="G171" s="135" t="s">
        <v>5381</v>
      </c>
      <c r="H171" s="136">
        <v>657</v>
      </c>
      <c r="I171" s="137"/>
      <c r="J171" s="138">
        <f t="shared" si="30"/>
        <v>0</v>
      </c>
      <c r="K171" s="134" t="s">
        <v>3</v>
      </c>
      <c r="L171" s="32"/>
      <c r="M171" s="139" t="s">
        <v>3</v>
      </c>
      <c r="N171" s="140" t="s">
        <v>43</v>
      </c>
      <c r="P171" s="141">
        <f t="shared" si="31"/>
        <v>0</v>
      </c>
      <c r="Q171" s="141">
        <v>0</v>
      </c>
      <c r="R171" s="141">
        <f t="shared" si="32"/>
        <v>0</v>
      </c>
      <c r="S171" s="141">
        <v>0</v>
      </c>
      <c r="T171" s="142">
        <f t="shared" si="33"/>
        <v>0</v>
      </c>
      <c r="AR171" s="143" t="s">
        <v>189</v>
      </c>
      <c r="AT171" s="143" t="s">
        <v>184</v>
      </c>
      <c r="AU171" s="143" t="s">
        <v>79</v>
      </c>
      <c r="AY171" s="17" t="s">
        <v>182</v>
      </c>
      <c r="BE171" s="144">
        <f t="shared" si="34"/>
        <v>0</v>
      </c>
      <c r="BF171" s="144">
        <f t="shared" si="35"/>
        <v>0</v>
      </c>
      <c r="BG171" s="144">
        <f t="shared" si="36"/>
        <v>0</v>
      </c>
      <c r="BH171" s="144">
        <f t="shared" si="37"/>
        <v>0</v>
      </c>
      <c r="BI171" s="144">
        <f t="shared" si="38"/>
        <v>0</v>
      </c>
      <c r="BJ171" s="17" t="s">
        <v>79</v>
      </c>
      <c r="BK171" s="144">
        <f t="shared" si="39"/>
        <v>0</v>
      </c>
      <c r="BL171" s="17" t="s">
        <v>189</v>
      </c>
      <c r="BM171" s="143" t="s">
        <v>1859</v>
      </c>
    </row>
    <row r="172" spans="2:65" s="1" customFormat="1" ht="24.2" customHeight="1">
      <c r="B172" s="131"/>
      <c r="C172" s="132" t="s">
        <v>808</v>
      </c>
      <c r="D172" s="132" t="s">
        <v>184</v>
      </c>
      <c r="E172" s="133" t="s">
        <v>6701</v>
      </c>
      <c r="F172" s="134" t="s">
        <v>6702</v>
      </c>
      <c r="G172" s="135" t="s">
        <v>5381</v>
      </c>
      <c r="H172" s="136">
        <v>200</v>
      </c>
      <c r="I172" s="137"/>
      <c r="J172" s="138">
        <f t="shared" si="30"/>
        <v>0</v>
      </c>
      <c r="K172" s="134" t="s">
        <v>3</v>
      </c>
      <c r="L172" s="32"/>
      <c r="M172" s="139" t="s">
        <v>3</v>
      </c>
      <c r="N172" s="140" t="s">
        <v>43</v>
      </c>
      <c r="P172" s="141">
        <f t="shared" si="31"/>
        <v>0</v>
      </c>
      <c r="Q172" s="141">
        <v>0</v>
      </c>
      <c r="R172" s="141">
        <f t="shared" si="32"/>
        <v>0</v>
      </c>
      <c r="S172" s="141">
        <v>0</v>
      </c>
      <c r="T172" s="142">
        <f t="shared" si="33"/>
        <v>0</v>
      </c>
      <c r="AR172" s="143" t="s">
        <v>189</v>
      </c>
      <c r="AT172" s="143" t="s">
        <v>184</v>
      </c>
      <c r="AU172" s="143" t="s">
        <v>79</v>
      </c>
      <c r="AY172" s="17" t="s">
        <v>182</v>
      </c>
      <c r="BE172" s="144">
        <f t="shared" si="34"/>
        <v>0</v>
      </c>
      <c r="BF172" s="144">
        <f t="shared" si="35"/>
        <v>0</v>
      </c>
      <c r="BG172" s="144">
        <f t="shared" si="36"/>
        <v>0</v>
      </c>
      <c r="BH172" s="144">
        <f t="shared" si="37"/>
        <v>0</v>
      </c>
      <c r="BI172" s="144">
        <f t="shared" si="38"/>
        <v>0</v>
      </c>
      <c r="BJ172" s="17" t="s">
        <v>79</v>
      </c>
      <c r="BK172" s="144">
        <f t="shared" si="39"/>
        <v>0</v>
      </c>
      <c r="BL172" s="17" t="s">
        <v>189</v>
      </c>
      <c r="BM172" s="143" t="s">
        <v>1897</v>
      </c>
    </row>
    <row r="173" spans="2:65" s="1" customFormat="1" ht="24.2" customHeight="1">
      <c r="B173" s="131"/>
      <c r="C173" s="132" t="s">
        <v>833</v>
      </c>
      <c r="D173" s="132" t="s">
        <v>184</v>
      </c>
      <c r="E173" s="133" t="s">
        <v>6703</v>
      </c>
      <c r="F173" s="134" t="s">
        <v>6704</v>
      </c>
      <c r="G173" s="135" t="s">
        <v>5381</v>
      </c>
      <c r="H173" s="136">
        <v>550</v>
      </c>
      <c r="I173" s="137"/>
      <c r="J173" s="138">
        <f t="shared" si="30"/>
        <v>0</v>
      </c>
      <c r="K173" s="134" t="s">
        <v>3</v>
      </c>
      <c r="L173" s="32"/>
      <c r="M173" s="139" t="s">
        <v>3</v>
      </c>
      <c r="N173" s="140" t="s">
        <v>43</v>
      </c>
      <c r="P173" s="141">
        <f t="shared" si="31"/>
        <v>0</v>
      </c>
      <c r="Q173" s="141">
        <v>0</v>
      </c>
      <c r="R173" s="141">
        <f t="shared" si="32"/>
        <v>0</v>
      </c>
      <c r="S173" s="141">
        <v>0</v>
      </c>
      <c r="T173" s="142">
        <f t="shared" si="33"/>
        <v>0</v>
      </c>
      <c r="AR173" s="143" t="s">
        <v>189</v>
      </c>
      <c r="AT173" s="143" t="s">
        <v>184</v>
      </c>
      <c r="AU173" s="143" t="s">
        <v>79</v>
      </c>
      <c r="AY173" s="17" t="s">
        <v>182</v>
      </c>
      <c r="BE173" s="144">
        <f t="shared" si="34"/>
        <v>0</v>
      </c>
      <c r="BF173" s="144">
        <f t="shared" si="35"/>
        <v>0</v>
      </c>
      <c r="BG173" s="144">
        <f t="shared" si="36"/>
        <v>0</v>
      </c>
      <c r="BH173" s="144">
        <f t="shared" si="37"/>
        <v>0</v>
      </c>
      <c r="BI173" s="144">
        <f t="shared" si="38"/>
        <v>0</v>
      </c>
      <c r="BJ173" s="17" t="s">
        <v>79</v>
      </c>
      <c r="BK173" s="144">
        <f t="shared" si="39"/>
        <v>0</v>
      </c>
      <c r="BL173" s="17" t="s">
        <v>189</v>
      </c>
      <c r="BM173" s="143" t="s">
        <v>1912</v>
      </c>
    </row>
    <row r="174" spans="2:65" s="1" customFormat="1" ht="24.2" customHeight="1">
      <c r="B174" s="131"/>
      <c r="C174" s="132" t="s">
        <v>838</v>
      </c>
      <c r="D174" s="132" t="s">
        <v>184</v>
      </c>
      <c r="E174" s="133" t="s">
        <v>6705</v>
      </c>
      <c r="F174" s="134" t="s">
        <v>6706</v>
      </c>
      <c r="G174" s="135" t="s">
        <v>5381</v>
      </c>
      <c r="H174" s="136">
        <v>80</v>
      </c>
      <c r="I174" s="137"/>
      <c r="J174" s="138">
        <f t="shared" si="30"/>
        <v>0</v>
      </c>
      <c r="K174" s="134" t="s">
        <v>3</v>
      </c>
      <c r="L174" s="32"/>
      <c r="M174" s="139" t="s">
        <v>3</v>
      </c>
      <c r="N174" s="140" t="s">
        <v>43</v>
      </c>
      <c r="P174" s="141">
        <f t="shared" si="31"/>
        <v>0</v>
      </c>
      <c r="Q174" s="141">
        <v>0</v>
      </c>
      <c r="R174" s="141">
        <f t="shared" si="32"/>
        <v>0</v>
      </c>
      <c r="S174" s="141">
        <v>0</v>
      </c>
      <c r="T174" s="142">
        <f t="shared" si="33"/>
        <v>0</v>
      </c>
      <c r="AR174" s="143" t="s">
        <v>189</v>
      </c>
      <c r="AT174" s="143" t="s">
        <v>184</v>
      </c>
      <c r="AU174" s="143" t="s">
        <v>79</v>
      </c>
      <c r="AY174" s="17" t="s">
        <v>182</v>
      </c>
      <c r="BE174" s="144">
        <f t="shared" si="34"/>
        <v>0</v>
      </c>
      <c r="BF174" s="144">
        <f t="shared" si="35"/>
        <v>0</v>
      </c>
      <c r="BG174" s="144">
        <f t="shared" si="36"/>
        <v>0</v>
      </c>
      <c r="BH174" s="144">
        <f t="shared" si="37"/>
        <v>0</v>
      </c>
      <c r="BI174" s="144">
        <f t="shared" si="38"/>
        <v>0</v>
      </c>
      <c r="BJ174" s="17" t="s">
        <v>79</v>
      </c>
      <c r="BK174" s="144">
        <f t="shared" si="39"/>
        <v>0</v>
      </c>
      <c r="BL174" s="17" t="s">
        <v>189</v>
      </c>
      <c r="BM174" s="143" t="s">
        <v>1922</v>
      </c>
    </row>
    <row r="175" spans="2:65" s="1" customFormat="1" ht="16.5" customHeight="1">
      <c r="B175" s="131"/>
      <c r="C175" s="132" t="s">
        <v>845</v>
      </c>
      <c r="D175" s="132" t="s">
        <v>184</v>
      </c>
      <c r="E175" s="133" t="s">
        <v>6707</v>
      </c>
      <c r="F175" s="134" t="s">
        <v>6708</v>
      </c>
      <c r="G175" s="135" t="s">
        <v>5381</v>
      </c>
      <c r="H175" s="136">
        <v>500</v>
      </c>
      <c r="I175" s="137"/>
      <c r="J175" s="138">
        <f t="shared" si="30"/>
        <v>0</v>
      </c>
      <c r="K175" s="134" t="s">
        <v>3</v>
      </c>
      <c r="L175" s="32"/>
      <c r="M175" s="139" t="s">
        <v>3</v>
      </c>
      <c r="N175" s="140" t="s">
        <v>43</v>
      </c>
      <c r="P175" s="141">
        <f t="shared" si="31"/>
        <v>0</v>
      </c>
      <c r="Q175" s="141">
        <v>0</v>
      </c>
      <c r="R175" s="141">
        <f t="shared" si="32"/>
        <v>0</v>
      </c>
      <c r="S175" s="141">
        <v>0</v>
      </c>
      <c r="T175" s="142">
        <f t="shared" si="33"/>
        <v>0</v>
      </c>
      <c r="AR175" s="143" t="s">
        <v>189</v>
      </c>
      <c r="AT175" s="143" t="s">
        <v>184</v>
      </c>
      <c r="AU175" s="143" t="s">
        <v>79</v>
      </c>
      <c r="AY175" s="17" t="s">
        <v>182</v>
      </c>
      <c r="BE175" s="144">
        <f t="shared" si="34"/>
        <v>0</v>
      </c>
      <c r="BF175" s="144">
        <f t="shared" si="35"/>
        <v>0</v>
      </c>
      <c r="BG175" s="144">
        <f t="shared" si="36"/>
        <v>0</v>
      </c>
      <c r="BH175" s="144">
        <f t="shared" si="37"/>
        <v>0</v>
      </c>
      <c r="BI175" s="144">
        <f t="shared" si="38"/>
        <v>0</v>
      </c>
      <c r="BJ175" s="17" t="s">
        <v>79</v>
      </c>
      <c r="BK175" s="144">
        <f t="shared" si="39"/>
        <v>0</v>
      </c>
      <c r="BL175" s="17" t="s">
        <v>189</v>
      </c>
      <c r="BM175" s="143" t="s">
        <v>1932</v>
      </c>
    </row>
    <row r="176" spans="2:65" s="1" customFormat="1" ht="16.5" customHeight="1">
      <c r="B176" s="131"/>
      <c r="C176" s="132" t="s">
        <v>850</v>
      </c>
      <c r="D176" s="132" t="s">
        <v>184</v>
      </c>
      <c r="E176" s="133" t="s">
        <v>6709</v>
      </c>
      <c r="F176" s="134" t="s">
        <v>6710</v>
      </c>
      <c r="G176" s="135" t="s">
        <v>5381</v>
      </c>
      <c r="H176" s="136">
        <v>5</v>
      </c>
      <c r="I176" s="137"/>
      <c r="J176" s="138">
        <f t="shared" si="30"/>
        <v>0</v>
      </c>
      <c r="K176" s="134" t="s">
        <v>3</v>
      </c>
      <c r="L176" s="32"/>
      <c r="M176" s="139" t="s">
        <v>3</v>
      </c>
      <c r="N176" s="140" t="s">
        <v>43</v>
      </c>
      <c r="P176" s="141">
        <f t="shared" si="31"/>
        <v>0</v>
      </c>
      <c r="Q176" s="141">
        <v>0</v>
      </c>
      <c r="R176" s="141">
        <f t="shared" si="32"/>
        <v>0</v>
      </c>
      <c r="S176" s="141">
        <v>0</v>
      </c>
      <c r="T176" s="142">
        <f t="shared" si="33"/>
        <v>0</v>
      </c>
      <c r="AR176" s="143" t="s">
        <v>189</v>
      </c>
      <c r="AT176" s="143" t="s">
        <v>184</v>
      </c>
      <c r="AU176" s="143" t="s">
        <v>79</v>
      </c>
      <c r="AY176" s="17" t="s">
        <v>182</v>
      </c>
      <c r="BE176" s="144">
        <f t="shared" si="34"/>
        <v>0</v>
      </c>
      <c r="BF176" s="144">
        <f t="shared" si="35"/>
        <v>0</v>
      </c>
      <c r="BG176" s="144">
        <f t="shared" si="36"/>
        <v>0</v>
      </c>
      <c r="BH176" s="144">
        <f t="shared" si="37"/>
        <v>0</v>
      </c>
      <c r="BI176" s="144">
        <f t="shared" si="38"/>
        <v>0</v>
      </c>
      <c r="BJ176" s="17" t="s">
        <v>79</v>
      </c>
      <c r="BK176" s="144">
        <f t="shared" si="39"/>
        <v>0</v>
      </c>
      <c r="BL176" s="17" t="s">
        <v>189</v>
      </c>
      <c r="BM176" s="143" t="s">
        <v>1943</v>
      </c>
    </row>
    <row r="177" spans="2:65" s="1" customFormat="1" ht="24.2" customHeight="1">
      <c r="B177" s="131"/>
      <c r="C177" s="132" t="s">
        <v>856</v>
      </c>
      <c r="D177" s="132" t="s">
        <v>184</v>
      </c>
      <c r="E177" s="133" t="s">
        <v>6711</v>
      </c>
      <c r="F177" s="134" t="s">
        <v>6712</v>
      </c>
      <c r="G177" s="135" t="s">
        <v>5381</v>
      </c>
      <c r="H177" s="136">
        <v>5</v>
      </c>
      <c r="I177" s="137"/>
      <c r="J177" s="138">
        <f t="shared" si="30"/>
        <v>0</v>
      </c>
      <c r="K177" s="134" t="s">
        <v>3</v>
      </c>
      <c r="L177" s="32"/>
      <c r="M177" s="139" t="s">
        <v>3</v>
      </c>
      <c r="N177" s="140" t="s">
        <v>43</v>
      </c>
      <c r="P177" s="141">
        <f t="shared" si="31"/>
        <v>0</v>
      </c>
      <c r="Q177" s="141">
        <v>0</v>
      </c>
      <c r="R177" s="141">
        <f t="shared" si="32"/>
        <v>0</v>
      </c>
      <c r="S177" s="141">
        <v>0</v>
      </c>
      <c r="T177" s="142">
        <f t="shared" si="33"/>
        <v>0</v>
      </c>
      <c r="AR177" s="143" t="s">
        <v>189</v>
      </c>
      <c r="AT177" s="143" t="s">
        <v>184</v>
      </c>
      <c r="AU177" s="143" t="s">
        <v>79</v>
      </c>
      <c r="AY177" s="17" t="s">
        <v>182</v>
      </c>
      <c r="BE177" s="144">
        <f t="shared" si="34"/>
        <v>0</v>
      </c>
      <c r="BF177" s="144">
        <f t="shared" si="35"/>
        <v>0</v>
      </c>
      <c r="BG177" s="144">
        <f t="shared" si="36"/>
        <v>0</v>
      </c>
      <c r="BH177" s="144">
        <f t="shared" si="37"/>
        <v>0</v>
      </c>
      <c r="BI177" s="144">
        <f t="shared" si="38"/>
        <v>0</v>
      </c>
      <c r="BJ177" s="17" t="s">
        <v>79</v>
      </c>
      <c r="BK177" s="144">
        <f t="shared" si="39"/>
        <v>0</v>
      </c>
      <c r="BL177" s="17" t="s">
        <v>189</v>
      </c>
      <c r="BM177" s="143" t="s">
        <v>2009</v>
      </c>
    </row>
    <row r="178" spans="2:65" s="1" customFormat="1" ht="16.5" customHeight="1">
      <c r="B178" s="131"/>
      <c r="C178" s="132" t="s">
        <v>861</v>
      </c>
      <c r="D178" s="132" t="s">
        <v>184</v>
      </c>
      <c r="E178" s="133" t="s">
        <v>6713</v>
      </c>
      <c r="F178" s="134" t="s">
        <v>6714</v>
      </c>
      <c r="G178" s="135" t="s">
        <v>5381</v>
      </c>
      <c r="H178" s="136">
        <v>180</v>
      </c>
      <c r="I178" s="137"/>
      <c r="J178" s="138">
        <f t="shared" si="30"/>
        <v>0</v>
      </c>
      <c r="K178" s="134" t="s">
        <v>3</v>
      </c>
      <c r="L178" s="32"/>
      <c r="M178" s="139" t="s">
        <v>3</v>
      </c>
      <c r="N178" s="140" t="s">
        <v>43</v>
      </c>
      <c r="P178" s="141">
        <f t="shared" si="31"/>
        <v>0</v>
      </c>
      <c r="Q178" s="141">
        <v>0</v>
      </c>
      <c r="R178" s="141">
        <f t="shared" si="32"/>
        <v>0</v>
      </c>
      <c r="S178" s="141">
        <v>0</v>
      </c>
      <c r="T178" s="142">
        <f t="shared" si="33"/>
        <v>0</v>
      </c>
      <c r="AR178" s="143" t="s">
        <v>189</v>
      </c>
      <c r="AT178" s="143" t="s">
        <v>184</v>
      </c>
      <c r="AU178" s="143" t="s">
        <v>79</v>
      </c>
      <c r="AY178" s="17" t="s">
        <v>182</v>
      </c>
      <c r="BE178" s="144">
        <f t="shared" si="34"/>
        <v>0</v>
      </c>
      <c r="BF178" s="144">
        <f t="shared" si="35"/>
        <v>0</v>
      </c>
      <c r="BG178" s="144">
        <f t="shared" si="36"/>
        <v>0</v>
      </c>
      <c r="BH178" s="144">
        <f t="shared" si="37"/>
        <v>0</v>
      </c>
      <c r="BI178" s="144">
        <f t="shared" si="38"/>
        <v>0</v>
      </c>
      <c r="BJ178" s="17" t="s">
        <v>79</v>
      </c>
      <c r="BK178" s="144">
        <f t="shared" si="39"/>
        <v>0</v>
      </c>
      <c r="BL178" s="17" t="s">
        <v>189</v>
      </c>
      <c r="BM178" s="143" t="s">
        <v>2021</v>
      </c>
    </row>
    <row r="179" spans="2:65" s="1" customFormat="1" ht="16.5" customHeight="1">
      <c r="B179" s="131"/>
      <c r="C179" s="132" t="s">
        <v>889</v>
      </c>
      <c r="D179" s="132" t="s">
        <v>184</v>
      </c>
      <c r="E179" s="133" t="s">
        <v>6715</v>
      </c>
      <c r="F179" s="134" t="s">
        <v>6716</v>
      </c>
      <c r="G179" s="135" t="s">
        <v>5381</v>
      </c>
      <c r="H179" s="136">
        <v>4</v>
      </c>
      <c r="I179" s="137"/>
      <c r="J179" s="138">
        <f t="shared" si="30"/>
        <v>0</v>
      </c>
      <c r="K179" s="134" t="s">
        <v>3</v>
      </c>
      <c r="L179" s="32"/>
      <c r="M179" s="139" t="s">
        <v>3</v>
      </c>
      <c r="N179" s="140" t="s">
        <v>43</v>
      </c>
      <c r="P179" s="141">
        <f t="shared" si="31"/>
        <v>0</v>
      </c>
      <c r="Q179" s="141">
        <v>0</v>
      </c>
      <c r="R179" s="141">
        <f t="shared" si="32"/>
        <v>0</v>
      </c>
      <c r="S179" s="141">
        <v>0</v>
      </c>
      <c r="T179" s="142">
        <f t="shared" si="33"/>
        <v>0</v>
      </c>
      <c r="AR179" s="143" t="s">
        <v>189</v>
      </c>
      <c r="AT179" s="143" t="s">
        <v>184</v>
      </c>
      <c r="AU179" s="143" t="s">
        <v>79</v>
      </c>
      <c r="AY179" s="17" t="s">
        <v>182</v>
      </c>
      <c r="BE179" s="144">
        <f t="shared" si="34"/>
        <v>0</v>
      </c>
      <c r="BF179" s="144">
        <f t="shared" si="35"/>
        <v>0</v>
      </c>
      <c r="BG179" s="144">
        <f t="shared" si="36"/>
        <v>0</v>
      </c>
      <c r="BH179" s="144">
        <f t="shared" si="37"/>
        <v>0</v>
      </c>
      <c r="BI179" s="144">
        <f t="shared" si="38"/>
        <v>0</v>
      </c>
      <c r="BJ179" s="17" t="s">
        <v>79</v>
      </c>
      <c r="BK179" s="144">
        <f t="shared" si="39"/>
        <v>0</v>
      </c>
      <c r="BL179" s="17" t="s">
        <v>189</v>
      </c>
      <c r="BM179" s="143" t="s">
        <v>2050</v>
      </c>
    </row>
    <row r="180" spans="2:65" s="11" customFormat="1" ht="25.9" customHeight="1">
      <c r="B180" s="119"/>
      <c r="D180" s="120" t="s">
        <v>71</v>
      </c>
      <c r="E180" s="121" t="s">
        <v>6179</v>
      </c>
      <c r="F180" s="121" t="s">
        <v>6717</v>
      </c>
      <c r="I180" s="122"/>
      <c r="J180" s="123">
        <f>BK180</f>
        <v>0</v>
      </c>
      <c r="L180" s="119"/>
      <c r="M180" s="124"/>
      <c r="P180" s="125">
        <f>SUM(P181:P190)</f>
        <v>0</v>
      </c>
      <c r="R180" s="125">
        <f>SUM(R181:R190)</f>
        <v>0</v>
      </c>
      <c r="T180" s="126">
        <f>SUM(T181:T190)</f>
        <v>0</v>
      </c>
      <c r="AR180" s="120" t="s">
        <v>79</v>
      </c>
      <c r="AT180" s="127" t="s">
        <v>71</v>
      </c>
      <c r="AU180" s="127" t="s">
        <v>72</v>
      </c>
      <c r="AY180" s="120" t="s">
        <v>182</v>
      </c>
      <c r="BK180" s="128">
        <f>SUM(BK181:BK190)</f>
        <v>0</v>
      </c>
    </row>
    <row r="181" spans="2:65" s="1" customFormat="1" ht="37.9" customHeight="1">
      <c r="B181" s="131"/>
      <c r="C181" s="132" t="s">
        <v>896</v>
      </c>
      <c r="D181" s="132" t="s">
        <v>184</v>
      </c>
      <c r="E181" s="133" t="s">
        <v>6718</v>
      </c>
      <c r="F181" s="134" t="s">
        <v>6719</v>
      </c>
      <c r="G181" s="135" t="s">
        <v>5381</v>
      </c>
      <c r="H181" s="136">
        <v>65</v>
      </c>
      <c r="I181" s="137"/>
      <c r="J181" s="138">
        <f t="shared" ref="J181:J190" si="40">ROUND(I181*H181,2)</f>
        <v>0</v>
      </c>
      <c r="K181" s="134" t="s">
        <v>3</v>
      </c>
      <c r="L181" s="32"/>
      <c r="M181" s="139" t="s">
        <v>3</v>
      </c>
      <c r="N181" s="140" t="s">
        <v>43</v>
      </c>
      <c r="P181" s="141">
        <f t="shared" ref="P181:P190" si="41">O181*H181</f>
        <v>0</v>
      </c>
      <c r="Q181" s="141">
        <v>0</v>
      </c>
      <c r="R181" s="141">
        <f t="shared" ref="R181:R190" si="42">Q181*H181</f>
        <v>0</v>
      </c>
      <c r="S181" s="141">
        <v>0</v>
      </c>
      <c r="T181" s="142">
        <f t="shared" ref="T181:T190" si="43">S181*H181</f>
        <v>0</v>
      </c>
      <c r="AR181" s="143" t="s">
        <v>189</v>
      </c>
      <c r="AT181" s="143" t="s">
        <v>184</v>
      </c>
      <c r="AU181" s="143" t="s">
        <v>79</v>
      </c>
      <c r="AY181" s="17" t="s">
        <v>182</v>
      </c>
      <c r="BE181" s="144">
        <f t="shared" ref="BE181:BE190" si="44">IF(N181="základní",J181,0)</f>
        <v>0</v>
      </c>
      <c r="BF181" s="144">
        <f t="shared" ref="BF181:BF190" si="45">IF(N181="snížená",J181,0)</f>
        <v>0</v>
      </c>
      <c r="BG181" s="144">
        <f t="shared" ref="BG181:BG190" si="46">IF(N181="zákl. přenesená",J181,0)</f>
        <v>0</v>
      </c>
      <c r="BH181" s="144">
        <f t="shared" ref="BH181:BH190" si="47">IF(N181="sníž. přenesená",J181,0)</f>
        <v>0</v>
      </c>
      <c r="BI181" s="144">
        <f t="shared" ref="BI181:BI190" si="48">IF(N181="nulová",J181,0)</f>
        <v>0</v>
      </c>
      <c r="BJ181" s="17" t="s">
        <v>79</v>
      </c>
      <c r="BK181" s="144">
        <f t="shared" ref="BK181:BK190" si="49">ROUND(I181*H181,2)</f>
        <v>0</v>
      </c>
      <c r="BL181" s="17" t="s">
        <v>189</v>
      </c>
      <c r="BM181" s="143" t="s">
        <v>2061</v>
      </c>
    </row>
    <row r="182" spans="2:65" s="1" customFormat="1" ht="24.2" customHeight="1">
      <c r="B182" s="131"/>
      <c r="C182" s="132" t="s">
        <v>902</v>
      </c>
      <c r="D182" s="132" t="s">
        <v>184</v>
      </c>
      <c r="E182" s="133" t="s">
        <v>6720</v>
      </c>
      <c r="F182" s="134" t="s">
        <v>6721</v>
      </c>
      <c r="G182" s="135" t="s">
        <v>5381</v>
      </c>
      <c r="H182" s="136">
        <v>17</v>
      </c>
      <c r="I182" s="137"/>
      <c r="J182" s="138">
        <f t="shared" si="40"/>
        <v>0</v>
      </c>
      <c r="K182" s="134" t="s">
        <v>3</v>
      </c>
      <c r="L182" s="32"/>
      <c r="M182" s="139" t="s">
        <v>3</v>
      </c>
      <c r="N182" s="140" t="s">
        <v>43</v>
      </c>
      <c r="P182" s="141">
        <f t="shared" si="41"/>
        <v>0</v>
      </c>
      <c r="Q182" s="141">
        <v>0</v>
      </c>
      <c r="R182" s="141">
        <f t="shared" si="42"/>
        <v>0</v>
      </c>
      <c r="S182" s="141">
        <v>0</v>
      </c>
      <c r="T182" s="142">
        <f t="shared" si="43"/>
        <v>0</v>
      </c>
      <c r="AR182" s="143" t="s">
        <v>189</v>
      </c>
      <c r="AT182" s="143" t="s">
        <v>184</v>
      </c>
      <c r="AU182" s="143" t="s">
        <v>79</v>
      </c>
      <c r="AY182" s="17" t="s">
        <v>182</v>
      </c>
      <c r="BE182" s="144">
        <f t="shared" si="44"/>
        <v>0</v>
      </c>
      <c r="BF182" s="144">
        <f t="shared" si="45"/>
        <v>0</v>
      </c>
      <c r="BG182" s="144">
        <f t="shared" si="46"/>
        <v>0</v>
      </c>
      <c r="BH182" s="144">
        <f t="shared" si="47"/>
        <v>0</v>
      </c>
      <c r="BI182" s="144">
        <f t="shared" si="48"/>
        <v>0</v>
      </c>
      <c r="BJ182" s="17" t="s">
        <v>79</v>
      </c>
      <c r="BK182" s="144">
        <f t="shared" si="49"/>
        <v>0</v>
      </c>
      <c r="BL182" s="17" t="s">
        <v>189</v>
      </c>
      <c r="BM182" s="143" t="s">
        <v>2075</v>
      </c>
    </row>
    <row r="183" spans="2:65" s="1" customFormat="1" ht="37.9" customHeight="1">
      <c r="B183" s="131"/>
      <c r="C183" s="132" t="s">
        <v>911</v>
      </c>
      <c r="D183" s="132" t="s">
        <v>184</v>
      </c>
      <c r="E183" s="133" t="s">
        <v>6722</v>
      </c>
      <c r="F183" s="134" t="s">
        <v>6723</v>
      </c>
      <c r="G183" s="135" t="s">
        <v>5381</v>
      </c>
      <c r="H183" s="136">
        <v>8</v>
      </c>
      <c r="I183" s="137"/>
      <c r="J183" s="138">
        <f t="shared" si="40"/>
        <v>0</v>
      </c>
      <c r="K183" s="134" t="s">
        <v>3</v>
      </c>
      <c r="L183" s="32"/>
      <c r="M183" s="139" t="s">
        <v>3</v>
      </c>
      <c r="N183" s="140" t="s">
        <v>43</v>
      </c>
      <c r="P183" s="141">
        <f t="shared" si="41"/>
        <v>0</v>
      </c>
      <c r="Q183" s="141">
        <v>0</v>
      </c>
      <c r="R183" s="141">
        <f t="shared" si="42"/>
        <v>0</v>
      </c>
      <c r="S183" s="141">
        <v>0</v>
      </c>
      <c r="T183" s="142">
        <f t="shared" si="43"/>
        <v>0</v>
      </c>
      <c r="AR183" s="143" t="s">
        <v>189</v>
      </c>
      <c r="AT183" s="143" t="s">
        <v>184</v>
      </c>
      <c r="AU183" s="143" t="s">
        <v>79</v>
      </c>
      <c r="AY183" s="17" t="s">
        <v>182</v>
      </c>
      <c r="BE183" s="144">
        <f t="shared" si="44"/>
        <v>0</v>
      </c>
      <c r="BF183" s="144">
        <f t="shared" si="45"/>
        <v>0</v>
      </c>
      <c r="BG183" s="144">
        <f t="shared" si="46"/>
        <v>0</v>
      </c>
      <c r="BH183" s="144">
        <f t="shared" si="47"/>
        <v>0</v>
      </c>
      <c r="BI183" s="144">
        <f t="shared" si="48"/>
        <v>0</v>
      </c>
      <c r="BJ183" s="17" t="s">
        <v>79</v>
      </c>
      <c r="BK183" s="144">
        <f t="shared" si="49"/>
        <v>0</v>
      </c>
      <c r="BL183" s="17" t="s">
        <v>189</v>
      </c>
      <c r="BM183" s="143" t="s">
        <v>2086</v>
      </c>
    </row>
    <row r="184" spans="2:65" s="1" customFormat="1" ht="24.2" customHeight="1">
      <c r="B184" s="131"/>
      <c r="C184" s="132" t="s">
        <v>923</v>
      </c>
      <c r="D184" s="132" t="s">
        <v>184</v>
      </c>
      <c r="E184" s="133" t="s">
        <v>6724</v>
      </c>
      <c r="F184" s="134" t="s">
        <v>6725</v>
      </c>
      <c r="G184" s="135" t="s">
        <v>5381</v>
      </c>
      <c r="H184" s="136">
        <v>2</v>
      </c>
      <c r="I184" s="137"/>
      <c r="J184" s="138">
        <f t="shared" si="40"/>
        <v>0</v>
      </c>
      <c r="K184" s="134" t="s">
        <v>3</v>
      </c>
      <c r="L184" s="32"/>
      <c r="M184" s="139" t="s">
        <v>3</v>
      </c>
      <c r="N184" s="140" t="s">
        <v>43</v>
      </c>
      <c r="P184" s="141">
        <f t="shared" si="41"/>
        <v>0</v>
      </c>
      <c r="Q184" s="141">
        <v>0</v>
      </c>
      <c r="R184" s="141">
        <f t="shared" si="42"/>
        <v>0</v>
      </c>
      <c r="S184" s="141">
        <v>0</v>
      </c>
      <c r="T184" s="142">
        <f t="shared" si="43"/>
        <v>0</v>
      </c>
      <c r="AR184" s="143" t="s">
        <v>189</v>
      </c>
      <c r="AT184" s="143" t="s">
        <v>184</v>
      </c>
      <c r="AU184" s="143" t="s">
        <v>79</v>
      </c>
      <c r="AY184" s="17" t="s">
        <v>182</v>
      </c>
      <c r="BE184" s="144">
        <f t="shared" si="44"/>
        <v>0</v>
      </c>
      <c r="BF184" s="144">
        <f t="shared" si="45"/>
        <v>0</v>
      </c>
      <c r="BG184" s="144">
        <f t="shared" si="46"/>
        <v>0</v>
      </c>
      <c r="BH184" s="144">
        <f t="shared" si="47"/>
        <v>0</v>
      </c>
      <c r="BI184" s="144">
        <f t="shared" si="48"/>
        <v>0</v>
      </c>
      <c r="BJ184" s="17" t="s">
        <v>79</v>
      </c>
      <c r="BK184" s="144">
        <f t="shared" si="49"/>
        <v>0</v>
      </c>
      <c r="BL184" s="17" t="s">
        <v>189</v>
      </c>
      <c r="BM184" s="143" t="s">
        <v>2094</v>
      </c>
    </row>
    <row r="185" spans="2:65" s="1" customFormat="1" ht="37.9" customHeight="1">
      <c r="B185" s="131"/>
      <c r="C185" s="132" t="s">
        <v>967</v>
      </c>
      <c r="D185" s="132" t="s">
        <v>184</v>
      </c>
      <c r="E185" s="133" t="s">
        <v>6726</v>
      </c>
      <c r="F185" s="134" t="s">
        <v>6727</v>
      </c>
      <c r="G185" s="135" t="s">
        <v>5381</v>
      </c>
      <c r="H185" s="136">
        <v>28</v>
      </c>
      <c r="I185" s="137"/>
      <c r="J185" s="138">
        <f t="shared" si="40"/>
        <v>0</v>
      </c>
      <c r="K185" s="134" t="s">
        <v>3</v>
      </c>
      <c r="L185" s="32"/>
      <c r="M185" s="139" t="s">
        <v>3</v>
      </c>
      <c r="N185" s="140" t="s">
        <v>43</v>
      </c>
      <c r="P185" s="141">
        <f t="shared" si="41"/>
        <v>0</v>
      </c>
      <c r="Q185" s="141">
        <v>0</v>
      </c>
      <c r="R185" s="141">
        <f t="shared" si="42"/>
        <v>0</v>
      </c>
      <c r="S185" s="141">
        <v>0</v>
      </c>
      <c r="T185" s="142">
        <f t="shared" si="43"/>
        <v>0</v>
      </c>
      <c r="AR185" s="143" t="s">
        <v>189</v>
      </c>
      <c r="AT185" s="143" t="s">
        <v>184</v>
      </c>
      <c r="AU185" s="143" t="s">
        <v>79</v>
      </c>
      <c r="AY185" s="17" t="s">
        <v>182</v>
      </c>
      <c r="BE185" s="144">
        <f t="shared" si="44"/>
        <v>0</v>
      </c>
      <c r="BF185" s="144">
        <f t="shared" si="45"/>
        <v>0</v>
      </c>
      <c r="BG185" s="144">
        <f t="shared" si="46"/>
        <v>0</v>
      </c>
      <c r="BH185" s="144">
        <f t="shared" si="47"/>
        <v>0</v>
      </c>
      <c r="BI185" s="144">
        <f t="shared" si="48"/>
        <v>0</v>
      </c>
      <c r="BJ185" s="17" t="s">
        <v>79</v>
      </c>
      <c r="BK185" s="144">
        <f t="shared" si="49"/>
        <v>0</v>
      </c>
      <c r="BL185" s="17" t="s">
        <v>189</v>
      </c>
      <c r="BM185" s="143" t="s">
        <v>2104</v>
      </c>
    </row>
    <row r="186" spans="2:65" s="1" customFormat="1" ht="24.2" customHeight="1">
      <c r="B186" s="131"/>
      <c r="C186" s="132" t="s">
        <v>982</v>
      </c>
      <c r="D186" s="132" t="s">
        <v>184</v>
      </c>
      <c r="E186" s="133" t="s">
        <v>6728</v>
      </c>
      <c r="F186" s="134" t="s">
        <v>6729</v>
      </c>
      <c r="G186" s="135" t="s">
        <v>5381</v>
      </c>
      <c r="H186" s="136">
        <v>6</v>
      </c>
      <c r="I186" s="137"/>
      <c r="J186" s="138">
        <f t="shared" si="40"/>
        <v>0</v>
      </c>
      <c r="K186" s="134" t="s">
        <v>3</v>
      </c>
      <c r="L186" s="32"/>
      <c r="M186" s="139" t="s">
        <v>3</v>
      </c>
      <c r="N186" s="140" t="s">
        <v>43</v>
      </c>
      <c r="P186" s="141">
        <f t="shared" si="41"/>
        <v>0</v>
      </c>
      <c r="Q186" s="141">
        <v>0</v>
      </c>
      <c r="R186" s="141">
        <f t="shared" si="42"/>
        <v>0</v>
      </c>
      <c r="S186" s="141">
        <v>0</v>
      </c>
      <c r="T186" s="142">
        <f t="shared" si="43"/>
        <v>0</v>
      </c>
      <c r="AR186" s="143" t="s">
        <v>189</v>
      </c>
      <c r="AT186" s="143" t="s">
        <v>184</v>
      </c>
      <c r="AU186" s="143" t="s">
        <v>79</v>
      </c>
      <c r="AY186" s="17" t="s">
        <v>182</v>
      </c>
      <c r="BE186" s="144">
        <f t="shared" si="44"/>
        <v>0</v>
      </c>
      <c r="BF186" s="144">
        <f t="shared" si="45"/>
        <v>0</v>
      </c>
      <c r="BG186" s="144">
        <f t="shared" si="46"/>
        <v>0</v>
      </c>
      <c r="BH186" s="144">
        <f t="shared" si="47"/>
        <v>0</v>
      </c>
      <c r="BI186" s="144">
        <f t="shared" si="48"/>
        <v>0</v>
      </c>
      <c r="BJ186" s="17" t="s">
        <v>79</v>
      </c>
      <c r="BK186" s="144">
        <f t="shared" si="49"/>
        <v>0</v>
      </c>
      <c r="BL186" s="17" t="s">
        <v>189</v>
      </c>
      <c r="BM186" s="143" t="s">
        <v>2119</v>
      </c>
    </row>
    <row r="187" spans="2:65" s="1" customFormat="1" ht="24.2" customHeight="1">
      <c r="B187" s="131"/>
      <c r="C187" s="132" t="s">
        <v>988</v>
      </c>
      <c r="D187" s="132" t="s">
        <v>184</v>
      </c>
      <c r="E187" s="133" t="s">
        <v>6730</v>
      </c>
      <c r="F187" s="134" t="s">
        <v>6731</v>
      </c>
      <c r="G187" s="135" t="s">
        <v>5381</v>
      </c>
      <c r="H187" s="136">
        <v>50</v>
      </c>
      <c r="I187" s="137"/>
      <c r="J187" s="138">
        <f t="shared" si="40"/>
        <v>0</v>
      </c>
      <c r="K187" s="134" t="s">
        <v>3</v>
      </c>
      <c r="L187" s="32"/>
      <c r="M187" s="139" t="s">
        <v>3</v>
      </c>
      <c r="N187" s="140" t="s">
        <v>43</v>
      </c>
      <c r="P187" s="141">
        <f t="shared" si="41"/>
        <v>0</v>
      </c>
      <c r="Q187" s="141">
        <v>0</v>
      </c>
      <c r="R187" s="141">
        <f t="shared" si="42"/>
        <v>0</v>
      </c>
      <c r="S187" s="141">
        <v>0</v>
      </c>
      <c r="T187" s="142">
        <f t="shared" si="43"/>
        <v>0</v>
      </c>
      <c r="AR187" s="143" t="s">
        <v>189</v>
      </c>
      <c r="AT187" s="143" t="s">
        <v>184</v>
      </c>
      <c r="AU187" s="143" t="s">
        <v>79</v>
      </c>
      <c r="AY187" s="17" t="s">
        <v>182</v>
      </c>
      <c r="BE187" s="144">
        <f t="shared" si="44"/>
        <v>0</v>
      </c>
      <c r="BF187" s="144">
        <f t="shared" si="45"/>
        <v>0</v>
      </c>
      <c r="BG187" s="144">
        <f t="shared" si="46"/>
        <v>0</v>
      </c>
      <c r="BH187" s="144">
        <f t="shared" si="47"/>
        <v>0</v>
      </c>
      <c r="BI187" s="144">
        <f t="shared" si="48"/>
        <v>0</v>
      </c>
      <c r="BJ187" s="17" t="s">
        <v>79</v>
      </c>
      <c r="BK187" s="144">
        <f t="shared" si="49"/>
        <v>0</v>
      </c>
      <c r="BL187" s="17" t="s">
        <v>189</v>
      </c>
      <c r="BM187" s="143" t="s">
        <v>2138</v>
      </c>
    </row>
    <row r="188" spans="2:65" s="1" customFormat="1" ht="16.5" customHeight="1">
      <c r="B188" s="131"/>
      <c r="C188" s="132" t="s">
        <v>998</v>
      </c>
      <c r="D188" s="132" t="s">
        <v>184</v>
      </c>
      <c r="E188" s="133" t="s">
        <v>6732</v>
      </c>
      <c r="F188" s="134" t="s">
        <v>6733</v>
      </c>
      <c r="G188" s="135" t="s">
        <v>5381</v>
      </c>
      <c r="H188" s="136">
        <v>29</v>
      </c>
      <c r="I188" s="137"/>
      <c r="J188" s="138">
        <f t="shared" si="40"/>
        <v>0</v>
      </c>
      <c r="K188" s="134" t="s">
        <v>3</v>
      </c>
      <c r="L188" s="32"/>
      <c r="M188" s="139" t="s">
        <v>3</v>
      </c>
      <c r="N188" s="140" t="s">
        <v>43</v>
      </c>
      <c r="P188" s="141">
        <f t="shared" si="41"/>
        <v>0</v>
      </c>
      <c r="Q188" s="141">
        <v>0</v>
      </c>
      <c r="R188" s="141">
        <f t="shared" si="42"/>
        <v>0</v>
      </c>
      <c r="S188" s="141">
        <v>0</v>
      </c>
      <c r="T188" s="142">
        <f t="shared" si="43"/>
        <v>0</v>
      </c>
      <c r="AR188" s="143" t="s">
        <v>189</v>
      </c>
      <c r="AT188" s="143" t="s">
        <v>184</v>
      </c>
      <c r="AU188" s="143" t="s">
        <v>79</v>
      </c>
      <c r="AY188" s="17" t="s">
        <v>182</v>
      </c>
      <c r="BE188" s="144">
        <f t="shared" si="44"/>
        <v>0</v>
      </c>
      <c r="BF188" s="144">
        <f t="shared" si="45"/>
        <v>0</v>
      </c>
      <c r="BG188" s="144">
        <f t="shared" si="46"/>
        <v>0</v>
      </c>
      <c r="BH188" s="144">
        <f t="shared" si="47"/>
        <v>0</v>
      </c>
      <c r="BI188" s="144">
        <f t="shared" si="48"/>
        <v>0</v>
      </c>
      <c r="BJ188" s="17" t="s">
        <v>79</v>
      </c>
      <c r="BK188" s="144">
        <f t="shared" si="49"/>
        <v>0</v>
      </c>
      <c r="BL188" s="17" t="s">
        <v>189</v>
      </c>
      <c r="BM188" s="143" t="s">
        <v>2157</v>
      </c>
    </row>
    <row r="189" spans="2:65" s="1" customFormat="1" ht="37.9" customHeight="1">
      <c r="B189" s="131"/>
      <c r="C189" s="132" t="s">
        <v>1003</v>
      </c>
      <c r="D189" s="132" t="s">
        <v>184</v>
      </c>
      <c r="E189" s="133" t="s">
        <v>6734</v>
      </c>
      <c r="F189" s="134" t="s">
        <v>6735</v>
      </c>
      <c r="G189" s="135" t="s">
        <v>5381</v>
      </c>
      <c r="H189" s="136">
        <v>118</v>
      </c>
      <c r="I189" s="137"/>
      <c r="J189" s="138">
        <f t="shared" si="40"/>
        <v>0</v>
      </c>
      <c r="K189" s="134" t="s">
        <v>3</v>
      </c>
      <c r="L189" s="32"/>
      <c r="M189" s="139" t="s">
        <v>3</v>
      </c>
      <c r="N189" s="140" t="s">
        <v>43</v>
      </c>
      <c r="P189" s="141">
        <f t="shared" si="41"/>
        <v>0</v>
      </c>
      <c r="Q189" s="141">
        <v>0</v>
      </c>
      <c r="R189" s="141">
        <f t="shared" si="42"/>
        <v>0</v>
      </c>
      <c r="S189" s="141">
        <v>0</v>
      </c>
      <c r="T189" s="142">
        <f t="shared" si="43"/>
        <v>0</v>
      </c>
      <c r="AR189" s="143" t="s">
        <v>189</v>
      </c>
      <c r="AT189" s="143" t="s">
        <v>184</v>
      </c>
      <c r="AU189" s="143" t="s">
        <v>79</v>
      </c>
      <c r="AY189" s="17" t="s">
        <v>182</v>
      </c>
      <c r="BE189" s="144">
        <f t="shared" si="44"/>
        <v>0</v>
      </c>
      <c r="BF189" s="144">
        <f t="shared" si="45"/>
        <v>0</v>
      </c>
      <c r="BG189" s="144">
        <f t="shared" si="46"/>
        <v>0</v>
      </c>
      <c r="BH189" s="144">
        <f t="shared" si="47"/>
        <v>0</v>
      </c>
      <c r="BI189" s="144">
        <f t="shared" si="48"/>
        <v>0</v>
      </c>
      <c r="BJ189" s="17" t="s">
        <v>79</v>
      </c>
      <c r="BK189" s="144">
        <f t="shared" si="49"/>
        <v>0</v>
      </c>
      <c r="BL189" s="17" t="s">
        <v>189</v>
      </c>
      <c r="BM189" s="143" t="s">
        <v>2168</v>
      </c>
    </row>
    <row r="190" spans="2:65" s="1" customFormat="1" ht="24.2" customHeight="1">
      <c r="B190" s="131"/>
      <c r="C190" s="132" t="s">
        <v>1034</v>
      </c>
      <c r="D190" s="132" t="s">
        <v>184</v>
      </c>
      <c r="E190" s="133" t="s">
        <v>6736</v>
      </c>
      <c r="F190" s="134" t="s">
        <v>6737</v>
      </c>
      <c r="G190" s="135" t="s">
        <v>5381</v>
      </c>
      <c r="H190" s="136">
        <v>2</v>
      </c>
      <c r="I190" s="137"/>
      <c r="J190" s="138">
        <f t="shared" si="40"/>
        <v>0</v>
      </c>
      <c r="K190" s="134" t="s">
        <v>3</v>
      </c>
      <c r="L190" s="32"/>
      <c r="M190" s="139" t="s">
        <v>3</v>
      </c>
      <c r="N190" s="140" t="s">
        <v>43</v>
      </c>
      <c r="P190" s="141">
        <f t="shared" si="41"/>
        <v>0</v>
      </c>
      <c r="Q190" s="141">
        <v>0</v>
      </c>
      <c r="R190" s="141">
        <f t="shared" si="42"/>
        <v>0</v>
      </c>
      <c r="S190" s="141">
        <v>0</v>
      </c>
      <c r="T190" s="142">
        <f t="shared" si="43"/>
        <v>0</v>
      </c>
      <c r="AR190" s="143" t="s">
        <v>189</v>
      </c>
      <c r="AT190" s="143" t="s">
        <v>184</v>
      </c>
      <c r="AU190" s="143" t="s">
        <v>79</v>
      </c>
      <c r="AY190" s="17" t="s">
        <v>182</v>
      </c>
      <c r="BE190" s="144">
        <f t="shared" si="44"/>
        <v>0</v>
      </c>
      <c r="BF190" s="144">
        <f t="shared" si="45"/>
        <v>0</v>
      </c>
      <c r="BG190" s="144">
        <f t="shared" si="46"/>
        <v>0</v>
      </c>
      <c r="BH190" s="144">
        <f t="shared" si="47"/>
        <v>0</v>
      </c>
      <c r="BI190" s="144">
        <f t="shared" si="48"/>
        <v>0</v>
      </c>
      <c r="BJ190" s="17" t="s">
        <v>79</v>
      </c>
      <c r="BK190" s="144">
        <f t="shared" si="49"/>
        <v>0</v>
      </c>
      <c r="BL190" s="17" t="s">
        <v>189</v>
      </c>
      <c r="BM190" s="143" t="s">
        <v>2177</v>
      </c>
    </row>
    <row r="191" spans="2:65" s="11" customFormat="1" ht="25.9" customHeight="1">
      <c r="B191" s="119"/>
      <c r="D191" s="120" t="s">
        <v>71</v>
      </c>
      <c r="E191" s="121" t="s">
        <v>6197</v>
      </c>
      <c r="F191" s="121" t="s">
        <v>6738</v>
      </c>
      <c r="I191" s="122"/>
      <c r="J191" s="123">
        <f>BK191</f>
        <v>0</v>
      </c>
      <c r="L191" s="119"/>
      <c r="M191" s="124"/>
      <c r="P191" s="125">
        <f>SUM(P192:P195)</f>
        <v>0</v>
      </c>
      <c r="R191" s="125">
        <f>SUM(R192:R195)</f>
        <v>0</v>
      </c>
      <c r="T191" s="126">
        <f>SUM(T192:T195)</f>
        <v>0</v>
      </c>
      <c r="AR191" s="120" t="s">
        <v>79</v>
      </c>
      <c r="AT191" s="127" t="s">
        <v>71</v>
      </c>
      <c r="AU191" s="127" t="s">
        <v>72</v>
      </c>
      <c r="AY191" s="120" t="s">
        <v>182</v>
      </c>
      <c r="BK191" s="128">
        <f>SUM(BK192:BK195)</f>
        <v>0</v>
      </c>
    </row>
    <row r="192" spans="2:65" s="1" customFormat="1" ht="37.9" customHeight="1">
      <c r="B192" s="131"/>
      <c r="C192" s="132" t="s">
        <v>1039</v>
      </c>
      <c r="D192" s="132" t="s">
        <v>184</v>
      </c>
      <c r="E192" s="133" t="s">
        <v>6739</v>
      </c>
      <c r="F192" s="134" t="s">
        <v>6740</v>
      </c>
      <c r="G192" s="135" t="s">
        <v>5381</v>
      </c>
      <c r="H192" s="136">
        <v>345</v>
      </c>
      <c r="I192" s="137"/>
      <c r="J192" s="138">
        <f>ROUND(I192*H192,2)</f>
        <v>0</v>
      </c>
      <c r="K192" s="134" t="s">
        <v>3</v>
      </c>
      <c r="L192" s="32"/>
      <c r="M192" s="139" t="s">
        <v>3</v>
      </c>
      <c r="N192" s="140" t="s">
        <v>43</v>
      </c>
      <c r="P192" s="141">
        <f>O192*H192</f>
        <v>0</v>
      </c>
      <c r="Q192" s="141">
        <v>0</v>
      </c>
      <c r="R192" s="141">
        <f>Q192*H192</f>
        <v>0</v>
      </c>
      <c r="S192" s="141">
        <v>0</v>
      </c>
      <c r="T192" s="142">
        <f>S192*H192</f>
        <v>0</v>
      </c>
      <c r="AR192" s="143" t="s">
        <v>189</v>
      </c>
      <c r="AT192" s="143" t="s">
        <v>184</v>
      </c>
      <c r="AU192" s="143" t="s">
        <v>79</v>
      </c>
      <c r="AY192" s="17" t="s">
        <v>182</v>
      </c>
      <c r="BE192" s="144">
        <f>IF(N192="základní",J192,0)</f>
        <v>0</v>
      </c>
      <c r="BF192" s="144">
        <f>IF(N192="snížená",J192,0)</f>
        <v>0</v>
      </c>
      <c r="BG192" s="144">
        <f>IF(N192="zákl. přenesená",J192,0)</f>
        <v>0</v>
      </c>
      <c r="BH192" s="144">
        <f>IF(N192="sníž. přenesená",J192,0)</f>
        <v>0</v>
      </c>
      <c r="BI192" s="144">
        <f>IF(N192="nulová",J192,0)</f>
        <v>0</v>
      </c>
      <c r="BJ192" s="17" t="s">
        <v>79</v>
      </c>
      <c r="BK192" s="144">
        <f>ROUND(I192*H192,2)</f>
        <v>0</v>
      </c>
      <c r="BL192" s="17" t="s">
        <v>189</v>
      </c>
      <c r="BM192" s="143" t="s">
        <v>2186</v>
      </c>
    </row>
    <row r="193" spans="2:65" s="1" customFormat="1" ht="44.25" customHeight="1">
      <c r="B193" s="131"/>
      <c r="C193" s="132" t="s">
        <v>1045</v>
      </c>
      <c r="D193" s="132" t="s">
        <v>184</v>
      </c>
      <c r="E193" s="133" t="s">
        <v>6741</v>
      </c>
      <c r="F193" s="134" t="s">
        <v>6742</v>
      </c>
      <c r="G193" s="135" t="s">
        <v>5381</v>
      </c>
      <c r="H193" s="136">
        <v>50</v>
      </c>
      <c r="I193" s="137"/>
      <c r="J193" s="138">
        <f>ROUND(I193*H193,2)</f>
        <v>0</v>
      </c>
      <c r="K193" s="134" t="s">
        <v>3</v>
      </c>
      <c r="L193" s="32"/>
      <c r="M193" s="139" t="s">
        <v>3</v>
      </c>
      <c r="N193" s="140" t="s">
        <v>43</v>
      </c>
      <c r="P193" s="141">
        <f>O193*H193</f>
        <v>0</v>
      </c>
      <c r="Q193" s="141">
        <v>0</v>
      </c>
      <c r="R193" s="141">
        <f>Q193*H193</f>
        <v>0</v>
      </c>
      <c r="S193" s="141">
        <v>0</v>
      </c>
      <c r="T193" s="142">
        <f>S193*H193</f>
        <v>0</v>
      </c>
      <c r="AR193" s="143" t="s">
        <v>189</v>
      </c>
      <c r="AT193" s="143" t="s">
        <v>184</v>
      </c>
      <c r="AU193" s="143" t="s">
        <v>79</v>
      </c>
      <c r="AY193" s="17" t="s">
        <v>182</v>
      </c>
      <c r="BE193" s="144">
        <f>IF(N193="základní",J193,0)</f>
        <v>0</v>
      </c>
      <c r="BF193" s="144">
        <f>IF(N193="snížená",J193,0)</f>
        <v>0</v>
      </c>
      <c r="BG193" s="144">
        <f>IF(N193="zákl. přenesená",J193,0)</f>
        <v>0</v>
      </c>
      <c r="BH193" s="144">
        <f>IF(N193="sníž. přenesená",J193,0)</f>
        <v>0</v>
      </c>
      <c r="BI193" s="144">
        <f>IF(N193="nulová",J193,0)</f>
        <v>0</v>
      </c>
      <c r="BJ193" s="17" t="s">
        <v>79</v>
      </c>
      <c r="BK193" s="144">
        <f>ROUND(I193*H193,2)</f>
        <v>0</v>
      </c>
      <c r="BL193" s="17" t="s">
        <v>189</v>
      </c>
      <c r="BM193" s="143" t="s">
        <v>2196</v>
      </c>
    </row>
    <row r="194" spans="2:65" s="1" customFormat="1" ht="24.2" customHeight="1">
      <c r="B194" s="131"/>
      <c r="C194" s="132" t="s">
        <v>1053</v>
      </c>
      <c r="D194" s="132" t="s">
        <v>184</v>
      </c>
      <c r="E194" s="133" t="s">
        <v>6743</v>
      </c>
      <c r="F194" s="134" t="s">
        <v>6744</v>
      </c>
      <c r="G194" s="135" t="s">
        <v>5381</v>
      </c>
      <c r="H194" s="136">
        <v>9</v>
      </c>
      <c r="I194" s="137"/>
      <c r="J194" s="138">
        <f>ROUND(I194*H194,2)</f>
        <v>0</v>
      </c>
      <c r="K194" s="134" t="s">
        <v>3</v>
      </c>
      <c r="L194" s="32"/>
      <c r="M194" s="139" t="s">
        <v>3</v>
      </c>
      <c r="N194" s="140" t="s">
        <v>43</v>
      </c>
      <c r="P194" s="141">
        <f>O194*H194</f>
        <v>0</v>
      </c>
      <c r="Q194" s="141">
        <v>0</v>
      </c>
      <c r="R194" s="141">
        <f>Q194*H194</f>
        <v>0</v>
      </c>
      <c r="S194" s="141">
        <v>0</v>
      </c>
      <c r="T194" s="142">
        <f>S194*H194</f>
        <v>0</v>
      </c>
      <c r="AR194" s="143" t="s">
        <v>189</v>
      </c>
      <c r="AT194" s="143" t="s">
        <v>184</v>
      </c>
      <c r="AU194" s="143" t="s">
        <v>79</v>
      </c>
      <c r="AY194" s="17" t="s">
        <v>182</v>
      </c>
      <c r="BE194" s="144">
        <f>IF(N194="základní",J194,0)</f>
        <v>0</v>
      </c>
      <c r="BF194" s="144">
        <f>IF(N194="snížená",J194,0)</f>
        <v>0</v>
      </c>
      <c r="BG194" s="144">
        <f>IF(N194="zákl. přenesená",J194,0)</f>
        <v>0</v>
      </c>
      <c r="BH194" s="144">
        <f>IF(N194="sníž. přenesená",J194,0)</f>
        <v>0</v>
      </c>
      <c r="BI194" s="144">
        <f>IF(N194="nulová",J194,0)</f>
        <v>0</v>
      </c>
      <c r="BJ194" s="17" t="s">
        <v>79</v>
      </c>
      <c r="BK194" s="144">
        <f>ROUND(I194*H194,2)</f>
        <v>0</v>
      </c>
      <c r="BL194" s="17" t="s">
        <v>189</v>
      </c>
      <c r="BM194" s="143" t="s">
        <v>2205</v>
      </c>
    </row>
    <row r="195" spans="2:65" s="1" customFormat="1" ht="16.5" customHeight="1">
      <c r="B195" s="131"/>
      <c r="C195" s="132" t="s">
        <v>1061</v>
      </c>
      <c r="D195" s="132" t="s">
        <v>184</v>
      </c>
      <c r="E195" s="133" t="s">
        <v>6745</v>
      </c>
      <c r="F195" s="134" t="s">
        <v>6746</v>
      </c>
      <c r="G195" s="135" t="s">
        <v>5381</v>
      </c>
      <c r="H195" s="136">
        <v>7</v>
      </c>
      <c r="I195" s="137"/>
      <c r="J195" s="138">
        <f>ROUND(I195*H195,2)</f>
        <v>0</v>
      </c>
      <c r="K195" s="134" t="s">
        <v>3</v>
      </c>
      <c r="L195" s="32"/>
      <c r="M195" s="139" t="s">
        <v>3</v>
      </c>
      <c r="N195" s="140" t="s">
        <v>43</v>
      </c>
      <c r="P195" s="141">
        <f>O195*H195</f>
        <v>0</v>
      </c>
      <c r="Q195" s="141">
        <v>0</v>
      </c>
      <c r="R195" s="141">
        <f>Q195*H195</f>
        <v>0</v>
      </c>
      <c r="S195" s="141">
        <v>0</v>
      </c>
      <c r="T195" s="142">
        <f>S195*H195</f>
        <v>0</v>
      </c>
      <c r="AR195" s="143" t="s">
        <v>189</v>
      </c>
      <c r="AT195" s="143" t="s">
        <v>184</v>
      </c>
      <c r="AU195" s="143" t="s">
        <v>79</v>
      </c>
      <c r="AY195" s="17" t="s">
        <v>182</v>
      </c>
      <c r="BE195" s="144">
        <f>IF(N195="základní",J195,0)</f>
        <v>0</v>
      </c>
      <c r="BF195" s="144">
        <f>IF(N195="snížená",J195,0)</f>
        <v>0</v>
      </c>
      <c r="BG195" s="144">
        <f>IF(N195="zákl. přenesená",J195,0)</f>
        <v>0</v>
      </c>
      <c r="BH195" s="144">
        <f>IF(N195="sníž. přenesená",J195,0)</f>
        <v>0</v>
      </c>
      <c r="BI195" s="144">
        <f>IF(N195="nulová",J195,0)</f>
        <v>0</v>
      </c>
      <c r="BJ195" s="17" t="s">
        <v>79</v>
      </c>
      <c r="BK195" s="144">
        <f>ROUND(I195*H195,2)</f>
        <v>0</v>
      </c>
      <c r="BL195" s="17" t="s">
        <v>189</v>
      </c>
      <c r="BM195" s="143" t="s">
        <v>2225</v>
      </c>
    </row>
    <row r="196" spans="2:65" s="11" customFormat="1" ht="25.9" customHeight="1">
      <c r="B196" s="119"/>
      <c r="D196" s="120" t="s">
        <v>71</v>
      </c>
      <c r="E196" s="121" t="s">
        <v>6211</v>
      </c>
      <c r="F196" s="121" t="s">
        <v>6747</v>
      </c>
      <c r="I196" s="122"/>
      <c r="J196" s="123">
        <f>BK196</f>
        <v>0</v>
      </c>
      <c r="L196" s="119"/>
      <c r="M196" s="124"/>
      <c r="P196" s="125">
        <f>SUM(P197:P204)</f>
        <v>0</v>
      </c>
      <c r="R196" s="125">
        <f>SUM(R197:R204)</f>
        <v>0</v>
      </c>
      <c r="T196" s="126">
        <f>SUM(T197:T204)</f>
        <v>0</v>
      </c>
      <c r="AR196" s="120" t="s">
        <v>79</v>
      </c>
      <c r="AT196" s="127" t="s">
        <v>71</v>
      </c>
      <c r="AU196" s="127" t="s">
        <v>72</v>
      </c>
      <c r="AY196" s="120" t="s">
        <v>182</v>
      </c>
      <c r="BK196" s="128">
        <f>SUM(BK197:BK204)</f>
        <v>0</v>
      </c>
    </row>
    <row r="197" spans="2:65" s="1" customFormat="1" ht="16.5" customHeight="1">
      <c r="B197" s="131"/>
      <c r="C197" s="132" t="s">
        <v>1080</v>
      </c>
      <c r="D197" s="132" t="s">
        <v>184</v>
      </c>
      <c r="E197" s="133" t="s">
        <v>6748</v>
      </c>
      <c r="F197" s="134" t="s">
        <v>6749</v>
      </c>
      <c r="G197" s="135" t="s">
        <v>5381</v>
      </c>
      <c r="H197" s="136">
        <v>350</v>
      </c>
      <c r="I197" s="137"/>
      <c r="J197" s="138">
        <f t="shared" ref="J197:J204" si="50">ROUND(I197*H197,2)</f>
        <v>0</v>
      </c>
      <c r="K197" s="134" t="s">
        <v>3</v>
      </c>
      <c r="L197" s="32"/>
      <c r="M197" s="139" t="s">
        <v>3</v>
      </c>
      <c r="N197" s="140" t="s">
        <v>43</v>
      </c>
      <c r="P197" s="141">
        <f t="shared" ref="P197:P204" si="51">O197*H197</f>
        <v>0</v>
      </c>
      <c r="Q197" s="141">
        <v>0</v>
      </c>
      <c r="R197" s="141">
        <f t="shared" ref="R197:R204" si="52">Q197*H197</f>
        <v>0</v>
      </c>
      <c r="S197" s="141">
        <v>0</v>
      </c>
      <c r="T197" s="142">
        <f t="shared" ref="T197:T204" si="53">S197*H197</f>
        <v>0</v>
      </c>
      <c r="AR197" s="143" t="s">
        <v>189</v>
      </c>
      <c r="AT197" s="143" t="s">
        <v>184</v>
      </c>
      <c r="AU197" s="143" t="s">
        <v>79</v>
      </c>
      <c r="AY197" s="17" t="s">
        <v>182</v>
      </c>
      <c r="BE197" s="144">
        <f t="shared" ref="BE197:BE204" si="54">IF(N197="základní",J197,0)</f>
        <v>0</v>
      </c>
      <c r="BF197" s="144">
        <f t="shared" ref="BF197:BF204" si="55">IF(N197="snížená",J197,0)</f>
        <v>0</v>
      </c>
      <c r="BG197" s="144">
        <f t="shared" ref="BG197:BG204" si="56">IF(N197="zákl. přenesená",J197,0)</f>
        <v>0</v>
      </c>
      <c r="BH197" s="144">
        <f t="shared" ref="BH197:BH204" si="57">IF(N197="sníž. přenesená",J197,0)</f>
        <v>0</v>
      </c>
      <c r="BI197" s="144">
        <f t="shared" ref="BI197:BI204" si="58">IF(N197="nulová",J197,0)</f>
        <v>0</v>
      </c>
      <c r="BJ197" s="17" t="s">
        <v>79</v>
      </c>
      <c r="BK197" s="144">
        <f t="shared" ref="BK197:BK204" si="59">ROUND(I197*H197,2)</f>
        <v>0</v>
      </c>
      <c r="BL197" s="17" t="s">
        <v>189</v>
      </c>
      <c r="BM197" s="143" t="s">
        <v>2245</v>
      </c>
    </row>
    <row r="198" spans="2:65" s="1" customFormat="1" ht="16.5" customHeight="1">
      <c r="B198" s="131"/>
      <c r="C198" s="132" t="s">
        <v>1095</v>
      </c>
      <c r="D198" s="132" t="s">
        <v>184</v>
      </c>
      <c r="E198" s="133" t="s">
        <v>6750</v>
      </c>
      <c r="F198" s="134" t="s">
        <v>6751</v>
      </c>
      <c r="G198" s="135" t="s">
        <v>5381</v>
      </c>
      <c r="H198" s="136">
        <v>6</v>
      </c>
      <c r="I198" s="137"/>
      <c r="J198" s="138">
        <f t="shared" si="50"/>
        <v>0</v>
      </c>
      <c r="K198" s="134" t="s">
        <v>3</v>
      </c>
      <c r="L198" s="32"/>
      <c r="M198" s="139" t="s">
        <v>3</v>
      </c>
      <c r="N198" s="140" t="s">
        <v>43</v>
      </c>
      <c r="P198" s="141">
        <f t="shared" si="51"/>
        <v>0</v>
      </c>
      <c r="Q198" s="141">
        <v>0</v>
      </c>
      <c r="R198" s="141">
        <f t="shared" si="52"/>
        <v>0</v>
      </c>
      <c r="S198" s="141">
        <v>0</v>
      </c>
      <c r="T198" s="142">
        <f t="shared" si="53"/>
        <v>0</v>
      </c>
      <c r="AR198" s="143" t="s">
        <v>189</v>
      </c>
      <c r="AT198" s="143" t="s">
        <v>184</v>
      </c>
      <c r="AU198" s="143" t="s">
        <v>79</v>
      </c>
      <c r="AY198" s="17" t="s">
        <v>182</v>
      </c>
      <c r="BE198" s="144">
        <f t="shared" si="54"/>
        <v>0</v>
      </c>
      <c r="BF198" s="144">
        <f t="shared" si="55"/>
        <v>0</v>
      </c>
      <c r="BG198" s="144">
        <f t="shared" si="56"/>
        <v>0</v>
      </c>
      <c r="BH198" s="144">
        <f t="shared" si="57"/>
        <v>0</v>
      </c>
      <c r="BI198" s="144">
        <f t="shared" si="58"/>
        <v>0</v>
      </c>
      <c r="BJ198" s="17" t="s">
        <v>79</v>
      </c>
      <c r="BK198" s="144">
        <f t="shared" si="59"/>
        <v>0</v>
      </c>
      <c r="BL198" s="17" t="s">
        <v>189</v>
      </c>
      <c r="BM198" s="143" t="s">
        <v>2259</v>
      </c>
    </row>
    <row r="199" spans="2:65" s="1" customFormat="1" ht="16.5" customHeight="1">
      <c r="B199" s="131"/>
      <c r="C199" s="132" t="s">
        <v>1100</v>
      </c>
      <c r="D199" s="132" t="s">
        <v>184</v>
      </c>
      <c r="E199" s="133" t="s">
        <v>6752</v>
      </c>
      <c r="F199" s="134" t="s">
        <v>6753</v>
      </c>
      <c r="G199" s="135" t="s">
        <v>5381</v>
      </c>
      <c r="H199" s="136">
        <v>20</v>
      </c>
      <c r="I199" s="137"/>
      <c r="J199" s="138">
        <f t="shared" si="50"/>
        <v>0</v>
      </c>
      <c r="K199" s="134" t="s">
        <v>3</v>
      </c>
      <c r="L199" s="32"/>
      <c r="M199" s="139" t="s">
        <v>3</v>
      </c>
      <c r="N199" s="140" t="s">
        <v>43</v>
      </c>
      <c r="P199" s="141">
        <f t="shared" si="51"/>
        <v>0</v>
      </c>
      <c r="Q199" s="141">
        <v>0</v>
      </c>
      <c r="R199" s="141">
        <f t="shared" si="52"/>
        <v>0</v>
      </c>
      <c r="S199" s="141">
        <v>0</v>
      </c>
      <c r="T199" s="142">
        <f t="shared" si="53"/>
        <v>0</v>
      </c>
      <c r="AR199" s="143" t="s">
        <v>189</v>
      </c>
      <c r="AT199" s="143" t="s">
        <v>184</v>
      </c>
      <c r="AU199" s="143" t="s">
        <v>79</v>
      </c>
      <c r="AY199" s="17" t="s">
        <v>182</v>
      </c>
      <c r="BE199" s="144">
        <f t="shared" si="54"/>
        <v>0</v>
      </c>
      <c r="BF199" s="144">
        <f t="shared" si="55"/>
        <v>0</v>
      </c>
      <c r="BG199" s="144">
        <f t="shared" si="56"/>
        <v>0</v>
      </c>
      <c r="BH199" s="144">
        <f t="shared" si="57"/>
        <v>0</v>
      </c>
      <c r="BI199" s="144">
        <f t="shared" si="58"/>
        <v>0</v>
      </c>
      <c r="BJ199" s="17" t="s">
        <v>79</v>
      </c>
      <c r="BK199" s="144">
        <f t="shared" si="59"/>
        <v>0</v>
      </c>
      <c r="BL199" s="17" t="s">
        <v>189</v>
      </c>
      <c r="BM199" s="143" t="s">
        <v>2276</v>
      </c>
    </row>
    <row r="200" spans="2:65" s="1" customFormat="1" ht="16.5" customHeight="1">
      <c r="B200" s="131"/>
      <c r="C200" s="132" t="s">
        <v>1109</v>
      </c>
      <c r="D200" s="132" t="s">
        <v>184</v>
      </c>
      <c r="E200" s="133" t="s">
        <v>6754</v>
      </c>
      <c r="F200" s="134" t="s">
        <v>6755</v>
      </c>
      <c r="G200" s="135" t="s">
        <v>5381</v>
      </c>
      <c r="H200" s="136">
        <v>16</v>
      </c>
      <c r="I200" s="137"/>
      <c r="J200" s="138">
        <f t="shared" si="50"/>
        <v>0</v>
      </c>
      <c r="K200" s="134" t="s">
        <v>3</v>
      </c>
      <c r="L200" s="32"/>
      <c r="M200" s="139" t="s">
        <v>3</v>
      </c>
      <c r="N200" s="140" t="s">
        <v>43</v>
      </c>
      <c r="P200" s="141">
        <f t="shared" si="51"/>
        <v>0</v>
      </c>
      <c r="Q200" s="141">
        <v>0</v>
      </c>
      <c r="R200" s="141">
        <f t="shared" si="52"/>
        <v>0</v>
      </c>
      <c r="S200" s="141">
        <v>0</v>
      </c>
      <c r="T200" s="142">
        <f t="shared" si="53"/>
        <v>0</v>
      </c>
      <c r="AR200" s="143" t="s">
        <v>189</v>
      </c>
      <c r="AT200" s="143" t="s">
        <v>184</v>
      </c>
      <c r="AU200" s="143" t="s">
        <v>79</v>
      </c>
      <c r="AY200" s="17" t="s">
        <v>182</v>
      </c>
      <c r="BE200" s="144">
        <f t="shared" si="54"/>
        <v>0</v>
      </c>
      <c r="BF200" s="144">
        <f t="shared" si="55"/>
        <v>0</v>
      </c>
      <c r="BG200" s="144">
        <f t="shared" si="56"/>
        <v>0</v>
      </c>
      <c r="BH200" s="144">
        <f t="shared" si="57"/>
        <v>0</v>
      </c>
      <c r="BI200" s="144">
        <f t="shared" si="58"/>
        <v>0</v>
      </c>
      <c r="BJ200" s="17" t="s">
        <v>79</v>
      </c>
      <c r="BK200" s="144">
        <f t="shared" si="59"/>
        <v>0</v>
      </c>
      <c r="BL200" s="17" t="s">
        <v>189</v>
      </c>
      <c r="BM200" s="143" t="s">
        <v>2381</v>
      </c>
    </row>
    <row r="201" spans="2:65" s="1" customFormat="1" ht="16.5" customHeight="1">
      <c r="B201" s="131"/>
      <c r="C201" s="132" t="s">
        <v>1114</v>
      </c>
      <c r="D201" s="132" t="s">
        <v>184</v>
      </c>
      <c r="E201" s="133" t="s">
        <v>6756</v>
      </c>
      <c r="F201" s="134" t="s">
        <v>6757</v>
      </c>
      <c r="G201" s="135" t="s">
        <v>5381</v>
      </c>
      <c r="H201" s="136">
        <v>8</v>
      </c>
      <c r="I201" s="137"/>
      <c r="J201" s="138">
        <f t="shared" si="50"/>
        <v>0</v>
      </c>
      <c r="K201" s="134" t="s">
        <v>3</v>
      </c>
      <c r="L201" s="32"/>
      <c r="M201" s="139" t="s">
        <v>3</v>
      </c>
      <c r="N201" s="140" t="s">
        <v>43</v>
      </c>
      <c r="P201" s="141">
        <f t="shared" si="51"/>
        <v>0</v>
      </c>
      <c r="Q201" s="141">
        <v>0</v>
      </c>
      <c r="R201" s="141">
        <f t="shared" si="52"/>
        <v>0</v>
      </c>
      <c r="S201" s="141">
        <v>0</v>
      </c>
      <c r="T201" s="142">
        <f t="shared" si="53"/>
        <v>0</v>
      </c>
      <c r="AR201" s="143" t="s">
        <v>189</v>
      </c>
      <c r="AT201" s="143" t="s">
        <v>184</v>
      </c>
      <c r="AU201" s="143" t="s">
        <v>79</v>
      </c>
      <c r="AY201" s="17" t="s">
        <v>182</v>
      </c>
      <c r="BE201" s="144">
        <f t="shared" si="54"/>
        <v>0</v>
      </c>
      <c r="BF201" s="144">
        <f t="shared" si="55"/>
        <v>0</v>
      </c>
      <c r="BG201" s="144">
        <f t="shared" si="56"/>
        <v>0</v>
      </c>
      <c r="BH201" s="144">
        <f t="shared" si="57"/>
        <v>0</v>
      </c>
      <c r="BI201" s="144">
        <f t="shared" si="58"/>
        <v>0</v>
      </c>
      <c r="BJ201" s="17" t="s">
        <v>79</v>
      </c>
      <c r="BK201" s="144">
        <f t="shared" si="59"/>
        <v>0</v>
      </c>
      <c r="BL201" s="17" t="s">
        <v>189</v>
      </c>
      <c r="BM201" s="143" t="s">
        <v>2398</v>
      </c>
    </row>
    <row r="202" spans="2:65" s="1" customFormat="1" ht="16.5" customHeight="1">
      <c r="B202" s="131"/>
      <c r="C202" s="132" t="s">
        <v>1119</v>
      </c>
      <c r="D202" s="132" t="s">
        <v>184</v>
      </c>
      <c r="E202" s="133" t="s">
        <v>6758</v>
      </c>
      <c r="F202" s="134" t="s">
        <v>6759</v>
      </c>
      <c r="G202" s="135" t="s">
        <v>5381</v>
      </c>
      <c r="H202" s="136">
        <v>10</v>
      </c>
      <c r="I202" s="137"/>
      <c r="J202" s="138">
        <f t="shared" si="50"/>
        <v>0</v>
      </c>
      <c r="K202" s="134" t="s">
        <v>3</v>
      </c>
      <c r="L202" s="32"/>
      <c r="M202" s="139" t="s">
        <v>3</v>
      </c>
      <c r="N202" s="140" t="s">
        <v>43</v>
      </c>
      <c r="P202" s="141">
        <f t="shared" si="51"/>
        <v>0</v>
      </c>
      <c r="Q202" s="141">
        <v>0</v>
      </c>
      <c r="R202" s="141">
        <f t="shared" si="52"/>
        <v>0</v>
      </c>
      <c r="S202" s="141">
        <v>0</v>
      </c>
      <c r="T202" s="142">
        <f t="shared" si="53"/>
        <v>0</v>
      </c>
      <c r="AR202" s="143" t="s">
        <v>189</v>
      </c>
      <c r="AT202" s="143" t="s">
        <v>184</v>
      </c>
      <c r="AU202" s="143" t="s">
        <v>79</v>
      </c>
      <c r="AY202" s="17" t="s">
        <v>182</v>
      </c>
      <c r="BE202" s="144">
        <f t="shared" si="54"/>
        <v>0</v>
      </c>
      <c r="BF202" s="144">
        <f t="shared" si="55"/>
        <v>0</v>
      </c>
      <c r="BG202" s="144">
        <f t="shared" si="56"/>
        <v>0</v>
      </c>
      <c r="BH202" s="144">
        <f t="shared" si="57"/>
        <v>0</v>
      </c>
      <c r="BI202" s="144">
        <f t="shared" si="58"/>
        <v>0</v>
      </c>
      <c r="BJ202" s="17" t="s">
        <v>79</v>
      </c>
      <c r="BK202" s="144">
        <f t="shared" si="59"/>
        <v>0</v>
      </c>
      <c r="BL202" s="17" t="s">
        <v>189</v>
      </c>
      <c r="BM202" s="143" t="s">
        <v>2408</v>
      </c>
    </row>
    <row r="203" spans="2:65" s="1" customFormat="1" ht="16.5" customHeight="1">
      <c r="B203" s="131"/>
      <c r="C203" s="132" t="s">
        <v>1124</v>
      </c>
      <c r="D203" s="132" t="s">
        <v>184</v>
      </c>
      <c r="E203" s="133" t="s">
        <v>6760</v>
      </c>
      <c r="F203" s="134" t="s">
        <v>6761</v>
      </c>
      <c r="G203" s="135" t="s">
        <v>5381</v>
      </c>
      <c r="H203" s="136">
        <v>6</v>
      </c>
      <c r="I203" s="137"/>
      <c r="J203" s="138">
        <f t="shared" si="50"/>
        <v>0</v>
      </c>
      <c r="K203" s="134" t="s">
        <v>3</v>
      </c>
      <c r="L203" s="32"/>
      <c r="M203" s="139" t="s">
        <v>3</v>
      </c>
      <c r="N203" s="140" t="s">
        <v>43</v>
      </c>
      <c r="P203" s="141">
        <f t="shared" si="51"/>
        <v>0</v>
      </c>
      <c r="Q203" s="141">
        <v>0</v>
      </c>
      <c r="R203" s="141">
        <f t="shared" si="52"/>
        <v>0</v>
      </c>
      <c r="S203" s="141">
        <v>0</v>
      </c>
      <c r="T203" s="142">
        <f t="shared" si="53"/>
        <v>0</v>
      </c>
      <c r="AR203" s="143" t="s">
        <v>189</v>
      </c>
      <c r="AT203" s="143" t="s">
        <v>184</v>
      </c>
      <c r="AU203" s="143" t="s">
        <v>79</v>
      </c>
      <c r="AY203" s="17" t="s">
        <v>182</v>
      </c>
      <c r="BE203" s="144">
        <f t="shared" si="54"/>
        <v>0</v>
      </c>
      <c r="BF203" s="144">
        <f t="shared" si="55"/>
        <v>0</v>
      </c>
      <c r="BG203" s="144">
        <f t="shared" si="56"/>
        <v>0</v>
      </c>
      <c r="BH203" s="144">
        <f t="shared" si="57"/>
        <v>0</v>
      </c>
      <c r="BI203" s="144">
        <f t="shared" si="58"/>
        <v>0</v>
      </c>
      <c r="BJ203" s="17" t="s">
        <v>79</v>
      </c>
      <c r="BK203" s="144">
        <f t="shared" si="59"/>
        <v>0</v>
      </c>
      <c r="BL203" s="17" t="s">
        <v>189</v>
      </c>
      <c r="BM203" s="143" t="s">
        <v>2418</v>
      </c>
    </row>
    <row r="204" spans="2:65" s="1" customFormat="1" ht="16.5" customHeight="1">
      <c r="B204" s="131"/>
      <c r="C204" s="132" t="s">
        <v>1130</v>
      </c>
      <c r="D204" s="132" t="s">
        <v>184</v>
      </c>
      <c r="E204" s="133" t="s">
        <v>6762</v>
      </c>
      <c r="F204" s="134" t="s">
        <v>6763</v>
      </c>
      <c r="G204" s="135" t="s">
        <v>5381</v>
      </c>
      <c r="H204" s="136">
        <v>4</v>
      </c>
      <c r="I204" s="137"/>
      <c r="J204" s="138">
        <f t="shared" si="50"/>
        <v>0</v>
      </c>
      <c r="K204" s="134" t="s">
        <v>3</v>
      </c>
      <c r="L204" s="32"/>
      <c r="M204" s="139" t="s">
        <v>3</v>
      </c>
      <c r="N204" s="140" t="s">
        <v>43</v>
      </c>
      <c r="P204" s="141">
        <f t="shared" si="51"/>
        <v>0</v>
      </c>
      <c r="Q204" s="141">
        <v>0</v>
      </c>
      <c r="R204" s="141">
        <f t="shared" si="52"/>
        <v>0</v>
      </c>
      <c r="S204" s="141">
        <v>0</v>
      </c>
      <c r="T204" s="142">
        <f t="shared" si="53"/>
        <v>0</v>
      </c>
      <c r="AR204" s="143" t="s">
        <v>189</v>
      </c>
      <c r="AT204" s="143" t="s">
        <v>184</v>
      </c>
      <c r="AU204" s="143" t="s">
        <v>79</v>
      </c>
      <c r="AY204" s="17" t="s">
        <v>182</v>
      </c>
      <c r="BE204" s="144">
        <f t="shared" si="54"/>
        <v>0</v>
      </c>
      <c r="BF204" s="144">
        <f t="shared" si="55"/>
        <v>0</v>
      </c>
      <c r="BG204" s="144">
        <f t="shared" si="56"/>
        <v>0</v>
      </c>
      <c r="BH204" s="144">
        <f t="shared" si="57"/>
        <v>0</v>
      </c>
      <c r="BI204" s="144">
        <f t="shared" si="58"/>
        <v>0</v>
      </c>
      <c r="BJ204" s="17" t="s">
        <v>79</v>
      </c>
      <c r="BK204" s="144">
        <f t="shared" si="59"/>
        <v>0</v>
      </c>
      <c r="BL204" s="17" t="s">
        <v>189</v>
      </c>
      <c r="BM204" s="143" t="s">
        <v>2431</v>
      </c>
    </row>
    <row r="205" spans="2:65" s="11" customFormat="1" ht="25.9" customHeight="1">
      <c r="B205" s="119"/>
      <c r="D205" s="120" t="s">
        <v>71</v>
      </c>
      <c r="E205" s="121" t="s">
        <v>6285</v>
      </c>
      <c r="F205" s="121" t="s">
        <v>6764</v>
      </c>
      <c r="I205" s="122"/>
      <c r="J205" s="123">
        <f>BK205</f>
        <v>0</v>
      </c>
      <c r="L205" s="119"/>
      <c r="M205" s="124"/>
      <c r="P205" s="125">
        <f>SUM(P206:P213)</f>
        <v>0</v>
      </c>
      <c r="R205" s="125">
        <f>SUM(R206:R213)</f>
        <v>0</v>
      </c>
      <c r="T205" s="126">
        <f>SUM(T206:T213)</f>
        <v>0</v>
      </c>
      <c r="AR205" s="120" t="s">
        <v>79</v>
      </c>
      <c r="AT205" s="127" t="s">
        <v>71</v>
      </c>
      <c r="AU205" s="127" t="s">
        <v>72</v>
      </c>
      <c r="AY205" s="120" t="s">
        <v>182</v>
      </c>
      <c r="BK205" s="128">
        <f>SUM(BK206:BK213)</f>
        <v>0</v>
      </c>
    </row>
    <row r="206" spans="2:65" s="1" customFormat="1" ht="16.5" customHeight="1">
      <c r="B206" s="131"/>
      <c r="C206" s="132" t="s">
        <v>1135</v>
      </c>
      <c r="D206" s="132" t="s">
        <v>184</v>
      </c>
      <c r="E206" s="133" t="s">
        <v>6765</v>
      </c>
      <c r="F206" s="134" t="s">
        <v>6766</v>
      </c>
      <c r="G206" s="135" t="s">
        <v>6767</v>
      </c>
      <c r="H206" s="136">
        <v>1</v>
      </c>
      <c r="I206" s="137"/>
      <c r="J206" s="138">
        <f t="shared" ref="J206:J213" si="60">ROUND(I206*H206,2)</f>
        <v>0</v>
      </c>
      <c r="K206" s="134" t="s">
        <v>3</v>
      </c>
      <c r="L206" s="32"/>
      <c r="M206" s="139" t="s">
        <v>3</v>
      </c>
      <c r="N206" s="140" t="s">
        <v>43</v>
      </c>
      <c r="P206" s="141">
        <f t="shared" ref="P206:P213" si="61">O206*H206</f>
        <v>0</v>
      </c>
      <c r="Q206" s="141">
        <v>0</v>
      </c>
      <c r="R206" s="141">
        <f t="shared" ref="R206:R213" si="62">Q206*H206</f>
        <v>0</v>
      </c>
      <c r="S206" s="141">
        <v>0</v>
      </c>
      <c r="T206" s="142">
        <f t="shared" ref="T206:T213" si="63">S206*H206</f>
        <v>0</v>
      </c>
      <c r="AR206" s="143" t="s">
        <v>189</v>
      </c>
      <c r="AT206" s="143" t="s">
        <v>184</v>
      </c>
      <c r="AU206" s="143" t="s">
        <v>79</v>
      </c>
      <c r="AY206" s="17" t="s">
        <v>182</v>
      </c>
      <c r="BE206" s="144">
        <f t="shared" ref="BE206:BE213" si="64">IF(N206="základní",J206,0)</f>
        <v>0</v>
      </c>
      <c r="BF206" s="144">
        <f t="shared" ref="BF206:BF213" si="65">IF(N206="snížená",J206,0)</f>
        <v>0</v>
      </c>
      <c r="BG206" s="144">
        <f t="shared" ref="BG206:BG213" si="66">IF(N206="zákl. přenesená",J206,0)</f>
        <v>0</v>
      </c>
      <c r="BH206" s="144">
        <f t="shared" ref="BH206:BH213" si="67">IF(N206="sníž. přenesená",J206,0)</f>
        <v>0</v>
      </c>
      <c r="BI206" s="144">
        <f t="shared" ref="BI206:BI213" si="68">IF(N206="nulová",J206,0)</f>
        <v>0</v>
      </c>
      <c r="BJ206" s="17" t="s">
        <v>79</v>
      </c>
      <c r="BK206" s="144">
        <f t="shared" ref="BK206:BK213" si="69">ROUND(I206*H206,2)</f>
        <v>0</v>
      </c>
      <c r="BL206" s="17" t="s">
        <v>189</v>
      </c>
      <c r="BM206" s="143" t="s">
        <v>2442</v>
      </c>
    </row>
    <row r="207" spans="2:65" s="1" customFormat="1" ht="24.2" customHeight="1">
      <c r="B207" s="131"/>
      <c r="C207" s="132" t="s">
        <v>1153</v>
      </c>
      <c r="D207" s="132" t="s">
        <v>184</v>
      </c>
      <c r="E207" s="133" t="s">
        <v>6768</v>
      </c>
      <c r="F207" s="134" t="s">
        <v>6769</v>
      </c>
      <c r="G207" s="135" t="s">
        <v>6767</v>
      </c>
      <c r="H207" s="136">
        <v>1</v>
      </c>
      <c r="I207" s="137"/>
      <c r="J207" s="138">
        <f t="shared" si="60"/>
        <v>0</v>
      </c>
      <c r="K207" s="134" t="s">
        <v>3</v>
      </c>
      <c r="L207" s="32"/>
      <c r="M207" s="139" t="s">
        <v>3</v>
      </c>
      <c r="N207" s="140" t="s">
        <v>43</v>
      </c>
      <c r="P207" s="141">
        <f t="shared" si="61"/>
        <v>0</v>
      </c>
      <c r="Q207" s="141">
        <v>0</v>
      </c>
      <c r="R207" s="141">
        <f t="shared" si="62"/>
        <v>0</v>
      </c>
      <c r="S207" s="141">
        <v>0</v>
      </c>
      <c r="T207" s="142">
        <f t="shared" si="63"/>
        <v>0</v>
      </c>
      <c r="AR207" s="143" t="s">
        <v>189</v>
      </c>
      <c r="AT207" s="143" t="s">
        <v>184</v>
      </c>
      <c r="AU207" s="143" t="s">
        <v>79</v>
      </c>
      <c r="AY207" s="17" t="s">
        <v>182</v>
      </c>
      <c r="BE207" s="144">
        <f t="shared" si="64"/>
        <v>0</v>
      </c>
      <c r="BF207" s="144">
        <f t="shared" si="65"/>
        <v>0</v>
      </c>
      <c r="BG207" s="144">
        <f t="shared" si="66"/>
        <v>0</v>
      </c>
      <c r="BH207" s="144">
        <f t="shared" si="67"/>
        <v>0</v>
      </c>
      <c r="BI207" s="144">
        <f t="shared" si="68"/>
        <v>0</v>
      </c>
      <c r="BJ207" s="17" t="s">
        <v>79</v>
      </c>
      <c r="BK207" s="144">
        <f t="shared" si="69"/>
        <v>0</v>
      </c>
      <c r="BL207" s="17" t="s">
        <v>189</v>
      </c>
      <c r="BM207" s="143" t="s">
        <v>2454</v>
      </c>
    </row>
    <row r="208" spans="2:65" s="1" customFormat="1" ht="21.75" customHeight="1">
      <c r="B208" s="131"/>
      <c r="C208" s="132" t="s">
        <v>1162</v>
      </c>
      <c r="D208" s="132" t="s">
        <v>184</v>
      </c>
      <c r="E208" s="133" t="s">
        <v>6770</v>
      </c>
      <c r="F208" s="134" t="s">
        <v>6771</v>
      </c>
      <c r="G208" s="135" t="s">
        <v>6767</v>
      </c>
      <c r="H208" s="136">
        <v>1</v>
      </c>
      <c r="I208" s="137"/>
      <c r="J208" s="138">
        <f t="shared" si="60"/>
        <v>0</v>
      </c>
      <c r="K208" s="134" t="s">
        <v>3</v>
      </c>
      <c r="L208" s="32"/>
      <c r="M208" s="139" t="s">
        <v>3</v>
      </c>
      <c r="N208" s="140" t="s">
        <v>43</v>
      </c>
      <c r="P208" s="141">
        <f t="shared" si="61"/>
        <v>0</v>
      </c>
      <c r="Q208" s="141">
        <v>0</v>
      </c>
      <c r="R208" s="141">
        <f t="shared" si="62"/>
        <v>0</v>
      </c>
      <c r="S208" s="141">
        <v>0</v>
      </c>
      <c r="T208" s="142">
        <f t="shared" si="63"/>
        <v>0</v>
      </c>
      <c r="AR208" s="143" t="s">
        <v>189</v>
      </c>
      <c r="AT208" s="143" t="s">
        <v>184</v>
      </c>
      <c r="AU208" s="143" t="s">
        <v>79</v>
      </c>
      <c r="AY208" s="17" t="s">
        <v>182</v>
      </c>
      <c r="BE208" s="144">
        <f t="shared" si="64"/>
        <v>0</v>
      </c>
      <c r="BF208" s="144">
        <f t="shared" si="65"/>
        <v>0</v>
      </c>
      <c r="BG208" s="144">
        <f t="shared" si="66"/>
        <v>0</v>
      </c>
      <c r="BH208" s="144">
        <f t="shared" si="67"/>
        <v>0</v>
      </c>
      <c r="BI208" s="144">
        <f t="shared" si="68"/>
        <v>0</v>
      </c>
      <c r="BJ208" s="17" t="s">
        <v>79</v>
      </c>
      <c r="BK208" s="144">
        <f t="shared" si="69"/>
        <v>0</v>
      </c>
      <c r="BL208" s="17" t="s">
        <v>189</v>
      </c>
      <c r="BM208" s="143" t="s">
        <v>2464</v>
      </c>
    </row>
    <row r="209" spans="2:65" s="1" customFormat="1" ht="21.75" customHeight="1">
      <c r="B209" s="131"/>
      <c r="C209" s="132" t="s">
        <v>1170</v>
      </c>
      <c r="D209" s="132" t="s">
        <v>184</v>
      </c>
      <c r="E209" s="133" t="s">
        <v>6772</v>
      </c>
      <c r="F209" s="134" t="s">
        <v>6773</v>
      </c>
      <c r="G209" s="135" t="s">
        <v>6767</v>
      </c>
      <c r="H209" s="136">
        <v>1</v>
      </c>
      <c r="I209" s="137"/>
      <c r="J209" s="138">
        <f t="shared" si="60"/>
        <v>0</v>
      </c>
      <c r="K209" s="134" t="s">
        <v>3</v>
      </c>
      <c r="L209" s="32"/>
      <c r="M209" s="139" t="s">
        <v>3</v>
      </c>
      <c r="N209" s="140" t="s">
        <v>43</v>
      </c>
      <c r="P209" s="141">
        <f t="shared" si="61"/>
        <v>0</v>
      </c>
      <c r="Q209" s="141">
        <v>0</v>
      </c>
      <c r="R209" s="141">
        <f t="shared" si="62"/>
        <v>0</v>
      </c>
      <c r="S209" s="141">
        <v>0</v>
      </c>
      <c r="T209" s="142">
        <f t="shared" si="63"/>
        <v>0</v>
      </c>
      <c r="AR209" s="143" t="s">
        <v>189</v>
      </c>
      <c r="AT209" s="143" t="s">
        <v>184</v>
      </c>
      <c r="AU209" s="143" t="s">
        <v>79</v>
      </c>
      <c r="AY209" s="17" t="s">
        <v>182</v>
      </c>
      <c r="BE209" s="144">
        <f t="shared" si="64"/>
        <v>0</v>
      </c>
      <c r="BF209" s="144">
        <f t="shared" si="65"/>
        <v>0</v>
      </c>
      <c r="BG209" s="144">
        <f t="shared" si="66"/>
        <v>0</v>
      </c>
      <c r="BH209" s="144">
        <f t="shared" si="67"/>
        <v>0</v>
      </c>
      <c r="BI209" s="144">
        <f t="shared" si="68"/>
        <v>0</v>
      </c>
      <c r="BJ209" s="17" t="s">
        <v>79</v>
      </c>
      <c r="BK209" s="144">
        <f t="shared" si="69"/>
        <v>0</v>
      </c>
      <c r="BL209" s="17" t="s">
        <v>189</v>
      </c>
      <c r="BM209" s="143" t="s">
        <v>2474</v>
      </c>
    </row>
    <row r="210" spans="2:65" s="1" customFormat="1" ht="24.2" customHeight="1">
      <c r="B210" s="131"/>
      <c r="C210" s="132" t="s">
        <v>1229</v>
      </c>
      <c r="D210" s="132" t="s">
        <v>184</v>
      </c>
      <c r="E210" s="133" t="s">
        <v>6774</v>
      </c>
      <c r="F210" s="134" t="s">
        <v>6775</v>
      </c>
      <c r="G210" s="135" t="s">
        <v>6767</v>
      </c>
      <c r="H210" s="136">
        <v>1</v>
      </c>
      <c r="I210" s="137"/>
      <c r="J210" s="138">
        <f t="shared" si="60"/>
        <v>0</v>
      </c>
      <c r="K210" s="134" t="s">
        <v>3</v>
      </c>
      <c r="L210" s="32"/>
      <c r="M210" s="139" t="s">
        <v>3</v>
      </c>
      <c r="N210" s="140" t="s">
        <v>43</v>
      </c>
      <c r="P210" s="141">
        <f t="shared" si="61"/>
        <v>0</v>
      </c>
      <c r="Q210" s="141">
        <v>0</v>
      </c>
      <c r="R210" s="141">
        <f t="shared" si="62"/>
        <v>0</v>
      </c>
      <c r="S210" s="141">
        <v>0</v>
      </c>
      <c r="T210" s="142">
        <f t="shared" si="63"/>
        <v>0</v>
      </c>
      <c r="AR210" s="143" t="s">
        <v>189</v>
      </c>
      <c r="AT210" s="143" t="s">
        <v>184</v>
      </c>
      <c r="AU210" s="143" t="s">
        <v>79</v>
      </c>
      <c r="AY210" s="17" t="s">
        <v>182</v>
      </c>
      <c r="BE210" s="144">
        <f t="shared" si="64"/>
        <v>0</v>
      </c>
      <c r="BF210" s="144">
        <f t="shared" si="65"/>
        <v>0</v>
      </c>
      <c r="BG210" s="144">
        <f t="shared" si="66"/>
        <v>0</v>
      </c>
      <c r="BH210" s="144">
        <f t="shared" si="67"/>
        <v>0</v>
      </c>
      <c r="BI210" s="144">
        <f t="shared" si="68"/>
        <v>0</v>
      </c>
      <c r="BJ210" s="17" t="s">
        <v>79</v>
      </c>
      <c r="BK210" s="144">
        <f t="shared" si="69"/>
        <v>0</v>
      </c>
      <c r="BL210" s="17" t="s">
        <v>189</v>
      </c>
      <c r="BM210" s="143" t="s">
        <v>2485</v>
      </c>
    </row>
    <row r="211" spans="2:65" s="1" customFormat="1" ht="24.2" customHeight="1">
      <c r="B211" s="131"/>
      <c r="C211" s="132" t="s">
        <v>1288</v>
      </c>
      <c r="D211" s="132" t="s">
        <v>184</v>
      </c>
      <c r="E211" s="133" t="s">
        <v>6776</v>
      </c>
      <c r="F211" s="134" t="s">
        <v>6777</v>
      </c>
      <c r="G211" s="135" t="s">
        <v>6767</v>
      </c>
      <c r="H211" s="136">
        <v>1</v>
      </c>
      <c r="I211" s="137"/>
      <c r="J211" s="138">
        <f t="shared" si="60"/>
        <v>0</v>
      </c>
      <c r="K211" s="134" t="s">
        <v>3</v>
      </c>
      <c r="L211" s="32"/>
      <c r="M211" s="139" t="s">
        <v>3</v>
      </c>
      <c r="N211" s="140" t="s">
        <v>43</v>
      </c>
      <c r="P211" s="141">
        <f t="shared" si="61"/>
        <v>0</v>
      </c>
      <c r="Q211" s="141">
        <v>0</v>
      </c>
      <c r="R211" s="141">
        <f t="shared" si="62"/>
        <v>0</v>
      </c>
      <c r="S211" s="141">
        <v>0</v>
      </c>
      <c r="T211" s="142">
        <f t="shared" si="63"/>
        <v>0</v>
      </c>
      <c r="AR211" s="143" t="s">
        <v>189</v>
      </c>
      <c r="AT211" s="143" t="s">
        <v>184</v>
      </c>
      <c r="AU211" s="143" t="s">
        <v>79</v>
      </c>
      <c r="AY211" s="17" t="s">
        <v>182</v>
      </c>
      <c r="BE211" s="144">
        <f t="shared" si="64"/>
        <v>0</v>
      </c>
      <c r="BF211" s="144">
        <f t="shared" si="65"/>
        <v>0</v>
      </c>
      <c r="BG211" s="144">
        <f t="shared" si="66"/>
        <v>0</v>
      </c>
      <c r="BH211" s="144">
        <f t="shared" si="67"/>
        <v>0</v>
      </c>
      <c r="BI211" s="144">
        <f t="shared" si="68"/>
        <v>0</v>
      </c>
      <c r="BJ211" s="17" t="s">
        <v>79</v>
      </c>
      <c r="BK211" s="144">
        <f t="shared" si="69"/>
        <v>0</v>
      </c>
      <c r="BL211" s="17" t="s">
        <v>189</v>
      </c>
      <c r="BM211" s="143" t="s">
        <v>2496</v>
      </c>
    </row>
    <row r="212" spans="2:65" s="1" customFormat="1" ht="24.2" customHeight="1">
      <c r="B212" s="131"/>
      <c r="C212" s="132" t="s">
        <v>1293</v>
      </c>
      <c r="D212" s="132" t="s">
        <v>184</v>
      </c>
      <c r="E212" s="133" t="s">
        <v>6778</v>
      </c>
      <c r="F212" s="134" t="s">
        <v>6779</v>
      </c>
      <c r="G212" s="135" t="s">
        <v>6767</v>
      </c>
      <c r="H212" s="136">
        <v>1</v>
      </c>
      <c r="I212" s="137"/>
      <c r="J212" s="138">
        <f t="shared" si="60"/>
        <v>0</v>
      </c>
      <c r="K212" s="134" t="s">
        <v>3</v>
      </c>
      <c r="L212" s="32"/>
      <c r="M212" s="139" t="s">
        <v>3</v>
      </c>
      <c r="N212" s="140" t="s">
        <v>43</v>
      </c>
      <c r="P212" s="141">
        <f t="shared" si="61"/>
        <v>0</v>
      </c>
      <c r="Q212" s="141">
        <v>0</v>
      </c>
      <c r="R212" s="141">
        <f t="shared" si="62"/>
        <v>0</v>
      </c>
      <c r="S212" s="141">
        <v>0</v>
      </c>
      <c r="T212" s="142">
        <f t="shared" si="63"/>
        <v>0</v>
      </c>
      <c r="AR212" s="143" t="s">
        <v>189</v>
      </c>
      <c r="AT212" s="143" t="s">
        <v>184</v>
      </c>
      <c r="AU212" s="143" t="s">
        <v>79</v>
      </c>
      <c r="AY212" s="17" t="s">
        <v>182</v>
      </c>
      <c r="BE212" s="144">
        <f t="shared" si="64"/>
        <v>0</v>
      </c>
      <c r="BF212" s="144">
        <f t="shared" si="65"/>
        <v>0</v>
      </c>
      <c r="BG212" s="144">
        <f t="shared" si="66"/>
        <v>0</v>
      </c>
      <c r="BH212" s="144">
        <f t="shared" si="67"/>
        <v>0</v>
      </c>
      <c r="BI212" s="144">
        <f t="shared" si="68"/>
        <v>0</v>
      </c>
      <c r="BJ212" s="17" t="s">
        <v>79</v>
      </c>
      <c r="BK212" s="144">
        <f t="shared" si="69"/>
        <v>0</v>
      </c>
      <c r="BL212" s="17" t="s">
        <v>189</v>
      </c>
      <c r="BM212" s="143" t="s">
        <v>2512</v>
      </c>
    </row>
    <row r="213" spans="2:65" s="1" customFormat="1" ht="24.2" customHeight="1">
      <c r="B213" s="131"/>
      <c r="C213" s="132" t="s">
        <v>1298</v>
      </c>
      <c r="D213" s="132" t="s">
        <v>184</v>
      </c>
      <c r="E213" s="133" t="s">
        <v>6780</v>
      </c>
      <c r="F213" s="134" t="s">
        <v>6781</v>
      </c>
      <c r="G213" s="135" t="s">
        <v>6767</v>
      </c>
      <c r="H213" s="136">
        <v>1</v>
      </c>
      <c r="I213" s="137"/>
      <c r="J213" s="138">
        <f t="shared" si="60"/>
        <v>0</v>
      </c>
      <c r="K213" s="134" t="s">
        <v>3</v>
      </c>
      <c r="L213" s="32"/>
      <c r="M213" s="139" t="s">
        <v>3</v>
      </c>
      <c r="N213" s="140" t="s">
        <v>43</v>
      </c>
      <c r="P213" s="141">
        <f t="shared" si="61"/>
        <v>0</v>
      </c>
      <c r="Q213" s="141">
        <v>0</v>
      </c>
      <c r="R213" s="141">
        <f t="shared" si="62"/>
        <v>0</v>
      </c>
      <c r="S213" s="141">
        <v>0</v>
      </c>
      <c r="T213" s="142">
        <f t="shared" si="63"/>
        <v>0</v>
      </c>
      <c r="AR213" s="143" t="s">
        <v>189</v>
      </c>
      <c r="AT213" s="143" t="s">
        <v>184</v>
      </c>
      <c r="AU213" s="143" t="s">
        <v>79</v>
      </c>
      <c r="AY213" s="17" t="s">
        <v>182</v>
      </c>
      <c r="BE213" s="144">
        <f t="shared" si="64"/>
        <v>0</v>
      </c>
      <c r="BF213" s="144">
        <f t="shared" si="65"/>
        <v>0</v>
      </c>
      <c r="BG213" s="144">
        <f t="shared" si="66"/>
        <v>0</v>
      </c>
      <c r="BH213" s="144">
        <f t="shared" si="67"/>
        <v>0</v>
      </c>
      <c r="BI213" s="144">
        <f t="shared" si="68"/>
        <v>0</v>
      </c>
      <c r="BJ213" s="17" t="s">
        <v>79</v>
      </c>
      <c r="BK213" s="144">
        <f t="shared" si="69"/>
        <v>0</v>
      </c>
      <c r="BL213" s="17" t="s">
        <v>189</v>
      </c>
      <c r="BM213" s="143" t="s">
        <v>2524</v>
      </c>
    </row>
    <row r="214" spans="2:65" s="11" customFormat="1" ht="25.9" customHeight="1">
      <c r="B214" s="119"/>
      <c r="D214" s="120" t="s">
        <v>71</v>
      </c>
      <c r="E214" s="121" t="s">
        <v>6782</v>
      </c>
      <c r="F214" s="121" t="s">
        <v>6783</v>
      </c>
      <c r="I214" s="122"/>
      <c r="J214" s="123">
        <f>BK214</f>
        <v>0</v>
      </c>
      <c r="L214" s="119"/>
      <c r="M214" s="124"/>
      <c r="P214" s="125">
        <f>SUM(P215:P222)</f>
        <v>0</v>
      </c>
      <c r="R214" s="125">
        <f>SUM(R215:R222)</f>
        <v>0</v>
      </c>
      <c r="T214" s="126">
        <f>SUM(T215:T222)</f>
        <v>0</v>
      </c>
      <c r="AR214" s="120" t="s">
        <v>79</v>
      </c>
      <c r="AT214" s="127" t="s">
        <v>71</v>
      </c>
      <c r="AU214" s="127" t="s">
        <v>72</v>
      </c>
      <c r="AY214" s="120" t="s">
        <v>182</v>
      </c>
      <c r="BK214" s="128">
        <f>SUM(BK215:BK222)</f>
        <v>0</v>
      </c>
    </row>
    <row r="215" spans="2:65" s="1" customFormat="1" ht="24.2" customHeight="1">
      <c r="B215" s="131"/>
      <c r="C215" s="132" t="s">
        <v>1303</v>
      </c>
      <c r="D215" s="132" t="s">
        <v>184</v>
      </c>
      <c r="E215" s="133" t="s">
        <v>6784</v>
      </c>
      <c r="F215" s="134" t="s">
        <v>6785</v>
      </c>
      <c r="G215" s="135" t="s">
        <v>5381</v>
      </c>
      <c r="H215" s="136">
        <v>5</v>
      </c>
      <c r="I215" s="137"/>
      <c r="J215" s="138">
        <f t="shared" ref="J215:J222" si="70">ROUND(I215*H215,2)</f>
        <v>0</v>
      </c>
      <c r="K215" s="134" t="s">
        <v>3</v>
      </c>
      <c r="L215" s="32"/>
      <c r="M215" s="139" t="s">
        <v>3</v>
      </c>
      <c r="N215" s="140" t="s">
        <v>43</v>
      </c>
      <c r="P215" s="141">
        <f t="shared" ref="P215:P222" si="71">O215*H215</f>
        <v>0</v>
      </c>
      <c r="Q215" s="141">
        <v>0</v>
      </c>
      <c r="R215" s="141">
        <f t="shared" ref="R215:R222" si="72">Q215*H215</f>
        <v>0</v>
      </c>
      <c r="S215" s="141">
        <v>0</v>
      </c>
      <c r="T215" s="142">
        <f t="shared" ref="T215:T222" si="73">S215*H215</f>
        <v>0</v>
      </c>
      <c r="AR215" s="143" t="s">
        <v>189</v>
      </c>
      <c r="AT215" s="143" t="s">
        <v>184</v>
      </c>
      <c r="AU215" s="143" t="s">
        <v>79</v>
      </c>
      <c r="AY215" s="17" t="s">
        <v>182</v>
      </c>
      <c r="BE215" s="144">
        <f t="shared" ref="BE215:BE222" si="74">IF(N215="základní",J215,0)</f>
        <v>0</v>
      </c>
      <c r="BF215" s="144">
        <f t="shared" ref="BF215:BF222" si="75">IF(N215="snížená",J215,0)</f>
        <v>0</v>
      </c>
      <c r="BG215" s="144">
        <f t="shared" ref="BG215:BG222" si="76">IF(N215="zákl. přenesená",J215,0)</f>
        <v>0</v>
      </c>
      <c r="BH215" s="144">
        <f t="shared" ref="BH215:BH222" si="77">IF(N215="sníž. přenesená",J215,0)</f>
        <v>0</v>
      </c>
      <c r="BI215" s="144">
        <f t="shared" ref="BI215:BI222" si="78">IF(N215="nulová",J215,0)</f>
        <v>0</v>
      </c>
      <c r="BJ215" s="17" t="s">
        <v>79</v>
      </c>
      <c r="BK215" s="144">
        <f t="shared" ref="BK215:BK222" si="79">ROUND(I215*H215,2)</f>
        <v>0</v>
      </c>
      <c r="BL215" s="17" t="s">
        <v>189</v>
      </c>
      <c r="BM215" s="143" t="s">
        <v>2535</v>
      </c>
    </row>
    <row r="216" spans="2:65" s="1" customFormat="1" ht="24.2" customHeight="1">
      <c r="B216" s="131"/>
      <c r="C216" s="132" t="s">
        <v>1362</v>
      </c>
      <c r="D216" s="132" t="s">
        <v>184</v>
      </c>
      <c r="E216" s="133" t="s">
        <v>6786</v>
      </c>
      <c r="F216" s="134" t="s">
        <v>6787</v>
      </c>
      <c r="G216" s="135" t="s">
        <v>5381</v>
      </c>
      <c r="H216" s="136">
        <v>5</v>
      </c>
      <c r="I216" s="137"/>
      <c r="J216" s="138">
        <f t="shared" si="70"/>
        <v>0</v>
      </c>
      <c r="K216" s="134" t="s">
        <v>3</v>
      </c>
      <c r="L216" s="32"/>
      <c r="M216" s="139" t="s">
        <v>3</v>
      </c>
      <c r="N216" s="140" t="s">
        <v>43</v>
      </c>
      <c r="P216" s="141">
        <f t="shared" si="71"/>
        <v>0</v>
      </c>
      <c r="Q216" s="141">
        <v>0</v>
      </c>
      <c r="R216" s="141">
        <f t="shared" si="72"/>
        <v>0</v>
      </c>
      <c r="S216" s="141">
        <v>0</v>
      </c>
      <c r="T216" s="142">
        <f t="shared" si="73"/>
        <v>0</v>
      </c>
      <c r="AR216" s="143" t="s">
        <v>189</v>
      </c>
      <c r="AT216" s="143" t="s">
        <v>184</v>
      </c>
      <c r="AU216" s="143" t="s">
        <v>79</v>
      </c>
      <c r="AY216" s="17" t="s">
        <v>182</v>
      </c>
      <c r="BE216" s="144">
        <f t="shared" si="74"/>
        <v>0</v>
      </c>
      <c r="BF216" s="144">
        <f t="shared" si="75"/>
        <v>0</v>
      </c>
      <c r="BG216" s="144">
        <f t="shared" si="76"/>
        <v>0</v>
      </c>
      <c r="BH216" s="144">
        <f t="shared" si="77"/>
        <v>0</v>
      </c>
      <c r="BI216" s="144">
        <f t="shared" si="78"/>
        <v>0</v>
      </c>
      <c r="BJ216" s="17" t="s">
        <v>79</v>
      </c>
      <c r="BK216" s="144">
        <f t="shared" si="79"/>
        <v>0</v>
      </c>
      <c r="BL216" s="17" t="s">
        <v>189</v>
      </c>
      <c r="BM216" s="143" t="s">
        <v>2547</v>
      </c>
    </row>
    <row r="217" spans="2:65" s="1" customFormat="1" ht="24.2" customHeight="1">
      <c r="B217" s="131"/>
      <c r="C217" s="132" t="s">
        <v>1370</v>
      </c>
      <c r="D217" s="132" t="s">
        <v>184</v>
      </c>
      <c r="E217" s="133" t="s">
        <v>6788</v>
      </c>
      <c r="F217" s="134" t="s">
        <v>6789</v>
      </c>
      <c r="G217" s="135" t="s">
        <v>292</v>
      </c>
      <c r="H217" s="136">
        <v>10</v>
      </c>
      <c r="I217" s="137"/>
      <c r="J217" s="138">
        <f t="shared" si="70"/>
        <v>0</v>
      </c>
      <c r="K217" s="134" t="s">
        <v>3</v>
      </c>
      <c r="L217" s="32"/>
      <c r="M217" s="139" t="s">
        <v>3</v>
      </c>
      <c r="N217" s="140" t="s">
        <v>43</v>
      </c>
      <c r="P217" s="141">
        <f t="shared" si="71"/>
        <v>0</v>
      </c>
      <c r="Q217" s="141">
        <v>0</v>
      </c>
      <c r="R217" s="141">
        <f t="shared" si="72"/>
        <v>0</v>
      </c>
      <c r="S217" s="141">
        <v>0</v>
      </c>
      <c r="T217" s="142">
        <f t="shared" si="73"/>
        <v>0</v>
      </c>
      <c r="AR217" s="143" t="s">
        <v>189</v>
      </c>
      <c r="AT217" s="143" t="s">
        <v>184</v>
      </c>
      <c r="AU217" s="143" t="s">
        <v>79</v>
      </c>
      <c r="AY217" s="17" t="s">
        <v>182</v>
      </c>
      <c r="BE217" s="144">
        <f t="shared" si="74"/>
        <v>0</v>
      </c>
      <c r="BF217" s="144">
        <f t="shared" si="75"/>
        <v>0</v>
      </c>
      <c r="BG217" s="144">
        <f t="shared" si="76"/>
        <v>0</v>
      </c>
      <c r="BH217" s="144">
        <f t="shared" si="77"/>
        <v>0</v>
      </c>
      <c r="BI217" s="144">
        <f t="shared" si="78"/>
        <v>0</v>
      </c>
      <c r="BJ217" s="17" t="s">
        <v>79</v>
      </c>
      <c r="BK217" s="144">
        <f t="shared" si="79"/>
        <v>0</v>
      </c>
      <c r="BL217" s="17" t="s">
        <v>189</v>
      </c>
      <c r="BM217" s="143" t="s">
        <v>2558</v>
      </c>
    </row>
    <row r="218" spans="2:65" s="1" customFormat="1" ht="16.5" customHeight="1">
      <c r="B218" s="131"/>
      <c r="C218" s="132" t="s">
        <v>1376</v>
      </c>
      <c r="D218" s="132" t="s">
        <v>184</v>
      </c>
      <c r="E218" s="133" t="s">
        <v>6790</v>
      </c>
      <c r="F218" s="134" t="s">
        <v>6791</v>
      </c>
      <c r="G218" s="135" t="s">
        <v>292</v>
      </c>
      <c r="H218" s="136">
        <v>4</v>
      </c>
      <c r="I218" s="137"/>
      <c r="J218" s="138">
        <f t="shared" si="70"/>
        <v>0</v>
      </c>
      <c r="K218" s="134" t="s">
        <v>3</v>
      </c>
      <c r="L218" s="32"/>
      <c r="M218" s="139" t="s">
        <v>3</v>
      </c>
      <c r="N218" s="140" t="s">
        <v>43</v>
      </c>
      <c r="P218" s="141">
        <f t="shared" si="71"/>
        <v>0</v>
      </c>
      <c r="Q218" s="141">
        <v>0</v>
      </c>
      <c r="R218" s="141">
        <f t="shared" si="72"/>
        <v>0</v>
      </c>
      <c r="S218" s="141">
        <v>0</v>
      </c>
      <c r="T218" s="142">
        <f t="shared" si="73"/>
        <v>0</v>
      </c>
      <c r="AR218" s="143" t="s">
        <v>189</v>
      </c>
      <c r="AT218" s="143" t="s">
        <v>184</v>
      </c>
      <c r="AU218" s="143" t="s">
        <v>79</v>
      </c>
      <c r="AY218" s="17" t="s">
        <v>182</v>
      </c>
      <c r="BE218" s="144">
        <f t="shared" si="74"/>
        <v>0</v>
      </c>
      <c r="BF218" s="144">
        <f t="shared" si="75"/>
        <v>0</v>
      </c>
      <c r="BG218" s="144">
        <f t="shared" si="76"/>
        <v>0</v>
      </c>
      <c r="BH218" s="144">
        <f t="shared" si="77"/>
        <v>0</v>
      </c>
      <c r="BI218" s="144">
        <f t="shared" si="78"/>
        <v>0</v>
      </c>
      <c r="BJ218" s="17" t="s">
        <v>79</v>
      </c>
      <c r="BK218" s="144">
        <f t="shared" si="79"/>
        <v>0</v>
      </c>
      <c r="BL218" s="17" t="s">
        <v>189</v>
      </c>
      <c r="BM218" s="143" t="s">
        <v>2569</v>
      </c>
    </row>
    <row r="219" spans="2:65" s="1" customFormat="1" ht="16.5" customHeight="1">
      <c r="B219" s="131"/>
      <c r="C219" s="132" t="s">
        <v>1387</v>
      </c>
      <c r="D219" s="132" t="s">
        <v>184</v>
      </c>
      <c r="E219" s="133" t="s">
        <v>6792</v>
      </c>
      <c r="F219" s="134" t="s">
        <v>6793</v>
      </c>
      <c r="G219" s="135" t="s">
        <v>5381</v>
      </c>
      <c r="H219" s="136">
        <v>20</v>
      </c>
      <c r="I219" s="137"/>
      <c r="J219" s="138">
        <f t="shared" si="70"/>
        <v>0</v>
      </c>
      <c r="K219" s="134" t="s">
        <v>3</v>
      </c>
      <c r="L219" s="32"/>
      <c r="M219" s="139" t="s">
        <v>3</v>
      </c>
      <c r="N219" s="140" t="s">
        <v>43</v>
      </c>
      <c r="P219" s="141">
        <f t="shared" si="71"/>
        <v>0</v>
      </c>
      <c r="Q219" s="141">
        <v>0</v>
      </c>
      <c r="R219" s="141">
        <f t="shared" si="72"/>
        <v>0</v>
      </c>
      <c r="S219" s="141">
        <v>0</v>
      </c>
      <c r="T219" s="142">
        <f t="shared" si="73"/>
        <v>0</v>
      </c>
      <c r="AR219" s="143" t="s">
        <v>189</v>
      </c>
      <c r="AT219" s="143" t="s">
        <v>184</v>
      </c>
      <c r="AU219" s="143" t="s">
        <v>79</v>
      </c>
      <c r="AY219" s="17" t="s">
        <v>182</v>
      </c>
      <c r="BE219" s="144">
        <f t="shared" si="74"/>
        <v>0</v>
      </c>
      <c r="BF219" s="144">
        <f t="shared" si="75"/>
        <v>0</v>
      </c>
      <c r="BG219" s="144">
        <f t="shared" si="76"/>
        <v>0</v>
      </c>
      <c r="BH219" s="144">
        <f t="shared" si="77"/>
        <v>0</v>
      </c>
      <c r="BI219" s="144">
        <f t="shared" si="78"/>
        <v>0</v>
      </c>
      <c r="BJ219" s="17" t="s">
        <v>79</v>
      </c>
      <c r="BK219" s="144">
        <f t="shared" si="79"/>
        <v>0</v>
      </c>
      <c r="BL219" s="17" t="s">
        <v>189</v>
      </c>
      <c r="BM219" s="143" t="s">
        <v>2577</v>
      </c>
    </row>
    <row r="220" spans="2:65" s="1" customFormat="1" ht="21.75" customHeight="1">
      <c r="B220" s="131"/>
      <c r="C220" s="132" t="s">
        <v>1393</v>
      </c>
      <c r="D220" s="132" t="s">
        <v>184</v>
      </c>
      <c r="E220" s="133" t="s">
        <v>6794</v>
      </c>
      <c r="F220" s="134" t="s">
        <v>6795</v>
      </c>
      <c r="G220" s="135" t="s">
        <v>5381</v>
      </c>
      <c r="H220" s="136">
        <v>14</v>
      </c>
      <c r="I220" s="137"/>
      <c r="J220" s="138">
        <f t="shared" si="70"/>
        <v>0</v>
      </c>
      <c r="K220" s="134" t="s">
        <v>3</v>
      </c>
      <c r="L220" s="32"/>
      <c r="M220" s="139" t="s">
        <v>3</v>
      </c>
      <c r="N220" s="140" t="s">
        <v>43</v>
      </c>
      <c r="P220" s="141">
        <f t="shared" si="71"/>
        <v>0</v>
      </c>
      <c r="Q220" s="141">
        <v>0</v>
      </c>
      <c r="R220" s="141">
        <f t="shared" si="72"/>
        <v>0</v>
      </c>
      <c r="S220" s="141">
        <v>0</v>
      </c>
      <c r="T220" s="142">
        <f t="shared" si="73"/>
        <v>0</v>
      </c>
      <c r="AR220" s="143" t="s">
        <v>189</v>
      </c>
      <c r="AT220" s="143" t="s">
        <v>184</v>
      </c>
      <c r="AU220" s="143" t="s">
        <v>79</v>
      </c>
      <c r="AY220" s="17" t="s">
        <v>182</v>
      </c>
      <c r="BE220" s="144">
        <f t="shared" si="74"/>
        <v>0</v>
      </c>
      <c r="BF220" s="144">
        <f t="shared" si="75"/>
        <v>0</v>
      </c>
      <c r="BG220" s="144">
        <f t="shared" si="76"/>
        <v>0</v>
      </c>
      <c r="BH220" s="144">
        <f t="shared" si="77"/>
        <v>0</v>
      </c>
      <c r="BI220" s="144">
        <f t="shared" si="78"/>
        <v>0</v>
      </c>
      <c r="BJ220" s="17" t="s">
        <v>79</v>
      </c>
      <c r="BK220" s="144">
        <f t="shared" si="79"/>
        <v>0</v>
      </c>
      <c r="BL220" s="17" t="s">
        <v>189</v>
      </c>
      <c r="BM220" s="143" t="s">
        <v>2590</v>
      </c>
    </row>
    <row r="221" spans="2:65" s="1" customFormat="1" ht="37.9" customHeight="1">
      <c r="B221" s="131"/>
      <c r="C221" s="132" t="s">
        <v>1399</v>
      </c>
      <c r="D221" s="132" t="s">
        <v>184</v>
      </c>
      <c r="E221" s="133" t="s">
        <v>6796</v>
      </c>
      <c r="F221" s="134" t="s">
        <v>6797</v>
      </c>
      <c r="G221" s="135" t="s">
        <v>5381</v>
      </c>
      <c r="H221" s="136">
        <v>12</v>
      </c>
      <c r="I221" s="137"/>
      <c r="J221" s="138">
        <f t="shared" si="70"/>
        <v>0</v>
      </c>
      <c r="K221" s="134" t="s">
        <v>3</v>
      </c>
      <c r="L221" s="32"/>
      <c r="M221" s="139" t="s">
        <v>3</v>
      </c>
      <c r="N221" s="140" t="s">
        <v>43</v>
      </c>
      <c r="P221" s="141">
        <f t="shared" si="71"/>
        <v>0</v>
      </c>
      <c r="Q221" s="141">
        <v>0</v>
      </c>
      <c r="R221" s="141">
        <f t="shared" si="72"/>
        <v>0</v>
      </c>
      <c r="S221" s="141">
        <v>0</v>
      </c>
      <c r="T221" s="142">
        <f t="shared" si="73"/>
        <v>0</v>
      </c>
      <c r="AR221" s="143" t="s">
        <v>189</v>
      </c>
      <c r="AT221" s="143" t="s">
        <v>184</v>
      </c>
      <c r="AU221" s="143" t="s">
        <v>79</v>
      </c>
      <c r="AY221" s="17" t="s">
        <v>182</v>
      </c>
      <c r="BE221" s="144">
        <f t="shared" si="74"/>
        <v>0</v>
      </c>
      <c r="BF221" s="144">
        <f t="shared" si="75"/>
        <v>0</v>
      </c>
      <c r="BG221" s="144">
        <f t="shared" si="76"/>
        <v>0</v>
      </c>
      <c r="BH221" s="144">
        <f t="shared" si="77"/>
        <v>0</v>
      </c>
      <c r="BI221" s="144">
        <f t="shared" si="78"/>
        <v>0</v>
      </c>
      <c r="BJ221" s="17" t="s">
        <v>79</v>
      </c>
      <c r="BK221" s="144">
        <f t="shared" si="79"/>
        <v>0</v>
      </c>
      <c r="BL221" s="17" t="s">
        <v>189</v>
      </c>
      <c r="BM221" s="143" t="s">
        <v>6798</v>
      </c>
    </row>
    <row r="222" spans="2:65" s="1" customFormat="1" ht="24.2" customHeight="1">
      <c r="B222" s="131"/>
      <c r="C222" s="132" t="s">
        <v>1406</v>
      </c>
      <c r="D222" s="132" t="s">
        <v>184</v>
      </c>
      <c r="E222" s="133" t="s">
        <v>6799</v>
      </c>
      <c r="F222" s="134" t="s">
        <v>6800</v>
      </c>
      <c r="G222" s="135" t="s">
        <v>5381</v>
      </c>
      <c r="H222" s="136">
        <v>1</v>
      </c>
      <c r="I222" s="137"/>
      <c r="J222" s="138">
        <f t="shared" si="70"/>
        <v>0</v>
      </c>
      <c r="K222" s="134" t="s">
        <v>3</v>
      </c>
      <c r="L222" s="32"/>
      <c r="M222" s="139" t="s">
        <v>3</v>
      </c>
      <c r="N222" s="140" t="s">
        <v>43</v>
      </c>
      <c r="P222" s="141">
        <f t="shared" si="71"/>
        <v>0</v>
      </c>
      <c r="Q222" s="141">
        <v>0</v>
      </c>
      <c r="R222" s="141">
        <f t="shared" si="72"/>
        <v>0</v>
      </c>
      <c r="S222" s="141">
        <v>0</v>
      </c>
      <c r="T222" s="142">
        <f t="shared" si="73"/>
        <v>0</v>
      </c>
      <c r="AR222" s="143" t="s">
        <v>189</v>
      </c>
      <c r="AT222" s="143" t="s">
        <v>184</v>
      </c>
      <c r="AU222" s="143" t="s">
        <v>79</v>
      </c>
      <c r="AY222" s="17" t="s">
        <v>182</v>
      </c>
      <c r="BE222" s="144">
        <f t="shared" si="74"/>
        <v>0</v>
      </c>
      <c r="BF222" s="144">
        <f t="shared" si="75"/>
        <v>0</v>
      </c>
      <c r="BG222" s="144">
        <f t="shared" si="76"/>
        <v>0</v>
      </c>
      <c r="BH222" s="144">
        <f t="shared" si="77"/>
        <v>0</v>
      </c>
      <c r="BI222" s="144">
        <f t="shared" si="78"/>
        <v>0</v>
      </c>
      <c r="BJ222" s="17" t="s">
        <v>79</v>
      </c>
      <c r="BK222" s="144">
        <f t="shared" si="79"/>
        <v>0</v>
      </c>
      <c r="BL222" s="17" t="s">
        <v>189</v>
      </c>
      <c r="BM222" s="143" t="s">
        <v>2601</v>
      </c>
    </row>
    <row r="223" spans="2:65" s="11" customFormat="1" ht="25.9" customHeight="1">
      <c r="B223" s="119"/>
      <c r="D223" s="120" t="s">
        <v>71</v>
      </c>
      <c r="E223" s="121" t="s">
        <v>6801</v>
      </c>
      <c r="F223" s="121" t="s">
        <v>6802</v>
      </c>
      <c r="I223" s="122"/>
      <c r="J223" s="123">
        <f>BK223</f>
        <v>0</v>
      </c>
      <c r="L223" s="119"/>
      <c r="M223" s="124"/>
      <c r="P223" s="125">
        <f>SUM(P224:P228)</f>
        <v>0</v>
      </c>
      <c r="R223" s="125">
        <f>SUM(R224:R228)</f>
        <v>0</v>
      </c>
      <c r="T223" s="126">
        <f>SUM(T224:T228)</f>
        <v>0</v>
      </c>
      <c r="AR223" s="120" t="s">
        <v>79</v>
      </c>
      <c r="AT223" s="127" t="s">
        <v>71</v>
      </c>
      <c r="AU223" s="127" t="s">
        <v>72</v>
      </c>
      <c r="AY223" s="120" t="s">
        <v>182</v>
      </c>
      <c r="BK223" s="128">
        <f>SUM(BK224:BK228)</f>
        <v>0</v>
      </c>
    </row>
    <row r="224" spans="2:65" s="1" customFormat="1" ht="16.5" customHeight="1">
      <c r="B224" s="131"/>
      <c r="C224" s="132" t="s">
        <v>1413</v>
      </c>
      <c r="D224" s="132" t="s">
        <v>184</v>
      </c>
      <c r="E224" s="133" t="s">
        <v>6803</v>
      </c>
      <c r="F224" s="134" t="s">
        <v>6804</v>
      </c>
      <c r="G224" s="135" t="s">
        <v>300</v>
      </c>
      <c r="H224" s="136">
        <v>250</v>
      </c>
      <c r="I224" s="137"/>
      <c r="J224" s="138">
        <f>ROUND(I224*H224,2)</f>
        <v>0</v>
      </c>
      <c r="K224" s="134" t="s">
        <v>3</v>
      </c>
      <c r="L224" s="32"/>
      <c r="M224" s="139" t="s">
        <v>3</v>
      </c>
      <c r="N224" s="140" t="s">
        <v>43</v>
      </c>
      <c r="P224" s="141">
        <f>O224*H224</f>
        <v>0</v>
      </c>
      <c r="Q224" s="141">
        <v>0</v>
      </c>
      <c r="R224" s="141">
        <f>Q224*H224</f>
        <v>0</v>
      </c>
      <c r="S224" s="141">
        <v>0</v>
      </c>
      <c r="T224" s="142">
        <f>S224*H224</f>
        <v>0</v>
      </c>
      <c r="AR224" s="143" t="s">
        <v>189</v>
      </c>
      <c r="AT224" s="143" t="s">
        <v>184</v>
      </c>
      <c r="AU224" s="143" t="s">
        <v>79</v>
      </c>
      <c r="AY224" s="17" t="s">
        <v>182</v>
      </c>
      <c r="BE224" s="144">
        <f>IF(N224="základní",J224,0)</f>
        <v>0</v>
      </c>
      <c r="BF224" s="144">
        <f>IF(N224="snížená",J224,0)</f>
        <v>0</v>
      </c>
      <c r="BG224" s="144">
        <f>IF(N224="zákl. přenesená",J224,0)</f>
        <v>0</v>
      </c>
      <c r="BH224" s="144">
        <f>IF(N224="sníž. přenesená",J224,0)</f>
        <v>0</v>
      </c>
      <c r="BI224" s="144">
        <f>IF(N224="nulová",J224,0)</f>
        <v>0</v>
      </c>
      <c r="BJ224" s="17" t="s">
        <v>79</v>
      </c>
      <c r="BK224" s="144">
        <f>ROUND(I224*H224,2)</f>
        <v>0</v>
      </c>
      <c r="BL224" s="17" t="s">
        <v>189</v>
      </c>
      <c r="BM224" s="143" t="s">
        <v>2609</v>
      </c>
    </row>
    <row r="225" spans="2:65" s="1" customFormat="1" ht="24.2" customHeight="1">
      <c r="B225" s="131"/>
      <c r="C225" s="132" t="s">
        <v>1418</v>
      </c>
      <c r="D225" s="132" t="s">
        <v>184</v>
      </c>
      <c r="E225" s="133" t="s">
        <v>6805</v>
      </c>
      <c r="F225" s="134" t="s">
        <v>6806</v>
      </c>
      <c r="G225" s="135" t="s">
        <v>300</v>
      </c>
      <c r="H225" s="136">
        <v>40</v>
      </c>
      <c r="I225" s="137"/>
      <c r="J225" s="138">
        <f>ROUND(I225*H225,2)</f>
        <v>0</v>
      </c>
      <c r="K225" s="134" t="s">
        <v>3</v>
      </c>
      <c r="L225" s="32"/>
      <c r="M225" s="139" t="s">
        <v>3</v>
      </c>
      <c r="N225" s="140" t="s">
        <v>43</v>
      </c>
      <c r="P225" s="141">
        <f>O225*H225</f>
        <v>0</v>
      </c>
      <c r="Q225" s="141">
        <v>0</v>
      </c>
      <c r="R225" s="141">
        <f>Q225*H225</f>
        <v>0</v>
      </c>
      <c r="S225" s="141">
        <v>0</v>
      </c>
      <c r="T225" s="142">
        <f>S225*H225</f>
        <v>0</v>
      </c>
      <c r="AR225" s="143" t="s">
        <v>189</v>
      </c>
      <c r="AT225" s="143" t="s">
        <v>184</v>
      </c>
      <c r="AU225" s="143" t="s">
        <v>79</v>
      </c>
      <c r="AY225" s="17" t="s">
        <v>182</v>
      </c>
      <c r="BE225" s="144">
        <f>IF(N225="základní",J225,0)</f>
        <v>0</v>
      </c>
      <c r="BF225" s="144">
        <f>IF(N225="snížená",J225,0)</f>
        <v>0</v>
      </c>
      <c r="BG225" s="144">
        <f>IF(N225="zákl. přenesená",J225,0)</f>
        <v>0</v>
      </c>
      <c r="BH225" s="144">
        <f>IF(N225="sníž. přenesená",J225,0)</f>
        <v>0</v>
      </c>
      <c r="BI225" s="144">
        <f>IF(N225="nulová",J225,0)</f>
        <v>0</v>
      </c>
      <c r="BJ225" s="17" t="s">
        <v>79</v>
      </c>
      <c r="BK225" s="144">
        <f>ROUND(I225*H225,2)</f>
        <v>0</v>
      </c>
      <c r="BL225" s="17" t="s">
        <v>189</v>
      </c>
      <c r="BM225" s="143" t="s">
        <v>2619</v>
      </c>
    </row>
    <row r="226" spans="2:65" s="1" customFormat="1" ht="16.5" customHeight="1">
      <c r="B226" s="131"/>
      <c r="C226" s="132" t="s">
        <v>1424</v>
      </c>
      <c r="D226" s="132" t="s">
        <v>184</v>
      </c>
      <c r="E226" s="133" t="s">
        <v>6807</v>
      </c>
      <c r="F226" s="134" t="s">
        <v>6808</v>
      </c>
      <c r="G226" s="135" t="s">
        <v>5381</v>
      </c>
      <c r="H226" s="136">
        <v>500</v>
      </c>
      <c r="I226" s="137"/>
      <c r="J226" s="138">
        <f>ROUND(I226*H226,2)</f>
        <v>0</v>
      </c>
      <c r="K226" s="134" t="s">
        <v>3</v>
      </c>
      <c r="L226" s="32"/>
      <c r="M226" s="139" t="s">
        <v>3</v>
      </c>
      <c r="N226" s="140" t="s">
        <v>43</v>
      </c>
      <c r="P226" s="141">
        <f>O226*H226</f>
        <v>0</v>
      </c>
      <c r="Q226" s="141">
        <v>0</v>
      </c>
      <c r="R226" s="141">
        <f>Q226*H226</f>
        <v>0</v>
      </c>
      <c r="S226" s="141">
        <v>0</v>
      </c>
      <c r="T226" s="142">
        <f>S226*H226</f>
        <v>0</v>
      </c>
      <c r="AR226" s="143" t="s">
        <v>189</v>
      </c>
      <c r="AT226" s="143" t="s">
        <v>184</v>
      </c>
      <c r="AU226" s="143" t="s">
        <v>79</v>
      </c>
      <c r="AY226" s="17" t="s">
        <v>182</v>
      </c>
      <c r="BE226" s="144">
        <f>IF(N226="základní",J226,0)</f>
        <v>0</v>
      </c>
      <c r="BF226" s="144">
        <f>IF(N226="snížená",J226,0)</f>
        <v>0</v>
      </c>
      <c r="BG226" s="144">
        <f>IF(N226="zákl. přenesená",J226,0)</f>
        <v>0</v>
      </c>
      <c r="BH226" s="144">
        <f>IF(N226="sníž. přenesená",J226,0)</f>
        <v>0</v>
      </c>
      <c r="BI226" s="144">
        <f>IF(N226="nulová",J226,0)</f>
        <v>0</v>
      </c>
      <c r="BJ226" s="17" t="s">
        <v>79</v>
      </c>
      <c r="BK226" s="144">
        <f>ROUND(I226*H226,2)</f>
        <v>0</v>
      </c>
      <c r="BL226" s="17" t="s">
        <v>189</v>
      </c>
      <c r="BM226" s="143" t="s">
        <v>2630</v>
      </c>
    </row>
    <row r="227" spans="2:65" s="1" customFormat="1" ht="16.5" customHeight="1">
      <c r="B227" s="131"/>
      <c r="C227" s="132" t="s">
        <v>1430</v>
      </c>
      <c r="D227" s="132" t="s">
        <v>184</v>
      </c>
      <c r="E227" s="133" t="s">
        <v>6809</v>
      </c>
      <c r="F227" s="134" t="s">
        <v>6810</v>
      </c>
      <c r="G227" s="135" t="s">
        <v>5381</v>
      </c>
      <c r="H227" s="136">
        <v>30</v>
      </c>
      <c r="I227" s="137"/>
      <c r="J227" s="138">
        <f>ROUND(I227*H227,2)</f>
        <v>0</v>
      </c>
      <c r="K227" s="134" t="s">
        <v>3</v>
      </c>
      <c r="L227" s="32"/>
      <c r="M227" s="139" t="s">
        <v>3</v>
      </c>
      <c r="N227" s="140" t="s">
        <v>43</v>
      </c>
      <c r="P227" s="141">
        <f>O227*H227</f>
        <v>0</v>
      </c>
      <c r="Q227" s="141">
        <v>0</v>
      </c>
      <c r="R227" s="141">
        <f>Q227*H227</f>
        <v>0</v>
      </c>
      <c r="S227" s="141">
        <v>0</v>
      </c>
      <c r="T227" s="142">
        <f>S227*H227</f>
        <v>0</v>
      </c>
      <c r="AR227" s="143" t="s">
        <v>189</v>
      </c>
      <c r="AT227" s="143" t="s">
        <v>184</v>
      </c>
      <c r="AU227" s="143" t="s">
        <v>79</v>
      </c>
      <c r="AY227" s="17" t="s">
        <v>182</v>
      </c>
      <c r="BE227" s="144">
        <f>IF(N227="základní",J227,0)</f>
        <v>0</v>
      </c>
      <c r="BF227" s="144">
        <f>IF(N227="snížená",J227,0)</f>
        <v>0</v>
      </c>
      <c r="BG227" s="144">
        <f>IF(N227="zákl. přenesená",J227,0)</f>
        <v>0</v>
      </c>
      <c r="BH227" s="144">
        <f>IF(N227="sníž. přenesená",J227,0)</f>
        <v>0</v>
      </c>
      <c r="BI227" s="144">
        <f>IF(N227="nulová",J227,0)</f>
        <v>0</v>
      </c>
      <c r="BJ227" s="17" t="s">
        <v>79</v>
      </c>
      <c r="BK227" s="144">
        <f>ROUND(I227*H227,2)</f>
        <v>0</v>
      </c>
      <c r="BL227" s="17" t="s">
        <v>189</v>
      </c>
      <c r="BM227" s="143" t="s">
        <v>2644</v>
      </c>
    </row>
    <row r="228" spans="2:65" s="1" customFormat="1" ht="16.5" customHeight="1">
      <c r="B228" s="131"/>
      <c r="C228" s="132" t="s">
        <v>1436</v>
      </c>
      <c r="D228" s="132" t="s">
        <v>184</v>
      </c>
      <c r="E228" s="133" t="s">
        <v>6811</v>
      </c>
      <c r="F228" s="134" t="s">
        <v>6812</v>
      </c>
      <c r="G228" s="135" t="s">
        <v>5381</v>
      </c>
      <c r="H228" s="136">
        <v>4</v>
      </c>
      <c r="I228" s="137"/>
      <c r="J228" s="138">
        <f>ROUND(I228*H228,2)</f>
        <v>0</v>
      </c>
      <c r="K228" s="134" t="s">
        <v>3</v>
      </c>
      <c r="L228" s="32"/>
      <c r="M228" s="139" t="s">
        <v>3</v>
      </c>
      <c r="N228" s="140" t="s">
        <v>43</v>
      </c>
      <c r="P228" s="141">
        <f>O228*H228</f>
        <v>0</v>
      </c>
      <c r="Q228" s="141">
        <v>0</v>
      </c>
      <c r="R228" s="141">
        <f>Q228*H228</f>
        <v>0</v>
      </c>
      <c r="S228" s="141">
        <v>0</v>
      </c>
      <c r="T228" s="142">
        <f>S228*H228</f>
        <v>0</v>
      </c>
      <c r="AR228" s="143" t="s">
        <v>189</v>
      </c>
      <c r="AT228" s="143" t="s">
        <v>184</v>
      </c>
      <c r="AU228" s="143" t="s">
        <v>79</v>
      </c>
      <c r="AY228" s="17" t="s">
        <v>182</v>
      </c>
      <c r="BE228" s="144">
        <f>IF(N228="základní",J228,0)</f>
        <v>0</v>
      </c>
      <c r="BF228" s="144">
        <f>IF(N228="snížená",J228,0)</f>
        <v>0</v>
      </c>
      <c r="BG228" s="144">
        <f>IF(N228="zákl. přenesená",J228,0)</f>
        <v>0</v>
      </c>
      <c r="BH228" s="144">
        <f>IF(N228="sníž. přenesená",J228,0)</f>
        <v>0</v>
      </c>
      <c r="BI228" s="144">
        <f>IF(N228="nulová",J228,0)</f>
        <v>0</v>
      </c>
      <c r="BJ228" s="17" t="s">
        <v>79</v>
      </c>
      <c r="BK228" s="144">
        <f>ROUND(I228*H228,2)</f>
        <v>0</v>
      </c>
      <c r="BL228" s="17" t="s">
        <v>189</v>
      </c>
      <c r="BM228" s="143" t="s">
        <v>2658</v>
      </c>
    </row>
    <row r="229" spans="2:65" s="11" customFormat="1" ht="25.9" customHeight="1">
      <c r="B229" s="119"/>
      <c r="D229" s="120" t="s">
        <v>71</v>
      </c>
      <c r="E229" s="121" t="s">
        <v>6813</v>
      </c>
      <c r="F229" s="121" t="s">
        <v>6814</v>
      </c>
      <c r="I229" s="122"/>
      <c r="J229" s="123">
        <f>BK229</f>
        <v>0</v>
      </c>
      <c r="L229" s="119"/>
      <c r="M229" s="124"/>
      <c r="P229" s="125">
        <f>SUM(P230:P254)</f>
        <v>0</v>
      </c>
      <c r="R229" s="125">
        <f>SUM(R230:R254)</f>
        <v>0</v>
      </c>
      <c r="T229" s="126">
        <f>SUM(T230:T254)</f>
        <v>0</v>
      </c>
      <c r="AR229" s="120" t="s">
        <v>79</v>
      </c>
      <c r="AT229" s="127" t="s">
        <v>71</v>
      </c>
      <c r="AU229" s="127" t="s">
        <v>72</v>
      </c>
      <c r="AY229" s="120" t="s">
        <v>182</v>
      </c>
      <c r="BK229" s="128">
        <f>SUM(BK230:BK254)</f>
        <v>0</v>
      </c>
    </row>
    <row r="230" spans="2:65" s="1" customFormat="1" ht="16.5" customHeight="1">
      <c r="B230" s="131"/>
      <c r="C230" s="132" t="s">
        <v>1442</v>
      </c>
      <c r="D230" s="132" t="s">
        <v>184</v>
      </c>
      <c r="E230" s="133" t="s">
        <v>6815</v>
      </c>
      <c r="F230" s="134" t="s">
        <v>6816</v>
      </c>
      <c r="G230" s="135" t="s">
        <v>5256</v>
      </c>
      <c r="H230" s="136">
        <v>247</v>
      </c>
      <c r="I230" s="137"/>
      <c r="J230" s="138">
        <f t="shared" ref="J230:J254" si="80">ROUND(I230*H230,2)</f>
        <v>0</v>
      </c>
      <c r="K230" s="134" t="s">
        <v>3</v>
      </c>
      <c r="L230" s="32"/>
      <c r="M230" s="139" t="s">
        <v>3</v>
      </c>
      <c r="N230" s="140" t="s">
        <v>43</v>
      </c>
      <c r="P230" s="141">
        <f t="shared" ref="P230:P254" si="81">O230*H230</f>
        <v>0</v>
      </c>
      <c r="Q230" s="141">
        <v>0</v>
      </c>
      <c r="R230" s="141">
        <f t="shared" ref="R230:R254" si="82">Q230*H230</f>
        <v>0</v>
      </c>
      <c r="S230" s="141">
        <v>0</v>
      </c>
      <c r="T230" s="142">
        <f t="shared" ref="T230:T254" si="83">S230*H230</f>
        <v>0</v>
      </c>
      <c r="AR230" s="143" t="s">
        <v>189</v>
      </c>
      <c r="AT230" s="143" t="s">
        <v>184</v>
      </c>
      <c r="AU230" s="143" t="s">
        <v>79</v>
      </c>
      <c r="AY230" s="17" t="s">
        <v>182</v>
      </c>
      <c r="BE230" s="144">
        <f t="shared" ref="BE230:BE254" si="84">IF(N230="základní",J230,0)</f>
        <v>0</v>
      </c>
      <c r="BF230" s="144">
        <f t="shared" ref="BF230:BF254" si="85">IF(N230="snížená",J230,0)</f>
        <v>0</v>
      </c>
      <c r="BG230" s="144">
        <f t="shared" ref="BG230:BG254" si="86">IF(N230="zákl. přenesená",J230,0)</f>
        <v>0</v>
      </c>
      <c r="BH230" s="144">
        <f t="shared" ref="BH230:BH254" si="87">IF(N230="sníž. přenesená",J230,0)</f>
        <v>0</v>
      </c>
      <c r="BI230" s="144">
        <f t="shared" ref="BI230:BI254" si="88">IF(N230="nulová",J230,0)</f>
        <v>0</v>
      </c>
      <c r="BJ230" s="17" t="s">
        <v>79</v>
      </c>
      <c r="BK230" s="144">
        <f t="shared" ref="BK230:BK254" si="89">ROUND(I230*H230,2)</f>
        <v>0</v>
      </c>
      <c r="BL230" s="17" t="s">
        <v>189</v>
      </c>
      <c r="BM230" s="143" t="s">
        <v>2677</v>
      </c>
    </row>
    <row r="231" spans="2:65" s="1" customFormat="1" ht="16.5" customHeight="1">
      <c r="B231" s="131"/>
      <c r="C231" s="132" t="s">
        <v>1455</v>
      </c>
      <c r="D231" s="132" t="s">
        <v>184</v>
      </c>
      <c r="E231" s="133" t="s">
        <v>6817</v>
      </c>
      <c r="F231" s="134" t="s">
        <v>6818</v>
      </c>
      <c r="G231" s="135" t="s">
        <v>5256</v>
      </c>
      <c r="H231" s="136">
        <v>20</v>
      </c>
      <c r="I231" s="137"/>
      <c r="J231" s="138">
        <f t="shared" si="80"/>
        <v>0</v>
      </c>
      <c r="K231" s="134" t="s">
        <v>3</v>
      </c>
      <c r="L231" s="32"/>
      <c r="M231" s="139" t="s">
        <v>3</v>
      </c>
      <c r="N231" s="140" t="s">
        <v>43</v>
      </c>
      <c r="P231" s="141">
        <f t="shared" si="81"/>
        <v>0</v>
      </c>
      <c r="Q231" s="141">
        <v>0</v>
      </c>
      <c r="R231" s="141">
        <f t="shared" si="82"/>
        <v>0</v>
      </c>
      <c r="S231" s="141">
        <v>0</v>
      </c>
      <c r="T231" s="142">
        <f t="shared" si="83"/>
        <v>0</v>
      </c>
      <c r="AR231" s="143" t="s">
        <v>189</v>
      </c>
      <c r="AT231" s="143" t="s">
        <v>184</v>
      </c>
      <c r="AU231" s="143" t="s">
        <v>79</v>
      </c>
      <c r="AY231" s="17" t="s">
        <v>182</v>
      </c>
      <c r="BE231" s="144">
        <f t="shared" si="84"/>
        <v>0</v>
      </c>
      <c r="BF231" s="144">
        <f t="shared" si="85"/>
        <v>0</v>
      </c>
      <c r="BG231" s="144">
        <f t="shared" si="86"/>
        <v>0</v>
      </c>
      <c r="BH231" s="144">
        <f t="shared" si="87"/>
        <v>0</v>
      </c>
      <c r="BI231" s="144">
        <f t="shared" si="88"/>
        <v>0</v>
      </c>
      <c r="BJ231" s="17" t="s">
        <v>79</v>
      </c>
      <c r="BK231" s="144">
        <f t="shared" si="89"/>
        <v>0</v>
      </c>
      <c r="BL231" s="17" t="s">
        <v>189</v>
      </c>
      <c r="BM231" s="143" t="s">
        <v>2688</v>
      </c>
    </row>
    <row r="232" spans="2:65" s="1" customFormat="1" ht="16.5" customHeight="1">
      <c r="B232" s="131"/>
      <c r="C232" s="132" t="s">
        <v>1461</v>
      </c>
      <c r="D232" s="132" t="s">
        <v>184</v>
      </c>
      <c r="E232" s="133" t="s">
        <v>6819</v>
      </c>
      <c r="F232" s="134" t="s">
        <v>6820</v>
      </c>
      <c r="G232" s="135" t="s">
        <v>5256</v>
      </c>
      <c r="H232" s="136">
        <v>50</v>
      </c>
      <c r="I232" s="137"/>
      <c r="J232" s="138">
        <f t="shared" si="80"/>
        <v>0</v>
      </c>
      <c r="K232" s="134" t="s">
        <v>3</v>
      </c>
      <c r="L232" s="32"/>
      <c r="M232" s="139" t="s">
        <v>3</v>
      </c>
      <c r="N232" s="140" t="s">
        <v>43</v>
      </c>
      <c r="P232" s="141">
        <f t="shared" si="81"/>
        <v>0</v>
      </c>
      <c r="Q232" s="141">
        <v>0</v>
      </c>
      <c r="R232" s="141">
        <f t="shared" si="82"/>
        <v>0</v>
      </c>
      <c r="S232" s="141">
        <v>0</v>
      </c>
      <c r="T232" s="142">
        <f t="shared" si="83"/>
        <v>0</v>
      </c>
      <c r="AR232" s="143" t="s">
        <v>189</v>
      </c>
      <c r="AT232" s="143" t="s">
        <v>184</v>
      </c>
      <c r="AU232" s="143" t="s">
        <v>79</v>
      </c>
      <c r="AY232" s="17" t="s">
        <v>182</v>
      </c>
      <c r="BE232" s="144">
        <f t="shared" si="84"/>
        <v>0</v>
      </c>
      <c r="BF232" s="144">
        <f t="shared" si="85"/>
        <v>0</v>
      </c>
      <c r="BG232" s="144">
        <f t="shared" si="86"/>
        <v>0</v>
      </c>
      <c r="BH232" s="144">
        <f t="shared" si="87"/>
        <v>0</v>
      </c>
      <c r="BI232" s="144">
        <f t="shared" si="88"/>
        <v>0</v>
      </c>
      <c r="BJ232" s="17" t="s">
        <v>79</v>
      </c>
      <c r="BK232" s="144">
        <f t="shared" si="89"/>
        <v>0</v>
      </c>
      <c r="BL232" s="17" t="s">
        <v>189</v>
      </c>
      <c r="BM232" s="143" t="s">
        <v>2707</v>
      </c>
    </row>
    <row r="233" spans="2:65" s="1" customFormat="1" ht="16.5" customHeight="1">
      <c r="B233" s="131"/>
      <c r="C233" s="132" t="s">
        <v>1466</v>
      </c>
      <c r="D233" s="132" t="s">
        <v>184</v>
      </c>
      <c r="E233" s="133" t="s">
        <v>6821</v>
      </c>
      <c r="F233" s="134" t="s">
        <v>6822</v>
      </c>
      <c r="G233" s="135" t="s">
        <v>5256</v>
      </c>
      <c r="H233" s="136">
        <v>100</v>
      </c>
      <c r="I233" s="137"/>
      <c r="J233" s="138">
        <f t="shared" si="80"/>
        <v>0</v>
      </c>
      <c r="K233" s="134" t="s">
        <v>3</v>
      </c>
      <c r="L233" s="32"/>
      <c r="M233" s="139" t="s">
        <v>3</v>
      </c>
      <c r="N233" s="140" t="s">
        <v>43</v>
      </c>
      <c r="P233" s="141">
        <f t="shared" si="81"/>
        <v>0</v>
      </c>
      <c r="Q233" s="141">
        <v>0</v>
      </c>
      <c r="R233" s="141">
        <f t="shared" si="82"/>
        <v>0</v>
      </c>
      <c r="S233" s="141">
        <v>0</v>
      </c>
      <c r="T233" s="142">
        <f t="shared" si="83"/>
        <v>0</v>
      </c>
      <c r="AR233" s="143" t="s">
        <v>189</v>
      </c>
      <c r="AT233" s="143" t="s">
        <v>184</v>
      </c>
      <c r="AU233" s="143" t="s">
        <v>79</v>
      </c>
      <c r="AY233" s="17" t="s">
        <v>182</v>
      </c>
      <c r="BE233" s="144">
        <f t="shared" si="84"/>
        <v>0</v>
      </c>
      <c r="BF233" s="144">
        <f t="shared" si="85"/>
        <v>0</v>
      </c>
      <c r="BG233" s="144">
        <f t="shared" si="86"/>
        <v>0</v>
      </c>
      <c r="BH233" s="144">
        <f t="shared" si="87"/>
        <v>0</v>
      </c>
      <c r="BI233" s="144">
        <f t="shared" si="88"/>
        <v>0</v>
      </c>
      <c r="BJ233" s="17" t="s">
        <v>79</v>
      </c>
      <c r="BK233" s="144">
        <f t="shared" si="89"/>
        <v>0</v>
      </c>
      <c r="BL233" s="17" t="s">
        <v>189</v>
      </c>
      <c r="BM233" s="143" t="s">
        <v>2721</v>
      </c>
    </row>
    <row r="234" spans="2:65" s="1" customFormat="1" ht="16.5" customHeight="1">
      <c r="B234" s="131"/>
      <c r="C234" s="132" t="s">
        <v>1471</v>
      </c>
      <c r="D234" s="132" t="s">
        <v>184</v>
      </c>
      <c r="E234" s="133" t="s">
        <v>6823</v>
      </c>
      <c r="F234" s="134" t="s">
        <v>6824</v>
      </c>
      <c r="G234" s="135" t="s">
        <v>5256</v>
      </c>
      <c r="H234" s="136">
        <v>10</v>
      </c>
      <c r="I234" s="137"/>
      <c r="J234" s="138">
        <f t="shared" si="80"/>
        <v>0</v>
      </c>
      <c r="K234" s="134" t="s">
        <v>3</v>
      </c>
      <c r="L234" s="32"/>
      <c r="M234" s="139" t="s">
        <v>3</v>
      </c>
      <c r="N234" s="140" t="s">
        <v>43</v>
      </c>
      <c r="P234" s="141">
        <f t="shared" si="81"/>
        <v>0</v>
      </c>
      <c r="Q234" s="141">
        <v>0</v>
      </c>
      <c r="R234" s="141">
        <f t="shared" si="82"/>
        <v>0</v>
      </c>
      <c r="S234" s="141">
        <v>0</v>
      </c>
      <c r="T234" s="142">
        <f t="shared" si="83"/>
        <v>0</v>
      </c>
      <c r="AR234" s="143" t="s">
        <v>189</v>
      </c>
      <c r="AT234" s="143" t="s">
        <v>184</v>
      </c>
      <c r="AU234" s="143" t="s">
        <v>79</v>
      </c>
      <c r="AY234" s="17" t="s">
        <v>182</v>
      </c>
      <c r="BE234" s="144">
        <f t="shared" si="84"/>
        <v>0</v>
      </c>
      <c r="BF234" s="144">
        <f t="shared" si="85"/>
        <v>0</v>
      </c>
      <c r="BG234" s="144">
        <f t="shared" si="86"/>
        <v>0</v>
      </c>
      <c r="BH234" s="144">
        <f t="shared" si="87"/>
        <v>0</v>
      </c>
      <c r="BI234" s="144">
        <f t="shared" si="88"/>
        <v>0</v>
      </c>
      <c r="BJ234" s="17" t="s">
        <v>79</v>
      </c>
      <c r="BK234" s="144">
        <f t="shared" si="89"/>
        <v>0</v>
      </c>
      <c r="BL234" s="17" t="s">
        <v>189</v>
      </c>
      <c r="BM234" s="143" t="s">
        <v>2733</v>
      </c>
    </row>
    <row r="235" spans="2:65" s="1" customFormat="1" ht="16.5" customHeight="1">
      <c r="B235" s="131"/>
      <c r="C235" s="132" t="s">
        <v>1476</v>
      </c>
      <c r="D235" s="132" t="s">
        <v>184</v>
      </c>
      <c r="E235" s="133" t="s">
        <v>6825</v>
      </c>
      <c r="F235" s="134" t="s">
        <v>6826</v>
      </c>
      <c r="G235" s="135" t="s">
        <v>5256</v>
      </c>
      <c r="H235" s="136">
        <v>10</v>
      </c>
      <c r="I235" s="137"/>
      <c r="J235" s="138">
        <f t="shared" si="80"/>
        <v>0</v>
      </c>
      <c r="K235" s="134" t="s">
        <v>3</v>
      </c>
      <c r="L235" s="32"/>
      <c r="M235" s="139" t="s">
        <v>3</v>
      </c>
      <c r="N235" s="140" t="s">
        <v>43</v>
      </c>
      <c r="P235" s="141">
        <f t="shared" si="81"/>
        <v>0</v>
      </c>
      <c r="Q235" s="141">
        <v>0</v>
      </c>
      <c r="R235" s="141">
        <f t="shared" si="82"/>
        <v>0</v>
      </c>
      <c r="S235" s="141">
        <v>0</v>
      </c>
      <c r="T235" s="142">
        <f t="shared" si="83"/>
        <v>0</v>
      </c>
      <c r="AR235" s="143" t="s">
        <v>189</v>
      </c>
      <c r="AT235" s="143" t="s">
        <v>184</v>
      </c>
      <c r="AU235" s="143" t="s">
        <v>79</v>
      </c>
      <c r="AY235" s="17" t="s">
        <v>182</v>
      </c>
      <c r="BE235" s="144">
        <f t="shared" si="84"/>
        <v>0</v>
      </c>
      <c r="BF235" s="144">
        <f t="shared" si="85"/>
        <v>0</v>
      </c>
      <c r="BG235" s="144">
        <f t="shared" si="86"/>
        <v>0</v>
      </c>
      <c r="BH235" s="144">
        <f t="shared" si="87"/>
        <v>0</v>
      </c>
      <c r="BI235" s="144">
        <f t="shared" si="88"/>
        <v>0</v>
      </c>
      <c r="BJ235" s="17" t="s">
        <v>79</v>
      </c>
      <c r="BK235" s="144">
        <f t="shared" si="89"/>
        <v>0</v>
      </c>
      <c r="BL235" s="17" t="s">
        <v>189</v>
      </c>
      <c r="BM235" s="143" t="s">
        <v>2748</v>
      </c>
    </row>
    <row r="236" spans="2:65" s="1" customFormat="1" ht="16.5" customHeight="1">
      <c r="B236" s="131"/>
      <c r="C236" s="132" t="s">
        <v>1481</v>
      </c>
      <c r="D236" s="132" t="s">
        <v>184</v>
      </c>
      <c r="E236" s="133" t="s">
        <v>6827</v>
      </c>
      <c r="F236" s="134" t="s">
        <v>6828</v>
      </c>
      <c r="G236" s="135" t="s">
        <v>5256</v>
      </c>
      <c r="H236" s="136">
        <v>30</v>
      </c>
      <c r="I236" s="137"/>
      <c r="J236" s="138">
        <f t="shared" si="80"/>
        <v>0</v>
      </c>
      <c r="K236" s="134" t="s">
        <v>3</v>
      </c>
      <c r="L236" s="32"/>
      <c r="M236" s="139" t="s">
        <v>3</v>
      </c>
      <c r="N236" s="140" t="s">
        <v>43</v>
      </c>
      <c r="P236" s="141">
        <f t="shared" si="81"/>
        <v>0</v>
      </c>
      <c r="Q236" s="141">
        <v>0</v>
      </c>
      <c r="R236" s="141">
        <f t="shared" si="82"/>
        <v>0</v>
      </c>
      <c r="S236" s="141">
        <v>0</v>
      </c>
      <c r="T236" s="142">
        <f t="shared" si="83"/>
        <v>0</v>
      </c>
      <c r="AR236" s="143" t="s">
        <v>189</v>
      </c>
      <c r="AT236" s="143" t="s">
        <v>184</v>
      </c>
      <c r="AU236" s="143" t="s">
        <v>79</v>
      </c>
      <c r="AY236" s="17" t="s">
        <v>182</v>
      </c>
      <c r="BE236" s="144">
        <f t="shared" si="84"/>
        <v>0</v>
      </c>
      <c r="BF236" s="144">
        <f t="shared" si="85"/>
        <v>0</v>
      </c>
      <c r="BG236" s="144">
        <f t="shared" si="86"/>
        <v>0</v>
      </c>
      <c r="BH236" s="144">
        <f t="shared" si="87"/>
        <v>0</v>
      </c>
      <c r="BI236" s="144">
        <f t="shared" si="88"/>
        <v>0</v>
      </c>
      <c r="BJ236" s="17" t="s">
        <v>79</v>
      </c>
      <c r="BK236" s="144">
        <f t="shared" si="89"/>
        <v>0</v>
      </c>
      <c r="BL236" s="17" t="s">
        <v>189</v>
      </c>
      <c r="BM236" s="143" t="s">
        <v>2761</v>
      </c>
    </row>
    <row r="237" spans="2:65" s="1" customFormat="1" ht="16.5" customHeight="1">
      <c r="B237" s="131"/>
      <c r="C237" s="132" t="s">
        <v>1486</v>
      </c>
      <c r="D237" s="132" t="s">
        <v>184</v>
      </c>
      <c r="E237" s="133" t="s">
        <v>6829</v>
      </c>
      <c r="F237" s="134" t="s">
        <v>6830</v>
      </c>
      <c r="G237" s="135" t="s">
        <v>5256</v>
      </c>
      <c r="H237" s="136">
        <v>40</v>
      </c>
      <c r="I237" s="137"/>
      <c r="J237" s="138">
        <f t="shared" si="80"/>
        <v>0</v>
      </c>
      <c r="K237" s="134" t="s">
        <v>3</v>
      </c>
      <c r="L237" s="32"/>
      <c r="M237" s="139" t="s">
        <v>3</v>
      </c>
      <c r="N237" s="140" t="s">
        <v>43</v>
      </c>
      <c r="P237" s="141">
        <f t="shared" si="81"/>
        <v>0</v>
      </c>
      <c r="Q237" s="141">
        <v>0</v>
      </c>
      <c r="R237" s="141">
        <f t="shared" si="82"/>
        <v>0</v>
      </c>
      <c r="S237" s="141">
        <v>0</v>
      </c>
      <c r="T237" s="142">
        <f t="shared" si="83"/>
        <v>0</v>
      </c>
      <c r="AR237" s="143" t="s">
        <v>189</v>
      </c>
      <c r="AT237" s="143" t="s">
        <v>184</v>
      </c>
      <c r="AU237" s="143" t="s">
        <v>79</v>
      </c>
      <c r="AY237" s="17" t="s">
        <v>182</v>
      </c>
      <c r="BE237" s="144">
        <f t="shared" si="84"/>
        <v>0</v>
      </c>
      <c r="BF237" s="144">
        <f t="shared" si="85"/>
        <v>0</v>
      </c>
      <c r="BG237" s="144">
        <f t="shared" si="86"/>
        <v>0</v>
      </c>
      <c r="BH237" s="144">
        <f t="shared" si="87"/>
        <v>0</v>
      </c>
      <c r="BI237" s="144">
        <f t="shared" si="88"/>
        <v>0</v>
      </c>
      <c r="BJ237" s="17" t="s">
        <v>79</v>
      </c>
      <c r="BK237" s="144">
        <f t="shared" si="89"/>
        <v>0</v>
      </c>
      <c r="BL237" s="17" t="s">
        <v>189</v>
      </c>
      <c r="BM237" s="143" t="s">
        <v>2777</v>
      </c>
    </row>
    <row r="238" spans="2:65" s="1" customFormat="1" ht="16.5" customHeight="1">
      <c r="B238" s="131"/>
      <c r="C238" s="132" t="s">
        <v>1491</v>
      </c>
      <c r="D238" s="132" t="s">
        <v>184</v>
      </c>
      <c r="E238" s="133" t="s">
        <v>6831</v>
      </c>
      <c r="F238" s="134" t="s">
        <v>6832</v>
      </c>
      <c r="G238" s="135" t="s">
        <v>5256</v>
      </c>
      <c r="H238" s="136">
        <v>40</v>
      </c>
      <c r="I238" s="137"/>
      <c r="J238" s="138">
        <f t="shared" si="80"/>
        <v>0</v>
      </c>
      <c r="K238" s="134" t="s">
        <v>3</v>
      </c>
      <c r="L238" s="32"/>
      <c r="M238" s="139" t="s">
        <v>3</v>
      </c>
      <c r="N238" s="140" t="s">
        <v>43</v>
      </c>
      <c r="P238" s="141">
        <f t="shared" si="81"/>
        <v>0</v>
      </c>
      <c r="Q238" s="141">
        <v>0</v>
      </c>
      <c r="R238" s="141">
        <f t="shared" si="82"/>
        <v>0</v>
      </c>
      <c r="S238" s="141">
        <v>0</v>
      </c>
      <c r="T238" s="142">
        <f t="shared" si="83"/>
        <v>0</v>
      </c>
      <c r="AR238" s="143" t="s">
        <v>189</v>
      </c>
      <c r="AT238" s="143" t="s">
        <v>184</v>
      </c>
      <c r="AU238" s="143" t="s">
        <v>79</v>
      </c>
      <c r="AY238" s="17" t="s">
        <v>182</v>
      </c>
      <c r="BE238" s="144">
        <f t="shared" si="84"/>
        <v>0</v>
      </c>
      <c r="BF238" s="144">
        <f t="shared" si="85"/>
        <v>0</v>
      </c>
      <c r="BG238" s="144">
        <f t="shared" si="86"/>
        <v>0</v>
      </c>
      <c r="BH238" s="144">
        <f t="shared" si="87"/>
        <v>0</v>
      </c>
      <c r="BI238" s="144">
        <f t="shared" si="88"/>
        <v>0</v>
      </c>
      <c r="BJ238" s="17" t="s">
        <v>79</v>
      </c>
      <c r="BK238" s="144">
        <f t="shared" si="89"/>
        <v>0</v>
      </c>
      <c r="BL238" s="17" t="s">
        <v>189</v>
      </c>
      <c r="BM238" s="143" t="s">
        <v>2791</v>
      </c>
    </row>
    <row r="239" spans="2:65" s="1" customFormat="1" ht="16.5" customHeight="1">
      <c r="B239" s="131"/>
      <c r="C239" s="132" t="s">
        <v>1497</v>
      </c>
      <c r="D239" s="132" t="s">
        <v>184</v>
      </c>
      <c r="E239" s="133" t="s">
        <v>6833</v>
      </c>
      <c r="F239" s="134" t="s">
        <v>6834</v>
      </c>
      <c r="G239" s="135" t="s">
        <v>5256</v>
      </c>
      <c r="H239" s="136">
        <v>10</v>
      </c>
      <c r="I239" s="137"/>
      <c r="J239" s="138">
        <f t="shared" si="80"/>
        <v>0</v>
      </c>
      <c r="K239" s="134" t="s">
        <v>3</v>
      </c>
      <c r="L239" s="32"/>
      <c r="M239" s="139" t="s">
        <v>3</v>
      </c>
      <c r="N239" s="140" t="s">
        <v>43</v>
      </c>
      <c r="P239" s="141">
        <f t="shared" si="81"/>
        <v>0</v>
      </c>
      <c r="Q239" s="141">
        <v>0</v>
      </c>
      <c r="R239" s="141">
        <f t="shared" si="82"/>
        <v>0</v>
      </c>
      <c r="S239" s="141">
        <v>0</v>
      </c>
      <c r="T239" s="142">
        <f t="shared" si="83"/>
        <v>0</v>
      </c>
      <c r="AR239" s="143" t="s">
        <v>189</v>
      </c>
      <c r="AT239" s="143" t="s">
        <v>184</v>
      </c>
      <c r="AU239" s="143" t="s">
        <v>79</v>
      </c>
      <c r="AY239" s="17" t="s">
        <v>182</v>
      </c>
      <c r="BE239" s="144">
        <f t="shared" si="84"/>
        <v>0</v>
      </c>
      <c r="BF239" s="144">
        <f t="shared" si="85"/>
        <v>0</v>
      </c>
      <c r="BG239" s="144">
        <f t="shared" si="86"/>
        <v>0</v>
      </c>
      <c r="BH239" s="144">
        <f t="shared" si="87"/>
        <v>0</v>
      </c>
      <c r="BI239" s="144">
        <f t="shared" si="88"/>
        <v>0</v>
      </c>
      <c r="BJ239" s="17" t="s">
        <v>79</v>
      </c>
      <c r="BK239" s="144">
        <f t="shared" si="89"/>
        <v>0</v>
      </c>
      <c r="BL239" s="17" t="s">
        <v>189</v>
      </c>
      <c r="BM239" s="143" t="s">
        <v>2808</v>
      </c>
    </row>
    <row r="240" spans="2:65" s="1" customFormat="1" ht="16.5" customHeight="1">
      <c r="B240" s="131"/>
      <c r="C240" s="132" t="s">
        <v>1721</v>
      </c>
      <c r="D240" s="132" t="s">
        <v>184</v>
      </c>
      <c r="E240" s="133" t="s">
        <v>6835</v>
      </c>
      <c r="F240" s="134" t="s">
        <v>6836</v>
      </c>
      <c r="G240" s="135" t="s">
        <v>5256</v>
      </c>
      <c r="H240" s="136">
        <v>10</v>
      </c>
      <c r="I240" s="137"/>
      <c r="J240" s="138">
        <f t="shared" si="80"/>
        <v>0</v>
      </c>
      <c r="K240" s="134" t="s">
        <v>3</v>
      </c>
      <c r="L240" s="32"/>
      <c r="M240" s="139" t="s">
        <v>3</v>
      </c>
      <c r="N240" s="140" t="s">
        <v>43</v>
      </c>
      <c r="P240" s="141">
        <f t="shared" si="81"/>
        <v>0</v>
      </c>
      <c r="Q240" s="141">
        <v>0</v>
      </c>
      <c r="R240" s="141">
        <f t="shared" si="82"/>
        <v>0</v>
      </c>
      <c r="S240" s="141">
        <v>0</v>
      </c>
      <c r="T240" s="142">
        <f t="shared" si="83"/>
        <v>0</v>
      </c>
      <c r="AR240" s="143" t="s">
        <v>189</v>
      </c>
      <c r="AT240" s="143" t="s">
        <v>184</v>
      </c>
      <c r="AU240" s="143" t="s">
        <v>79</v>
      </c>
      <c r="AY240" s="17" t="s">
        <v>182</v>
      </c>
      <c r="BE240" s="144">
        <f t="shared" si="84"/>
        <v>0</v>
      </c>
      <c r="BF240" s="144">
        <f t="shared" si="85"/>
        <v>0</v>
      </c>
      <c r="BG240" s="144">
        <f t="shared" si="86"/>
        <v>0</v>
      </c>
      <c r="BH240" s="144">
        <f t="shared" si="87"/>
        <v>0</v>
      </c>
      <c r="BI240" s="144">
        <f t="shared" si="88"/>
        <v>0</v>
      </c>
      <c r="BJ240" s="17" t="s">
        <v>79</v>
      </c>
      <c r="BK240" s="144">
        <f t="shared" si="89"/>
        <v>0</v>
      </c>
      <c r="BL240" s="17" t="s">
        <v>189</v>
      </c>
      <c r="BM240" s="143" t="s">
        <v>2820</v>
      </c>
    </row>
    <row r="241" spans="2:65" s="1" customFormat="1" ht="16.5" customHeight="1">
      <c r="B241" s="131"/>
      <c r="C241" s="132" t="s">
        <v>1726</v>
      </c>
      <c r="D241" s="132" t="s">
        <v>184</v>
      </c>
      <c r="E241" s="133" t="s">
        <v>6837</v>
      </c>
      <c r="F241" s="134" t="s">
        <v>6838</v>
      </c>
      <c r="G241" s="135" t="s">
        <v>5256</v>
      </c>
      <c r="H241" s="136">
        <v>10</v>
      </c>
      <c r="I241" s="137"/>
      <c r="J241" s="138">
        <f t="shared" si="80"/>
        <v>0</v>
      </c>
      <c r="K241" s="134" t="s">
        <v>3</v>
      </c>
      <c r="L241" s="32"/>
      <c r="M241" s="139" t="s">
        <v>3</v>
      </c>
      <c r="N241" s="140" t="s">
        <v>43</v>
      </c>
      <c r="P241" s="141">
        <f t="shared" si="81"/>
        <v>0</v>
      </c>
      <c r="Q241" s="141">
        <v>0</v>
      </c>
      <c r="R241" s="141">
        <f t="shared" si="82"/>
        <v>0</v>
      </c>
      <c r="S241" s="141">
        <v>0</v>
      </c>
      <c r="T241" s="142">
        <f t="shared" si="83"/>
        <v>0</v>
      </c>
      <c r="AR241" s="143" t="s">
        <v>189</v>
      </c>
      <c r="AT241" s="143" t="s">
        <v>184</v>
      </c>
      <c r="AU241" s="143" t="s">
        <v>79</v>
      </c>
      <c r="AY241" s="17" t="s">
        <v>182</v>
      </c>
      <c r="BE241" s="144">
        <f t="shared" si="84"/>
        <v>0</v>
      </c>
      <c r="BF241" s="144">
        <f t="shared" si="85"/>
        <v>0</v>
      </c>
      <c r="BG241" s="144">
        <f t="shared" si="86"/>
        <v>0</v>
      </c>
      <c r="BH241" s="144">
        <f t="shared" si="87"/>
        <v>0</v>
      </c>
      <c r="BI241" s="144">
        <f t="shared" si="88"/>
        <v>0</v>
      </c>
      <c r="BJ241" s="17" t="s">
        <v>79</v>
      </c>
      <c r="BK241" s="144">
        <f t="shared" si="89"/>
        <v>0</v>
      </c>
      <c r="BL241" s="17" t="s">
        <v>189</v>
      </c>
      <c r="BM241" s="143" t="s">
        <v>2839</v>
      </c>
    </row>
    <row r="242" spans="2:65" s="1" customFormat="1" ht="16.5" customHeight="1">
      <c r="B242" s="131"/>
      <c r="C242" s="132" t="s">
        <v>1734</v>
      </c>
      <c r="D242" s="132" t="s">
        <v>184</v>
      </c>
      <c r="E242" s="133" t="s">
        <v>6839</v>
      </c>
      <c r="F242" s="134" t="s">
        <v>6840</v>
      </c>
      <c r="G242" s="135" t="s">
        <v>5256</v>
      </c>
      <c r="H242" s="136">
        <v>10</v>
      </c>
      <c r="I242" s="137"/>
      <c r="J242" s="138">
        <f t="shared" si="80"/>
        <v>0</v>
      </c>
      <c r="K242" s="134" t="s">
        <v>3</v>
      </c>
      <c r="L242" s="32"/>
      <c r="M242" s="139" t="s">
        <v>3</v>
      </c>
      <c r="N242" s="140" t="s">
        <v>43</v>
      </c>
      <c r="P242" s="141">
        <f t="shared" si="81"/>
        <v>0</v>
      </c>
      <c r="Q242" s="141">
        <v>0</v>
      </c>
      <c r="R242" s="141">
        <f t="shared" si="82"/>
        <v>0</v>
      </c>
      <c r="S242" s="141">
        <v>0</v>
      </c>
      <c r="T242" s="142">
        <f t="shared" si="83"/>
        <v>0</v>
      </c>
      <c r="AR242" s="143" t="s">
        <v>189</v>
      </c>
      <c r="AT242" s="143" t="s">
        <v>184</v>
      </c>
      <c r="AU242" s="143" t="s">
        <v>79</v>
      </c>
      <c r="AY242" s="17" t="s">
        <v>182</v>
      </c>
      <c r="BE242" s="144">
        <f t="shared" si="84"/>
        <v>0</v>
      </c>
      <c r="BF242" s="144">
        <f t="shared" si="85"/>
        <v>0</v>
      </c>
      <c r="BG242" s="144">
        <f t="shared" si="86"/>
        <v>0</v>
      </c>
      <c r="BH242" s="144">
        <f t="shared" si="87"/>
        <v>0</v>
      </c>
      <c r="BI242" s="144">
        <f t="shared" si="88"/>
        <v>0</v>
      </c>
      <c r="BJ242" s="17" t="s">
        <v>79</v>
      </c>
      <c r="BK242" s="144">
        <f t="shared" si="89"/>
        <v>0</v>
      </c>
      <c r="BL242" s="17" t="s">
        <v>189</v>
      </c>
      <c r="BM242" s="143" t="s">
        <v>2854</v>
      </c>
    </row>
    <row r="243" spans="2:65" s="1" customFormat="1" ht="16.5" customHeight="1">
      <c r="B243" s="131"/>
      <c r="C243" s="132" t="s">
        <v>1772</v>
      </c>
      <c r="D243" s="132" t="s">
        <v>184</v>
      </c>
      <c r="E243" s="133" t="s">
        <v>6841</v>
      </c>
      <c r="F243" s="134" t="s">
        <v>6842</v>
      </c>
      <c r="G243" s="135" t="s">
        <v>5256</v>
      </c>
      <c r="H243" s="136">
        <v>10</v>
      </c>
      <c r="I243" s="137"/>
      <c r="J243" s="138">
        <f t="shared" si="80"/>
        <v>0</v>
      </c>
      <c r="K243" s="134" t="s">
        <v>3</v>
      </c>
      <c r="L243" s="32"/>
      <c r="M243" s="139" t="s">
        <v>3</v>
      </c>
      <c r="N243" s="140" t="s">
        <v>43</v>
      </c>
      <c r="P243" s="141">
        <f t="shared" si="81"/>
        <v>0</v>
      </c>
      <c r="Q243" s="141">
        <v>0</v>
      </c>
      <c r="R243" s="141">
        <f t="shared" si="82"/>
        <v>0</v>
      </c>
      <c r="S243" s="141">
        <v>0</v>
      </c>
      <c r="T243" s="142">
        <f t="shared" si="83"/>
        <v>0</v>
      </c>
      <c r="AR243" s="143" t="s">
        <v>189</v>
      </c>
      <c r="AT243" s="143" t="s">
        <v>184</v>
      </c>
      <c r="AU243" s="143" t="s">
        <v>79</v>
      </c>
      <c r="AY243" s="17" t="s">
        <v>182</v>
      </c>
      <c r="BE243" s="144">
        <f t="shared" si="84"/>
        <v>0</v>
      </c>
      <c r="BF243" s="144">
        <f t="shared" si="85"/>
        <v>0</v>
      </c>
      <c r="BG243" s="144">
        <f t="shared" si="86"/>
        <v>0</v>
      </c>
      <c r="BH243" s="144">
        <f t="shared" si="87"/>
        <v>0</v>
      </c>
      <c r="BI243" s="144">
        <f t="shared" si="88"/>
        <v>0</v>
      </c>
      <c r="BJ243" s="17" t="s">
        <v>79</v>
      </c>
      <c r="BK243" s="144">
        <f t="shared" si="89"/>
        <v>0</v>
      </c>
      <c r="BL243" s="17" t="s">
        <v>189</v>
      </c>
      <c r="BM243" s="143" t="s">
        <v>2866</v>
      </c>
    </row>
    <row r="244" spans="2:65" s="1" customFormat="1" ht="37.9" customHeight="1">
      <c r="B244" s="131"/>
      <c r="C244" s="132" t="s">
        <v>1781</v>
      </c>
      <c r="D244" s="132" t="s">
        <v>184</v>
      </c>
      <c r="E244" s="133" t="s">
        <v>6843</v>
      </c>
      <c r="F244" s="134" t="s">
        <v>6844</v>
      </c>
      <c r="G244" s="135" t="s">
        <v>5256</v>
      </c>
      <c r="H244" s="136">
        <v>40</v>
      </c>
      <c r="I244" s="137"/>
      <c r="J244" s="138">
        <f t="shared" si="80"/>
        <v>0</v>
      </c>
      <c r="K244" s="134" t="s">
        <v>3</v>
      </c>
      <c r="L244" s="32"/>
      <c r="M244" s="139" t="s">
        <v>3</v>
      </c>
      <c r="N244" s="140" t="s">
        <v>43</v>
      </c>
      <c r="P244" s="141">
        <f t="shared" si="81"/>
        <v>0</v>
      </c>
      <c r="Q244" s="141">
        <v>0</v>
      </c>
      <c r="R244" s="141">
        <f t="shared" si="82"/>
        <v>0</v>
      </c>
      <c r="S244" s="141">
        <v>0</v>
      </c>
      <c r="T244" s="142">
        <f t="shared" si="83"/>
        <v>0</v>
      </c>
      <c r="AR244" s="143" t="s">
        <v>189</v>
      </c>
      <c r="AT244" s="143" t="s">
        <v>184</v>
      </c>
      <c r="AU244" s="143" t="s">
        <v>79</v>
      </c>
      <c r="AY244" s="17" t="s">
        <v>182</v>
      </c>
      <c r="BE244" s="144">
        <f t="shared" si="84"/>
        <v>0</v>
      </c>
      <c r="BF244" s="144">
        <f t="shared" si="85"/>
        <v>0</v>
      </c>
      <c r="BG244" s="144">
        <f t="shared" si="86"/>
        <v>0</v>
      </c>
      <c r="BH244" s="144">
        <f t="shared" si="87"/>
        <v>0</v>
      </c>
      <c r="BI244" s="144">
        <f t="shared" si="88"/>
        <v>0</v>
      </c>
      <c r="BJ244" s="17" t="s">
        <v>79</v>
      </c>
      <c r="BK244" s="144">
        <f t="shared" si="89"/>
        <v>0</v>
      </c>
      <c r="BL244" s="17" t="s">
        <v>189</v>
      </c>
      <c r="BM244" s="143" t="s">
        <v>2879</v>
      </c>
    </row>
    <row r="245" spans="2:65" s="1" customFormat="1" ht="16.5" customHeight="1">
      <c r="B245" s="131"/>
      <c r="C245" s="132" t="s">
        <v>1786</v>
      </c>
      <c r="D245" s="132" t="s">
        <v>184</v>
      </c>
      <c r="E245" s="133" t="s">
        <v>6845</v>
      </c>
      <c r="F245" s="134" t="s">
        <v>6846</v>
      </c>
      <c r="G245" s="135" t="s">
        <v>5256</v>
      </c>
      <c r="H245" s="136">
        <v>20</v>
      </c>
      <c r="I245" s="137"/>
      <c r="J245" s="138">
        <f t="shared" si="80"/>
        <v>0</v>
      </c>
      <c r="K245" s="134" t="s">
        <v>3</v>
      </c>
      <c r="L245" s="32"/>
      <c r="M245" s="139" t="s">
        <v>3</v>
      </c>
      <c r="N245" s="140" t="s">
        <v>43</v>
      </c>
      <c r="P245" s="141">
        <f t="shared" si="81"/>
        <v>0</v>
      </c>
      <c r="Q245" s="141">
        <v>0</v>
      </c>
      <c r="R245" s="141">
        <f t="shared" si="82"/>
        <v>0</v>
      </c>
      <c r="S245" s="141">
        <v>0</v>
      </c>
      <c r="T245" s="142">
        <f t="shared" si="83"/>
        <v>0</v>
      </c>
      <c r="AR245" s="143" t="s">
        <v>189</v>
      </c>
      <c r="AT245" s="143" t="s">
        <v>184</v>
      </c>
      <c r="AU245" s="143" t="s">
        <v>79</v>
      </c>
      <c r="AY245" s="17" t="s">
        <v>182</v>
      </c>
      <c r="BE245" s="144">
        <f t="shared" si="84"/>
        <v>0</v>
      </c>
      <c r="BF245" s="144">
        <f t="shared" si="85"/>
        <v>0</v>
      </c>
      <c r="BG245" s="144">
        <f t="shared" si="86"/>
        <v>0</v>
      </c>
      <c r="BH245" s="144">
        <f t="shared" si="87"/>
        <v>0</v>
      </c>
      <c r="BI245" s="144">
        <f t="shared" si="88"/>
        <v>0</v>
      </c>
      <c r="BJ245" s="17" t="s">
        <v>79</v>
      </c>
      <c r="BK245" s="144">
        <f t="shared" si="89"/>
        <v>0</v>
      </c>
      <c r="BL245" s="17" t="s">
        <v>189</v>
      </c>
      <c r="BM245" s="143" t="s">
        <v>2895</v>
      </c>
    </row>
    <row r="246" spans="2:65" s="1" customFormat="1" ht="16.5" customHeight="1">
      <c r="B246" s="131"/>
      <c r="C246" s="132" t="s">
        <v>1838</v>
      </c>
      <c r="D246" s="132" t="s">
        <v>184</v>
      </c>
      <c r="E246" s="133" t="s">
        <v>6847</v>
      </c>
      <c r="F246" s="134" t="s">
        <v>6848</v>
      </c>
      <c r="G246" s="135" t="s">
        <v>5256</v>
      </c>
      <c r="H246" s="136">
        <v>50</v>
      </c>
      <c r="I246" s="137"/>
      <c r="J246" s="138">
        <f t="shared" si="80"/>
        <v>0</v>
      </c>
      <c r="K246" s="134" t="s">
        <v>3</v>
      </c>
      <c r="L246" s="32"/>
      <c r="M246" s="139" t="s">
        <v>3</v>
      </c>
      <c r="N246" s="140" t="s">
        <v>43</v>
      </c>
      <c r="P246" s="141">
        <f t="shared" si="81"/>
        <v>0</v>
      </c>
      <c r="Q246" s="141">
        <v>0</v>
      </c>
      <c r="R246" s="141">
        <f t="shared" si="82"/>
        <v>0</v>
      </c>
      <c r="S246" s="141">
        <v>0</v>
      </c>
      <c r="T246" s="142">
        <f t="shared" si="83"/>
        <v>0</v>
      </c>
      <c r="AR246" s="143" t="s">
        <v>189</v>
      </c>
      <c r="AT246" s="143" t="s">
        <v>184</v>
      </c>
      <c r="AU246" s="143" t="s">
        <v>79</v>
      </c>
      <c r="AY246" s="17" t="s">
        <v>182</v>
      </c>
      <c r="BE246" s="144">
        <f t="shared" si="84"/>
        <v>0</v>
      </c>
      <c r="BF246" s="144">
        <f t="shared" si="85"/>
        <v>0</v>
      </c>
      <c r="BG246" s="144">
        <f t="shared" si="86"/>
        <v>0</v>
      </c>
      <c r="BH246" s="144">
        <f t="shared" si="87"/>
        <v>0</v>
      </c>
      <c r="BI246" s="144">
        <f t="shared" si="88"/>
        <v>0</v>
      </c>
      <c r="BJ246" s="17" t="s">
        <v>79</v>
      </c>
      <c r="BK246" s="144">
        <f t="shared" si="89"/>
        <v>0</v>
      </c>
      <c r="BL246" s="17" t="s">
        <v>189</v>
      </c>
      <c r="BM246" s="143" t="s">
        <v>2912</v>
      </c>
    </row>
    <row r="247" spans="2:65" s="1" customFormat="1" ht="24.2" customHeight="1">
      <c r="B247" s="131"/>
      <c r="C247" s="132" t="s">
        <v>1848</v>
      </c>
      <c r="D247" s="132" t="s">
        <v>184</v>
      </c>
      <c r="E247" s="133" t="s">
        <v>6849</v>
      </c>
      <c r="F247" s="134" t="s">
        <v>6850</v>
      </c>
      <c r="G247" s="135" t="s">
        <v>5256</v>
      </c>
      <c r="H247" s="136">
        <v>50</v>
      </c>
      <c r="I247" s="137"/>
      <c r="J247" s="138">
        <f t="shared" si="80"/>
        <v>0</v>
      </c>
      <c r="K247" s="134" t="s">
        <v>3</v>
      </c>
      <c r="L247" s="32"/>
      <c r="M247" s="139" t="s">
        <v>3</v>
      </c>
      <c r="N247" s="140" t="s">
        <v>43</v>
      </c>
      <c r="P247" s="141">
        <f t="shared" si="81"/>
        <v>0</v>
      </c>
      <c r="Q247" s="141">
        <v>0</v>
      </c>
      <c r="R247" s="141">
        <f t="shared" si="82"/>
        <v>0</v>
      </c>
      <c r="S247" s="141">
        <v>0</v>
      </c>
      <c r="T247" s="142">
        <f t="shared" si="83"/>
        <v>0</v>
      </c>
      <c r="AR247" s="143" t="s">
        <v>189</v>
      </c>
      <c r="AT247" s="143" t="s">
        <v>184</v>
      </c>
      <c r="AU247" s="143" t="s">
        <v>79</v>
      </c>
      <c r="AY247" s="17" t="s">
        <v>182</v>
      </c>
      <c r="BE247" s="144">
        <f t="shared" si="84"/>
        <v>0</v>
      </c>
      <c r="BF247" s="144">
        <f t="shared" si="85"/>
        <v>0</v>
      </c>
      <c r="BG247" s="144">
        <f t="shared" si="86"/>
        <v>0</v>
      </c>
      <c r="BH247" s="144">
        <f t="shared" si="87"/>
        <v>0</v>
      </c>
      <c r="BI247" s="144">
        <f t="shared" si="88"/>
        <v>0</v>
      </c>
      <c r="BJ247" s="17" t="s">
        <v>79</v>
      </c>
      <c r="BK247" s="144">
        <f t="shared" si="89"/>
        <v>0</v>
      </c>
      <c r="BL247" s="17" t="s">
        <v>189</v>
      </c>
      <c r="BM247" s="143" t="s">
        <v>2922</v>
      </c>
    </row>
    <row r="248" spans="2:65" s="1" customFormat="1" ht="16.5" customHeight="1">
      <c r="B248" s="131"/>
      <c r="C248" s="132" t="s">
        <v>1854</v>
      </c>
      <c r="D248" s="132" t="s">
        <v>184</v>
      </c>
      <c r="E248" s="133" t="s">
        <v>6851</v>
      </c>
      <c r="F248" s="134" t="s">
        <v>6852</v>
      </c>
      <c r="G248" s="135" t="s">
        <v>5256</v>
      </c>
      <c r="H248" s="136">
        <v>10</v>
      </c>
      <c r="I248" s="137"/>
      <c r="J248" s="138">
        <f t="shared" si="80"/>
        <v>0</v>
      </c>
      <c r="K248" s="134" t="s">
        <v>3</v>
      </c>
      <c r="L248" s="32"/>
      <c r="M248" s="139" t="s">
        <v>3</v>
      </c>
      <c r="N248" s="140" t="s">
        <v>43</v>
      </c>
      <c r="P248" s="141">
        <f t="shared" si="81"/>
        <v>0</v>
      </c>
      <c r="Q248" s="141">
        <v>0</v>
      </c>
      <c r="R248" s="141">
        <f t="shared" si="82"/>
        <v>0</v>
      </c>
      <c r="S248" s="141">
        <v>0</v>
      </c>
      <c r="T248" s="142">
        <f t="shared" si="83"/>
        <v>0</v>
      </c>
      <c r="AR248" s="143" t="s">
        <v>189</v>
      </c>
      <c r="AT248" s="143" t="s">
        <v>184</v>
      </c>
      <c r="AU248" s="143" t="s">
        <v>79</v>
      </c>
      <c r="AY248" s="17" t="s">
        <v>182</v>
      </c>
      <c r="BE248" s="144">
        <f t="shared" si="84"/>
        <v>0</v>
      </c>
      <c r="BF248" s="144">
        <f t="shared" si="85"/>
        <v>0</v>
      </c>
      <c r="BG248" s="144">
        <f t="shared" si="86"/>
        <v>0</v>
      </c>
      <c r="BH248" s="144">
        <f t="shared" si="87"/>
        <v>0</v>
      </c>
      <c r="BI248" s="144">
        <f t="shared" si="88"/>
        <v>0</v>
      </c>
      <c r="BJ248" s="17" t="s">
        <v>79</v>
      </c>
      <c r="BK248" s="144">
        <f t="shared" si="89"/>
        <v>0</v>
      </c>
      <c r="BL248" s="17" t="s">
        <v>189</v>
      </c>
      <c r="BM248" s="143" t="s">
        <v>2934</v>
      </c>
    </row>
    <row r="249" spans="2:65" s="1" customFormat="1" ht="16.5" customHeight="1">
      <c r="B249" s="131"/>
      <c r="C249" s="132" t="s">
        <v>1859</v>
      </c>
      <c r="D249" s="132" t="s">
        <v>184</v>
      </c>
      <c r="E249" s="133" t="s">
        <v>6853</v>
      </c>
      <c r="F249" s="134" t="s">
        <v>6854</v>
      </c>
      <c r="G249" s="135" t="s">
        <v>5256</v>
      </c>
      <c r="H249" s="136">
        <v>10</v>
      </c>
      <c r="I249" s="137"/>
      <c r="J249" s="138">
        <f t="shared" si="80"/>
        <v>0</v>
      </c>
      <c r="K249" s="134" t="s">
        <v>3</v>
      </c>
      <c r="L249" s="32"/>
      <c r="M249" s="139" t="s">
        <v>3</v>
      </c>
      <c r="N249" s="140" t="s">
        <v>43</v>
      </c>
      <c r="P249" s="141">
        <f t="shared" si="81"/>
        <v>0</v>
      </c>
      <c r="Q249" s="141">
        <v>0</v>
      </c>
      <c r="R249" s="141">
        <f t="shared" si="82"/>
        <v>0</v>
      </c>
      <c r="S249" s="141">
        <v>0</v>
      </c>
      <c r="T249" s="142">
        <f t="shared" si="83"/>
        <v>0</v>
      </c>
      <c r="AR249" s="143" t="s">
        <v>189</v>
      </c>
      <c r="AT249" s="143" t="s">
        <v>184</v>
      </c>
      <c r="AU249" s="143" t="s">
        <v>79</v>
      </c>
      <c r="AY249" s="17" t="s">
        <v>182</v>
      </c>
      <c r="BE249" s="144">
        <f t="shared" si="84"/>
        <v>0</v>
      </c>
      <c r="BF249" s="144">
        <f t="shared" si="85"/>
        <v>0</v>
      </c>
      <c r="BG249" s="144">
        <f t="shared" si="86"/>
        <v>0</v>
      </c>
      <c r="BH249" s="144">
        <f t="shared" si="87"/>
        <v>0</v>
      </c>
      <c r="BI249" s="144">
        <f t="shared" si="88"/>
        <v>0</v>
      </c>
      <c r="BJ249" s="17" t="s">
        <v>79</v>
      </c>
      <c r="BK249" s="144">
        <f t="shared" si="89"/>
        <v>0</v>
      </c>
      <c r="BL249" s="17" t="s">
        <v>189</v>
      </c>
      <c r="BM249" s="143" t="s">
        <v>2951</v>
      </c>
    </row>
    <row r="250" spans="2:65" s="1" customFormat="1" ht="24.2" customHeight="1">
      <c r="B250" s="131"/>
      <c r="C250" s="132" t="s">
        <v>1864</v>
      </c>
      <c r="D250" s="132" t="s">
        <v>184</v>
      </c>
      <c r="E250" s="133" t="s">
        <v>6855</v>
      </c>
      <c r="F250" s="134" t="s">
        <v>6856</v>
      </c>
      <c r="G250" s="135" t="s">
        <v>5256</v>
      </c>
      <c r="H250" s="136">
        <v>30</v>
      </c>
      <c r="I250" s="137"/>
      <c r="J250" s="138">
        <f t="shared" si="80"/>
        <v>0</v>
      </c>
      <c r="K250" s="134" t="s">
        <v>3</v>
      </c>
      <c r="L250" s="32"/>
      <c r="M250" s="139" t="s">
        <v>3</v>
      </c>
      <c r="N250" s="140" t="s">
        <v>43</v>
      </c>
      <c r="P250" s="141">
        <f t="shared" si="81"/>
        <v>0</v>
      </c>
      <c r="Q250" s="141">
        <v>0</v>
      </c>
      <c r="R250" s="141">
        <f t="shared" si="82"/>
        <v>0</v>
      </c>
      <c r="S250" s="141">
        <v>0</v>
      </c>
      <c r="T250" s="142">
        <f t="shared" si="83"/>
        <v>0</v>
      </c>
      <c r="AR250" s="143" t="s">
        <v>189</v>
      </c>
      <c r="AT250" s="143" t="s">
        <v>184</v>
      </c>
      <c r="AU250" s="143" t="s">
        <v>79</v>
      </c>
      <c r="AY250" s="17" t="s">
        <v>182</v>
      </c>
      <c r="BE250" s="144">
        <f t="shared" si="84"/>
        <v>0</v>
      </c>
      <c r="BF250" s="144">
        <f t="shared" si="85"/>
        <v>0</v>
      </c>
      <c r="BG250" s="144">
        <f t="shared" si="86"/>
        <v>0</v>
      </c>
      <c r="BH250" s="144">
        <f t="shared" si="87"/>
        <v>0</v>
      </c>
      <c r="BI250" s="144">
        <f t="shared" si="88"/>
        <v>0</v>
      </c>
      <c r="BJ250" s="17" t="s">
        <v>79</v>
      </c>
      <c r="BK250" s="144">
        <f t="shared" si="89"/>
        <v>0</v>
      </c>
      <c r="BL250" s="17" t="s">
        <v>189</v>
      </c>
      <c r="BM250" s="143" t="s">
        <v>2996</v>
      </c>
    </row>
    <row r="251" spans="2:65" s="1" customFormat="1" ht="16.5" customHeight="1">
      <c r="B251" s="131"/>
      <c r="C251" s="132" t="s">
        <v>1897</v>
      </c>
      <c r="D251" s="132" t="s">
        <v>184</v>
      </c>
      <c r="E251" s="133" t="s">
        <v>6857</v>
      </c>
      <c r="F251" s="134" t="s">
        <v>6858</v>
      </c>
      <c r="G251" s="135" t="s">
        <v>5381</v>
      </c>
      <c r="H251" s="136">
        <v>1</v>
      </c>
      <c r="I251" s="137"/>
      <c r="J251" s="138">
        <f t="shared" si="80"/>
        <v>0</v>
      </c>
      <c r="K251" s="134" t="s">
        <v>3</v>
      </c>
      <c r="L251" s="32"/>
      <c r="M251" s="139" t="s">
        <v>3</v>
      </c>
      <c r="N251" s="140" t="s">
        <v>43</v>
      </c>
      <c r="P251" s="141">
        <f t="shared" si="81"/>
        <v>0</v>
      </c>
      <c r="Q251" s="141">
        <v>0</v>
      </c>
      <c r="R251" s="141">
        <f t="shared" si="82"/>
        <v>0</v>
      </c>
      <c r="S251" s="141">
        <v>0</v>
      </c>
      <c r="T251" s="142">
        <f t="shared" si="83"/>
        <v>0</v>
      </c>
      <c r="AR251" s="143" t="s">
        <v>189</v>
      </c>
      <c r="AT251" s="143" t="s">
        <v>184</v>
      </c>
      <c r="AU251" s="143" t="s">
        <v>79</v>
      </c>
      <c r="AY251" s="17" t="s">
        <v>182</v>
      </c>
      <c r="BE251" s="144">
        <f t="shared" si="84"/>
        <v>0</v>
      </c>
      <c r="BF251" s="144">
        <f t="shared" si="85"/>
        <v>0</v>
      </c>
      <c r="BG251" s="144">
        <f t="shared" si="86"/>
        <v>0</v>
      </c>
      <c r="BH251" s="144">
        <f t="shared" si="87"/>
        <v>0</v>
      </c>
      <c r="BI251" s="144">
        <f t="shared" si="88"/>
        <v>0</v>
      </c>
      <c r="BJ251" s="17" t="s">
        <v>79</v>
      </c>
      <c r="BK251" s="144">
        <f t="shared" si="89"/>
        <v>0</v>
      </c>
      <c r="BL251" s="17" t="s">
        <v>189</v>
      </c>
      <c r="BM251" s="143" t="s">
        <v>3007</v>
      </c>
    </row>
    <row r="252" spans="2:65" s="1" customFormat="1" ht="16.5" customHeight="1">
      <c r="B252" s="131"/>
      <c r="C252" s="132" t="s">
        <v>1906</v>
      </c>
      <c r="D252" s="132" t="s">
        <v>184</v>
      </c>
      <c r="E252" s="133" t="s">
        <v>6859</v>
      </c>
      <c r="F252" s="134" t="s">
        <v>6860</v>
      </c>
      <c r="G252" s="135" t="s">
        <v>5256</v>
      </c>
      <c r="H252" s="136">
        <v>25</v>
      </c>
      <c r="I252" s="137"/>
      <c r="J252" s="138">
        <f t="shared" si="80"/>
        <v>0</v>
      </c>
      <c r="K252" s="134" t="s">
        <v>3</v>
      </c>
      <c r="L252" s="32"/>
      <c r="M252" s="139" t="s">
        <v>3</v>
      </c>
      <c r="N252" s="140" t="s">
        <v>43</v>
      </c>
      <c r="P252" s="141">
        <f t="shared" si="81"/>
        <v>0</v>
      </c>
      <c r="Q252" s="141">
        <v>0</v>
      </c>
      <c r="R252" s="141">
        <f t="shared" si="82"/>
        <v>0</v>
      </c>
      <c r="S252" s="141">
        <v>0</v>
      </c>
      <c r="T252" s="142">
        <f t="shared" si="83"/>
        <v>0</v>
      </c>
      <c r="AR252" s="143" t="s">
        <v>189</v>
      </c>
      <c r="AT252" s="143" t="s">
        <v>184</v>
      </c>
      <c r="AU252" s="143" t="s">
        <v>79</v>
      </c>
      <c r="AY252" s="17" t="s">
        <v>182</v>
      </c>
      <c r="BE252" s="144">
        <f t="shared" si="84"/>
        <v>0</v>
      </c>
      <c r="BF252" s="144">
        <f t="shared" si="85"/>
        <v>0</v>
      </c>
      <c r="BG252" s="144">
        <f t="shared" si="86"/>
        <v>0</v>
      </c>
      <c r="BH252" s="144">
        <f t="shared" si="87"/>
        <v>0</v>
      </c>
      <c r="BI252" s="144">
        <f t="shared" si="88"/>
        <v>0</v>
      </c>
      <c r="BJ252" s="17" t="s">
        <v>79</v>
      </c>
      <c r="BK252" s="144">
        <f t="shared" si="89"/>
        <v>0</v>
      </c>
      <c r="BL252" s="17" t="s">
        <v>189</v>
      </c>
      <c r="BM252" s="143" t="s">
        <v>3021</v>
      </c>
    </row>
    <row r="253" spans="2:65" s="1" customFormat="1" ht="16.5" customHeight="1">
      <c r="B253" s="131"/>
      <c r="C253" s="132" t="s">
        <v>1912</v>
      </c>
      <c r="D253" s="132" t="s">
        <v>184</v>
      </c>
      <c r="E253" s="133" t="s">
        <v>6861</v>
      </c>
      <c r="F253" s="134" t="s">
        <v>6862</v>
      </c>
      <c r="G253" s="135" t="s">
        <v>5256</v>
      </c>
      <c r="H253" s="136">
        <v>180</v>
      </c>
      <c r="I253" s="137"/>
      <c r="J253" s="138">
        <f t="shared" si="80"/>
        <v>0</v>
      </c>
      <c r="K253" s="134" t="s">
        <v>3</v>
      </c>
      <c r="L253" s="32"/>
      <c r="M253" s="139" t="s">
        <v>3</v>
      </c>
      <c r="N253" s="140" t="s">
        <v>43</v>
      </c>
      <c r="P253" s="141">
        <f t="shared" si="81"/>
        <v>0</v>
      </c>
      <c r="Q253" s="141">
        <v>0</v>
      </c>
      <c r="R253" s="141">
        <f t="shared" si="82"/>
        <v>0</v>
      </c>
      <c r="S253" s="141">
        <v>0</v>
      </c>
      <c r="T253" s="142">
        <f t="shared" si="83"/>
        <v>0</v>
      </c>
      <c r="AR253" s="143" t="s">
        <v>189</v>
      </c>
      <c r="AT253" s="143" t="s">
        <v>184</v>
      </c>
      <c r="AU253" s="143" t="s">
        <v>79</v>
      </c>
      <c r="AY253" s="17" t="s">
        <v>182</v>
      </c>
      <c r="BE253" s="144">
        <f t="shared" si="84"/>
        <v>0</v>
      </c>
      <c r="BF253" s="144">
        <f t="shared" si="85"/>
        <v>0</v>
      </c>
      <c r="BG253" s="144">
        <f t="shared" si="86"/>
        <v>0</v>
      </c>
      <c r="BH253" s="144">
        <f t="shared" si="87"/>
        <v>0</v>
      </c>
      <c r="BI253" s="144">
        <f t="shared" si="88"/>
        <v>0</v>
      </c>
      <c r="BJ253" s="17" t="s">
        <v>79</v>
      </c>
      <c r="BK253" s="144">
        <f t="shared" si="89"/>
        <v>0</v>
      </c>
      <c r="BL253" s="17" t="s">
        <v>189</v>
      </c>
      <c r="BM253" s="143" t="s">
        <v>3032</v>
      </c>
    </row>
    <row r="254" spans="2:65" s="1" customFormat="1" ht="16.5" customHeight="1">
      <c r="B254" s="131"/>
      <c r="C254" s="132" t="s">
        <v>1917</v>
      </c>
      <c r="D254" s="132" t="s">
        <v>184</v>
      </c>
      <c r="E254" s="133" t="s">
        <v>6863</v>
      </c>
      <c r="F254" s="134" t="s">
        <v>6864</v>
      </c>
      <c r="G254" s="135" t="s">
        <v>2999</v>
      </c>
      <c r="H254" s="136">
        <v>1</v>
      </c>
      <c r="I254" s="137"/>
      <c r="J254" s="138">
        <f t="shared" si="80"/>
        <v>0</v>
      </c>
      <c r="K254" s="134" t="s">
        <v>3</v>
      </c>
      <c r="L254" s="32"/>
      <c r="M254" s="186" t="s">
        <v>3</v>
      </c>
      <c r="N254" s="187" t="s">
        <v>43</v>
      </c>
      <c r="O254" s="188"/>
      <c r="P254" s="189">
        <f t="shared" si="81"/>
        <v>0</v>
      </c>
      <c r="Q254" s="189">
        <v>0</v>
      </c>
      <c r="R254" s="189">
        <f t="shared" si="82"/>
        <v>0</v>
      </c>
      <c r="S254" s="189">
        <v>0</v>
      </c>
      <c r="T254" s="190">
        <f t="shared" si="83"/>
        <v>0</v>
      </c>
      <c r="AR254" s="143" t="s">
        <v>189</v>
      </c>
      <c r="AT254" s="143" t="s">
        <v>184</v>
      </c>
      <c r="AU254" s="143" t="s">
        <v>79</v>
      </c>
      <c r="AY254" s="17" t="s">
        <v>182</v>
      </c>
      <c r="BE254" s="144">
        <f t="shared" si="84"/>
        <v>0</v>
      </c>
      <c r="BF254" s="144">
        <f t="shared" si="85"/>
        <v>0</v>
      </c>
      <c r="BG254" s="144">
        <f t="shared" si="86"/>
        <v>0</v>
      </c>
      <c r="BH254" s="144">
        <f t="shared" si="87"/>
        <v>0</v>
      </c>
      <c r="BI254" s="144">
        <f t="shared" si="88"/>
        <v>0</v>
      </c>
      <c r="BJ254" s="17" t="s">
        <v>79</v>
      </c>
      <c r="BK254" s="144">
        <f t="shared" si="89"/>
        <v>0</v>
      </c>
      <c r="BL254" s="17" t="s">
        <v>189</v>
      </c>
      <c r="BM254" s="143" t="s">
        <v>6865</v>
      </c>
    </row>
    <row r="255" spans="2:65" s="1" customFormat="1" ht="6.95" customHeight="1">
      <c r="B255" s="41"/>
      <c r="C255" s="42"/>
      <c r="D255" s="42"/>
      <c r="E255" s="42"/>
      <c r="F255" s="42"/>
      <c r="G255" s="42"/>
      <c r="H255" s="42"/>
      <c r="I255" s="42"/>
      <c r="J255" s="42"/>
      <c r="K255" s="42"/>
      <c r="L255" s="32"/>
    </row>
  </sheetData>
  <autoFilter ref="C95:K254"/>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B2:BM18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t="s">
        <v>6</v>
      </c>
      <c r="M2" s="309"/>
      <c r="N2" s="309"/>
      <c r="O2" s="309"/>
      <c r="P2" s="309"/>
      <c r="Q2" s="309"/>
      <c r="R2" s="309"/>
      <c r="S2" s="309"/>
      <c r="T2" s="309"/>
      <c r="U2" s="309"/>
      <c r="V2" s="309"/>
      <c r="AT2" s="17" t="s">
        <v>107</v>
      </c>
    </row>
    <row r="3" spans="2:46" ht="6.95" customHeight="1">
      <c r="B3" s="18"/>
      <c r="C3" s="19"/>
      <c r="D3" s="19"/>
      <c r="E3" s="19"/>
      <c r="F3" s="19"/>
      <c r="G3" s="19"/>
      <c r="H3" s="19"/>
      <c r="I3" s="19"/>
      <c r="J3" s="19"/>
      <c r="K3" s="19"/>
      <c r="L3" s="20"/>
      <c r="AT3" s="17" t="s">
        <v>81</v>
      </c>
    </row>
    <row r="4" spans="2:46" ht="24.95" customHeight="1">
      <c r="B4" s="20"/>
      <c r="D4" s="21" t="s">
        <v>125</v>
      </c>
      <c r="L4" s="20"/>
      <c r="M4" s="89" t="s">
        <v>11</v>
      </c>
      <c r="AT4" s="17" t="s">
        <v>4</v>
      </c>
    </row>
    <row r="5" spans="2:46" ht="6.95" customHeight="1">
      <c r="B5" s="20"/>
      <c r="L5" s="20"/>
    </row>
    <row r="6" spans="2:46" ht="12" customHeight="1">
      <c r="B6" s="20"/>
      <c r="D6" s="27" t="s">
        <v>17</v>
      </c>
      <c r="L6" s="20"/>
    </row>
    <row r="7" spans="2:46" ht="26.25" customHeight="1">
      <c r="B7" s="20"/>
      <c r="E7" s="341" t="str">
        <f>'Rekapitulace stavby'!K6</f>
        <v>Stavební úpravy části objektu A (budovy T13) na dětskou psychiatrii Nemocnice České Budějovice</v>
      </c>
      <c r="F7" s="342"/>
      <c r="G7" s="342"/>
      <c r="H7" s="342"/>
      <c r="L7" s="20"/>
    </row>
    <row r="8" spans="2:46" ht="12" customHeight="1">
      <c r="B8" s="20"/>
      <c r="D8" s="27" t="s">
        <v>126</v>
      </c>
      <c r="L8" s="20"/>
    </row>
    <row r="9" spans="2:46" s="1" customFormat="1" ht="16.5" customHeight="1">
      <c r="B9" s="32"/>
      <c r="E9" s="341" t="s">
        <v>127</v>
      </c>
      <c r="F9" s="340"/>
      <c r="G9" s="340"/>
      <c r="H9" s="340"/>
      <c r="L9" s="32"/>
    </row>
    <row r="10" spans="2:46" s="1" customFormat="1" ht="12" customHeight="1">
      <c r="B10" s="32"/>
      <c r="D10" s="27" t="s">
        <v>128</v>
      </c>
      <c r="L10" s="32"/>
    </row>
    <row r="11" spans="2:46" s="1" customFormat="1" ht="16.5" customHeight="1">
      <c r="B11" s="32"/>
      <c r="E11" s="335" t="s">
        <v>6866</v>
      </c>
      <c r="F11" s="340"/>
      <c r="G11" s="340"/>
      <c r="H11" s="340"/>
      <c r="L11" s="32"/>
    </row>
    <row r="12" spans="2:46" s="1" customFormat="1">
      <c r="B12" s="32"/>
      <c r="L12" s="32"/>
    </row>
    <row r="13" spans="2:46" s="1" customFormat="1" ht="12" customHeight="1">
      <c r="B13" s="32"/>
      <c r="D13" s="27" t="s">
        <v>19</v>
      </c>
      <c r="F13" s="25" t="s">
        <v>3</v>
      </c>
      <c r="I13" s="27" t="s">
        <v>21</v>
      </c>
      <c r="J13" s="25" t="s">
        <v>3</v>
      </c>
      <c r="L13" s="32"/>
    </row>
    <row r="14" spans="2:46" s="1" customFormat="1" ht="12" customHeight="1">
      <c r="B14" s="32"/>
      <c r="D14" s="27" t="s">
        <v>22</v>
      </c>
      <c r="F14" s="25" t="s">
        <v>23</v>
      </c>
      <c r="I14" s="27" t="s">
        <v>24</v>
      </c>
      <c r="J14" s="49" t="str">
        <f>'Rekapitulace stavby'!AN8</f>
        <v>11. 5. 2023</v>
      </c>
      <c r="L14" s="32"/>
    </row>
    <row r="15" spans="2:46" s="1" customFormat="1" ht="10.9" customHeight="1">
      <c r="B15" s="32"/>
      <c r="L15" s="32"/>
    </row>
    <row r="16" spans="2:46" s="1" customFormat="1" ht="12" customHeight="1">
      <c r="B16" s="32"/>
      <c r="D16" s="27" t="s">
        <v>26</v>
      </c>
      <c r="I16" s="27" t="s">
        <v>27</v>
      </c>
      <c r="J16" s="25" t="str">
        <f>IF('Rekapitulace stavby'!AN10="","",'Rekapitulace stavby'!AN10)</f>
        <v/>
      </c>
      <c r="L16" s="32"/>
    </row>
    <row r="17" spans="2:12" s="1" customFormat="1" ht="18" customHeight="1">
      <c r="B17" s="32"/>
      <c r="E17" s="25" t="str">
        <f>IF('Rekapitulace stavby'!E11="","",'Rekapitulace stavby'!E11)</f>
        <v xml:space="preserve"> </v>
      </c>
      <c r="I17" s="27" t="s">
        <v>29</v>
      </c>
      <c r="J17" s="25" t="str">
        <f>IF('Rekapitulace stavby'!AN11="","",'Rekapitulace stavby'!AN11)</f>
        <v/>
      </c>
      <c r="L17" s="32"/>
    </row>
    <row r="18" spans="2:12" s="1" customFormat="1" ht="6.95" customHeight="1">
      <c r="B18" s="32"/>
      <c r="L18" s="32"/>
    </row>
    <row r="19" spans="2:12" s="1" customFormat="1" ht="12" customHeight="1">
      <c r="B19" s="32"/>
      <c r="D19" s="27" t="s">
        <v>30</v>
      </c>
      <c r="I19" s="27" t="s">
        <v>27</v>
      </c>
      <c r="J19" s="28" t="str">
        <f>'Rekapitulace stavby'!AN13</f>
        <v>Vyplň údaj</v>
      </c>
      <c r="L19" s="32"/>
    </row>
    <row r="20" spans="2:12" s="1" customFormat="1" ht="18" customHeight="1">
      <c r="B20" s="32"/>
      <c r="E20" s="343" t="str">
        <f>'Rekapitulace stavby'!E14</f>
        <v>Vyplň údaj</v>
      </c>
      <c r="F20" s="325"/>
      <c r="G20" s="325"/>
      <c r="H20" s="325"/>
      <c r="I20" s="27" t="s">
        <v>29</v>
      </c>
      <c r="J20" s="28" t="str">
        <f>'Rekapitulace stavby'!AN14</f>
        <v>Vyplň údaj</v>
      </c>
      <c r="L20" s="32"/>
    </row>
    <row r="21" spans="2:12" s="1" customFormat="1" ht="6.95" customHeight="1">
      <c r="B21" s="32"/>
      <c r="L21" s="32"/>
    </row>
    <row r="22" spans="2:12" s="1" customFormat="1" ht="12" customHeight="1">
      <c r="B22" s="32"/>
      <c r="D22" s="27" t="s">
        <v>32</v>
      </c>
      <c r="I22" s="27" t="s">
        <v>27</v>
      </c>
      <c r="J22" s="25" t="s">
        <v>3</v>
      </c>
      <c r="L22" s="32"/>
    </row>
    <row r="23" spans="2:12" s="1" customFormat="1" ht="18" customHeight="1">
      <c r="B23" s="32"/>
      <c r="E23" s="25" t="s">
        <v>33</v>
      </c>
      <c r="I23" s="27" t="s">
        <v>29</v>
      </c>
      <c r="J23" s="25" t="s">
        <v>3</v>
      </c>
      <c r="L23" s="32"/>
    </row>
    <row r="24" spans="2:12" s="1" customFormat="1" ht="6.95" customHeight="1">
      <c r="B24" s="32"/>
      <c r="L24" s="32"/>
    </row>
    <row r="25" spans="2:12" s="1" customFormat="1" ht="12" customHeight="1">
      <c r="B25" s="32"/>
      <c r="D25" s="27" t="s">
        <v>35</v>
      </c>
      <c r="I25" s="27" t="s">
        <v>27</v>
      </c>
      <c r="J25" s="25" t="str">
        <f>IF('Rekapitulace stavby'!AN19="","",'Rekapitulace stavby'!AN19)</f>
        <v/>
      </c>
      <c r="L25" s="32"/>
    </row>
    <row r="26" spans="2:12" s="1" customFormat="1" ht="18" customHeight="1">
      <c r="B26" s="32"/>
      <c r="E26" s="25" t="str">
        <f>IF('Rekapitulace stavby'!E20="","",'Rekapitulace stavby'!E20)</f>
        <v xml:space="preserve"> </v>
      </c>
      <c r="I26" s="27" t="s">
        <v>29</v>
      </c>
      <c r="J26" s="25" t="str">
        <f>IF('Rekapitulace stavby'!AN20="","",'Rekapitulace stavby'!AN20)</f>
        <v/>
      </c>
      <c r="L26" s="32"/>
    </row>
    <row r="27" spans="2:12" s="1" customFormat="1" ht="6.95" customHeight="1">
      <c r="B27" s="32"/>
      <c r="L27" s="32"/>
    </row>
    <row r="28" spans="2:12" s="1" customFormat="1" ht="12" customHeight="1">
      <c r="B28" s="32"/>
      <c r="D28" s="27" t="s">
        <v>36</v>
      </c>
      <c r="L28" s="32"/>
    </row>
    <row r="29" spans="2:12" s="7" customFormat="1" ht="71.25" customHeight="1">
      <c r="B29" s="90"/>
      <c r="E29" s="329" t="s">
        <v>37</v>
      </c>
      <c r="F29" s="329"/>
      <c r="G29" s="329"/>
      <c r="H29" s="329"/>
      <c r="L29" s="90"/>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1" t="s">
        <v>38</v>
      </c>
      <c r="J32" s="62">
        <f>ROUND(J92,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92" t="s">
        <v>42</v>
      </c>
      <c r="E35" s="27" t="s">
        <v>43</v>
      </c>
      <c r="F35" s="82">
        <f>ROUND((SUM(BE92:BE183)),  2)</f>
        <v>0</v>
      </c>
      <c r="I35" s="93">
        <v>0.21</v>
      </c>
      <c r="J35" s="82">
        <f>ROUND(((SUM(BE92:BE183))*I35),  2)</f>
        <v>0</v>
      </c>
      <c r="L35" s="32"/>
    </row>
    <row r="36" spans="2:12" s="1" customFormat="1" ht="14.45" customHeight="1">
      <c r="B36" s="32"/>
      <c r="E36" s="27" t="s">
        <v>44</v>
      </c>
      <c r="F36" s="82">
        <f>ROUND((SUM(BF92:BF183)),  2)</f>
        <v>0</v>
      </c>
      <c r="I36" s="93">
        <v>0.15</v>
      </c>
      <c r="J36" s="82">
        <f>ROUND(((SUM(BF92:BF183))*I36),  2)</f>
        <v>0</v>
      </c>
      <c r="L36" s="32"/>
    </row>
    <row r="37" spans="2:12" s="1" customFormat="1" ht="14.45" hidden="1" customHeight="1">
      <c r="B37" s="32"/>
      <c r="E37" s="27" t="s">
        <v>45</v>
      </c>
      <c r="F37" s="82">
        <f>ROUND((SUM(BG92:BG183)),  2)</f>
        <v>0</v>
      </c>
      <c r="I37" s="93">
        <v>0.21</v>
      </c>
      <c r="J37" s="82">
        <f>0</f>
        <v>0</v>
      </c>
      <c r="L37" s="32"/>
    </row>
    <row r="38" spans="2:12" s="1" customFormat="1" ht="14.45" hidden="1" customHeight="1">
      <c r="B38" s="32"/>
      <c r="E38" s="27" t="s">
        <v>46</v>
      </c>
      <c r="F38" s="82">
        <f>ROUND((SUM(BH92:BH183)),  2)</f>
        <v>0</v>
      </c>
      <c r="I38" s="93">
        <v>0.15</v>
      </c>
      <c r="J38" s="82">
        <f>0</f>
        <v>0</v>
      </c>
      <c r="L38" s="32"/>
    </row>
    <row r="39" spans="2:12" s="1" customFormat="1" ht="14.45" hidden="1" customHeight="1">
      <c r="B39" s="32"/>
      <c r="E39" s="27" t="s">
        <v>47</v>
      </c>
      <c r="F39" s="82">
        <f>ROUND((SUM(BI92:BI183)),  2)</f>
        <v>0</v>
      </c>
      <c r="I39" s="93">
        <v>0</v>
      </c>
      <c r="J39" s="82">
        <f>0</f>
        <v>0</v>
      </c>
      <c r="L39" s="32"/>
    </row>
    <row r="40" spans="2:12" s="1" customFormat="1" ht="6.95" customHeight="1">
      <c r="B40" s="32"/>
      <c r="L40" s="32"/>
    </row>
    <row r="41" spans="2:12" s="1" customFormat="1" ht="25.35" customHeight="1">
      <c r="B41" s="32"/>
      <c r="C41" s="94"/>
      <c r="D41" s="95" t="s">
        <v>48</v>
      </c>
      <c r="E41" s="53"/>
      <c r="F41" s="53"/>
      <c r="G41" s="96" t="s">
        <v>49</v>
      </c>
      <c r="H41" s="97" t="s">
        <v>50</v>
      </c>
      <c r="I41" s="53"/>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130</v>
      </c>
      <c r="L47" s="32"/>
    </row>
    <row r="48" spans="2:12" s="1" customFormat="1" ht="6.95" customHeight="1">
      <c r="B48" s="32"/>
      <c r="L48" s="32"/>
    </row>
    <row r="49" spans="2:47" s="1" customFormat="1" ht="12" customHeight="1">
      <c r="B49" s="32"/>
      <c r="C49" s="27" t="s">
        <v>17</v>
      </c>
      <c r="L49" s="32"/>
    </row>
    <row r="50" spans="2:47" s="1" customFormat="1" ht="26.25" customHeight="1">
      <c r="B50" s="32"/>
      <c r="E50" s="341" t="str">
        <f>E7</f>
        <v>Stavební úpravy části objektu A (budovy T13) na dětskou psychiatrii Nemocnice České Budějovice</v>
      </c>
      <c r="F50" s="342"/>
      <c r="G50" s="342"/>
      <c r="H50" s="342"/>
      <c r="L50" s="32"/>
    </row>
    <row r="51" spans="2:47" ht="12" customHeight="1">
      <c r="B51" s="20"/>
      <c r="C51" s="27" t="s">
        <v>126</v>
      </c>
      <c r="L51" s="20"/>
    </row>
    <row r="52" spans="2:47" s="1" customFormat="1" ht="16.5" customHeight="1">
      <c r="B52" s="32"/>
      <c r="E52" s="341" t="s">
        <v>127</v>
      </c>
      <c r="F52" s="340"/>
      <c r="G52" s="340"/>
      <c r="H52" s="340"/>
      <c r="L52" s="32"/>
    </row>
    <row r="53" spans="2:47" s="1" customFormat="1" ht="12" customHeight="1">
      <c r="B53" s="32"/>
      <c r="C53" s="27" t="s">
        <v>128</v>
      </c>
      <c r="L53" s="32"/>
    </row>
    <row r="54" spans="2:47" s="1" customFormat="1" ht="16.5" customHeight="1">
      <c r="B54" s="32"/>
      <c r="E54" s="335" t="str">
        <f>E11</f>
        <v>08 - elektroinstalace - slaboproud</v>
      </c>
      <c r="F54" s="340"/>
      <c r="G54" s="340"/>
      <c r="H54" s="340"/>
      <c r="L54" s="32"/>
    </row>
    <row r="55" spans="2:47" s="1" customFormat="1" ht="6.95" customHeight="1">
      <c r="B55" s="32"/>
      <c r="L55" s="32"/>
    </row>
    <row r="56" spans="2:47" s="1" customFormat="1" ht="12" customHeight="1">
      <c r="B56" s="32"/>
      <c r="C56" s="27" t="s">
        <v>22</v>
      </c>
      <c r="F56" s="25" t="str">
        <f>F14</f>
        <v>České Budějovice</v>
      </c>
      <c r="I56" s="27" t="s">
        <v>24</v>
      </c>
      <c r="J56" s="49" t="str">
        <f>IF(J14="","",J14)</f>
        <v>11. 5. 2023</v>
      </c>
      <c r="L56" s="32"/>
    </row>
    <row r="57" spans="2:47" s="1" customFormat="1" ht="6.95" customHeight="1">
      <c r="B57" s="32"/>
      <c r="L57" s="32"/>
    </row>
    <row r="58" spans="2:47" s="1" customFormat="1" ht="25.7" customHeight="1">
      <c r="B58" s="32"/>
      <c r="C58" s="27" t="s">
        <v>26</v>
      </c>
      <c r="F58" s="25" t="str">
        <f>E17</f>
        <v xml:space="preserve"> </v>
      </c>
      <c r="I58" s="27" t="s">
        <v>32</v>
      </c>
      <c r="J58" s="30" t="str">
        <f>E23</f>
        <v>Atelier G+G s.r.o., Jindřichův Hradec</v>
      </c>
      <c r="L58" s="32"/>
    </row>
    <row r="59" spans="2:47" s="1" customFormat="1" ht="15.2" customHeight="1">
      <c r="B59" s="32"/>
      <c r="C59" s="27" t="s">
        <v>30</v>
      </c>
      <c r="F59" s="25" t="str">
        <f>IF(E20="","",E20)</f>
        <v>Vyplň údaj</v>
      </c>
      <c r="I59" s="27" t="s">
        <v>35</v>
      </c>
      <c r="J59" s="30" t="str">
        <f>E26</f>
        <v xml:space="preserve"> </v>
      </c>
      <c r="L59" s="32"/>
    </row>
    <row r="60" spans="2:47" s="1" customFormat="1" ht="10.35" customHeight="1">
      <c r="B60" s="32"/>
      <c r="L60" s="32"/>
    </row>
    <row r="61" spans="2:47" s="1" customFormat="1" ht="29.25" customHeight="1">
      <c r="B61" s="32"/>
      <c r="C61" s="100" t="s">
        <v>131</v>
      </c>
      <c r="D61" s="94"/>
      <c r="E61" s="94"/>
      <c r="F61" s="94"/>
      <c r="G61" s="94"/>
      <c r="H61" s="94"/>
      <c r="I61" s="94"/>
      <c r="J61" s="101" t="s">
        <v>132</v>
      </c>
      <c r="K61" s="94"/>
      <c r="L61" s="32"/>
    </row>
    <row r="62" spans="2:47" s="1" customFormat="1" ht="10.35" customHeight="1">
      <c r="B62" s="32"/>
      <c r="L62" s="32"/>
    </row>
    <row r="63" spans="2:47" s="1" customFormat="1" ht="22.9" customHeight="1">
      <c r="B63" s="32"/>
      <c r="C63" s="102" t="s">
        <v>70</v>
      </c>
      <c r="J63" s="62">
        <f>J92</f>
        <v>0</v>
      </c>
      <c r="L63" s="32"/>
      <c r="AU63" s="17" t="s">
        <v>133</v>
      </c>
    </row>
    <row r="64" spans="2:47" s="8" customFormat="1" ht="24.95" customHeight="1">
      <c r="B64" s="103"/>
      <c r="D64" s="104" t="s">
        <v>6867</v>
      </c>
      <c r="E64" s="105"/>
      <c r="F64" s="105"/>
      <c r="G64" s="105"/>
      <c r="H64" s="105"/>
      <c r="I64" s="105"/>
      <c r="J64" s="106">
        <f>J93</f>
        <v>0</v>
      </c>
      <c r="L64" s="103"/>
    </row>
    <row r="65" spans="2:12" s="9" customFormat="1" ht="19.899999999999999" customHeight="1">
      <c r="B65" s="107"/>
      <c r="D65" s="108" t="s">
        <v>6868</v>
      </c>
      <c r="E65" s="109"/>
      <c r="F65" s="109"/>
      <c r="G65" s="109"/>
      <c r="H65" s="109"/>
      <c r="I65" s="109"/>
      <c r="J65" s="110">
        <f>J94</f>
        <v>0</v>
      </c>
      <c r="L65" s="107"/>
    </row>
    <row r="66" spans="2:12" s="9" customFormat="1" ht="19.899999999999999" customHeight="1">
      <c r="B66" s="107"/>
      <c r="D66" s="108" t="s">
        <v>6869</v>
      </c>
      <c r="E66" s="109"/>
      <c r="F66" s="109"/>
      <c r="G66" s="109"/>
      <c r="H66" s="109"/>
      <c r="I66" s="109"/>
      <c r="J66" s="110">
        <f>J118</f>
        <v>0</v>
      </c>
      <c r="L66" s="107"/>
    </row>
    <row r="67" spans="2:12" s="9" customFormat="1" ht="19.899999999999999" customHeight="1">
      <c r="B67" s="107"/>
      <c r="D67" s="108" t="s">
        <v>6870</v>
      </c>
      <c r="E67" s="109"/>
      <c r="F67" s="109"/>
      <c r="G67" s="109"/>
      <c r="H67" s="109"/>
      <c r="I67" s="109"/>
      <c r="J67" s="110">
        <f>J137</f>
        <v>0</v>
      </c>
      <c r="L67" s="107"/>
    </row>
    <row r="68" spans="2:12" s="9" customFormat="1" ht="19.899999999999999" customHeight="1">
      <c r="B68" s="107"/>
      <c r="D68" s="108" t="s">
        <v>6871</v>
      </c>
      <c r="E68" s="109"/>
      <c r="F68" s="109"/>
      <c r="G68" s="109"/>
      <c r="H68" s="109"/>
      <c r="I68" s="109"/>
      <c r="J68" s="110">
        <f>J145</f>
        <v>0</v>
      </c>
      <c r="L68" s="107"/>
    </row>
    <row r="69" spans="2:12" s="9" customFormat="1" ht="19.899999999999999" customHeight="1">
      <c r="B69" s="107"/>
      <c r="D69" s="108" t="s">
        <v>6872</v>
      </c>
      <c r="E69" s="109"/>
      <c r="F69" s="109"/>
      <c r="G69" s="109"/>
      <c r="H69" s="109"/>
      <c r="I69" s="109"/>
      <c r="J69" s="110">
        <f>J153</f>
        <v>0</v>
      </c>
      <c r="L69" s="107"/>
    </row>
    <row r="70" spans="2:12" s="9" customFormat="1" ht="19.899999999999999" customHeight="1">
      <c r="B70" s="107"/>
      <c r="D70" s="108" t="s">
        <v>6873</v>
      </c>
      <c r="E70" s="109"/>
      <c r="F70" s="109"/>
      <c r="G70" s="109"/>
      <c r="H70" s="109"/>
      <c r="I70" s="109"/>
      <c r="J70" s="110">
        <f>J169</f>
        <v>0</v>
      </c>
      <c r="L70" s="107"/>
    </row>
    <row r="71" spans="2:12" s="1" customFormat="1" ht="21.75" customHeight="1">
      <c r="B71" s="32"/>
      <c r="L71" s="32"/>
    </row>
    <row r="72" spans="2:12" s="1" customFormat="1" ht="6.95" customHeight="1">
      <c r="B72" s="41"/>
      <c r="C72" s="42"/>
      <c r="D72" s="42"/>
      <c r="E72" s="42"/>
      <c r="F72" s="42"/>
      <c r="G72" s="42"/>
      <c r="H72" s="42"/>
      <c r="I72" s="42"/>
      <c r="J72" s="42"/>
      <c r="K72" s="42"/>
      <c r="L72" s="32"/>
    </row>
    <row r="76" spans="2:12" s="1" customFormat="1" ht="6.95" customHeight="1">
      <c r="B76" s="43"/>
      <c r="C76" s="44"/>
      <c r="D76" s="44"/>
      <c r="E76" s="44"/>
      <c r="F76" s="44"/>
      <c r="G76" s="44"/>
      <c r="H76" s="44"/>
      <c r="I76" s="44"/>
      <c r="J76" s="44"/>
      <c r="K76" s="44"/>
      <c r="L76" s="32"/>
    </row>
    <row r="77" spans="2:12" s="1" customFormat="1" ht="24.95" customHeight="1">
      <c r="B77" s="32"/>
      <c r="C77" s="21" t="s">
        <v>167</v>
      </c>
      <c r="L77" s="32"/>
    </row>
    <row r="78" spans="2:12" s="1" customFormat="1" ht="6.95" customHeight="1">
      <c r="B78" s="32"/>
      <c r="L78" s="32"/>
    </row>
    <row r="79" spans="2:12" s="1" customFormat="1" ht="12" customHeight="1">
      <c r="B79" s="32"/>
      <c r="C79" s="27" t="s">
        <v>17</v>
      </c>
      <c r="L79" s="32"/>
    </row>
    <row r="80" spans="2:12" s="1" customFormat="1" ht="26.25" customHeight="1">
      <c r="B80" s="32"/>
      <c r="E80" s="341" t="str">
        <f>E7</f>
        <v>Stavební úpravy části objektu A (budovy T13) na dětskou psychiatrii Nemocnice České Budějovice</v>
      </c>
      <c r="F80" s="342"/>
      <c r="G80" s="342"/>
      <c r="H80" s="342"/>
      <c r="L80" s="32"/>
    </row>
    <row r="81" spans="2:65" ht="12" customHeight="1">
      <c r="B81" s="20"/>
      <c r="C81" s="27" t="s">
        <v>126</v>
      </c>
      <c r="L81" s="20"/>
    </row>
    <row r="82" spans="2:65" s="1" customFormat="1" ht="16.5" customHeight="1">
      <c r="B82" s="32"/>
      <c r="E82" s="341" t="s">
        <v>127</v>
      </c>
      <c r="F82" s="340"/>
      <c r="G82" s="340"/>
      <c r="H82" s="340"/>
      <c r="L82" s="32"/>
    </row>
    <row r="83" spans="2:65" s="1" customFormat="1" ht="12" customHeight="1">
      <c r="B83" s="32"/>
      <c r="C83" s="27" t="s">
        <v>128</v>
      </c>
      <c r="L83" s="32"/>
    </row>
    <row r="84" spans="2:65" s="1" customFormat="1" ht="16.5" customHeight="1">
      <c r="B84" s="32"/>
      <c r="E84" s="335" t="str">
        <f>E11</f>
        <v>08 - elektroinstalace - slaboproud</v>
      </c>
      <c r="F84" s="340"/>
      <c r="G84" s="340"/>
      <c r="H84" s="340"/>
      <c r="L84" s="32"/>
    </row>
    <row r="85" spans="2:65" s="1" customFormat="1" ht="6.95" customHeight="1">
      <c r="B85" s="32"/>
      <c r="L85" s="32"/>
    </row>
    <row r="86" spans="2:65" s="1" customFormat="1" ht="12" customHeight="1">
      <c r="B86" s="32"/>
      <c r="C86" s="27" t="s">
        <v>22</v>
      </c>
      <c r="F86" s="25" t="str">
        <f>F14</f>
        <v>České Budějovice</v>
      </c>
      <c r="I86" s="27" t="s">
        <v>24</v>
      </c>
      <c r="J86" s="49" t="str">
        <f>IF(J14="","",J14)</f>
        <v>11. 5. 2023</v>
      </c>
      <c r="L86" s="32"/>
    </row>
    <row r="87" spans="2:65" s="1" customFormat="1" ht="6.95" customHeight="1">
      <c r="B87" s="32"/>
      <c r="L87" s="32"/>
    </row>
    <row r="88" spans="2:65" s="1" customFormat="1" ht="25.7" customHeight="1">
      <c r="B88" s="32"/>
      <c r="C88" s="27" t="s">
        <v>26</v>
      </c>
      <c r="F88" s="25" t="str">
        <f>E17</f>
        <v xml:space="preserve"> </v>
      </c>
      <c r="I88" s="27" t="s">
        <v>32</v>
      </c>
      <c r="J88" s="30" t="str">
        <f>E23</f>
        <v>Atelier G+G s.r.o., Jindřichův Hradec</v>
      </c>
      <c r="L88" s="32"/>
    </row>
    <row r="89" spans="2:65" s="1" customFormat="1" ht="15.2" customHeight="1">
      <c r="B89" s="32"/>
      <c r="C89" s="27" t="s">
        <v>30</v>
      </c>
      <c r="F89" s="25" t="str">
        <f>IF(E20="","",E20)</f>
        <v>Vyplň údaj</v>
      </c>
      <c r="I89" s="27" t="s">
        <v>35</v>
      </c>
      <c r="J89" s="30" t="str">
        <f>E26</f>
        <v xml:space="preserve"> </v>
      </c>
      <c r="L89" s="32"/>
    </row>
    <row r="90" spans="2:65" s="1" customFormat="1" ht="10.35" customHeight="1">
      <c r="B90" s="32"/>
      <c r="L90" s="32"/>
    </row>
    <row r="91" spans="2:65" s="10" customFormat="1" ht="29.25" customHeight="1">
      <c r="B91" s="111"/>
      <c r="C91" s="112" t="s">
        <v>168</v>
      </c>
      <c r="D91" s="113" t="s">
        <v>57</v>
      </c>
      <c r="E91" s="113" t="s">
        <v>53</v>
      </c>
      <c r="F91" s="113" t="s">
        <v>54</v>
      </c>
      <c r="G91" s="113" t="s">
        <v>169</v>
      </c>
      <c r="H91" s="113" t="s">
        <v>170</v>
      </c>
      <c r="I91" s="113" t="s">
        <v>171</v>
      </c>
      <c r="J91" s="113" t="s">
        <v>132</v>
      </c>
      <c r="K91" s="114" t="s">
        <v>172</v>
      </c>
      <c r="L91" s="111"/>
      <c r="M91" s="55" t="s">
        <v>3</v>
      </c>
      <c r="N91" s="56" t="s">
        <v>42</v>
      </c>
      <c r="O91" s="56" t="s">
        <v>173</v>
      </c>
      <c r="P91" s="56" t="s">
        <v>174</v>
      </c>
      <c r="Q91" s="56" t="s">
        <v>175</v>
      </c>
      <c r="R91" s="56" t="s">
        <v>176</v>
      </c>
      <c r="S91" s="56" t="s">
        <v>177</v>
      </c>
      <c r="T91" s="57" t="s">
        <v>178</v>
      </c>
    </row>
    <row r="92" spans="2:65" s="1" customFormat="1" ht="22.9" customHeight="1">
      <c r="B92" s="32"/>
      <c r="C92" s="60" t="s">
        <v>179</v>
      </c>
      <c r="J92" s="115">
        <f>BK92</f>
        <v>0</v>
      </c>
      <c r="L92" s="32"/>
      <c r="M92" s="58"/>
      <c r="N92" s="50"/>
      <c r="O92" s="50"/>
      <c r="P92" s="116">
        <f>P93</f>
        <v>0</v>
      </c>
      <c r="Q92" s="50"/>
      <c r="R92" s="116">
        <f>R93</f>
        <v>0</v>
      </c>
      <c r="S92" s="50"/>
      <c r="T92" s="117">
        <f>T93</f>
        <v>0</v>
      </c>
      <c r="AT92" s="17" t="s">
        <v>71</v>
      </c>
      <c r="AU92" s="17" t="s">
        <v>133</v>
      </c>
      <c r="BK92" s="118">
        <f>BK93</f>
        <v>0</v>
      </c>
    </row>
    <row r="93" spans="2:65" s="11" customFormat="1" ht="25.9" customHeight="1">
      <c r="B93" s="119"/>
      <c r="D93" s="120" t="s">
        <v>71</v>
      </c>
      <c r="E93" s="121" t="s">
        <v>5975</v>
      </c>
      <c r="F93" s="121" t="s">
        <v>6874</v>
      </c>
      <c r="I93" s="122"/>
      <c r="J93" s="123">
        <f>BK93</f>
        <v>0</v>
      </c>
      <c r="L93" s="119"/>
      <c r="M93" s="124"/>
      <c r="P93" s="125">
        <f>P94+P118+P137+P145+P153+P169</f>
        <v>0</v>
      </c>
      <c r="R93" s="125">
        <f>R94+R118+R137+R145+R153+R169</f>
        <v>0</v>
      </c>
      <c r="T93" s="126">
        <f>T94+T118+T137+T145+T153+T169</f>
        <v>0</v>
      </c>
      <c r="AR93" s="120" t="s">
        <v>79</v>
      </c>
      <c r="AT93" s="127" t="s">
        <v>71</v>
      </c>
      <c r="AU93" s="127" t="s">
        <v>72</v>
      </c>
      <c r="AY93" s="120" t="s">
        <v>182</v>
      </c>
      <c r="BK93" s="128">
        <f>BK94+BK118+BK137+BK145+BK153+BK169</f>
        <v>0</v>
      </c>
    </row>
    <row r="94" spans="2:65" s="11" customFormat="1" ht="22.9" customHeight="1">
      <c r="B94" s="119"/>
      <c r="D94" s="120" t="s">
        <v>71</v>
      </c>
      <c r="E94" s="129" t="s">
        <v>6032</v>
      </c>
      <c r="F94" s="129" t="s">
        <v>6875</v>
      </c>
      <c r="I94" s="122"/>
      <c r="J94" s="130">
        <f>BK94</f>
        <v>0</v>
      </c>
      <c r="L94" s="119"/>
      <c r="M94" s="124"/>
      <c r="P94" s="125">
        <f>SUM(P95:P117)</f>
        <v>0</v>
      </c>
      <c r="R94" s="125">
        <f>SUM(R95:R117)</f>
        <v>0</v>
      </c>
      <c r="T94" s="126">
        <f>SUM(T95:T117)</f>
        <v>0</v>
      </c>
      <c r="AR94" s="120" t="s">
        <v>79</v>
      </c>
      <c r="AT94" s="127" t="s">
        <v>71</v>
      </c>
      <c r="AU94" s="127" t="s">
        <v>79</v>
      </c>
      <c r="AY94" s="120" t="s">
        <v>182</v>
      </c>
      <c r="BK94" s="128">
        <f>SUM(BK95:BK117)</f>
        <v>0</v>
      </c>
    </row>
    <row r="95" spans="2:65" s="1" customFormat="1" ht="24.2" customHeight="1">
      <c r="B95" s="131"/>
      <c r="C95" s="132" t="s">
        <v>79</v>
      </c>
      <c r="D95" s="132" t="s">
        <v>184</v>
      </c>
      <c r="E95" s="133" t="s">
        <v>6863</v>
      </c>
      <c r="F95" s="134" t="s">
        <v>6876</v>
      </c>
      <c r="G95" s="135" t="s">
        <v>5381</v>
      </c>
      <c r="H95" s="136">
        <v>2</v>
      </c>
      <c r="I95" s="137"/>
      <c r="J95" s="138">
        <f t="shared" ref="J95:J117" si="0">ROUND(I95*H95,2)</f>
        <v>0</v>
      </c>
      <c r="K95" s="134" t="s">
        <v>3</v>
      </c>
      <c r="L95" s="32"/>
      <c r="M95" s="139" t="s">
        <v>3</v>
      </c>
      <c r="N95" s="140" t="s">
        <v>43</v>
      </c>
      <c r="P95" s="141">
        <f t="shared" ref="P95:P117" si="1">O95*H95</f>
        <v>0</v>
      </c>
      <c r="Q95" s="141">
        <v>0</v>
      </c>
      <c r="R95" s="141">
        <f t="shared" ref="R95:R117" si="2">Q95*H95</f>
        <v>0</v>
      </c>
      <c r="S95" s="141">
        <v>0</v>
      </c>
      <c r="T95" s="142">
        <f t="shared" ref="T95:T117" si="3">S95*H95</f>
        <v>0</v>
      </c>
      <c r="AR95" s="143" t="s">
        <v>189</v>
      </c>
      <c r="AT95" s="143" t="s">
        <v>184</v>
      </c>
      <c r="AU95" s="143" t="s">
        <v>81</v>
      </c>
      <c r="AY95" s="17" t="s">
        <v>182</v>
      </c>
      <c r="BE95" s="144">
        <f t="shared" ref="BE95:BE117" si="4">IF(N95="základní",J95,0)</f>
        <v>0</v>
      </c>
      <c r="BF95" s="144">
        <f t="shared" ref="BF95:BF117" si="5">IF(N95="snížená",J95,0)</f>
        <v>0</v>
      </c>
      <c r="BG95" s="144">
        <f t="shared" ref="BG95:BG117" si="6">IF(N95="zákl. přenesená",J95,0)</f>
        <v>0</v>
      </c>
      <c r="BH95" s="144">
        <f t="shared" ref="BH95:BH117" si="7">IF(N95="sníž. přenesená",J95,0)</f>
        <v>0</v>
      </c>
      <c r="BI95" s="144">
        <f t="shared" ref="BI95:BI117" si="8">IF(N95="nulová",J95,0)</f>
        <v>0</v>
      </c>
      <c r="BJ95" s="17" t="s">
        <v>79</v>
      </c>
      <c r="BK95" s="144">
        <f t="shared" ref="BK95:BK117" si="9">ROUND(I95*H95,2)</f>
        <v>0</v>
      </c>
      <c r="BL95" s="17" t="s">
        <v>189</v>
      </c>
      <c r="BM95" s="143" t="s">
        <v>81</v>
      </c>
    </row>
    <row r="96" spans="2:65" s="1" customFormat="1" ht="16.5" customHeight="1">
      <c r="B96" s="131"/>
      <c r="C96" s="132" t="s">
        <v>81</v>
      </c>
      <c r="D96" s="132" t="s">
        <v>184</v>
      </c>
      <c r="E96" s="133" t="s">
        <v>6877</v>
      </c>
      <c r="F96" s="134" t="s">
        <v>6878</v>
      </c>
      <c r="G96" s="135" t="s">
        <v>5381</v>
      </c>
      <c r="H96" s="136">
        <v>2</v>
      </c>
      <c r="I96" s="137"/>
      <c r="J96" s="138">
        <f t="shared" si="0"/>
        <v>0</v>
      </c>
      <c r="K96" s="134" t="s">
        <v>3</v>
      </c>
      <c r="L96" s="32"/>
      <c r="M96" s="139" t="s">
        <v>3</v>
      </c>
      <c r="N96" s="140" t="s">
        <v>43</v>
      </c>
      <c r="P96" s="141">
        <f t="shared" si="1"/>
        <v>0</v>
      </c>
      <c r="Q96" s="141">
        <v>0</v>
      </c>
      <c r="R96" s="141">
        <f t="shared" si="2"/>
        <v>0</v>
      </c>
      <c r="S96" s="141">
        <v>0</v>
      </c>
      <c r="T96" s="142">
        <f t="shared" si="3"/>
        <v>0</v>
      </c>
      <c r="AR96" s="143" t="s">
        <v>189</v>
      </c>
      <c r="AT96" s="143" t="s">
        <v>184</v>
      </c>
      <c r="AU96" s="143" t="s">
        <v>81</v>
      </c>
      <c r="AY96" s="17" t="s">
        <v>182</v>
      </c>
      <c r="BE96" s="144">
        <f t="shared" si="4"/>
        <v>0</v>
      </c>
      <c r="BF96" s="144">
        <f t="shared" si="5"/>
        <v>0</v>
      </c>
      <c r="BG96" s="144">
        <f t="shared" si="6"/>
        <v>0</v>
      </c>
      <c r="BH96" s="144">
        <f t="shared" si="7"/>
        <v>0</v>
      </c>
      <c r="BI96" s="144">
        <f t="shared" si="8"/>
        <v>0</v>
      </c>
      <c r="BJ96" s="17" t="s">
        <v>79</v>
      </c>
      <c r="BK96" s="144">
        <f t="shared" si="9"/>
        <v>0</v>
      </c>
      <c r="BL96" s="17" t="s">
        <v>189</v>
      </c>
      <c r="BM96" s="143" t="s">
        <v>189</v>
      </c>
    </row>
    <row r="97" spans="2:65" s="1" customFormat="1" ht="24.2" customHeight="1">
      <c r="B97" s="131"/>
      <c r="C97" s="132" t="s">
        <v>202</v>
      </c>
      <c r="D97" s="132" t="s">
        <v>184</v>
      </c>
      <c r="E97" s="133" t="s">
        <v>6879</v>
      </c>
      <c r="F97" s="134" t="s">
        <v>6880</v>
      </c>
      <c r="G97" s="135" t="s">
        <v>5381</v>
      </c>
      <c r="H97" s="136">
        <v>2</v>
      </c>
      <c r="I97" s="137"/>
      <c r="J97" s="138">
        <f t="shared" si="0"/>
        <v>0</v>
      </c>
      <c r="K97" s="134" t="s">
        <v>3</v>
      </c>
      <c r="L97" s="32"/>
      <c r="M97" s="139" t="s">
        <v>3</v>
      </c>
      <c r="N97" s="140" t="s">
        <v>43</v>
      </c>
      <c r="P97" s="141">
        <f t="shared" si="1"/>
        <v>0</v>
      </c>
      <c r="Q97" s="141">
        <v>0</v>
      </c>
      <c r="R97" s="141">
        <f t="shared" si="2"/>
        <v>0</v>
      </c>
      <c r="S97" s="141">
        <v>0</v>
      </c>
      <c r="T97" s="142">
        <f t="shared" si="3"/>
        <v>0</v>
      </c>
      <c r="AR97" s="143" t="s">
        <v>189</v>
      </c>
      <c r="AT97" s="143" t="s">
        <v>184</v>
      </c>
      <c r="AU97" s="143" t="s">
        <v>81</v>
      </c>
      <c r="AY97" s="17" t="s">
        <v>182</v>
      </c>
      <c r="BE97" s="144">
        <f t="shared" si="4"/>
        <v>0</v>
      </c>
      <c r="BF97" s="144">
        <f t="shared" si="5"/>
        <v>0</v>
      </c>
      <c r="BG97" s="144">
        <f t="shared" si="6"/>
        <v>0</v>
      </c>
      <c r="BH97" s="144">
        <f t="shared" si="7"/>
        <v>0</v>
      </c>
      <c r="BI97" s="144">
        <f t="shared" si="8"/>
        <v>0</v>
      </c>
      <c r="BJ97" s="17" t="s">
        <v>79</v>
      </c>
      <c r="BK97" s="144">
        <f t="shared" si="9"/>
        <v>0</v>
      </c>
      <c r="BL97" s="17" t="s">
        <v>189</v>
      </c>
      <c r="BM97" s="143" t="s">
        <v>224</v>
      </c>
    </row>
    <row r="98" spans="2:65" s="1" customFormat="1" ht="16.5" customHeight="1">
      <c r="B98" s="131"/>
      <c r="C98" s="132" t="s">
        <v>189</v>
      </c>
      <c r="D98" s="132" t="s">
        <v>184</v>
      </c>
      <c r="E98" s="133" t="s">
        <v>6881</v>
      </c>
      <c r="F98" s="134" t="s">
        <v>6882</v>
      </c>
      <c r="G98" s="135" t="s">
        <v>5381</v>
      </c>
      <c r="H98" s="136">
        <v>2</v>
      </c>
      <c r="I98" s="137"/>
      <c r="J98" s="138">
        <f t="shared" si="0"/>
        <v>0</v>
      </c>
      <c r="K98" s="134" t="s">
        <v>3</v>
      </c>
      <c r="L98" s="32"/>
      <c r="M98" s="139" t="s">
        <v>3</v>
      </c>
      <c r="N98" s="140" t="s">
        <v>43</v>
      </c>
      <c r="P98" s="141">
        <f t="shared" si="1"/>
        <v>0</v>
      </c>
      <c r="Q98" s="141">
        <v>0</v>
      </c>
      <c r="R98" s="141">
        <f t="shared" si="2"/>
        <v>0</v>
      </c>
      <c r="S98" s="141">
        <v>0</v>
      </c>
      <c r="T98" s="142">
        <f t="shared" si="3"/>
        <v>0</v>
      </c>
      <c r="AR98" s="143" t="s">
        <v>189</v>
      </c>
      <c r="AT98" s="143" t="s">
        <v>184</v>
      </c>
      <c r="AU98" s="143" t="s">
        <v>81</v>
      </c>
      <c r="AY98" s="17" t="s">
        <v>182</v>
      </c>
      <c r="BE98" s="144">
        <f t="shared" si="4"/>
        <v>0</v>
      </c>
      <c r="BF98" s="144">
        <f t="shared" si="5"/>
        <v>0</v>
      </c>
      <c r="BG98" s="144">
        <f t="shared" si="6"/>
        <v>0</v>
      </c>
      <c r="BH98" s="144">
        <f t="shared" si="7"/>
        <v>0</v>
      </c>
      <c r="BI98" s="144">
        <f t="shared" si="8"/>
        <v>0</v>
      </c>
      <c r="BJ98" s="17" t="s">
        <v>79</v>
      </c>
      <c r="BK98" s="144">
        <f t="shared" si="9"/>
        <v>0</v>
      </c>
      <c r="BL98" s="17" t="s">
        <v>189</v>
      </c>
      <c r="BM98" s="143" t="s">
        <v>236</v>
      </c>
    </row>
    <row r="99" spans="2:65" s="1" customFormat="1" ht="16.5" customHeight="1">
      <c r="B99" s="131"/>
      <c r="C99" s="132" t="s">
        <v>218</v>
      </c>
      <c r="D99" s="132" t="s">
        <v>184</v>
      </c>
      <c r="E99" s="133" t="s">
        <v>6883</v>
      </c>
      <c r="F99" s="134" t="s">
        <v>6884</v>
      </c>
      <c r="G99" s="135" t="s">
        <v>5381</v>
      </c>
      <c r="H99" s="136">
        <v>1</v>
      </c>
      <c r="I99" s="137"/>
      <c r="J99" s="138">
        <f t="shared" si="0"/>
        <v>0</v>
      </c>
      <c r="K99" s="134" t="s">
        <v>3</v>
      </c>
      <c r="L99" s="32"/>
      <c r="M99" s="139" t="s">
        <v>3</v>
      </c>
      <c r="N99" s="140" t="s">
        <v>43</v>
      </c>
      <c r="P99" s="141">
        <f t="shared" si="1"/>
        <v>0</v>
      </c>
      <c r="Q99" s="141">
        <v>0</v>
      </c>
      <c r="R99" s="141">
        <f t="shared" si="2"/>
        <v>0</v>
      </c>
      <c r="S99" s="141">
        <v>0</v>
      </c>
      <c r="T99" s="142">
        <f t="shared" si="3"/>
        <v>0</v>
      </c>
      <c r="AR99" s="143" t="s">
        <v>189</v>
      </c>
      <c r="AT99" s="143" t="s">
        <v>184</v>
      </c>
      <c r="AU99" s="143" t="s">
        <v>81</v>
      </c>
      <c r="AY99" s="17" t="s">
        <v>182</v>
      </c>
      <c r="BE99" s="144">
        <f t="shared" si="4"/>
        <v>0</v>
      </c>
      <c r="BF99" s="144">
        <f t="shared" si="5"/>
        <v>0</v>
      </c>
      <c r="BG99" s="144">
        <f t="shared" si="6"/>
        <v>0</v>
      </c>
      <c r="BH99" s="144">
        <f t="shared" si="7"/>
        <v>0</v>
      </c>
      <c r="BI99" s="144">
        <f t="shared" si="8"/>
        <v>0</v>
      </c>
      <c r="BJ99" s="17" t="s">
        <v>79</v>
      </c>
      <c r="BK99" s="144">
        <f t="shared" si="9"/>
        <v>0</v>
      </c>
      <c r="BL99" s="17" t="s">
        <v>189</v>
      </c>
      <c r="BM99" s="143" t="s">
        <v>111</v>
      </c>
    </row>
    <row r="100" spans="2:65" s="1" customFormat="1" ht="16.5" customHeight="1">
      <c r="B100" s="131"/>
      <c r="C100" s="132" t="s">
        <v>224</v>
      </c>
      <c r="D100" s="132" t="s">
        <v>184</v>
      </c>
      <c r="E100" s="133" t="s">
        <v>6885</v>
      </c>
      <c r="F100" s="134" t="s">
        <v>6886</v>
      </c>
      <c r="G100" s="135" t="s">
        <v>5381</v>
      </c>
      <c r="H100" s="136">
        <v>8</v>
      </c>
      <c r="I100" s="137"/>
      <c r="J100" s="138">
        <f t="shared" si="0"/>
        <v>0</v>
      </c>
      <c r="K100" s="134" t="s">
        <v>3</v>
      </c>
      <c r="L100" s="32"/>
      <c r="M100" s="139" t="s">
        <v>3</v>
      </c>
      <c r="N100" s="140" t="s">
        <v>43</v>
      </c>
      <c r="P100" s="141">
        <f t="shared" si="1"/>
        <v>0</v>
      </c>
      <c r="Q100" s="141">
        <v>0</v>
      </c>
      <c r="R100" s="141">
        <f t="shared" si="2"/>
        <v>0</v>
      </c>
      <c r="S100" s="141">
        <v>0</v>
      </c>
      <c r="T100" s="142">
        <f t="shared" si="3"/>
        <v>0</v>
      </c>
      <c r="AR100" s="143" t="s">
        <v>189</v>
      </c>
      <c r="AT100" s="143" t="s">
        <v>184</v>
      </c>
      <c r="AU100" s="143" t="s">
        <v>81</v>
      </c>
      <c r="AY100" s="17" t="s">
        <v>182</v>
      </c>
      <c r="BE100" s="144">
        <f t="shared" si="4"/>
        <v>0</v>
      </c>
      <c r="BF100" s="144">
        <f t="shared" si="5"/>
        <v>0</v>
      </c>
      <c r="BG100" s="144">
        <f t="shared" si="6"/>
        <v>0</v>
      </c>
      <c r="BH100" s="144">
        <f t="shared" si="7"/>
        <v>0</v>
      </c>
      <c r="BI100" s="144">
        <f t="shared" si="8"/>
        <v>0</v>
      </c>
      <c r="BJ100" s="17" t="s">
        <v>79</v>
      </c>
      <c r="BK100" s="144">
        <f t="shared" si="9"/>
        <v>0</v>
      </c>
      <c r="BL100" s="17" t="s">
        <v>189</v>
      </c>
      <c r="BM100" s="143" t="s">
        <v>260</v>
      </c>
    </row>
    <row r="101" spans="2:65" s="1" customFormat="1" ht="24.2" customHeight="1">
      <c r="B101" s="131"/>
      <c r="C101" s="132" t="s">
        <v>230</v>
      </c>
      <c r="D101" s="132" t="s">
        <v>184</v>
      </c>
      <c r="E101" s="133" t="s">
        <v>6887</v>
      </c>
      <c r="F101" s="134" t="s">
        <v>6888</v>
      </c>
      <c r="G101" s="135" t="s">
        <v>5381</v>
      </c>
      <c r="H101" s="136">
        <v>3</v>
      </c>
      <c r="I101" s="137"/>
      <c r="J101" s="138">
        <f t="shared" si="0"/>
        <v>0</v>
      </c>
      <c r="K101" s="134" t="s">
        <v>3</v>
      </c>
      <c r="L101" s="32"/>
      <c r="M101" s="139" t="s">
        <v>3</v>
      </c>
      <c r="N101" s="140" t="s">
        <v>43</v>
      </c>
      <c r="P101" s="141">
        <f t="shared" si="1"/>
        <v>0</v>
      </c>
      <c r="Q101" s="141">
        <v>0</v>
      </c>
      <c r="R101" s="141">
        <f t="shared" si="2"/>
        <v>0</v>
      </c>
      <c r="S101" s="141">
        <v>0</v>
      </c>
      <c r="T101" s="142">
        <f t="shared" si="3"/>
        <v>0</v>
      </c>
      <c r="AR101" s="143" t="s">
        <v>189</v>
      </c>
      <c r="AT101" s="143" t="s">
        <v>184</v>
      </c>
      <c r="AU101" s="143" t="s">
        <v>81</v>
      </c>
      <c r="AY101" s="17" t="s">
        <v>182</v>
      </c>
      <c r="BE101" s="144">
        <f t="shared" si="4"/>
        <v>0</v>
      </c>
      <c r="BF101" s="144">
        <f t="shared" si="5"/>
        <v>0</v>
      </c>
      <c r="BG101" s="144">
        <f t="shared" si="6"/>
        <v>0</v>
      </c>
      <c r="BH101" s="144">
        <f t="shared" si="7"/>
        <v>0</v>
      </c>
      <c r="BI101" s="144">
        <f t="shared" si="8"/>
        <v>0</v>
      </c>
      <c r="BJ101" s="17" t="s">
        <v>79</v>
      </c>
      <c r="BK101" s="144">
        <f t="shared" si="9"/>
        <v>0</v>
      </c>
      <c r="BL101" s="17" t="s">
        <v>189</v>
      </c>
      <c r="BM101" s="143" t="s">
        <v>271</v>
      </c>
    </row>
    <row r="102" spans="2:65" s="1" customFormat="1" ht="21.75" customHeight="1">
      <c r="B102" s="131"/>
      <c r="C102" s="132" t="s">
        <v>236</v>
      </c>
      <c r="D102" s="132" t="s">
        <v>184</v>
      </c>
      <c r="E102" s="133" t="s">
        <v>6889</v>
      </c>
      <c r="F102" s="134" t="s">
        <v>6890</v>
      </c>
      <c r="G102" s="135" t="s">
        <v>2421</v>
      </c>
      <c r="H102" s="136">
        <v>1</v>
      </c>
      <c r="I102" s="137"/>
      <c r="J102" s="138">
        <f t="shared" si="0"/>
        <v>0</v>
      </c>
      <c r="K102" s="134" t="s">
        <v>3</v>
      </c>
      <c r="L102" s="32"/>
      <c r="M102" s="139" t="s">
        <v>3</v>
      </c>
      <c r="N102" s="140" t="s">
        <v>43</v>
      </c>
      <c r="P102" s="141">
        <f t="shared" si="1"/>
        <v>0</v>
      </c>
      <c r="Q102" s="141">
        <v>0</v>
      </c>
      <c r="R102" s="141">
        <f t="shared" si="2"/>
        <v>0</v>
      </c>
      <c r="S102" s="141">
        <v>0</v>
      </c>
      <c r="T102" s="142">
        <f t="shared" si="3"/>
        <v>0</v>
      </c>
      <c r="AR102" s="143" t="s">
        <v>189</v>
      </c>
      <c r="AT102" s="143" t="s">
        <v>184</v>
      </c>
      <c r="AU102" s="143" t="s">
        <v>81</v>
      </c>
      <c r="AY102" s="17" t="s">
        <v>182</v>
      </c>
      <c r="BE102" s="144">
        <f t="shared" si="4"/>
        <v>0</v>
      </c>
      <c r="BF102" s="144">
        <f t="shared" si="5"/>
        <v>0</v>
      </c>
      <c r="BG102" s="144">
        <f t="shared" si="6"/>
        <v>0</v>
      </c>
      <c r="BH102" s="144">
        <f t="shared" si="7"/>
        <v>0</v>
      </c>
      <c r="BI102" s="144">
        <f t="shared" si="8"/>
        <v>0</v>
      </c>
      <c r="BJ102" s="17" t="s">
        <v>79</v>
      </c>
      <c r="BK102" s="144">
        <f t="shared" si="9"/>
        <v>0</v>
      </c>
      <c r="BL102" s="17" t="s">
        <v>189</v>
      </c>
      <c r="BM102" s="143" t="s">
        <v>286</v>
      </c>
    </row>
    <row r="103" spans="2:65" s="1" customFormat="1" ht="16.5" customHeight="1">
      <c r="B103" s="131"/>
      <c r="C103" s="132" t="s">
        <v>243</v>
      </c>
      <c r="D103" s="132" t="s">
        <v>184</v>
      </c>
      <c r="E103" s="133" t="s">
        <v>6891</v>
      </c>
      <c r="F103" s="134" t="s">
        <v>6892</v>
      </c>
      <c r="G103" s="135" t="s">
        <v>5381</v>
      </c>
      <c r="H103" s="136">
        <v>8</v>
      </c>
      <c r="I103" s="137"/>
      <c r="J103" s="138">
        <f t="shared" si="0"/>
        <v>0</v>
      </c>
      <c r="K103" s="134" t="s">
        <v>3</v>
      </c>
      <c r="L103" s="32"/>
      <c r="M103" s="139" t="s">
        <v>3</v>
      </c>
      <c r="N103" s="140" t="s">
        <v>43</v>
      </c>
      <c r="P103" s="141">
        <f t="shared" si="1"/>
        <v>0</v>
      </c>
      <c r="Q103" s="141">
        <v>0</v>
      </c>
      <c r="R103" s="141">
        <f t="shared" si="2"/>
        <v>0</v>
      </c>
      <c r="S103" s="141">
        <v>0</v>
      </c>
      <c r="T103" s="142">
        <f t="shared" si="3"/>
        <v>0</v>
      </c>
      <c r="AR103" s="143" t="s">
        <v>189</v>
      </c>
      <c r="AT103" s="143" t="s">
        <v>184</v>
      </c>
      <c r="AU103" s="143" t="s">
        <v>81</v>
      </c>
      <c r="AY103" s="17" t="s">
        <v>182</v>
      </c>
      <c r="BE103" s="144">
        <f t="shared" si="4"/>
        <v>0</v>
      </c>
      <c r="BF103" s="144">
        <f t="shared" si="5"/>
        <v>0</v>
      </c>
      <c r="BG103" s="144">
        <f t="shared" si="6"/>
        <v>0</v>
      </c>
      <c r="BH103" s="144">
        <f t="shared" si="7"/>
        <v>0</v>
      </c>
      <c r="BI103" s="144">
        <f t="shared" si="8"/>
        <v>0</v>
      </c>
      <c r="BJ103" s="17" t="s">
        <v>79</v>
      </c>
      <c r="BK103" s="144">
        <f t="shared" si="9"/>
        <v>0</v>
      </c>
      <c r="BL103" s="17" t="s">
        <v>189</v>
      </c>
      <c r="BM103" s="143" t="s">
        <v>297</v>
      </c>
    </row>
    <row r="104" spans="2:65" s="1" customFormat="1" ht="16.5" customHeight="1">
      <c r="B104" s="131"/>
      <c r="C104" s="132" t="s">
        <v>111</v>
      </c>
      <c r="D104" s="132" t="s">
        <v>184</v>
      </c>
      <c r="E104" s="133" t="s">
        <v>6893</v>
      </c>
      <c r="F104" s="134" t="s">
        <v>6894</v>
      </c>
      <c r="G104" s="135" t="s">
        <v>5381</v>
      </c>
      <c r="H104" s="136">
        <v>71</v>
      </c>
      <c r="I104" s="137"/>
      <c r="J104" s="138">
        <f t="shared" si="0"/>
        <v>0</v>
      </c>
      <c r="K104" s="134" t="s">
        <v>3</v>
      </c>
      <c r="L104" s="32"/>
      <c r="M104" s="139" t="s">
        <v>3</v>
      </c>
      <c r="N104" s="140" t="s">
        <v>43</v>
      </c>
      <c r="P104" s="141">
        <f t="shared" si="1"/>
        <v>0</v>
      </c>
      <c r="Q104" s="141">
        <v>0</v>
      </c>
      <c r="R104" s="141">
        <f t="shared" si="2"/>
        <v>0</v>
      </c>
      <c r="S104" s="141">
        <v>0</v>
      </c>
      <c r="T104" s="142">
        <f t="shared" si="3"/>
        <v>0</v>
      </c>
      <c r="AR104" s="143" t="s">
        <v>189</v>
      </c>
      <c r="AT104" s="143" t="s">
        <v>184</v>
      </c>
      <c r="AU104" s="143" t="s">
        <v>81</v>
      </c>
      <c r="AY104" s="17" t="s">
        <v>182</v>
      </c>
      <c r="BE104" s="144">
        <f t="shared" si="4"/>
        <v>0</v>
      </c>
      <c r="BF104" s="144">
        <f t="shared" si="5"/>
        <v>0</v>
      </c>
      <c r="BG104" s="144">
        <f t="shared" si="6"/>
        <v>0</v>
      </c>
      <c r="BH104" s="144">
        <f t="shared" si="7"/>
        <v>0</v>
      </c>
      <c r="BI104" s="144">
        <f t="shared" si="8"/>
        <v>0</v>
      </c>
      <c r="BJ104" s="17" t="s">
        <v>79</v>
      </c>
      <c r="BK104" s="144">
        <f t="shared" si="9"/>
        <v>0</v>
      </c>
      <c r="BL104" s="17" t="s">
        <v>189</v>
      </c>
      <c r="BM104" s="143" t="s">
        <v>309</v>
      </c>
    </row>
    <row r="105" spans="2:65" s="1" customFormat="1" ht="16.5" customHeight="1">
      <c r="B105" s="131"/>
      <c r="C105" s="132" t="s">
        <v>114</v>
      </c>
      <c r="D105" s="132" t="s">
        <v>184</v>
      </c>
      <c r="E105" s="133" t="s">
        <v>6895</v>
      </c>
      <c r="F105" s="134" t="s">
        <v>6896</v>
      </c>
      <c r="G105" s="135" t="s">
        <v>5381</v>
      </c>
      <c r="H105" s="136">
        <v>5</v>
      </c>
      <c r="I105" s="137"/>
      <c r="J105" s="138">
        <f t="shared" si="0"/>
        <v>0</v>
      </c>
      <c r="K105" s="134" t="s">
        <v>3</v>
      </c>
      <c r="L105" s="32"/>
      <c r="M105" s="139" t="s">
        <v>3</v>
      </c>
      <c r="N105" s="140" t="s">
        <v>43</v>
      </c>
      <c r="P105" s="141">
        <f t="shared" si="1"/>
        <v>0</v>
      </c>
      <c r="Q105" s="141">
        <v>0</v>
      </c>
      <c r="R105" s="141">
        <f t="shared" si="2"/>
        <v>0</v>
      </c>
      <c r="S105" s="141">
        <v>0</v>
      </c>
      <c r="T105" s="142">
        <f t="shared" si="3"/>
        <v>0</v>
      </c>
      <c r="AR105" s="143" t="s">
        <v>189</v>
      </c>
      <c r="AT105" s="143" t="s">
        <v>184</v>
      </c>
      <c r="AU105" s="143" t="s">
        <v>81</v>
      </c>
      <c r="AY105" s="17" t="s">
        <v>182</v>
      </c>
      <c r="BE105" s="144">
        <f t="shared" si="4"/>
        <v>0</v>
      </c>
      <c r="BF105" s="144">
        <f t="shared" si="5"/>
        <v>0</v>
      </c>
      <c r="BG105" s="144">
        <f t="shared" si="6"/>
        <v>0</v>
      </c>
      <c r="BH105" s="144">
        <f t="shared" si="7"/>
        <v>0</v>
      </c>
      <c r="BI105" s="144">
        <f t="shared" si="8"/>
        <v>0</v>
      </c>
      <c r="BJ105" s="17" t="s">
        <v>79</v>
      </c>
      <c r="BK105" s="144">
        <f t="shared" si="9"/>
        <v>0</v>
      </c>
      <c r="BL105" s="17" t="s">
        <v>189</v>
      </c>
      <c r="BM105" s="143" t="s">
        <v>319</v>
      </c>
    </row>
    <row r="106" spans="2:65" s="1" customFormat="1" ht="24.2" customHeight="1">
      <c r="B106" s="131"/>
      <c r="C106" s="132" t="s">
        <v>260</v>
      </c>
      <c r="D106" s="132" t="s">
        <v>184</v>
      </c>
      <c r="E106" s="133" t="s">
        <v>6897</v>
      </c>
      <c r="F106" s="134" t="s">
        <v>6898</v>
      </c>
      <c r="G106" s="135" t="s">
        <v>5381</v>
      </c>
      <c r="H106" s="136">
        <v>26</v>
      </c>
      <c r="I106" s="137"/>
      <c r="J106" s="138">
        <f t="shared" si="0"/>
        <v>0</v>
      </c>
      <c r="K106" s="134" t="s">
        <v>3</v>
      </c>
      <c r="L106" s="32"/>
      <c r="M106" s="139" t="s">
        <v>3</v>
      </c>
      <c r="N106" s="140" t="s">
        <v>43</v>
      </c>
      <c r="P106" s="141">
        <f t="shared" si="1"/>
        <v>0</v>
      </c>
      <c r="Q106" s="141">
        <v>0</v>
      </c>
      <c r="R106" s="141">
        <f t="shared" si="2"/>
        <v>0</v>
      </c>
      <c r="S106" s="141">
        <v>0</v>
      </c>
      <c r="T106" s="142">
        <f t="shared" si="3"/>
        <v>0</v>
      </c>
      <c r="AR106" s="143" t="s">
        <v>189</v>
      </c>
      <c r="AT106" s="143" t="s">
        <v>184</v>
      </c>
      <c r="AU106" s="143" t="s">
        <v>81</v>
      </c>
      <c r="AY106" s="17" t="s">
        <v>182</v>
      </c>
      <c r="BE106" s="144">
        <f t="shared" si="4"/>
        <v>0</v>
      </c>
      <c r="BF106" s="144">
        <f t="shared" si="5"/>
        <v>0</v>
      </c>
      <c r="BG106" s="144">
        <f t="shared" si="6"/>
        <v>0</v>
      </c>
      <c r="BH106" s="144">
        <f t="shared" si="7"/>
        <v>0</v>
      </c>
      <c r="BI106" s="144">
        <f t="shared" si="8"/>
        <v>0</v>
      </c>
      <c r="BJ106" s="17" t="s">
        <v>79</v>
      </c>
      <c r="BK106" s="144">
        <f t="shared" si="9"/>
        <v>0</v>
      </c>
      <c r="BL106" s="17" t="s">
        <v>189</v>
      </c>
      <c r="BM106" s="143" t="s">
        <v>338</v>
      </c>
    </row>
    <row r="107" spans="2:65" s="1" customFormat="1" ht="16.5" customHeight="1">
      <c r="B107" s="131"/>
      <c r="C107" s="132" t="s">
        <v>265</v>
      </c>
      <c r="D107" s="132" t="s">
        <v>184</v>
      </c>
      <c r="E107" s="133" t="s">
        <v>6899</v>
      </c>
      <c r="F107" s="134" t="s">
        <v>6900</v>
      </c>
      <c r="G107" s="135" t="s">
        <v>5381</v>
      </c>
      <c r="H107" s="136">
        <v>1</v>
      </c>
      <c r="I107" s="137"/>
      <c r="J107" s="138">
        <f t="shared" si="0"/>
        <v>0</v>
      </c>
      <c r="K107" s="134" t="s">
        <v>3</v>
      </c>
      <c r="L107" s="32"/>
      <c r="M107" s="139" t="s">
        <v>3</v>
      </c>
      <c r="N107" s="140" t="s">
        <v>43</v>
      </c>
      <c r="P107" s="141">
        <f t="shared" si="1"/>
        <v>0</v>
      </c>
      <c r="Q107" s="141">
        <v>0</v>
      </c>
      <c r="R107" s="141">
        <f t="shared" si="2"/>
        <v>0</v>
      </c>
      <c r="S107" s="141">
        <v>0</v>
      </c>
      <c r="T107" s="142">
        <f t="shared" si="3"/>
        <v>0</v>
      </c>
      <c r="AR107" s="143" t="s">
        <v>189</v>
      </c>
      <c r="AT107" s="143" t="s">
        <v>184</v>
      </c>
      <c r="AU107" s="143" t="s">
        <v>81</v>
      </c>
      <c r="AY107" s="17" t="s">
        <v>182</v>
      </c>
      <c r="BE107" s="144">
        <f t="shared" si="4"/>
        <v>0</v>
      </c>
      <c r="BF107" s="144">
        <f t="shared" si="5"/>
        <v>0</v>
      </c>
      <c r="BG107" s="144">
        <f t="shared" si="6"/>
        <v>0</v>
      </c>
      <c r="BH107" s="144">
        <f t="shared" si="7"/>
        <v>0</v>
      </c>
      <c r="BI107" s="144">
        <f t="shared" si="8"/>
        <v>0</v>
      </c>
      <c r="BJ107" s="17" t="s">
        <v>79</v>
      </c>
      <c r="BK107" s="144">
        <f t="shared" si="9"/>
        <v>0</v>
      </c>
      <c r="BL107" s="17" t="s">
        <v>189</v>
      </c>
      <c r="BM107" s="143" t="s">
        <v>357</v>
      </c>
    </row>
    <row r="108" spans="2:65" s="1" customFormat="1" ht="16.5" customHeight="1">
      <c r="B108" s="131"/>
      <c r="C108" s="132" t="s">
        <v>271</v>
      </c>
      <c r="D108" s="132" t="s">
        <v>184</v>
      </c>
      <c r="E108" s="133" t="s">
        <v>6901</v>
      </c>
      <c r="F108" s="134" t="s">
        <v>6902</v>
      </c>
      <c r="G108" s="135" t="s">
        <v>5381</v>
      </c>
      <c r="H108" s="136">
        <v>1</v>
      </c>
      <c r="I108" s="137"/>
      <c r="J108" s="138">
        <f t="shared" si="0"/>
        <v>0</v>
      </c>
      <c r="K108" s="134" t="s">
        <v>3</v>
      </c>
      <c r="L108" s="32"/>
      <c r="M108" s="139" t="s">
        <v>3</v>
      </c>
      <c r="N108" s="140" t="s">
        <v>43</v>
      </c>
      <c r="P108" s="141">
        <f t="shared" si="1"/>
        <v>0</v>
      </c>
      <c r="Q108" s="141">
        <v>0</v>
      </c>
      <c r="R108" s="141">
        <f t="shared" si="2"/>
        <v>0</v>
      </c>
      <c r="S108" s="141">
        <v>0</v>
      </c>
      <c r="T108" s="142">
        <f t="shared" si="3"/>
        <v>0</v>
      </c>
      <c r="AR108" s="143" t="s">
        <v>189</v>
      </c>
      <c r="AT108" s="143" t="s">
        <v>184</v>
      </c>
      <c r="AU108" s="143" t="s">
        <v>81</v>
      </c>
      <c r="AY108" s="17" t="s">
        <v>182</v>
      </c>
      <c r="BE108" s="144">
        <f t="shared" si="4"/>
        <v>0</v>
      </c>
      <c r="BF108" s="144">
        <f t="shared" si="5"/>
        <v>0</v>
      </c>
      <c r="BG108" s="144">
        <f t="shared" si="6"/>
        <v>0</v>
      </c>
      <c r="BH108" s="144">
        <f t="shared" si="7"/>
        <v>0</v>
      </c>
      <c r="BI108" s="144">
        <f t="shared" si="8"/>
        <v>0</v>
      </c>
      <c r="BJ108" s="17" t="s">
        <v>79</v>
      </c>
      <c r="BK108" s="144">
        <f t="shared" si="9"/>
        <v>0</v>
      </c>
      <c r="BL108" s="17" t="s">
        <v>189</v>
      </c>
      <c r="BM108" s="143" t="s">
        <v>374</v>
      </c>
    </row>
    <row r="109" spans="2:65" s="1" customFormat="1" ht="16.5" customHeight="1">
      <c r="B109" s="131"/>
      <c r="C109" s="132" t="s">
        <v>9</v>
      </c>
      <c r="D109" s="132" t="s">
        <v>184</v>
      </c>
      <c r="E109" s="133" t="s">
        <v>6903</v>
      </c>
      <c r="F109" s="134" t="s">
        <v>6904</v>
      </c>
      <c r="G109" s="135" t="s">
        <v>5381</v>
      </c>
      <c r="H109" s="136">
        <v>48</v>
      </c>
      <c r="I109" s="137"/>
      <c r="J109" s="138">
        <f t="shared" si="0"/>
        <v>0</v>
      </c>
      <c r="K109" s="134" t="s">
        <v>3</v>
      </c>
      <c r="L109" s="32"/>
      <c r="M109" s="139" t="s">
        <v>3</v>
      </c>
      <c r="N109" s="140" t="s">
        <v>43</v>
      </c>
      <c r="P109" s="141">
        <f t="shared" si="1"/>
        <v>0</v>
      </c>
      <c r="Q109" s="141">
        <v>0</v>
      </c>
      <c r="R109" s="141">
        <f t="shared" si="2"/>
        <v>0</v>
      </c>
      <c r="S109" s="141">
        <v>0</v>
      </c>
      <c r="T109" s="142">
        <f t="shared" si="3"/>
        <v>0</v>
      </c>
      <c r="AR109" s="143" t="s">
        <v>189</v>
      </c>
      <c r="AT109" s="143" t="s">
        <v>184</v>
      </c>
      <c r="AU109" s="143" t="s">
        <v>81</v>
      </c>
      <c r="AY109" s="17" t="s">
        <v>182</v>
      </c>
      <c r="BE109" s="144">
        <f t="shared" si="4"/>
        <v>0</v>
      </c>
      <c r="BF109" s="144">
        <f t="shared" si="5"/>
        <v>0</v>
      </c>
      <c r="BG109" s="144">
        <f t="shared" si="6"/>
        <v>0</v>
      </c>
      <c r="BH109" s="144">
        <f t="shared" si="7"/>
        <v>0</v>
      </c>
      <c r="BI109" s="144">
        <f t="shared" si="8"/>
        <v>0</v>
      </c>
      <c r="BJ109" s="17" t="s">
        <v>79</v>
      </c>
      <c r="BK109" s="144">
        <f t="shared" si="9"/>
        <v>0</v>
      </c>
      <c r="BL109" s="17" t="s">
        <v>189</v>
      </c>
      <c r="BM109" s="143" t="s">
        <v>390</v>
      </c>
    </row>
    <row r="110" spans="2:65" s="1" customFormat="1" ht="21.75" customHeight="1">
      <c r="B110" s="131"/>
      <c r="C110" s="132" t="s">
        <v>286</v>
      </c>
      <c r="D110" s="132" t="s">
        <v>184</v>
      </c>
      <c r="E110" s="133" t="s">
        <v>6905</v>
      </c>
      <c r="F110" s="134" t="s">
        <v>6906</v>
      </c>
      <c r="G110" s="135" t="s">
        <v>5381</v>
      </c>
      <c r="H110" s="136">
        <v>24</v>
      </c>
      <c r="I110" s="137"/>
      <c r="J110" s="138">
        <f t="shared" si="0"/>
        <v>0</v>
      </c>
      <c r="K110" s="134" t="s">
        <v>3</v>
      </c>
      <c r="L110" s="32"/>
      <c r="M110" s="139" t="s">
        <v>3</v>
      </c>
      <c r="N110" s="140" t="s">
        <v>43</v>
      </c>
      <c r="P110" s="141">
        <f t="shared" si="1"/>
        <v>0</v>
      </c>
      <c r="Q110" s="141">
        <v>0</v>
      </c>
      <c r="R110" s="141">
        <f t="shared" si="2"/>
        <v>0</v>
      </c>
      <c r="S110" s="141">
        <v>0</v>
      </c>
      <c r="T110" s="142">
        <f t="shared" si="3"/>
        <v>0</v>
      </c>
      <c r="AR110" s="143" t="s">
        <v>189</v>
      </c>
      <c r="AT110" s="143" t="s">
        <v>184</v>
      </c>
      <c r="AU110" s="143" t="s">
        <v>81</v>
      </c>
      <c r="AY110" s="17" t="s">
        <v>182</v>
      </c>
      <c r="BE110" s="144">
        <f t="shared" si="4"/>
        <v>0</v>
      </c>
      <c r="BF110" s="144">
        <f t="shared" si="5"/>
        <v>0</v>
      </c>
      <c r="BG110" s="144">
        <f t="shared" si="6"/>
        <v>0</v>
      </c>
      <c r="BH110" s="144">
        <f t="shared" si="7"/>
        <v>0</v>
      </c>
      <c r="BI110" s="144">
        <f t="shared" si="8"/>
        <v>0</v>
      </c>
      <c r="BJ110" s="17" t="s">
        <v>79</v>
      </c>
      <c r="BK110" s="144">
        <f t="shared" si="9"/>
        <v>0</v>
      </c>
      <c r="BL110" s="17" t="s">
        <v>189</v>
      </c>
      <c r="BM110" s="143" t="s">
        <v>405</v>
      </c>
    </row>
    <row r="111" spans="2:65" s="1" customFormat="1" ht="21.75" customHeight="1">
      <c r="B111" s="131"/>
      <c r="C111" s="132" t="s">
        <v>289</v>
      </c>
      <c r="D111" s="132" t="s">
        <v>184</v>
      </c>
      <c r="E111" s="133" t="s">
        <v>6907</v>
      </c>
      <c r="F111" s="134" t="s">
        <v>6908</v>
      </c>
      <c r="G111" s="135" t="s">
        <v>5381</v>
      </c>
      <c r="H111" s="136">
        <v>160</v>
      </c>
      <c r="I111" s="137"/>
      <c r="J111" s="138">
        <f t="shared" si="0"/>
        <v>0</v>
      </c>
      <c r="K111" s="134" t="s">
        <v>3</v>
      </c>
      <c r="L111" s="32"/>
      <c r="M111" s="139" t="s">
        <v>3</v>
      </c>
      <c r="N111" s="140" t="s">
        <v>43</v>
      </c>
      <c r="P111" s="141">
        <f t="shared" si="1"/>
        <v>0</v>
      </c>
      <c r="Q111" s="141">
        <v>0</v>
      </c>
      <c r="R111" s="141">
        <f t="shared" si="2"/>
        <v>0</v>
      </c>
      <c r="S111" s="141">
        <v>0</v>
      </c>
      <c r="T111" s="142">
        <f t="shared" si="3"/>
        <v>0</v>
      </c>
      <c r="AR111" s="143" t="s">
        <v>189</v>
      </c>
      <c r="AT111" s="143" t="s">
        <v>184</v>
      </c>
      <c r="AU111" s="143" t="s">
        <v>81</v>
      </c>
      <c r="AY111" s="17" t="s">
        <v>182</v>
      </c>
      <c r="BE111" s="144">
        <f t="shared" si="4"/>
        <v>0</v>
      </c>
      <c r="BF111" s="144">
        <f t="shared" si="5"/>
        <v>0</v>
      </c>
      <c r="BG111" s="144">
        <f t="shared" si="6"/>
        <v>0</v>
      </c>
      <c r="BH111" s="144">
        <f t="shared" si="7"/>
        <v>0</v>
      </c>
      <c r="BI111" s="144">
        <f t="shared" si="8"/>
        <v>0</v>
      </c>
      <c r="BJ111" s="17" t="s">
        <v>79</v>
      </c>
      <c r="BK111" s="144">
        <f t="shared" si="9"/>
        <v>0</v>
      </c>
      <c r="BL111" s="17" t="s">
        <v>189</v>
      </c>
      <c r="BM111" s="143" t="s">
        <v>425</v>
      </c>
    </row>
    <row r="112" spans="2:65" s="1" customFormat="1" ht="16.5" customHeight="1">
      <c r="B112" s="131"/>
      <c r="C112" s="132" t="s">
        <v>297</v>
      </c>
      <c r="D112" s="132" t="s">
        <v>184</v>
      </c>
      <c r="E112" s="133" t="s">
        <v>6909</v>
      </c>
      <c r="F112" s="134" t="s">
        <v>6910</v>
      </c>
      <c r="G112" s="135" t="s">
        <v>5381</v>
      </c>
      <c r="H112" s="136">
        <v>64</v>
      </c>
      <c r="I112" s="137"/>
      <c r="J112" s="138">
        <f t="shared" si="0"/>
        <v>0</v>
      </c>
      <c r="K112" s="134" t="s">
        <v>3</v>
      </c>
      <c r="L112" s="32"/>
      <c r="M112" s="139" t="s">
        <v>3</v>
      </c>
      <c r="N112" s="140" t="s">
        <v>43</v>
      </c>
      <c r="P112" s="141">
        <f t="shared" si="1"/>
        <v>0</v>
      </c>
      <c r="Q112" s="141">
        <v>0</v>
      </c>
      <c r="R112" s="141">
        <f t="shared" si="2"/>
        <v>0</v>
      </c>
      <c r="S112" s="141">
        <v>0</v>
      </c>
      <c r="T112" s="142">
        <f t="shared" si="3"/>
        <v>0</v>
      </c>
      <c r="AR112" s="143" t="s">
        <v>189</v>
      </c>
      <c r="AT112" s="143" t="s">
        <v>184</v>
      </c>
      <c r="AU112" s="143" t="s">
        <v>81</v>
      </c>
      <c r="AY112" s="17" t="s">
        <v>182</v>
      </c>
      <c r="BE112" s="144">
        <f t="shared" si="4"/>
        <v>0</v>
      </c>
      <c r="BF112" s="144">
        <f t="shared" si="5"/>
        <v>0</v>
      </c>
      <c r="BG112" s="144">
        <f t="shared" si="6"/>
        <v>0</v>
      </c>
      <c r="BH112" s="144">
        <f t="shared" si="7"/>
        <v>0</v>
      </c>
      <c r="BI112" s="144">
        <f t="shared" si="8"/>
        <v>0</v>
      </c>
      <c r="BJ112" s="17" t="s">
        <v>79</v>
      </c>
      <c r="BK112" s="144">
        <f t="shared" si="9"/>
        <v>0</v>
      </c>
      <c r="BL112" s="17" t="s">
        <v>189</v>
      </c>
      <c r="BM112" s="143" t="s">
        <v>444</v>
      </c>
    </row>
    <row r="113" spans="2:65" s="1" customFormat="1" ht="16.5" customHeight="1">
      <c r="B113" s="131"/>
      <c r="C113" s="132" t="s">
        <v>303</v>
      </c>
      <c r="D113" s="132" t="s">
        <v>184</v>
      </c>
      <c r="E113" s="133" t="s">
        <v>6911</v>
      </c>
      <c r="F113" s="134" t="s">
        <v>6912</v>
      </c>
      <c r="G113" s="135" t="s">
        <v>5381</v>
      </c>
      <c r="H113" s="136">
        <v>60</v>
      </c>
      <c r="I113" s="137"/>
      <c r="J113" s="138">
        <f t="shared" si="0"/>
        <v>0</v>
      </c>
      <c r="K113" s="134" t="s">
        <v>3</v>
      </c>
      <c r="L113" s="32"/>
      <c r="M113" s="139" t="s">
        <v>3</v>
      </c>
      <c r="N113" s="140" t="s">
        <v>43</v>
      </c>
      <c r="P113" s="141">
        <f t="shared" si="1"/>
        <v>0</v>
      </c>
      <c r="Q113" s="141">
        <v>0</v>
      </c>
      <c r="R113" s="141">
        <f t="shared" si="2"/>
        <v>0</v>
      </c>
      <c r="S113" s="141">
        <v>0</v>
      </c>
      <c r="T113" s="142">
        <f t="shared" si="3"/>
        <v>0</v>
      </c>
      <c r="AR113" s="143" t="s">
        <v>189</v>
      </c>
      <c r="AT113" s="143" t="s">
        <v>184</v>
      </c>
      <c r="AU113" s="143" t="s">
        <v>81</v>
      </c>
      <c r="AY113" s="17" t="s">
        <v>182</v>
      </c>
      <c r="BE113" s="144">
        <f t="shared" si="4"/>
        <v>0</v>
      </c>
      <c r="BF113" s="144">
        <f t="shared" si="5"/>
        <v>0</v>
      </c>
      <c r="BG113" s="144">
        <f t="shared" si="6"/>
        <v>0</v>
      </c>
      <c r="BH113" s="144">
        <f t="shared" si="7"/>
        <v>0</v>
      </c>
      <c r="BI113" s="144">
        <f t="shared" si="8"/>
        <v>0</v>
      </c>
      <c r="BJ113" s="17" t="s">
        <v>79</v>
      </c>
      <c r="BK113" s="144">
        <f t="shared" si="9"/>
        <v>0</v>
      </c>
      <c r="BL113" s="17" t="s">
        <v>189</v>
      </c>
      <c r="BM113" s="143" t="s">
        <v>464</v>
      </c>
    </row>
    <row r="114" spans="2:65" s="1" customFormat="1" ht="16.5" customHeight="1">
      <c r="B114" s="131"/>
      <c r="C114" s="132" t="s">
        <v>309</v>
      </c>
      <c r="D114" s="132" t="s">
        <v>184</v>
      </c>
      <c r="E114" s="133" t="s">
        <v>6913</v>
      </c>
      <c r="F114" s="134" t="s">
        <v>6914</v>
      </c>
      <c r="G114" s="135" t="s">
        <v>5381</v>
      </c>
      <c r="H114" s="136">
        <v>2</v>
      </c>
      <c r="I114" s="137"/>
      <c r="J114" s="138">
        <f t="shared" si="0"/>
        <v>0</v>
      </c>
      <c r="K114" s="134" t="s">
        <v>3</v>
      </c>
      <c r="L114" s="32"/>
      <c r="M114" s="139" t="s">
        <v>3</v>
      </c>
      <c r="N114" s="140" t="s">
        <v>43</v>
      </c>
      <c r="P114" s="141">
        <f t="shared" si="1"/>
        <v>0</v>
      </c>
      <c r="Q114" s="141">
        <v>0</v>
      </c>
      <c r="R114" s="141">
        <f t="shared" si="2"/>
        <v>0</v>
      </c>
      <c r="S114" s="141">
        <v>0</v>
      </c>
      <c r="T114" s="142">
        <f t="shared" si="3"/>
        <v>0</v>
      </c>
      <c r="AR114" s="143" t="s">
        <v>189</v>
      </c>
      <c r="AT114" s="143" t="s">
        <v>184</v>
      </c>
      <c r="AU114" s="143" t="s">
        <v>81</v>
      </c>
      <c r="AY114" s="17" t="s">
        <v>182</v>
      </c>
      <c r="BE114" s="144">
        <f t="shared" si="4"/>
        <v>0</v>
      </c>
      <c r="BF114" s="144">
        <f t="shared" si="5"/>
        <v>0</v>
      </c>
      <c r="BG114" s="144">
        <f t="shared" si="6"/>
        <v>0</v>
      </c>
      <c r="BH114" s="144">
        <f t="shared" si="7"/>
        <v>0</v>
      </c>
      <c r="BI114" s="144">
        <f t="shared" si="8"/>
        <v>0</v>
      </c>
      <c r="BJ114" s="17" t="s">
        <v>79</v>
      </c>
      <c r="BK114" s="144">
        <f t="shared" si="9"/>
        <v>0</v>
      </c>
      <c r="BL114" s="17" t="s">
        <v>189</v>
      </c>
      <c r="BM114" s="143" t="s">
        <v>484</v>
      </c>
    </row>
    <row r="115" spans="2:65" s="1" customFormat="1" ht="16.5" customHeight="1">
      <c r="B115" s="131"/>
      <c r="C115" s="132" t="s">
        <v>8</v>
      </c>
      <c r="D115" s="132" t="s">
        <v>184</v>
      </c>
      <c r="E115" s="133" t="s">
        <v>6915</v>
      </c>
      <c r="F115" s="134" t="s">
        <v>6916</v>
      </c>
      <c r="G115" s="135" t="s">
        <v>5381</v>
      </c>
      <c r="H115" s="136">
        <v>13</v>
      </c>
      <c r="I115" s="137"/>
      <c r="J115" s="138">
        <f t="shared" si="0"/>
        <v>0</v>
      </c>
      <c r="K115" s="134" t="s">
        <v>3</v>
      </c>
      <c r="L115" s="32"/>
      <c r="M115" s="139" t="s">
        <v>3</v>
      </c>
      <c r="N115" s="140" t="s">
        <v>43</v>
      </c>
      <c r="P115" s="141">
        <f t="shared" si="1"/>
        <v>0</v>
      </c>
      <c r="Q115" s="141">
        <v>0</v>
      </c>
      <c r="R115" s="141">
        <f t="shared" si="2"/>
        <v>0</v>
      </c>
      <c r="S115" s="141">
        <v>0</v>
      </c>
      <c r="T115" s="142">
        <f t="shared" si="3"/>
        <v>0</v>
      </c>
      <c r="AR115" s="143" t="s">
        <v>189</v>
      </c>
      <c r="AT115" s="143" t="s">
        <v>184</v>
      </c>
      <c r="AU115" s="143" t="s">
        <v>81</v>
      </c>
      <c r="AY115" s="17" t="s">
        <v>182</v>
      </c>
      <c r="BE115" s="144">
        <f t="shared" si="4"/>
        <v>0</v>
      </c>
      <c r="BF115" s="144">
        <f t="shared" si="5"/>
        <v>0</v>
      </c>
      <c r="BG115" s="144">
        <f t="shared" si="6"/>
        <v>0</v>
      </c>
      <c r="BH115" s="144">
        <f t="shared" si="7"/>
        <v>0</v>
      </c>
      <c r="BI115" s="144">
        <f t="shared" si="8"/>
        <v>0</v>
      </c>
      <c r="BJ115" s="17" t="s">
        <v>79</v>
      </c>
      <c r="BK115" s="144">
        <f t="shared" si="9"/>
        <v>0</v>
      </c>
      <c r="BL115" s="17" t="s">
        <v>189</v>
      </c>
      <c r="BM115" s="143" t="s">
        <v>507</v>
      </c>
    </row>
    <row r="116" spans="2:65" s="1" customFormat="1" ht="24.2" customHeight="1">
      <c r="B116" s="131"/>
      <c r="C116" s="132" t="s">
        <v>319</v>
      </c>
      <c r="D116" s="132" t="s">
        <v>184</v>
      </c>
      <c r="E116" s="133" t="s">
        <v>6917</v>
      </c>
      <c r="F116" s="134" t="s">
        <v>6918</v>
      </c>
      <c r="G116" s="135" t="s">
        <v>5381</v>
      </c>
      <c r="H116" s="136">
        <v>1</v>
      </c>
      <c r="I116" s="137"/>
      <c r="J116" s="138">
        <f t="shared" si="0"/>
        <v>0</v>
      </c>
      <c r="K116" s="134" t="s">
        <v>3</v>
      </c>
      <c r="L116" s="32"/>
      <c r="M116" s="139" t="s">
        <v>3</v>
      </c>
      <c r="N116" s="140" t="s">
        <v>43</v>
      </c>
      <c r="P116" s="141">
        <f t="shared" si="1"/>
        <v>0</v>
      </c>
      <c r="Q116" s="141">
        <v>0</v>
      </c>
      <c r="R116" s="141">
        <f t="shared" si="2"/>
        <v>0</v>
      </c>
      <c r="S116" s="141">
        <v>0</v>
      </c>
      <c r="T116" s="142">
        <f t="shared" si="3"/>
        <v>0</v>
      </c>
      <c r="AR116" s="143" t="s">
        <v>189</v>
      </c>
      <c r="AT116" s="143" t="s">
        <v>184</v>
      </c>
      <c r="AU116" s="143" t="s">
        <v>81</v>
      </c>
      <c r="AY116" s="17" t="s">
        <v>182</v>
      </c>
      <c r="BE116" s="144">
        <f t="shared" si="4"/>
        <v>0</v>
      </c>
      <c r="BF116" s="144">
        <f t="shared" si="5"/>
        <v>0</v>
      </c>
      <c r="BG116" s="144">
        <f t="shared" si="6"/>
        <v>0</v>
      </c>
      <c r="BH116" s="144">
        <f t="shared" si="7"/>
        <v>0</v>
      </c>
      <c r="BI116" s="144">
        <f t="shared" si="8"/>
        <v>0</v>
      </c>
      <c r="BJ116" s="17" t="s">
        <v>79</v>
      </c>
      <c r="BK116" s="144">
        <f t="shared" si="9"/>
        <v>0</v>
      </c>
      <c r="BL116" s="17" t="s">
        <v>189</v>
      </c>
      <c r="BM116" s="143" t="s">
        <v>520</v>
      </c>
    </row>
    <row r="117" spans="2:65" s="1" customFormat="1" ht="16.5" customHeight="1">
      <c r="B117" s="131"/>
      <c r="C117" s="132" t="s">
        <v>328</v>
      </c>
      <c r="D117" s="132" t="s">
        <v>184</v>
      </c>
      <c r="E117" s="133" t="s">
        <v>6919</v>
      </c>
      <c r="F117" s="134" t="s">
        <v>6920</v>
      </c>
      <c r="G117" s="135" t="s">
        <v>5381</v>
      </c>
      <c r="H117" s="136">
        <v>2</v>
      </c>
      <c r="I117" s="137"/>
      <c r="J117" s="138">
        <f t="shared" si="0"/>
        <v>0</v>
      </c>
      <c r="K117" s="134" t="s">
        <v>3</v>
      </c>
      <c r="L117" s="32"/>
      <c r="M117" s="139" t="s">
        <v>3</v>
      </c>
      <c r="N117" s="140" t="s">
        <v>43</v>
      </c>
      <c r="P117" s="141">
        <f t="shared" si="1"/>
        <v>0</v>
      </c>
      <c r="Q117" s="141">
        <v>0</v>
      </c>
      <c r="R117" s="141">
        <f t="shared" si="2"/>
        <v>0</v>
      </c>
      <c r="S117" s="141">
        <v>0</v>
      </c>
      <c r="T117" s="142">
        <f t="shared" si="3"/>
        <v>0</v>
      </c>
      <c r="AR117" s="143" t="s">
        <v>189</v>
      </c>
      <c r="AT117" s="143" t="s">
        <v>184</v>
      </c>
      <c r="AU117" s="143" t="s">
        <v>81</v>
      </c>
      <c r="AY117" s="17" t="s">
        <v>182</v>
      </c>
      <c r="BE117" s="144">
        <f t="shared" si="4"/>
        <v>0</v>
      </c>
      <c r="BF117" s="144">
        <f t="shared" si="5"/>
        <v>0</v>
      </c>
      <c r="BG117" s="144">
        <f t="shared" si="6"/>
        <v>0</v>
      </c>
      <c r="BH117" s="144">
        <f t="shared" si="7"/>
        <v>0</v>
      </c>
      <c r="BI117" s="144">
        <f t="shared" si="8"/>
        <v>0</v>
      </c>
      <c r="BJ117" s="17" t="s">
        <v>79</v>
      </c>
      <c r="BK117" s="144">
        <f t="shared" si="9"/>
        <v>0</v>
      </c>
      <c r="BL117" s="17" t="s">
        <v>189</v>
      </c>
      <c r="BM117" s="143" t="s">
        <v>531</v>
      </c>
    </row>
    <row r="118" spans="2:65" s="11" customFormat="1" ht="22.9" customHeight="1">
      <c r="B118" s="119"/>
      <c r="D118" s="120" t="s">
        <v>71</v>
      </c>
      <c r="E118" s="129" t="s">
        <v>6097</v>
      </c>
      <c r="F118" s="129" t="s">
        <v>6921</v>
      </c>
      <c r="I118" s="122"/>
      <c r="J118" s="130">
        <f>BK118</f>
        <v>0</v>
      </c>
      <c r="L118" s="119"/>
      <c r="M118" s="124"/>
      <c r="P118" s="125">
        <f>SUM(P119:P136)</f>
        <v>0</v>
      </c>
      <c r="R118" s="125">
        <f>SUM(R119:R136)</f>
        <v>0</v>
      </c>
      <c r="T118" s="126">
        <f>SUM(T119:T136)</f>
        <v>0</v>
      </c>
      <c r="AR118" s="120" t="s">
        <v>79</v>
      </c>
      <c r="AT118" s="127" t="s">
        <v>71</v>
      </c>
      <c r="AU118" s="127" t="s">
        <v>79</v>
      </c>
      <c r="AY118" s="120" t="s">
        <v>182</v>
      </c>
      <c r="BK118" s="128">
        <f>SUM(BK119:BK136)</f>
        <v>0</v>
      </c>
    </row>
    <row r="119" spans="2:65" s="1" customFormat="1" ht="24.2" customHeight="1">
      <c r="B119" s="131"/>
      <c r="C119" s="132" t="s">
        <v>338</v>
      </c>
      <c r="D119" s="132" t="s">
        <v>184</v>
      </c>
      <c r="E119" s="133" t="s">
        <v>6922</v>
      </c>
      <c r="F119" s="134" t="s">
        <v>6923</v>
      </c>
      <c r="G119" s="135" t="s">
        <v>5381</v>
      </c>
      <c r="H119" s="136">
        <v>2</v>
      </c>
      <c r="I119" s="137"/>
      <c r="J119" s="138">
        <f t="shared" ref="J119:J136" si="10">ROUND(I119*H119,2)</f>
        <v>0</v>
      </c>
      <c r="K119" s="134" t="s">
        <v>3</v>
      </c>
      <c r="L119" s="32"/>
      <c r="M119" s="139" t="s">
        <v>3</v>
      </c>
      <c r="N119" s="140" t="s">
        <v>43</v>
      </c>
      <c r="P119" s="141">
        <f t="shared" ref="P119:P136" si="11">O119*H119</f>
        <v>0</v>
      </c>
      <c r="Q119" s="141">
        <v>0</v>
      </c>
      <c r="R119" s="141">
        <f t="shared" ref="R119:R136" si="12">Q119*H119</f>
        <v>0</v>
      </c>
      <c r="S119" s="141">
        <v>0</v>
      </c>
      <c r="T119" s="142">
        <f t="shared" ref="T119:T136" si="13">S119*H119</f>
        <v>0</v>
      </c>
      <c r="AR119" s="143" t="s">
        <v>189</v>
      </c>
      <c r="AT119" s="143" t="s">
        <v>184</v>
      </c>
      <c r="AU119" s="143" t="s">
        <v>81</v>
      </c>
      <c r="AY119" s="17" t="s">
        <v>182</v>
      </c>
      <c r="BE119" s="144">
        <f t="shared" ref="BE119:BE136" si="14">IF(N119="základní",J119,0)</f>
        <v>0</v>
      </c>
      <c r="BF119" s="144">
        <f t="shared" ref="BF119:BF136" si="15">IF(N119="snížená",J119,0)</f>
        <v>0</v>
      </c>
      <c r="BG119" s="144">
        <f t="shared" ref="BG119:BG136" si="16">IF(N119="zákl. přenesená",J119,0)</f>
        <v>0</v>
      </c>
      <c r="BH119" s="144">
        <f t="shared" ref="BH119:BH136" si="17">IF(N119="sníž. přenesená",J119,0)</f>
        <v>0</v>
      </c>
      <c r="BI119" s="144">
        <f t="shared" ref="BI119:BI136" si="18">IF(N119="nulová",J119,0)</f>
        <v>0</v>
      </c>
      <c r="BJ119" s="17" t="s">
        <v>79</v>
      </c>
      <c r="BK119" s="144">
        <f t="shared" ref="BK119:BK136" si="19">ROUND(I119*H119,2)</f>
        <v>0</v>
      </c>
      <c r="BL119" s="17" t="s">
        <v>189</v>
      </c>
      <c r="BM119" s="143" t="s">
        <v>546</v>
      </c>
    </row>
    <row r="120" spans="2:65" s="1" customFormat="1" ht="24.2" customHeight="1">
      <c r="B120" s="131"/>
      <c r="C120" s="132" t="s">
        <v>351</v>
      </c>
      <c r="D120" s="132" t="s">
        <v>184</v>
      </c>
      <c r="E120" s="133" t="s">
        <v>6924</v>
      </c>
      <c r="F120" s="134" t="s">
        <v>6925</v>
      </c>
      <c r="G120" s="135" t="s">
        <v>5381</v>
      </c>
      <c r="H120" s="136">
        <v>5</v>
      </c>
      <c r="I120" s="137"/>
      <c r="J120" s="138">
        <f t="shared" si="10"/>
        <v>0</v>
      </c>
      <c r="K120" s="134" t="s">
        <v>3</v>
      </c>
      <c r="L120" s="32"/>
      <c r="M120" s="139" t="s">
        <v>3</v>
      </c>
      <c r="N120" s="140" t="s">
        <v>43</v>
      </c>
      <c r="P120" s="141">
        <f t="shared" si="11"/>
        <v>0</v>
      </c>
      <c r="Q120" s="141">
        <v>0</v>
      </c>
      <c r="R120" s="141">
        <f t="shared" si="12"/>
        <v>0</v>
      </c>
      <c r="S120" s="141">
        <v>0</v>
      </c>
      <c r="T120" s="142">
        <f t="shared" si="13"/>
        <v>0</v>
      </c>
      <c r="AR120" s="143" t="s">
        <v>189</v>
      </c>
      <c r="AT120" s="143" t="s">
        <v>184</v>
      </c>
      <c r="AU120" s="143" t="s">
        <v>81</v>
      </c>
      <c r="AY120" s="17" t="s">
        <v>182</v>
      </c>
      <c r="BE120" s="144">
        <f t="shared" si="14"/>
        <v>0</v>
      </c>
      <c r="BF120" s="144">
        <f t="shared" si="15"/>
        <v>0</v>
      </c>
      <c r="BG120" s="144">
        <f t="shared" si="16"/>
        <v>0</v>
      </c>
      <c r="BH120" s="144">
        <f t="shared" si="17"/>
        <v>0</v>
      </c>
      <c r="BI120" s="144">
        <f t="shared" si="18"/>
        <v>0</v>
      </c>
      <c r="BJ120" s="17" t="s">
        <v>79</v>
      </c>
      <c r="BK120" s="144">
        <f t="shared" si="19"/>
        <v>0</v>
      </c>
      <c r="BL120" s="17" t="s">
        <v>189</v>
      </c>
      <c r="BM120" s="143" t="s">
        <v>561</v>
      </c>
    </row>
    <row r="121" spans="2:65" s="1" customFormat="1" ht="16.5" customHeight="1">
      <c r="B121" s="131"/>
      <c r="C121" s="132" t="s">
        <v>357</v>
      </c>
      <c r="D121" s="132" t="s">
        <v>184</v>
      </c>
      <c r="E121" s="133" t="s">
        <v>6926</v>
      </c>
      <c r="F121" s="134" t="s">
        <v>6927</v>
      </c>
      <c r="G121" s="135" t="s">
        <v>5381</v>
      </c>
      <c r="H121" s="136">
        <v>2</v>
      </c>
      <c r="I121" s="137"/>
      <c r="J121" s="138">
        <f t="shared" si="10"/>
        <v>0</v>
      </c>
      <c r="K121" s="134" t="s">
        <v>3</v>
      </c>
      <c r="L121" s="32"/>
      <c r="M121" s="139" t="s">
        <v>3</v>
      </c>
      <c r="N121" s="140" t="s">
        <v>43</v>
      </c>
      <c r="P121" s="141">
        <f t="shared" si="11"/>
        <v>0</v>
      </c>
      <c r="Q121" s="141">
        <v>0</v>
      </c>
      <c r="R121" s="141">
        <f t="shared" si="12"/>
        <v>0</v>
      </c>
      <c r="S121" s="141">
        <v>0</v>
      </c>
      <c r="T121" s="142">
        <f t="shared" si="13"/>
        <v>0</v>
      </c>
      <c r="AR121" s="143" t="s">
        <v>189</v>
      </c>
      <c r="AT121" s="143" t="s">
        <v>184</v>
      </c>
      <c r="AU121" s="143" t="s">
        <v>81</v>
      </c>
      <c r="AY121" s="17" t="s">
        <v>182</v>
      </c>
      <c r="BE121" s="144">
        <f t="shared" si="14"/>
        <v>0</v>
      </c>
      <c r="BF121" s="144">
        <f t="shared" si="15"/>
        <v>0</v>
      </c>
      <c r="BG121" s="144">
        <f t="shared" si="16"/>
        <v>0</v>
      </c>
      <c r="BH121" s="144">
        <f t="shared" si="17"/>
        <v>0</v>
      </c>
      <c r="BI121" s="144">
        <f t="shared" si="18"/>
        <v>0</v>
      </c>
      <c r="BJ121" s="17" t="s">
        <v>79</v>
      </c>
      <c r="BK121" s="144">
        <f t="shared" si="19"/>
        <v>0</v>
      </c>
      <c r="BL121" s="17" t="s">
        <v>189</v>
      </c>
      <c r="BM121" s="143" t="s">
        <v>577</v>
      </c>
    </row>
    <row r="122" spans="2:65" s="1" customFormat="1" ht="16.5" customHeight="1">
      <c r="B122" s="131"/>
      <c r="C122" s="132" t="s">
        <v>363</v>
      </c>
      <c r="D122" s="132" t="s">
        <v>184</v>
      </c>
      <c r="E122" s="133" t="s">
        <v>6928</v>
      </c>
      <c r="F122" s="134" t="s">
        <v>6929</v>
      </c>
      <c r="G122" s="135" t="s">
        <v>5381</v>
      </c>
      <c r="H122" s="136">
        <v>11</v>
      </c>
      <c r="I122" s="137"/>
      <c r="J122" s="138">
        <f t="shared" si="10"/>
        <v>0</v>
      </c>
      <c r="K122" s="134" t="s">
        <v>3</v>
      </c>
      <c r="L122" s="32"/>
      <c r="M122" s="139" t="s">
        <v>3</v>
      </c>
      <c r="N122" s="140" t="s">
        <v>43</v>
      </c>
      <c r="P122" s="141">
        <f t="shared" si="11"/>
        <v>0</v>
      </c>
      <c r="Q122" s="141">
        <v>0</v>
      </c>
      <c r="R122" s="141">
        <f t="shared" si="12"/>
        <v>0</v>
      </c>
      <c r="S122" s="141">
        <v>0</v>
      </c>
      <c r="T122" s="142">
        <f t="shared" si="13"/>
        <v>0</v>
      </c>
      <c r="AR122" s="143" t="s">
        <v>189</v>
      </c>
      <c r="AT122" s="143" t="s">
        <v>184</v>
      </c>
      <c r="AU122" s="143" t="s">
        <v>81</v>
      </c>
      <c r="AY122" s="17" t="s">
        <v>182</v>
      </c>
      <c r="BE122" s="144">
        <f t="shared" si="14"/>
        <v>0</v>
      </c>
      <c r="BF122" s="144">
        <f t="shared" si="15"/>
        <v>0</v>
      </c>
      <c r="BG122" s="144">
        <f t="shared" si="16"/>
        <v>0</v>
      </c>
      <c r="BH122" s="144">
        <f t="shared" si="17"/>
        <v>0</v>
      </c>
      <c r="BI122" s="144">
        <f t="shared" si="18"/>
        <v>0</v>
      </c>
      <c r="BJ122" s="17" t="s">
        <v>79</v>
      </c>
      <c r="BK122" s="144">
        <f t="shared" si="19"/>
        <v>0</v>
      </c>
      <c r="BL122" s="17" t="s">
        <v>189</v>
      </c>
      <c r="BM122" s="143" t="s">
        <v>613</v>
      </c>
    </row>
    <row r="123" spans="2:65" s="1" customFormat="1" ht="16.5" customHeight="1">
      <c r="B123" s="131"/>
      <c r="C123" s="132" t="s">
        <v>374</v>
      </c>
      <c r="D123" s="132" t="s">
        <v>184</v>
      </c>
      <c r="E123" s="133" t="s">
        <v>6930</v>
      </c>
      <c r="F123" s="134" t="s">
        <v>6931</v>
      </c>
      <c r="G123" s="135" t="s">
        <v>5381</v>
      </c>
      <c r="H123" s="136">
        <v>10</v>
      </c>
      <c r="I123" s="137"/>
      <c r="J123" s="138">
        <f t="shared" si="10"/>
        <v>0</v>
      </c>
      <c r="K123" s="134" t="s">
        <v>3</v>
      </c>
      <c r="L123" s="32"/>
      <c r="M123" s="139" t="s">
        <v>3</v>
      </c>
      <c r="N123" s="140" t="s">
        <v>43</v>
      </c>
      <c r="P123" s="141">
        <f t="shared" si="11"/>
        <v>0</v>
      </c>
      <c r="Q123" s="141">
        <v>0</v>
      </c>
      <c r="R123" s="141">
        <f t="shared" si="12"/>
        <v>0</v>
      </c>
      <c r="S123" s="141">
        <v>0</v>
      </c>
      <c r="T123" s="142">
        <f t="shared" si="13"/>
        <v>0</v>
      </c>
      <c r="AR123" s="143" t="s">
        <v>189</v>
      </c>
      <c r="AT123" s="143" t="s">
        <v>184</v>
      </c>
      <c r="AU123" s="143" t="s">
        <v>81</v>
      </c>
      <c r="AY123" s="17" t="s">
        <v>182</v>
      </c>
      <c r="BE123" s="144">
        <f t="shared" si="14"/>
        <v>0</v>
      </c>
      <c r="BF123" s="144">
        <f t="shared" si="15"/>
        <v>0</v>
      </c>
      <c r="BG123" s="144">
        <f t="shared" si="16"/>
        <v>0</v>
      </c>
      <c r="BH123" s="144">
        <f t="shared" si="17"/>
        <v>0</v>
      </c>
      <c r="BI123" s="144">
        <f t="shared" si="18"/>
        <v>0</v>
      </c>
      <c r="BJ123" s="17" t="s">
        <v>79</v>
      </c>
      <c r="BK123" s="144">
        <f t="shared" si="19"/>
        <v>0</v>
      </c>
      <c r="BL123" s="17" t="s">
        <v>189</v>
      </c>
      <c r="BM123" s="143" t="s">
        <v>653</v>
      </c>
    </row>
    <row r="124" spans="2:65" s="1" customFormat="1" ht="16.5" customHeight="1">
      <c r="B124" s="131"/>
      <c r="C124" s="132" t="s">
        <v>382</v>
      </c>
      <c r="D124" s="132" t="s">
        <v>184</v>
      </c>
      <c r="E124" s="133" t="s">
        <v>6932</v>
      </c>
      <c r="F124" s="134" t="s">
        <v>6933</v>
      </c>
      <c r="G124" s="135" t="s">
        <v>5381</v>
      </c>
      <c r="H124" s="136">
        <v>10</v>
      </c>
      <c r="I124" s="137"/>
      <c r="J124" s="138">
        <f t="shared" si="10"/>
        <v>0</v>
      </c>
      <c r="K124" s="134" t="s">
        <v>3</v>
      </c>
      <c r="L124" s="32"/>
      <c r="M124" s="139" t="s">
        <v>3</v>
      </c>
      <c r="N124" s="140" t="s">
        <v>43</v>
      </c>
      <c r="P124" s="141">
        <f t="shared" si="11"/>
        <v>0</v>
      </c>
      <c r="Q124" s="141">
        <v>0</v>
      </c>
      <c r="R124" s="141">
        <f t="shared" si="12"/>
        <v>0</v>
      </c>
      <c r="S124" s="141">
        <v>0</v>
      </c>
      <c r="T124" s="142">
        <f t="shared" si="13"/>
        <v>0</v>
      </c>
      <c r="AR124" s="143" t="s">
        <v>189</v>
      </c>
      <c r="AT124" s="143" t="s">
        <v>184</v>
      </c>
      <c r="AU124" s="143" t="s">
        <v>81</v>
      </c>
      <c r="AY124" s="17" t="s">
        <v>182</v>
      </c>
      <c r="BE124" s="144">
        <f t="shared" si="14"/>
        <v>0</v>
      </c>
      <c r="BF124" s="144">
        <f t="shared" si="15"/>
        <v>0</v>
      </c>
      <c r="BG124" s="144">
        <f t="shared" si="16"/>
        <v>0</v>
      </c>
      <c r="BH124" s="144">
        <f t="shared" si="17"/>
        <v>0</v>
      </c>
      <c r="BI124" s="144">
        <f t="shared" si="18"/>
        <v>0</v>
      </c>
      <c r="BJ124" s="17" t="s">
        <v>79</v>
      </c>
      <c r="BK124" s="144">
        <f t="shared" si="19"/>
        <v>0</v>
      </c>
      <c r="BL124" s="17" t="s">
        <v>189</v>
      </c>
      <c r="BM124" s="143" t="s">
        <v>668</v>
      </c>
    </row>
    <row r="125" spans="2:65" s="1" customFormat="1" ht="16.5" customHeight="1">
      <c r="B125" s="131"/>
      <c r="C125" s="132" t="s">
        <v>390</v>
      </c>
      <c r="D125" s="132" t="s">
        <v>184</v>
      </c>
      <c r="E125" s="133" t="s">
        <v>6934</v>
      </c>
      <c r="F125" s="134" t="s">
        <v>6935</v>
      </c>
      <c r="G125" s="135" t="s">
        <v>5381</v>
      </c>
      <c r="H125" s="136">
        <v>33</v>
      </c>
      <c r="I125" s="137"/>
      <c r="J125" s="138">
        <f t="shared" si="10"/>
        <v>0</v>
      </c>
      <c r="K125" s="134" t="s">
        <v>3</v>
      </c>
      <c r="L125" s="32"/>
      <c r="M125" s="139" t="s">
        <v>3</v>
      </c>
      <c r="N125" s="140" t="s">
        <v>43</v>
      </c>
      <c r="P125" s="141">
        <f t="shared" si="11"/>
        <v>0</v>
      </c>
      <c r="Q125" s="141">
        <v>0</v>
      </c>
      <c r="R125" s="141">
        <f t="shared" si="12"/>
        <v>0</v>
      </c>
      <c r="S125" s="141">
        <v>0</v>
      </c>
      <c r="T125" s="142">
        <f t="shared" si="13"/>
        <v>0</v>
      </c>
      <c r="AR125" s="143" t="s">
        <v>189</v>
      </c>
      <c r="AT125" s="143" t="s">
        <v>184</v>
      </c>
      <c r="AU125" s="143" t="s">
        <v>81</v>
      </c>
      <c r="AY125" s="17" t="s">
        <v>182</v>
      </c>
      <c r="BE125" s="144">
        <f t="shared" si="14"/>
        <v>0</v>
      </c>
      <c r="BF125" s="144">
        <f t="shared" si="15"/>
        <v>0</v>
      </c>
      <c r="BG125" s="144">
        <f t="shared" si="16"/>
        <v>0</v>
      </c>
      <c r="BH125" s="144">
        <f t="shared" si="17"/>
        <v>0</v>
      </c>
      <c r="BI125" s="144">
        <f t="shared" si="18"/>
        <v>0</v>
      </c>
      <c r="BJ125" s="17" t="s">
        <v>79</v>
      </c>
      <c r="BK125" s="144">
        <f t="shared" si="19"/>
        <v>0</v>
      </c>
      <c r="BL125" s="17" t="s">
        <v>189</v>
      </c>
      <c r="BM125" s="143" t="s">
        <v>682</v>
      </c>
    </row>
    <row r="126" spans="2:65" s="1" customFormat="1" ht="16.5" customHeight="1">
      <c r="B126" s="131"/>
      <c r="C126" s="132" t="s">
        <v>395</v>
      </c>
      <c r="D126" s="132" t="s">
        <v>184</v>
      </c>
      <c r="E126" s="133" t="s">
        <v>6936</v>
      </c>
      <c r="F126" s="134" t="s">
        <v>6937</v>
      </c>
      <c r="G126" s="135" t="s">
        <v>5381</v>
      </c>
      <c r="H126" s="136">
        <v>41</v>
      </c>
      <c r="I126" s="137"/>
      <c r="J126" s="138">
        <f t="shared" si="10"/>
        <v>0</v>
      </c>
      <c r="K126" s="134" t="s">
        <v>3</v>
      </c>
      <c r="L126" s="32"/>
      <c r="M126" s="139" t="s">
        <v>3</v>
      </c>
      <c r="N126" s="140" t="s">
        <v>43</v>
      </c>
      <c r="P126" s="141">
        <f t="shared" si="11"/>
        <v>0</v>
      </c>
      <c r="Q126" s="141">
        <v>0</v>
      </c>
      <c r="R126" s="141">
        <f t="shared" si="12"/>
        <v>0</v>
      </c>
      <c r="S126" s="141">
        <v>0</v>
      </c>
      <c r="T126" s="142">
        <f t="shared" si="13"/>
        <v>0</v>
      </c>
      <c r="AR126" s="143" t="s">
        <v>189</v>
      </c>
      <c r="AT126" s="143" t="s">
        <v>184</v>
      </c>
      <c r="AU126" s="143" t="s">
        <v>81</v>
      </c>
      <c r="AY126" s="17" t="s">
        <v>182</v>
      </c>
      <c r="BE126" s="144">
        <f t="shared" si="14"/>
        <v>0</v>
      </c>
      <c r="BF126" s="144">
        <f t="shared" si="15"/>
        <v>0</v>
      </c>
      <c r="BG126" s="144">
        <f t="shared" si="16"/>
        <v>0</v>
      </c>
      <c r="BH126" s="144">
        <f t="shared" si="17"/>
        <v>0</v>
      </c>
      <c r="BI126" s="144">
        <f t="shared" si="18"/>
        <v>0</v>
      </c>
      <c r="BJ126" s="17" t="s">
        <v>79</v>
      </c>
      <c r="BK126" s="144">
        <f t="shared" si="19"/>
        <v>0</v>
      </c>
      <c r="BL126" s="17" t="s">
        <v>189</v>
      </c>
      <c r="BM126" s="143" t="s">
        <v>695</v>
      </c>
    </row>
    <row r="127" spans="2:65" s="1" customFormat="1" ht="16.5" customHeight="1">
      <c r="B127" s="131"/>
      <c r="C127" s="132" t="s">
        <v>405</v>
      </c>
      <c r="D127" s="132" t="s">
        <v>184</v>
      </c>
      <c r="E127" s="133" t="s">
        <v>6938</v>
      </c>
      <c r="F127" s="134" t="s">
        <v>6939</v>
      </c>
      <c r="G127" s="135" t="s">
        <v>5381</v>
      </c>
      <c r="H127" s="136">
        <v>45</v>
      </c>
      <c r="I127" s="137"/>
      <c r="J127" s="138">
        <f t="shared" si="10"/>
        <v>0</v>
      </c>
      <c r="K127" s="134" t="s">
        <v>3</v>
      </c>
      <c r="L127" s="32"/>
      <c r="M127" s="139" t="s">
        <v>3</v>
      </c>
      <c r="N127" s="140" t="s">
        <v>43</v>
      </c>
      <c r="P127" s="141">
        <f t="shared" si="11"/>
        <v>0</v>
      </c>
      <c r="Q127" s="141">
        <v>0</v>
      </c>
      <c r="R127" s="141">
        <f t="shared" si="12"/>
        <v>0</v>
      </c>
      <c r="S127" s="141">
        <v>0</v>
      </c>
      <c r="T127" s="142">
        <f t="shared" si="13"/>
        <v>0</v>
      </c>
      <c r="AR127" s="143" t="s">
        <v>189</v>
      </c>
      <c r="AT127" s="143" t="s">
        <v>184</v>
      </c>
      <c r="AU127" s="143" t="s">
        <v>81</v>
      </c>
      <c r="AY127" s="17" t="s">
        <v>182</v>
      </c>
      <c r="BE127" s="144">
        <f t="shared" si="14"/>
        <v>0</v>
      </c>
      <c r="BF127" s="144">
        <f t="shared" si="15"/>
        <v>0</v>
      </c>
      <c r="BG127" s="144">
        <f t="shared" si="16"/>
        <v>0</v>
      </c>
      <c r="BH127" s="144">
        <f t="shared" si="17"/>
        <v>0</v>
      </c>
      <c r="BI127" s="144">
        <f t="shared" si="18"/>
        <v>0</v>
      </c>
      <c r="BJ127" s="17" t="s">
        <v>79</v>
      </c>
      <c r="BK127" s="144">
        <f t="shared" si="19"/>
        <v>0</v>
      </c>
      <c r="BL127" s="17" t="s">
        <v>189</v>
      </c>
      <c r="BM127" s="143" t="s">
        <v>709</v>
      </c>
    </row>
    <row r="128" spans="2:65" s="1" customFormat="1" ht="16.5" customHeight="1">
      <c r="B128" s="131"/>
      <c r="C128" s="132" t="s">
        <v>418</v>
      </c>
      <c r="D128" s="132" t="s">
        <v>184</v>
      </c>
      <c r="E128" s="133" t="s">
        <v>6940</v>
      </c>
      <c r="F128" s="134" t="s">
        <v>6941</v>
      </c>
      <c r="G128" s="135" t="s">
        <v>5381</v>
      </c>
      <c r="H128" s="136">
        <v>2</v>
      </c>
      <c r="I128" s="137"/>
      <c r="J128" s="138">
        <f t="shared" si="10"/>
        <v>0</v>
      </c>
      <c r="K128" s="134" t="s">
        <v>3</v>
      </c>
      <c r="L128" s="32"/>
      <c r="M128" s="139" t="s">
        <v>3</v>
      </c>
      <c r="N128" s="140" t="s">
        <v>43</v>
      </c>
      <c r="P128" s="141">
        <f t="shared" si="11"/>
        <v>0</v>
      </c>
      <c r="Q128" s="141">
        <v>0</v>
      </c>
      <c r="R128" s="141">
        <f t="shared" si="12"/>
        <v>0</v>
      </c>
      <c r="S128" s="141">
        <v>0</v>
      </c>
      <c r="T128" s="142">
        <f t="shared" si="13"/>
        <v>0</v>
      </c>
      <c r="AR128" s="143" t="s">
        <v>189</v>
      </c>
      <c r="AT128" s="143" t="s">
        <v>184</v>
      </c>
      <c r="AU128" s="143" t="s">
        <v>81</v>
      </c>
      <c r="AY128" s="17" t="s">
        <v>182</v>
      </c>
      <c r="BE128" s="144">
        <f t="shared" si="14"/>
        <v>0</v>
      </c>
      <c r="BF128" s="144">
        <f t="shared" si="15"/>
        <v>0</v>
      </c>
      <c r="BG128" s="144">
        <f t="shared" si="16"/>
        <v>0</v>
      </c>
      <c r="BH128" s="144">
        <f t="shared" si="17"/>
        <v>0</v>
      </c>
      <c r="BI128" s="144">
        <f t="shared" si="18"/>
        <v>0</v>
      </c>
      <c r="BJ128" s="17" t="s">
        <v>79</v>
      </c>
      <c r="BK128" s="144">
        <f t="shared" si="19"/>
        <v>0</v>
      </c>
      <c r="BL128" s="17" t="s">
        <v>189</v>
      </c>
      <c r="BM128" s="143" t="s">
        <v>729</v>
      </c>
    </row>
    <row r="129" spans="2:65" s="1" customFormat="1" ht="16.5" customHeight="1">
      <c r="B129" s="131"/>
      <c r="C129" s="132" t="s">
        <v>425</v>
      </c>
      <c r="D129" s="132" t="s">
        <v>184</v>
      </c>
      <c r="E129" s="133" t="s">
        <v>6942</v>
      </c>
      <c r="F129" s="134" t="s">
        <v>6943</v>
      </c>
      <c r="G129" s="135" t="s">
        <v>5381</v>
      </c>
      <c r="H129" s="136">
        <v>46</v>
      </c>
      <c r="I129" s="137"/>
      <c r="J129" s="138">
        <f t="shared" si="10"/>
        <v>0</v>
      </c>
      <c r="K129" s="134" t="s">
        <v>3</v>
      </c>
      <c r="L129" s="32"/>
      <c r="M129" s="139" t="s">
        <v>3</v>
      </c>
      <c r="N129" s="140" t="s">
        <v>43</v>
      </c>
      <c r="P129" s="141">
        <f t="shared" si="11"/>
        <v>0</v>
      </c>
      <c r="Q129" s="141">
        <v>0</v>
      </c>
      <c r="R129" s="141">
        <f t="shared" si="12"/>
        <v>0</v>
      </c>
      <c r="S129" s="141">
        <v>0</v>
      </c>
      <c r="T129" s="142">
        <f t="shared" si="13"/>
        <v>0</v>
      </c>
      <c r="AR129" s="143" t="s">
        <v>189</v>
      </c>
      <c r="AT129" s="143" t="s">
        <v>184</v>
      </c>
      <c r="AU129" s="143" t="s">
        <v>81</v>
      </c>
      <c r="AY129" s="17" t="s">
        <v>182</v>
      </c>
      <c r="BE129" s="144">
        <f t="shared" si="14"/>
        <v>0</v>
      </c>
      <c r="BF129" s="144">
        <f t="shared" si="15"/>
        <v>0</v>
      </c>
      <c r="BG129" s="144">
        <f t="shared" si="16"/>
        <v>0</v>
      </c>
      <c r="BH129" s="144">
        <f t="shared" si="17"/>
        <v>0</v>
      </c>
      <c r="BI129" s="144">
        <f t="shared" si="18"/>
        <v>0</v>
      </c>
      <c r="BJ129" s="17" t="s">
        <v>79</v>
      </c>
      <c r="BK129" s="144">
        <f t="shared" si="19"/>
        <v>0</v>
      </c>
      <c r="BL129" s="17" t="s">
        <v>189</v>
      </c>
      <c r="BM129" s="143" t="s">
        <v>742</v>
      </c>
    </row>
    <row r="130" spans="2:65" s="1" customFormat="1" ht="16.5" customHeight="1">
      <c r="B130" s="131"/>
      <c r="C130" s="132" t="s">
        <v>439</v>
      </c>
      <c r="D130" s="132" t="s">
        <v>184</v>
      </c>
      <c r="E130" s="133" t="s">
        <v>6944</v>
      </c>
      <c r="F130" s="134" t="s">
        <v>6945</v>
      </c>
      <c r="G130" s="135" t="s">
        <v>5381</v>
      </c>
      <c r="H130" s="136">
        <v>47</v>
      </c>
      <c r="I130" s="137"/>
      <c r="J130" s="138">
        <f t="shared" si="10"/>
        <v>0</v>
      </c>
      <c r="K130" s="134" t="s">
        <v>3</v>
      </c>
      <c r="L130" s="32"/>
      <c r="M130" s="139" t="s">
        <v>3</v>
      </c>
      <c r="N130" s="140" t="s">
        <v>43</v>
      </c>
      <c r="P130" s="141">
        <f t="shared" si="11"/>
        <v>0</v>
      </c>
      <c r="Q130" s="141">
        <v>0</v>
      </c>
      <c r="R130" s="141">
        <f t="shared" si="12"/>
        <v>0</v>
      </c>
      <c r="S130" s="141">
        <v>0</v>
      </c>
      <c r="T130" s="142">
        <f t="shared" si="13"/>
        <v>0</v>
      </c>
      <c r="AR130" s="143" t="s">
        <v>189</v>
      </c>
      <c r="AT130" s="143" t="s">
        <v>184</v>
      </c>
      <c r="AU130" s="143" t="s">
        <v>81</v>
      </c>
      <c r="AY130" s="17" t="s">
        <v>182</v>
      </c>
      <c r="BE130" s="144">
        <f t="shared" si="14"/>
        <v>0</v>
      </c>
      <c r="BF130" s="144">
        <f t="shared" si="15"/>
        <v>0</v>
      </c>
      <c r="BG130" s="144">
        <f t="shared" si="16"/>
        <v>0</v>
      </c>
      <c r="BH130" s="144">
        <f t="shared" si="17"/>
        <v>0</v>
      </c>
      <c r="BI130" s="144">
        <f t="shared" si="18"/>
        <v>0</v>
      </c>
      <c r="BJ130" s="17" t="s">
        <v>79</v>
      </c>
      <c r="BK130" s="144">
        <f t="shared" si="19"/>
        <v>0</v>
      </c>
      <c r="BL130" s="17" t="s">
        <v>189</v>
      </c>
      <c r="BM130" s="143" t="s">
        <v>772</v>
      </c>
    </row>
    <row r="131" spans="2:65" s="1" customFormat="1" ht="16.5" customHeight="1">
      <c r="B131" s="131"/>
      <c r="C131" s="132" t="s">
        <v>444</v>
      </c>
      <c r="D131" s="132" t="s">
        <v>184</v>
      </c>
      <c r="E131" s="133" t="s">
        <v>6946</v>
      </c>
      <c r="F131" s="134" t="s">
        <v>6947</v>
      </c>
      <c r="G131" s="135" t="s">
        <v>5381</v>
      </c>
      <c r="H131" s="136">
        <v>47</v>
      </c>
      <c r="I131" s="137"/>
      <c r="J131" s="138">
        <f t="shared" si="10"/>
        <v>0</v>
      </c>
      <c r="K131" s="134" t="s">
        <v>3</v>
      </c>
      <c r="L131" s="32"/>
      <c r="M131" s="139" t="s">
        <v>3</v>
      </c>
      <c r="N131" s="140" t="s">
        <v>43</v>
      </c>
      <c r="P131" s="141">
        <f t="shared" si="11"/>
        <v>0</v>
      </c>
      <c r="Q131" s="141">
        <v>0</v>
      </c>
      <c r="R131" s="141">
        <f t="shared" si="12"/>
        <v>0</v>
      </c>
      <c r="S131" s="141">
        <v>0</v>
      </c>
      <c r="T131" s="142">
        <f t="shared" si="13"/>
        <v>0</v>
      </c>
      <c r="AR131" s="143" t="s">
        <v>189</v>
      </c>
      <c r="AT131" s="143" t="s">
        <v>184</v>
      </c>
      <c r="AU131" s="143" t="s">
        <v>81</v>
      </c>
      <c r="AY131" s="17" t="s">
        <v>182</v>
      </c>
      <c r="BE131" s="144">
        <f t="shared" si="14"/>
        <v>0</v>
      </c>
      <c r="BF131" s="144">
        <f t="shared" si="15"/>
        <v>0</v>
      </c>
      <c r="BG131" s="144">
        <f t="shared" si="16"/>
        <v>0</v>
      </c>
      <c r="BH131" s="144">
        <f t="shared" si="17"/>
        <v>0</v>
      </c>
      <c r="BI131" s="144">
        <f t="shared" si="18"/>
        <v>0</v>
      </c>
      <c r="BJ131" s="17" t="s">
        <v>79</v>
      </c>
      <c r="BK131" s="144">
        <f t="shared" si="19"/>
        <v>0</v>
      </c>
      <c r="BL131" s="17" t="s">
        <v>189</v>
      </c>
      <c r="BM131" s="143" t="s">
        <v>808</v>
      </c>
    </row>
    <row r="132" spans="2:65" s="1" customFormat="1" ht="16.5" customHeight="1">
      <c r="B132" s="131"/>
      <c r="C132" s="132" t="s">
        <v>454</v>
      </c>
      <c r="D132" s="132" t="s">
        <v>184</v>
      </c>
      <c r="E132" s="133" t="s">
        <v>6948</v>
      </c>
      <c r="F132" s="134" t="s">
        <v>6949</v>
      </c>
      <c r="G132" s="135" t="s">
        <v>5381</v>
      </c>
      <c r="H132" s="136">
        <v>9</v>
      </c>
      <c r="I132" s="137"/>
      <c r="J132" s="138">
        <f t="shared" si="10"/>
        <v>0</v>
      </c>
      <c r="K132" s="134" t="s">
        <v>3</v>
      </c>
      <c r="L132" s="32"/>
      <c r="M132" s="139" t="s">
        <v>3</v>
      </c>
      <c r="N132" s="140" t="s">
        <v>43</v>
      </c>
      <c r="P132" s="141">
        <f t="shared" si="11"/>
        <v>0</v>
      </c>
      <c r="Q132" s="141">
        <v>0</v>
      </c>
      <c r="R132" s="141">
        <f t="shared" si="12"/>
        <v>0</v>
      </c>
      <c r="S132" s="141">
        <v>0</v>
      </c>
      <c r="T132" s="142">
        <f t="shared" si="13"/>
        <v>0</v>
      </c>
      <c r="AR132" s="143" t="s">
        <v>189</v>
      </c>
      <c r="AT132" s="143" t="s">
        <v>184</v>
      </c>
      <c r="AU132" s="143" t="s">
        <v>81</v>
      </c>
      <c r="AY132" s="17" t="s">
        <v>182</v>
      </c>
      <c r="BE132" s="144">
        <f t="shared" si="14"/>
        <v>0</v>
      </c>
      <c r="BF132" s="144">
        <f t="shared" si="15"/>
        <v>0</v>
      </c>
      <c r="BG132" s="144">
        <f t="shared" si="16"/>
        <v>0</v>
      </c>
      <c r="BH132" s="144">
        <f t="shared" si="17"/>
        <v>0</v>
      </c>
      <c r="BI132" s="144">
        <f t="shared" si="18"/>
        <v>0</v>
      </c>
      <c r="BJ132" s="17" t="s">
        <v>79</v>
      </c>
      <c r="BK132" s="144">
        <f t="shared" si="19"/>
        <v>0</v>
      </c>
      <c r="BL132" s="17" t="s">
        <v>189</v>
      </c>
      <c r="BM132" s="143" t="s">
        <v>838</v>
      </c>
    </row>
    <row r="133" spans="2:65" s="1" customFormat="1" ht="16.5" customHeight="1">
      <c r="B133" s="131"/>
      <c r="C133" s="132" t="s">
        <v>464</v>
      </c>
      <c r="D133" s="132" t="s">
        <v>184</v>
      </c>
      <c r="E133" s="133" t="s">
        <v>6950</v>
      </c>
      <c r="F133" s="134" t="s">
        <v>6951</v>
      </c>
      <c r="G133" s="135" t="s">
        <v>5381</v>
      </c>
      <c r="H133" s="136">
        <v>7</v>
      </c>
      <c r="I133" s="137"/>
      <c r="J133" s="138">
        <f t="shared" si="10"/>
        <v>0</v>
      </c>
      <c r="K133" s="134" t="s">
        <v>3</v>
      </c>
      <c r="L133" s="32"/>
      <c r="M133" s="139" t="s">
        <v>3</v>
      </c>
      <c r="N133" s="140" t="s">
        <v>43</v>
      </c>
      <c r="P133" s="141">
        <f t="shared" si="11"/>
        <v>0</v>
      </c>
      <c r="Q133" s="141">
        <v>0</v>
      </c>
      <c r="R133" s="141">
        <f t="shared" si="12"/>
        <v>0</v>
      </c>
      <c r="S133" s="141">
        <v>0</v>
      </c>
      <c r="T133" s="142">
        <f t="shared" si="13"/>
        <v>0</v>
      </c>
      <c r="AR133" s="143" t="s">
        <v>189</v>
      </c>
      <c r="AT133" s="143" t="s">
        <v>184</v>
      </c>
      <c r="AU133" s="143" t="s">
        <v>81</v>
      </c>
      <c r="AY133" s="17" t="s">
        <v>182</v>
      </c>
      <c r="BE133" s="144">
        <f t="shared" si="14"/>
        <v>0</v>
      </c>
      <c r="BF133" s="144">
        <f t="shared" si="15"/>
        <v>0</v>
      </c>
      <c r="BG133" s="144">
        <f t="shared" si="16"/>
        <v>0</v>
      </c>
      <c r="BH133" s="144">
        <f t="shared" si="17"/>
        <v>0</v>
      </c>
      <c r="BI133" s="144">
        <f t="shared" si="18"/>
        <v>0</v>
      </c>
      <c r="BJ133" s="17" t="s">
        <v>79</v>
      </c>
      <c r="BK133" s="144">
        <f t="shared" si="19"/>
        <v>0</v>
      </c>
      <c r="BL133" s="17" t="s">
        <v>189</v>
      </c>
      <c r="BM133" s="143" t="s">
        <v>850</v>
      </c>
    </row>
    <row r="134" spans="2:65" s="1" customFormat="1" ht="16.5" customHeight="1">
      <c r="B134" s="131"/>
      <c r="C134" s="132" t="s">
        <v>479</v>
      </c>
      <c r="D134" s="132" t="s">
        <v>184</v>
      </c>
      <c r="E134" s="133" t="s">
        <v>6952</v>
      </c>
      <c r="F134" s="134" t="s">
        <v>6953</v>
      </c>
      <c r="G134" s="135" t="s">
        <v>5381</v>
      </c>
      <c r="H134" s="136">
        <v>3</v>
      </c>
      <c r="I134" s="137"/>
      <c r="J134" s="138">
        <f t="shared" si="10"/>
        <v>0</v>
      </c>
      <c r="K134" s="134" t="s">
        <v>3</v>
      </c>
      <c r="L134" s="32"/>
      <c r="M134" s="139" t="s">
        <v>3</v>
      </c>
      <c r="N134" s="140" t="s">
        <v>43</v>
      </c>
      <c r="P134" s="141">
        <f t="shared" si="11"/>
        <v>0</v>
      </c>
      <c r="Q134" s="141">
        <v>0</v>
      </c>
      <c r="R134" s="141">
        <f t="shared" si="12"/>
        <v>0</v>
      </c>
      <c r="S134" s="141">
        <v>0</v>
      </c>
      <c r="T134" s="142">
        <f t="shared" si="13"/>
        <v>0</v>
      </c>
      <c r="AR134" s="143" t="s">
        <v>189</v>
      </c>
      <c r="AT134" s="143" t="s">
        <v>184</v>
      </c>
      <c r="AU134" s="143" t="s">
        <v>81</v>
      </c>
      <c r="AY134" s="17" t="s">
        <v>182</v>
      </c>
      <c r="BE134" s="144">
        <f t="shared" si="14"/>
        <v>0</v>
      </c>
      <c r="BF134" s="144">
        <f t="shared" si="15"/>
        <v>0</v>
      </c>
      <c r="BG134" s="144">
        <f t="shared" si="16"/>
        <v>0</v>
      </c>
      <c r="BH134" s="144">
        <f t="shared" si="17"/>
        <v>0</v>
      </c>
      <c r="BI134" s="144">
        <f t="shared" si="18"/>
        <v>0</v>
      </c>
      <c r="BJ134" s="17" t="s">
        <v>79</v>
      </c>
      <c r="BK134" s="144">
        <f t="shared" si="19"/>
        <v>0</v>
      </c>
      <c r="BL134" s="17" t="s">
        <v>189</v>
      </c>
      <c r="BM134" s="143" t="s">
        <v>861</v>
      </c>
    </row>
    <row r="135" spans="2:65" s="1" customFormat="1" ht="16.5" customHeight="1">
      <c r="B135" s="131"/>
      <c r="C135" s="132" t="s">
        <v>484</v>
      </c>
      <c r="D135" s="132" t="s">
        <v>184</v>
      </c>
      <c r="E135" s="133" t="s">
        <v>6954</v>
      </c>
      <c r="F135" s="134" t="s">
        <v>6955</v>
      </c>
      <c r="G135" s="135" t="s">
        <v>5381</v>
      </c>
      <c r="H135" s="136">
        <v>39</v>
      </c>
      <c r="I135" s="137"/>
      <c r="J135" s="138">
        <f t="shared" si="10"/>
        <v>0</v>
      </c>
      <c r="K135" s="134" t="s">
        <v>3</v>
      </c>
      <c r="L135" s="32"/>
      <c r="M135" s="139" t="s">
        <v>3</v>
      </c>
      <c r="N135" s="140" t="s">
        <v>43</v>
      </c>
      <c r="P135" s="141">
        <f t="shared" si="11"/>
        <v>0</v>
      </c>
      <c r="Q135" s="141">
        <v>0</v>
      </c>
      <c r="R135" s="141">
        <f t="shared" si="12"/>
        <v>0</v>
      </c>
      <c r="S135" s="141">
        <v>0</v>
      </c>
      <c r="T135" s="142">
        <f t="shared" si="13"/>
        <v>0</v>
      </c>
      <c r="AR135" s="143" t="s">
        <v>189</v>
      </c>
      <c r="AT135" s="143" t="s">
        <v>184</v>
      </c>
      <c r="AU135" s="143" t="s">
        <v>81</v>
      </c>
      <c r="AY135" s="17" t="s">
        <v>182</v>
      </c>
      <c r="BE135" s="144">
        <f t="shared" si="14"/>
        <v>0</v>
      </c>
      <c r="BF135" s="144">
        <f t="shared" si="15"/>
        <v>0</v>
      </c>
      <c r="BG135" s="144">
        <f t="shared" si="16"/>
        <v>0</v>
      </c>
      <c r="BH135" s="144">
        <f t="shared" si="17"/>
        <v>0</v>
      </c>
      <c r="BI135" s="144">
        <f t="shared" si="18"/>
        <v>0</v>
      </c>
      <c r="BJ135" s="17" t="s">
        <v>79</v>
      </c>
      <c r="BK135" s="144">
        <f t="shared" si="19"/>
        <v>0</v>
      </c>
      <c r="BL135" s="17" t="s">
        <v>189</v>
      </c>
      <c r="BM135" s="143" t="s">
        <v>896</v>
      </c>
    </row>
    <row r="136" spans="2:65" s="1" customFormat="1" ht="16.5" customHeight="1">
      <c r="B136" s="131"/>
      <c r="C136" s="132" t="s">
        <v>499</v>
      </c>
      <c r="D136" s="132" t="s">
        <v>184</v>
      </c>
      <c r="E136" s="133" t="s">
        <v>6956</v>
      </c>
      <c r="F136" s="134" t="s">
        <v>6957</v>
      </c>
      <c r="G136" s="135" t="s">
        <v>5381</v>
      </c>
      <c r="H136" s="136">
        <v>2</v>
      </c>
      <c r="I136" s="137"/>
      <c r="J136" s="138">
        <f t="shared" si="10"/>
        <v>0</v>
      </c>
      <c r="K136" s="134" t="s">
        <v>3</v>
      </c>
      <c r="L136" s="32"/>
      <c r="M136" s="139" t="s">
        <v>3</v>
      </c>
      <c r="N136" s="140" t="s">
        <v>43</v>
      </c>
      <c r="P136" s="141">
        <f t="shared" si="11"/>
        <v>0</v>
      </c>
      <c r="Q136" s="141">
        <v>0</v>
      </c>
      <c r="R136" s="141">
        <f t="shared" si="12"/>
        <v>0</v>
      </c>
      <c r="S136" s="141">
        <v>0</v>
      </c>
      <c r="T136" s="142">
        <f t="shared" si="13"/>
        <v>0</v>
      </c>
      <c r="AR136" s="143" t="s">
        <v>189</v>
      </c>
      <c r="AT136" s="143" t="s">
        <v>184</v>
      </c>
      <c r="AU136" s="143" t="s">
        <v>81</v>
      </c>
      <c r="AY136" s="17" t="s">
        <v>182</v>
      </c>
      <c r="BE136" s="144">
        <f t="shared" si="14"/>
        <v>0</v>
      </c>
      <c r="BF136" s="144">
        <f t="shared" si="15"/>
        <v>0</v>
      </c>
      <c r="BG136" s="144">
        <f t="shared" si="16"/>
        <v>0</v>
      </c>
      <c r="BH136" s="144">
        <f t="shared" si="17"/>
        <v>0</v>
      </c>
      <c r="BI136" s="144">
        <f t="shared" si="18"/>
        <v>0</v>
      </c>
      <c r="BJ136" s="17" t="s">
        <v>79</v>
      </c>
      <c r="BK136" s="144">
        <f t="shared" si="19"/>
        <v>0</v>
      </c>
      <c r="BL136" s="17" t="s">
        <v>189</v>
      </c>
      <c r="BM136" s="143" t="s">
        <v>911</v>
      </c>
    </row>
    <row r="137" spans="2:65" s="11" customFormat="1" ht="22.9" customHeight="1">
      <c r="B137" s="119"/>
      <c r="D137" s="120" t="s">
        <v>71</v>
      </c>
      <c r="E137" s="129" t="s">
        <v>6122</v>
      </c>
      <c r="F137" s="129" t="s">
        <v>6958</v>
      </c>
      <c r="I137" s="122"/>
      <c r="J137" s="130">
        <f>BK137</f>
        <v>0</v>
      </c>
      <c r="L137" s="119"/>
      <c r="M137" s="124"/>
      <c r="P137" s="125">
        <f>SUM(P138:P144)</f>
        <v>0</v>
      </c>
      <c r="R137" s="125">
        <f>SUM(R138:R144)</f>
        <v>0</v>
      </c>
      <c r="T137" s="126">
        <f>SUM(T138:T144)</f>
        <v>0</v>
      </c>
      <c r="AR137" s="120" t="s">
        <v>79</v>
      </c>
      <c r="AT137" s="127" t="s">
        <v>71</v>
      </c>
      <c r="AU137" s="127" t="s">
        <v>79</v>
      </c>
      <c r="AY137" s="120" t="s">
        <v>182</v>
      </c>
      <c r="BK137" s="128">
        <f>SUM(BK138:BK144)</f>
        <v>0</v>
      </c>
    </row>
    <row r="138" spans="2:65" s="1" customFormat="1" ht="16.5" customHeight="1">
      <c r="B138" s="131"/>
      <c r="C138" s="132" t="s">
        <v>507</v>
      </c>
      <c r="D138" s="132" t="s">
        <v>184</v>
      </c>
      <c r="E138" s="133" t="s">
        <v>6959</v>
      </c>
      <c r="F138" s="134" t="s">
        <v>6960</v>
      </c>
      <c r="G138" s="135" t="s">
        <v>5381</v>
      </c>
      <c r="H138" s="136">
        <v>2</v>
      </c>
      <c r="I138" s="137"/>
      <c r="J138" s="138">
        <f t="shared" ref="J138:J144" si="20">ROUND(I138*H138,2)</f>
        <v>0</v>
      </c>
      <c r="K138" s="134" t="s">
        <v>3</v>
      </c>
      <c r="L138" s="32"/>
      <c r="M138" s="139" t="s">
        <v>3</v>
      </c>
      <c r="N138" s="140" t="s">
        <v>43</v>
      </c>
      <c r="P138" s="141">
        <f t="shared" ref="P138:P144" si="21">O138*H138</f>
        <v>0</v>
      </c>
      <c r="Q138" s="141">
        <v>0</v>
      </c>
      <c r="R138" s="141">
        <f t="shared" ref="R138:R144" si="22">Q138*H138</f>
        <v>0</v>
      </c>
      <c r="S138" s="141">
        <v>0</v>
      </c>
      <c r="T138" s="142">
        <f t="shared" ref="T138:T144" si="23">S138*H138</f>
        <v>0</v>
      </c>
      <c r="AR138" s="143" t="s">
        <v>189</v>
      </c>
      <c r="AT138" s="143" t="s">
        <v>184</v>
      </c>
      <c r="AU138" s="143" t="s">
        <v>81</v>
      </c>
      <c r="AY138" s="17" t="s">
        <v>182</v>
      </c>
      <c r="BE138" s="144">
        <f t="shared" ref="BE138:BE144" si="24">IF(N138="základní",J138,0)</f>
        <v>0</v>
      </c>
      <c r="BF138" s="144">
        <f t="shared" ref="BF138:BF144" si="25">IF(N138="snížená",J138,0)</f>
        <v>0</v>
      </c>
      <c r="BG138" s="144">
        <f t="shared" ref="BG138:BG144" si="26">IF(N138="zákl. přenesená",J138,0)</f>
        <v>0</v>
      </c>
      <c r="BH138" s="144">
        <f t="shared" ref="BH138:BH144" si="27">IF(N138="sníž. přenesená",J138,0)</f>
        <v>0</v>
      </c>
      <c r="BI138" s="144">
        <f t="shared" ref="BI138:BI144" si="28">IF(N138="nulová",J138,0)</f>
        <v>0</v>
      </c>
      <c r="BJ138" s="17" t="s">
        <v>79</v>
      </c>
      <c r="BK138" s="144">
        <f t="shared" ref="BK138:BK144" si="29">ROUND(I138*H138,2)</f>
        <v>0</v>
      </c>
      <c r="BL138" s="17" t="s">
        <v>189</v>
      </c>
      <c r="BM138" s="143" t="s">
        <v>967</v>
      </c>
    </row>
    <row r="139" spans="2:65" s="1" customFormat="1" ht="16.5" customHeight="1">
      <c r="B139" s="131"/>
      <c r="C139" s="132" t="s">
        <v>513</v>
      </c>
      <c r="D139" s="132" t="s">
        <v>184</v>
      </c>
      <c r="E139" s="133" t="s">
        <v>6961</v>
      </c>
      <c r="F139" s="134" t="s">
        <v>6962</v>
      </c>
      <c r="G139" s="135" t="s">
        <v>5381</v>
      </c>
      <c r="H139" s="136">
        <v>1</v>
      </c>
      <c r="I139" s="137"/>
      <c r="J139" s="138">
        <f t="shared" si="20"/>
        <v>0</v>
      </c>
      <c r="K139" s="134" t="s">
        <v>3</v>
      </c>
      <c r="L139" s="32"/>
      <c r="M139" s="139" t="s">
        <v>3</v>
      </c>
      <c r="N139" s="140" t="s">
        <v>43</v>
      </c>
      <c r="P139" s="141">
        <f t="shared" si="21"/>
        <v>0</v>
      </c>
      <c r="Q139" s="141">
        <v>0</v>
      </c>
      <c r="R139" s="141">
        <f t="shared" si="22"/>
        <v>0</v>
      </c>
      <c r="S139" s="141">
        <v>0</v>
      </c>
      <c r="T139" s="142">
        <f t="shared" si="23"/>
        <v>0</v>
      </c>
      <c r="AR139" s="143" t="s">
        <v>189</v>
      </c>
      <c r="AT139" s="143" t="s">
        <v>184</v>
      </c>
      <c r="AU139" s="143" t="s">
        <v>81</v>
      </c>
      <c r="AY139" s="17" t="s">
        <v>182</v>
      </c>
      <c r="BE139" s="144">
        <f t="shared" si="24"/>
        <v>0</v>
      </c>
      <c r="BF139" s="144">
        <f t="shared" si="25"/>
        <v>0</v>
      </c>
      <c r="BG139" s="144">
        <f t="shared" si="26"/>
        <v>0</v>
      </c>
      <c r="BH139" s="144">
        <f t="shared" si="27"/>
        <v>0</v>
      </c>
      <c r="BI139" s="144">
        <f t="shared" si="28"/>
        <v>0</v>
      </c>
      <c r="BJ139" s="17" t="s">
        <v>79</v>
      </c>
      <c r="BK139" s="144">
        <f t="shared" si="29"/>
        <v>0</v>
      </c>
      <c r="BL139" s="17" t="s">
        <v>189</v>
      </c>
      <c r="BM139" s="143" t="s">
        <v>988</v>
      </c>
    </row>
    <row r="140" spans="2:65" s="1" customFormat="1" ht="16.5" customHeight="1">
      <c r="B140" s="131"/>
      <c r="C140" s="132" t="s">
        <v>520</v>
      </c>
      <c r="D140" s="132" t="s">
        <v>184</v>
      </c>
      <c r="E140" s="133" t="s">
        <v>6963</v>
      </c>
      <c r="F140" s="134" t="s">
        <v>6964</v>
      </c>
      <c r="G140" s="135" t="s">
        <v>5381</v>
      </c>
      <c r="H140" s="136">
        <v>1</v>
      </c>
      <c r="I140" s="137"/>
      <c r="J140" s="138">
        <f t="shared" si="20"/>
        <v>0</v>
      </c>
      <c r="K140" s="134" t="s">
        <v>3</v>
      </c>
      <c r="L140" s="32"/>
      <c r="M140" s="139" t="s">
        <v>3</v>
      </c>
      <c r="N140" s="140" t="s">
        <v>43</v>
      </c>
      <c r="P140" s="141">
        <f t="shared" si="21"/>
        <v>0</v>
      </c>
      <c r="Q140" s="141">
        <v>0</v>
      </c>
      <c r="R140" s="141">
        <f t="shared" si="22"/>
        <v>0</v>
      </c>
      <c r="S140" s="141">
        <v>0</v>
      </c>
      <c r="T140" s="142">
        <f t="shared" si="23"/>
        <v>0</v>
      </c>
      <c r="AR140" s="143" t="s">
        <v>189</v>
      </c>
      <c r="AT140" s="143" t="s">
        <v>184</v>
      </c>
      <c r="AU140" s="143" t="s">
        <v>81</v>
      </c>
      <c r="AY140" s="17" t="s">
        <v>182</v>
      </c>
      <c r="BE140" s="144">
        <f t="shared" si="24"/>
        <v>0</v>
      </c>
      <c r="BF140" s="144">
        <f t="shared" si="25"/>
        <v>0</v>
      </c>
      <c r="BG140" s="144">
        <f t="shared" si="26"/>
        <v>0</v>
      </c>
      <c r="BH140" s="144">
        <f t="shared" si="27"/>
        <v>0</v>
      </c>
      <c r="BI140" s="144">
        <f t="shared" si="28"/>
        <v>0</v>
      </c>
      <c r="BJ140" s="17" t="s">
        <v>79</v>
      </c>
      <c r="BK140" s="144">
        <f t="shared" si="29"/>
        <v>0</v>
      </c>
      <c r="BL140" s="17" t="s">
        <v>189</v>
      </c>
      <c r="BM140" s="143" t="s">
        <v>1003</v>
      </c>
    </row>
    <row r="141" spans="2:65" s="1" customFormat="1" ht="16.5" customHeight="1">
      <c r="B141" s="131"/>
      <c r="C141" s="132" t="s">
        <v>526</v>
      </c>
      <c r="D141" s="132" t="s">
        <v>184</v>
      </c>
      <c r="E141" s="133" t="s">
        <v>6965</v>
      </c>
      <c r="F141" s="134" t="s">
        <v>6966</v>
      </c>
      <c r="G141" s="135" t="s">
        <v>5381</v>
      </c>
      <c r="H141" s="136">
        <v>36</v>
      </c>
      <c r="I141" s="137"/>
      <c r="J141" s="138">
        <f t="shared" si="20"/>
        <v>0</v>
      </c>
      <c r="K141" s="134" t="s">
        <v>3</v>
      </c>
      <c r="L141" s="32"/>
      <c r="M141" s="139" t="s">
        <v>3</v>
      </c>
      <c r="N141" s="140" t="s">
        <v>43</v>
      </c>
      <c r="P141" s="141">
        <f t="shared" si="21"/>
        <v>0</v>
      </c>
      <c r="Q141" s="141">
        <v>0</v>
      </c>
      <c r="R141" s="141">
        <f t="shared" si="22"/>
        <v>0</v>
      </c>
      <c r="S141" s="141">
        <v>0</v>
      </c>
      <c r="T141" s="142">
        <f t="shared" si="23"/>
        <v>0</v>
      </c>
      <c r="AR141" s="143" t="s">
        <v>189</v>
      </c>
      <c r="AT141" s="143" t="s">
        <v>184</v>
      </c>
      <c r="AU141" s="143" t="s">
        <v>81</v>
      </c>
      <c r="AY141" s="17" t="s">
        <v>182</v>
      </c>
      <c r="BE141" s="144">
        <f t="shared" si="24"/>
        <v>0</v>
      </c>
      <c r="BF141" s="144">
        <f t="shared" si="25"/>
        <v>0</v>
      </c>
      <c r="BG141" s="144">
        <f t="shared" si="26"/>
        <v>0</v>
      </c>
      <c r="BH141" s="144">
        <f t="shared" si="27"/>
        <v>0</v>
      </c>
      <c r="BI141" s="144">
        <f t="shared" si="28"/>
        <v>0</v>
      </c>
      <c r="BJ141" s="17" t="s">
        <v>79</v>
      </c>
      <c r="BK141" s="144">
        <f t="shared" si="29"/>
        <v>0</v>
      </c>
      <c r="BL141" s="17" t="s">
        <v>189</v>
      </c>
      <c r="BM141" s="143" t="s">
        <v>1039</v>
      </c>
    </row>
    <row r="142" spans="2:65" s="1" customFormat="1" ht="16.5" customHeight="1">
      <c r="B142" s="131"/>
      <c r="C142" s="132" t="s">
        <v>531</v>
      </c>
      <c r="D142" s="132" t="s">
        <v>184</v>
      </c>
      <c r="E142" s="133" t="s">
        <v>6967</v>
      </c>
      <c r="F142" s="134" t="s">
        <v>6968</v>
      </c>
      <c r="G142" s="135" t="s">
        <v>5381</v>
      </c>
      <c r="H142" s="136">
        <v>10</v>
      </c>
      <c r="I142" s="137"/>
      <c r="J142" s="138">
        <f t="shared" si="20"/>
        <v>0</v>
      </c>
      <c r="K142" s="134" t="s">
        <v>3</v>
      </c>
      <c r="L142" s="32"/>
      <c r="M142" s="139" t="s">
        <v>3</v>
      </c>
      <c r="N142" s="140" t="s">
        <v>43</v>
      </c>
      <c r="P142" s="141">
        <f t="shared" si="21"/>
        <v>0</v>
      </c>
      <c r="Q142" s="141">
        <v>0</v>
      </c>
      <c r="R142" s="141">
        <f t="shared" si="22"/>
        <v>0</v>
      </c>
      <c r="S142" s="141">
        <v>0</v>
      </c>
      <c r="T142" s="142">
        <f t="shared" si="23"/>
        <v>0</v>
      </c>
      <c r="AR142" s="143" t="s">
        <v>189</v>
      </c>
      <c r="AT142" s="143" t="s">
        <v>184</v>
      </c>
      <c r="AU142" s="143" t="s">
        <v>81</v>
      </c>
      <c r="AY142" s="17" t="s">
        <v>182</v>
      </c>
      <c r="BE142" s="144">
        <f t="shared" si="24"/>
        <v>0</v>
      </c>
      <c r="BF142" s="144">
        <f t="shared" si="25"/>
        <v>0</v>
      </c>
      <c r="BG142" s="144">
        <f t="shared" si="26"/>
        <v>0</v>
      </c>
      <c r="BH142" s="144">
        <f t="shared" si="27"/>
        <v>0</v>
      </c>
      <c r="BI142" s="144">
        <f t="shared" si="28"/>
        <v>0</v>
      </c>
      <c r="BJ142" s="17" t="s">
        <v>79</v>
      </c>
      <c r="BK142" s="144">
        <f t="shared" si="29"/>
        <v>0</v>
      </c>
      <c r="BL142" s="17" t="s">
        <v>189</v>
      </c>
      <c r="BM142" s="143" t="s">
        <v>1053</v>
      </c>
    </row>
    <row r="143" spans="2:65" s="1" customFormat="1" ht="16.5" customHeight="1">
      <c r="B143" s="131"/>
      <c r="C143" s="132" t="s">
        <v>540</v>
      </c>
      <c r="D143" s="132" t="s">
        <v>184</v>
      </c>
      <c r="E143" s="133" t="s">
        <v>6969</v>
      </c>
      <c r="F143" s="134" t="s">
        <v>6970</v>
      </c>
      <c r="G143" s="135" t="s">
        <v>5381</v>
      </c>
      <c r="H143" s="136">
        <v>2</v>
      </c>
      <c r="I143" s="137"/>
      <c r="J143" s="138">
        <f t="shared" si="20"/>
        <v>0</v>
      </c>
      <c r="K143" s="134" t="s">
        <v>3</v>
      </c>
      <c r="L143" s="32"/>
      <c r="M143" s="139" t="s">
        <v>3</v>
      </c>
      <c r="N143" s="140" t="s">
        <v>43</v>
      </c>
      <c r="P143" s="141">
        <f t="shared" si="21"/>
        <v>0</v>
      </c>
      <c r="Q143" s="141">
        <v>0</v>
      </c>
      <c r="R143" s="141">
        <f t="shared" si="22"/>
        <v>0</v>
      </c>
      <c r="S143" s="141">
        <v>0</v>
      </c>
      <c r="T143" s="142">
        <f t="shared" si="23"/>
        <v>0</v>
      </c>
      <c r="AR143" s="143" t="s">
        <v>189</v>
      </c>
      <c r="AT143" s="143" t="s">
        <v>184</v>
      </c>
      <c r="AU143" s="143" t="s">
        <v>81</v>
      </c>
      <c r="AY143" s="17" t="s">
        <v>182</v>
      </c>
      <c r="BE143" s="144">
        <f t="shared" si="24"/>
        <v>0</v>
      </c>
      <c r="BF143" s="144">
        <f t="shared" si="25"/>
        <v>0</v>
      </c>
      <c r="BG143" s="144">
        <f t="shared" si="26"/>
        <v>0</v>
      </c>
      <c r="BH143" s="144">
        <f t="shared" si="27"/>
        <v>0</v>
      </c>
      <c r="BI143" s="144">
        <f t="shared" si="28"/>
        <v>0</v>
      </c>
      <c r="BJ143" s="17" t="s">
        <v>79</v>
      </c>
      <c r="BK143" s="144">
        <f t="shared" si="29"/>
        <v>0</v>
      </c>
      <c r="BL143" s="17" t="s">
        <v>189</v>
      </c>
      <c r="BM143" s="143" t="s">
        <v>1080</v>
      </c>
    </row>
    <row r="144" spans="2:65" s="1" customFormat="1" ht="24.2" customHeight="1">
      <c r="B144" s="131"/>
      <c r="C144" s="132" t="s">
        <v>546</v>
      </c>
      <c r="D144" s="132" t="s">
        <v>184</v>
      </c>
      <c r="E144" s="133" t="s">
        <v>6971</v>
      </c>
      <c r="F144" s="134" t="s">
        <v>6972</v>
      </c>
      <c r="G144" s="135" t="s">
        <v>5381</v>
      </c>
      <c r="H144" s="136">
        <v>8</v>
      </c>
      <c r="I144" s="137"/>
      <c r="J144" s="138">
        <f t="shared" si="20"/>
        <v>0</v>
      </c>
      <c r="K144" s="134" t="s">
        <v>3</v>
      </c>
      <c r="L144" s="32"/>
      <c r="M144" s="139" t="s">
        <v>3</v>
      </c>
      <c r="N144" s="140" t="s">
        <v>43</v>
      </c>
      <c r="P144" s="141">
        <f t="shared" si="21"/>
        <v>0</v>
      </c>
      <c r="Q144" s="141">
        <v>0</v>
      </c>
      <c r="R144" s="141">
        <f t="shared" si="22"/>
        <v>0</v>
      </c>
      <c r="S144" s="141">
        <v>0</v>
      </c>
      <c r="T144" s="142">
        <f t="shared" si="23"/>
        <v>0</v>
      </c>
      <c r="AR144" s="143" t="s">
        <v>189</v>
      </c>
      <c r="AT144" s="143" t="s">
        <v>184</v>
      </c>
      <c r="AU144" s="143" t="s">
        <v>81</v>
      </c>
      <c r="AY144" s="17" t="s">
        <v>182</v>
      </c>
      <c r="BE144" s="144">
        <f t="shared" si="24"/>
        <v>0</v>
      </c>
      <c r="BF144" s="144">
        <f t="shared" si="25"/>
        <v>0</v>
      </c>
      <c r="BG144" s="144">
        <f t="shared" si="26"/>
        <v>0</v>
      </c>
      <c r="BH144" s="144">
        <f t="shared" si="27"/>
        <v>0</v>
      </c>
      <c r="BI144" s="144">
        <f t="shared" si="28"/>
        <v>0</v>
      </c>
      <c r="BJ144" s="17" t="s">
        <v>79</v>
      </c>
      <c r="BK144" s="144">
        <f t="shared" si="29"/>
        <v>0</v>
      </c>
      <c r="BL144" s="17" t="s">
        <v>189</v>
      </c>
      <c r="BM144" s="143" t="s">
        <v>1100</v>
      </c>
    </row>
    <row r="145" spans="2:65" s="11" customFormat="1" ht="22.9" customHeight="1">
      <c r="B145" s="119"/>
      <c r="D145" s="120" t="s">
        <v>71</v>
      </c>
      <c r="E145" s="129" t="s">
        <v>6179</v>
      </c>
      <c r="F145" s="129" t="s">
        <v>6973</v>
      </c>
      <c r="I145" s="122"/>
      <c r="J145" s="130">
        <f>BK145</f>
        <v>0</v>
      </c>
      <c r="L145" s="119"/>
      <c r="M145" s="124"/>
      <c r="P145" s="125">
        <f>SUM(P146:P152)</f>
        <v>0</v>
      </c>
      <c r="R145" s="125">
        <f>SUM(R146:R152)</f>
        <v>0</v>
      </c>
      <c r="T145" s="126">
        <f>SUM(T146:T152)</f>
        <v>0</v>
      </c>
      <c r="AR145" s="120" t="s">
        <v>79</v>
      </c>
      <c r="AT145" s="127" t="s">
        <v>71</v>
      </c>
      <c r="AU145" s="127" t="s">
        <v>79</v>
      </c>
      <c r="AY145" s="120" t="s">
        <v>182</v>
      </c>
      <c r="BK145" s="128">
        <f>SUM(BK146:BK152)</f>
        <v>0</v>
      </c>
    </row>
    <row r="146" spans="2:65" s="1" customFormat="1" ht="16.5" customHeight="1">
      <c r="B146" s="131"/>
      <c r="C146" s="132" t="s">
        <v>554</v>
      </c>
      <c r="D146" s="132" t="s">
        <v>184</v>
      </c>
      <c r="E146" s="133" t="s">
        <v>6974</v>
      </c>
      <c r="F146" s="134" t="s">
        <v>6975</v>
      </c>
      <c r="G146" s="135" t="s">
        <v>5381</v>
      </c>
      <c r="H146" s="136">
        <v>1</v>
      </c>
      <c r="I146" s="137"/>
      <c r="J146" s="138">
        <f t="shared" ref="J146:J152" si="30">ROUND(I146*H146,2)</f>
        <v>0</v>
      </c>
      <c r="K146" s="134" t="s">
        <v>3</v>
      </c>
      <c r="L146" s="32"/>
      <c r="M146" s="139" t="s">
        <v>3</v>
      </c>
      <c r="N146" s="140" t="s">
        <v>43</v>
      </c>
      <c r="P146" s="141">
        <f t="shared" ref="P146:P152" si="31">O146*H146</f>
        <v>0</v>
      </c>
      <c r="Q146" s="141">
        <v>0</v>
      </c>
      <c r="R146" s="141">
        <f t="shared" ref="R146:R152" si="32">Q146*H146</f>
        <v>0</v>
      </c>
      <c r="S146" s="141">
        <v>0</v>
      </c>
      <c r="T146" s="142">
        <f t="shared" ref="T146:T152" si="33">S146*H146</f>
        <v>0</v>
      </c>
      <c r="AR146" s="143" t="s">
        <v>189</v>
      </c>
      <c r="AT146" s="143" t="s">
        <v>184</v>
      </c>
      <c r="AU146" s="143" t="s">
        <v>81</v>
      </c>
      <c r="AY146" s="17" t="s">
        <v>182</v>
      </c>
      <c r="BE146" s="144">
        <f t="shared" ref="BE146:BE152" si="34">IF(N146="základní",J146,0)</f>
        <v>0</v>
      </c>
      <c r="BF146" s="144">
        <f t="shared" ref="BF146:BF152" si="35">IF(N146="snížená",J146,0)</f>
        <v>0</v>
      </c>
      <c r="BG146" s="144">
        <f t="shared" ref="BG146:BG152" si="36">IF(N146="zákl. přenesená",J146,0)</f>
        <v>0</v>
      </c>
      <c r="BH146" s="144">
        <f t="shared" ref="BH146:BH152" si="37">IF(N146="sníž. přenesená",J146,0)</f>
        <v>0</v>
      </c>
      <c r="BI146" s="144">
        <f t="shared" ref="BI146:BI152" si="38">IF(N146="nulová",J146,0)</f>
        <v>0</v>
      </c>
      <c r="BJ146" s="17" t="s">
        <v>79</v>
      </c>
      <c r="BK146" s="144">
        <f t="shared" ref="BK146:BK152" si="39">ROUND(I146*H146,2)</f>
        <v>0</v>
      </c>
      <c r="BL146" s="17" t="s">
        <v>189</v>
      </c>
      <c r="BM146" s="143" t="s">
        <v>1114</v>
      </c>
    </row>
    <row r="147" spans="2:65" s="1" customFormat="1" ht="16.5" customHeight="1">
      <c r="B147" s="131"/>
      <c r="C147" s="132" t="s">
        <v>561</v>
      </c>
      <c r="D147" s="132" t="s">
        <v>184</v>
      </c>
      <c r="E147" s="133" t="s">
        <v>6976</v>
      </c>
      <c r="F147" s="134" t="s">
        <v>6977</v>
      </c>
      <c r="G147" s="135" t="s">
        <v>5381</v>
      </c>
      <c r="H147" s="136">
        <v>13</v>
      </c>
      <c r="I147" s="137"/>
      <c r="J147" s="138">
        <f t="shared" si="30"/>
        <v>0</v>
      </c>
      <c r="K147" s="134" t="s">
        <v>3</v>
      </c>
      <c r="L147" s="32"/>
      <c r="M147" s="139" t="s">
        <v>3</v>
      </c>
      <c r="N147" s="140" t="s">
        <v>43</v>
      </c>
      <c r="P147" s="141">
        <f t="shared" si="31"/>
        <v>0</v>
      </c>
      <c r="Q147" s="141">
        <v>0</v>
      </c>
      <c r="R147" s="141">
        <f t="shared" si="32"/>
        <v>0</v>
      </c>
      <c r="S147" s="141">
        <v>0</v>
      </c>
      <c r="T147" s="142">
        <f t="shared" si="33"/>
        <v>0</v>
      </c>
      <c r="AR147" s="143" t="s">
        <v>189</v>
      </c>
      <c r="AT147" s="143" t="s">
        <v>184</v>
      </c>
      <c r="AU147" s="143" t="s">
        <v>81</v>
      </c>
      <c r="AY147" s="17" t="s">
        <v>182</v>
      </c>
      <c r="BE147" s="144">
        <f t="shared" si="34"/>
        <v>0</v>
      </c>
      <c r="BF147" s="144">
        <f t="shared" si="35"/>
        <v>0</v>
      </c>
      <c r="BG147" s="144">
        <f t="shared" si="36"/>
        <v>0</v>
      </c>
      <c r="BH147" s="144">
        <f t="shared" si="37"/>
        <v>0</v>
      </c>
      <c r="BI147" s="144">
        <f t="shared" si="38"/>
        <v>0</v>
      </c>
      <c r="BJ147" s="17" t="s">
        <v>79</v>
      </c>
      <c r="BK147" s="144">
        <f t="shared" si="39"/>
        <v>0</v>
      </c>
      <c r="BL147" s="17" t="s">
        <v>189</v>
      </c>
      <c r="BM147" s="143" t="s">
        <v>1124</v>
      </c>
    </row>
    <row r="148" spans="2:65" s="1" customFormat="1" ht="16.5" customHeight="1">
      <c r="B148" s="131"/>
      <c r="C148" s="132" t="s">
        <v>568</v>
      </c>
      <c r="D148" s="132" t="s">
        <v>184</v>
      </c>
      <c r="E148" s="133" t="s">
        <v>6978</v>
      </c>
      <c r="F148" s="134" t="s">
        <v>6979</v>
      </c>
      <c r="G148" s="135" t="s">
        <v>5381</v>
      </c>
      <c r="H148" s="136">
        <v>4</v>
      </c>
      <c r="I148" s="137"/>
      <c r="J148" s="138">
        <f t="shared" si="30"/>
        <v>0</v>
      </c>
      <c r="K148" s="134" t="s">
        <v>3</v>
      </c>
      <c r="L148" s="32"/>
      <c r="M148" s="139" t="s">
        <v>3</v>
      </c>
      <c r="N148" s="140" t="s">
        <v>43</v>
      </c>
      <c r="P148" s="141">
        <f t="shared" si="31"/>
        <v>0</v>
      </c>
      <c r="Q148" s="141">
        <v>0</v>
      </c>
      <c r="R148" s="141">
        <f t="shared" si="32"/>
        <v>0</v>
      </c>
      <c r="S148" s="141">
        <v>0</v>
      </c>
      <c r="T148" s="142">
        <f t="shared" si="33"/>
        <v>0</v>
      </c>
      <c r="AR148" s="143" t="s">
        <v>189</v>
      </c>
      <c r="AT148" s="143" t="s">
        <v>184</v>
      </c>
      <c r="AU148" s="143" t="s">
        <v>81</v>
      </c>
      <c r="AY148" s="17" t="s">
        <v>182</v>
      </c>
      <c r="BE148" s="144">
        <f t="shared" si="34"/>
        <v>0</v>
      </c>
      <c r="BF148" s="144">
        <f t="shared" si="35"/>
        <v>0</v>
      </c>
      <c r="BG148" s="144">
        <f t="shared" si="36"/>
        <v>0</v>
      </c>
      <c r="BH148" s="144">
        <f t="shared" si="37"/>
        <v>0</v>
      </c>
      <c r="BI148" s="144">
        <f t="shared" si="38"/>
        <v>0</v>
      </c>
      <c r="BJ148" s="17" t="s">
        <v>79</v>
      </c>
      <c r="BK148" s="144">
        <f t="shared" si="39"/>
        <v>0</v>
      </c>
      <c r="BL148" s="17" t="s">
        <v>189</v>
      </c>
      <c r="BM148" s="143" t="s">
        <v>1135</v>
      </c>
    </row>
    <row r="149" spans="2:65" s="1" customFormat="1" ht="16.5" customHeight="1">
      <c r="B149" s="131"/>
      <c r="C149" s="132" t="s">
        <v>577</v>
      </c>
      <c r="D149" s="132" t="s">
        <v>184</v>
      </c>
      <c r="E149" s="133" t="s">
        <v>6980</v>
      </c>
      <c r="F149" s="134" t="s">
        <v>6981</v>
      </c>
      <c r="G149" s="135" t="s">
        <v>5381</v>
      </c>
      <c r="H149" s="136">
        <v>3</v>
      </c>
      <c r="I149" s="137"/>
      <c r="J149" s="138">
        <f t="shared" si="30"/>
        <v>0</v>
      </c>
      <c r="K149" s="134" t="s">
        <v>3</v>
      </c>
      <c r="L149" s="32"/>
      <c r="M149" s="139" t="s">
        <v>3</v>
      </c>
      <c r="N149" s="140" t="s">
        <v>43</v>
      </c>
      <c r="P149" s="141">
        <f t="shared" si="31"/>
        <v>0</v>
      </c>
      <c r="Q149" s="141">
        <v>0</v>
      </c>
      <c r="R149" s="141">
        <f t="shared" si="32"/>
        <v>0</v>
      </c>
      <c r="S149" s="141">
        <v>0</v>
      </c>
      <c r="T149" s="142">
        <f t="shared" si="33"/>
        <v>0</v>
      </c>
      <c r="AR149" s="143" t="s">
        <v>189</v>
      </c>
      <c r="AT149" s="143" t="s">
        <v>184</v>
      </c>
      <c r="AU149" s="143" t="s">
        <v>81</v>
      </c>
      <c r="AY149" s="17" t="s">
        <v>182</v>
      </c>
      <c r="BE149" s="144">
        <f t="shared" si="34"/>
        <v>0</v>
      </c>
      <c r="BF149" s="144">
        <f t="shared" si="35"/>
        <v>0</v>
      </c>
      <c r="BG149" s="144">
        <f t="shared" si="36"/>
        <v>0</v>
      </c>
      <c r="BH149" s="144">
        <f t="shared" si="37"/>
        <v>0</v>
      </c>
      <c r="BI149" s="144">
        <f t="shared" si="38"/>
        <v>0</v>
      </c>
      <c r="BJ149" s="17" t="s">
        <v>79</v>
      </c>
      <c r="BK149" s="144">
        <f t="shared" si="39"/>
        <v>0</v>
      </c>
      <c r="BL149" s="17" t="s">
        <v>189</v>
      </c>
      <c r="BM149" s="143" t="s">
        <v>1162</v>
      </c>
    </row>
    <row r="150" spans="2:65" s="1" customFormat="1" ht="16.5" customHeight="1">
      <c r="B150" s="131"/>
      <c r="C150" s="132" t="s">
        <v>583</v>
      </c>
      <c r="D150" s="132" t="s">
        <v>184</v>
      </c>
      <c r="E150" s="133" t="s">
        <v>6982</v>
      </c>
      <c r="F150" s="134" t="s">
        <v>6983</v>
      </c>
      <c r="G150" s="135" t="s">
        <v>5381</v>
      </c>
      <c r="H150" s="136">
        <v>1</v>
      </c>
      <c r="I150" s="137"/>
      <c r="J150" s="138">
        <f t="shared" si="30"/>
        <v>0</v>
      </c>
      <c r="K150" s="134" t="s">
        <v>3</v>
      </c>
      <c r="L150" s="32"/>
      <c r="M150" s="139" t="s">
        <v>3</v>
      </c>
      <c r="N150" s="140" t="s">
        <v>43</v>
      </c>
      <c r="P150" s="141">
        <f t="shared" si="31"/>
        <v>0</v>
      </c>
      <c r="Q150" s="141">
        <v>0</v>
      </c>
      <c r="R150" s="141">
        <f t="shared" si="32"/>
        <v>0</v>
      </c>
      <c r="S150" s="141">
        <v>0</v>
      </c>
      <c r="T150" s="142">
        <f t="shared" si="33"/>
        <v>0</v>
      </c>
      <c r="AR150" s="143" t="s">
        <v>189</v>
      </c>
      <c r="AT150" s="143" t="s">
        <v>184</v>
      </c>
      <c r="AU150" s="143" t="s">
        <v>81</v>
      </c>
      <c r="AY150" s="17" t="s">
        <v>182</v>
      </c>
      <c r="BE150" s="144">
        <f t="shared" si="34"/>
        <v>0</v>
      </c>
      <c r="BF150" s="144">
        <f t="shared" si="35"/>
        <v>0</v>
      </c>
      <c r="BG150" s="144">
        <f t="shared" si="36"/>
        <v>0</v>
      </c>
      <c r="BH150" s="144">
        <f t="shared" si="37"/>
        <v>0</v>
      </c>
      <c r="BI150" s="144">
        <f t="shared" si="38"/>
        <v>0</v>
      </c>
      <c r="BJ150" s="17" t="s">
        <v>79</v>
      </c>
      <c r="BK150" s="144">
        <f t="shared" si="39"/>
        <v>0</v>
      </c>
      <c r="BL150" s="17" t="s">
        <v>189</v>
      </c>
      <c r="BM150" s="143" t="s">
        <v>1229</v>
      </c>
    </row>
    <row r="151" spans="2:65" s="1" customFormat="1" ht="16.5" customHeight="1">
      <c r="B151" s="131"/>
      <c r="C151" s="132" t="s">
        <v>613</v>
      </c>
      <c r="D151" s="132" t="s">
        <v>184</v>
      </c>
      <c r="E151" s="133" t="s">
        <v>6984</v>
      </c>
      <c r="F151" s="134" t="s">
        <v>6985</v>
      </c>
      <c r="G151" s="135" t="s">
        <v>2421</v>
      </c>
      <c r="H151" s="136">
        <v>1</v>
      </c>
      <c r="I151" s="137"/>
      <c r="J151" s="138">
        <f t="shared" si="30"/>
        <v>0</v>
      </c>
      <c r="K151" s="134" t="s">
        <v>3</v>
      </c>
      <c r="L151" s="32"/>
      <c r="M151" s="139" t="s">
        <v>3</v>
      </c>
      <c r="N151" s="140" t="s">
        <v>43</v>
      </c>
      <c r="P151" s="141">
        <f t="shared" si="31"/>
        <v>0</v>
      </c>
      <c r="Q151" s="141">
        <v>0</v>
      </c>
      <c r="R151" s="141">
        <f t="shared" si="32"/>
        <v>0</v>
      </c>
      <c r="S151" s="141">
        <v>0</v>
      </c>
      <c r="T151" s="142">
        <f t="shared" si="33"/>
        <v>0</v>
      </c>
      <c r="AR151" s="143" t="s">
        <v>189</v>
      </c>
      <c r="AT151" s="143" t="s">
        <v>184</v>
      </c>
      <c r="AU151" s="143" t="s">
        <v>81</v>
      </c>
      <c r="AY151" s="17" t="s">
        <v>182</v>
      </c>
      <c r="BE151" s="144">
        <f t="shared" si="34"/>
        <v>0</v>
      </c>
      <c r="BF151" s="144">
        <f t="shared" si="35"/>
        <v>0</v>
      </c>
      <c r="BG151" s="144">
        <f t="shared" si="36"/>
        <v>0</v>
      </c>
      <c r="BH151" s="144">
        <f t="shared" si="37"/>
        <v>0</v>
      </c>
      <c r="BI151" s="144">
        <f t="shared" si="38"/>
        <v>0</v>
      </c>
      <c r="BJ151" s="17" t="s">
        <v>79</v>
      </c>
      <c r="BK151" s="144">
        <f t="shared" si="39"/>
        <v>0</v>
      </c>
      <c r="BL151" s="17" t="s">
        <v>189</v>
      </c>
      <c r="BM151" s="143" t="s">
        <v>1293</v>
      </c>
    </row>
    <row r="152" spans="2:65" s="1" customFormat="1" ht="16.5" customHeight="1">
      <c r="B152" s="131"/>
      <c r="C152" s="132" t="s">
        <v>644</v>
      </c>
      <c r="D152" s="132" t="s">
        <v>184</v>
      </c>
      <c r="E152" s="133" t="s">
        <v>6986</v>
      </c>
      <c r="F152" s="134" t="s">
        <v>3085</v>
      </c>
      <c r="G152" s="135" t="s">
        <v>5418</v>
      </c>
      <c r="H152" s="185"/>
      <c r="I152" s="137"/>
      <c r="J152" s="138">
        <f t="shared" si="30"/>
        <v>0</v>
      </c>
      <c r="K152" s="134" t="s">
        <v>3</v>
      </c>
      <c r="L152" s="32"/>
      <c r="M152" s="139" t="s">
        <v>3</v>
      </c>
      <c r="N152" s="140" t="s">
        <v>43</v>
      </c>
      <c r="P152" s="141">
        <f t="shared" si="31"/>
        <v>0</v>
      </c>
      <c r="Q152" s="141">
        <v>0</v>
      </c>
      <c r="R152" s="141">
        <f t="shared" si="32"/>
        <v>0</v>
      </c>
      <c r="S152" s="141">
        <v>0</v>
      </c>
      <c r="T152" s="142">
        <f t="shared" si="33"/>
        <v>0</v>
      </c>
      <c r="AR152" s="143" t="s">
        <v>189</v>
      </c>
      <c r="AT152" s="143" t="s">
        <v>184</v>
      </c>
      <c r="AU152" s="143" t="s">
        <v>81</v>
      </c>
      <c r="AY152" s="17" t="s">
        <v>182</v>
      </c>
      <c r="BE152" s="144">
        <f t="shared" si="34"/>
        <v>0</v>
      </c>
      <c r="BF152" s="144">
        <f t="shared" si="35"/>
        <v>0</v>
      </c>
      <c r="BG152" s="144">
        <f t="shared" si="36"/>
        <v>0</v>
      </c>
      <c r="BH152" s="144">
        <f t="shared" si="37"/>
        <v>0</v>
      </c>
      <c r="BI152" s="144">
        <f t="shared" si="38"/>
        <v>0</v>
      </c>
      <c r="BJ152" s="17" t="s">
        <v>79</v>
      </c>
      <c r="BK152" s="144">
        <f t="shared" si="39"/>
        <v>0</v>
      </c>
      <c r="BL152" s="17" t="s">
        <v>189</v>
      </c>
      <c r="BM152" s="143" t="s">
        <v>1303</v>
      </c>
    </row>
    <row r="153" spans="2:65" s="11" customFormat="1" ht="22.9" customHeight="1">
      <c r="B153" s="119"/>
      <c r="D153" s="120" t="s">
        <v>71</v>
      </c>
      <c r="E153" s="129" t="s">
        <v>6197</v>
      </c>
      <c r="F153" s="129" t="s">
        <v>6987</v>
      </c>
      <c r="I153" s="122"/>
      <c r="J153" s="130">
        <f>BK153</f>
        <v>0</v>
      </c>
      <c r="L153" s="119"/>
      <c r="M153" s="124"/>
      <c r="P153" s="125">
        <f>SUM(P154:P168)</f>
        <v>0</v>
      </c>
      <c r="R153" s="125">
        <f>SUM(R154:R168)</f>
        <v>0</v>
      </c>
      <c r="T153" s="126">
        <f>SUM(T154:T168)</f>
        <v>0</v>
      </c>
      <c r="AR153" s="120" t="s">
        <v>79</v>
      </c>
      <c r="AT153" s="127" t="s">
        <v>71</v>
      </c>
      <c r="AU153" s="127" t="s">
        <v>79</v>
      </c>
      <c r="AY153" s="120" t="s">
        <v>182</v>
      </c>
      <c r="BK153" s="128">
        <f>SUM(BK154:BK168)</f>
        <v>0</v>
      </c>
    </row>
    <row r="154" spans="2:65" s="1" customFormat="1" ht="16.5" customHeight="1">
      <c r="B154" s="131"/>
      <c r="C154" s="132" t="s">
        <v>653</v>
      </c>
      <c r="D154" s="132" t="s">
        <v>184</v>
      </c>
      <c r="E154" s="133" t="s">
        <v>6988</v>
      </c>
      <c r="F154" s="134" t="s">
        <v>6989</v>
      </c>
      <c r="G154" s="135" t="s">
        <v>300</v>
      </c>
      <c r="H154" s="136">
        <v>240</v>
      </c>
      <c r="I154" s="137"/>
      <c r="J154" s="138">
        <f t="shared" ref="J154:J168" si="40">ROUND(I154*H154,2)</f>
        <v>0</v>
      </c>
      <c r="K154" s="134" t="s">
        <v>3</v>
      </c>
      <c r="L154" s="32"/>
      <c r="M154" s="139" t="s">
        <v>3</v>
      </c>
      <c r="N154" s="140" t="s">
        <v>43</v>
      </c>
      <c r="P154" s="141">
        <f t="shared" ref="P154:P168" si="41">O154*H154</f>
        <v>0</v>
      </c>
      <c r="Q154" s="141">
        <v>0</v>
      </c>
      <c r="R154" s="141">
        <f t="shared" ref="R154:R168" si="42">Q154*H154</f>
        <v>0</v>
      </c>
      <c r="S154" s="141">
        <v>0</v>
      </c>
      <c r="T154" s="142">
        <f t="shared" ref="T154:T168" si="43">S154*H154</f>
        <v>0</v>
      </c>
      <c r="AR154" s="143" t="s">
        <v>189</v>
      </c>
      <c r="AT154" s="143" t="s">
        <v>184</v>
      </c>
      <c r="AU154" s="143" t="s">
        <v>81</v>
      </c>
      <c r="AY154" s="17" t="s">
        <v>182</v>
      </c>
      <c r="BE154" s="144">
        <f t="shared" ref="BE154:BE168" si="44">IF(N154="základní",J154,0)</f>
        <v>0</v>
      </c>
      <c r="BF154" s="144">
        <f t="shared" ref="BF154:BF168" si="45">IF(N154="snížená",J154,0)</f>
        <v>0</v>
      </c>
      <c r="BG154" s="144">
        <f t="shared" ref="BG154:BG168" si="46">IF(N154="zákl. přenesená",J154,0)</f>
        <v>0</v>
      </c>
      <c r="BH154" s="144">
        <f t="shared" ref="BH154:BH168" si="47">IF(N154="sníž. přenesená",J154,0)</f>
        <v>0</v>
      </c>
      <c r="BI154" s="144">
        <f t="shared" ref="BI154:BI168" si="48">IF(N154="nulová",J154,0)</f>
        <v>0</v>
      </c>
      <c r="BJ154" s="17" t="s">
        <v>79</v>
      </c>
      <c r="BK154" s="144">
        <f t="shared" ref="BK154:BK168" si="49">ROUND(I154*H154,2)</f>
        <v>0</v>
      </c>
      <c r="BL154" s="17" t="s">
        <v>189</v>
      </c>
      <c r="BM154" s="143" t="s">
        <v>1370</v>
      </c>
    </row>
    <row r="155" spans="2:65" s="1" customFormat="1" ht="16.5" customHeight="1">
      <c r="B155" s="131"/>
      <c r="C155" s="132" t="s">
        <v>659</v>
      </c>
      <c r="D155" s="132" t="s">
        <v>184</v>
      </c>
      <c r="E155" s="133" t="s">
        <v>6990</v>
      </c>
      <c r="F155" s="134" t="s">
        <v>6991</v>
      </c>
      <c r="G155" s="135" t="s">
        <v>300</v>
      </c>
      <c r="H155" s="136">
        <v>430</v>
      </c>
      <c r="I155" s="137"/>
      <c r="J155" s="138">
        <f t="shared" si="40"/>
        <v>0</v>
      </c>
      <c r="K155" s="134" t="s">
        <v>3</v>
      </c>
      <c r="L155" s="32"/>
      <c r="M155" s="139" t="s">
        <v>3</v>
      </c>
      <c r="N155" s="140" t="s">
        <v>43</v>
      </c>
      <c r="P155" s="141">
        <f t="shared" si="41"/>
        <v>0</v>
      </c>
      <c r="Q155" s="141">
        <v>0</v>
      </c>
      <c r="R155" s="141">
        <f t="shared" si="42"/>
        <v>0</v>
      </c>
      <c r="S155" s="141">
        <v>0</v>
      </c>
      <c r="T155" s="142">
        <f t="shared" si="43"/>
        <v>0</v>
      </c>
      <c r="AR155" s="143" t="s">
        <v>189</v>
      </c>
      <c r="AT155" s="143" t="s">
        <v>184</v>
      </c>
      <c r="AU155" s="143" t="s">
        <v>81</v>
      </c>
      <c r="AY155" s="17" t="s">
        <v>182</v>
      </c>
      <c r="BE155" s="144">
        <f t="shared" si="44"/>
        <v>0</v>
      </c>
      <c r="BF155" s="144">
        <f t="shared" si="45"/>
        <v>0</v>
      </c>
      <c r="BG155" s="144">
        <f t="shared" si="46"/>
        <v>0</v>
      </c>
      <c r="BH155" s="144">
        <f t="shared" si="47"/>
        <v>0</v>
      </c>
      <c r="BI155" s="144">
        <f t="shared" si="48"/>
        <v>0</v>
      </c>
      <c r="BJ155" s="17" t="s">
        <v>79</v>
      </c>
      <c r="BK155" s="144">
        <f t="shared" si="49"/>
        <v>0</v>
      </c>
      <c r="BL155" s="17" t="s">
        <v>189</v>
      </c>
      <c r="BM155" s="143" t="s">
        <v>1387</v>
      </c>
    </row>
    <row r="156" spans="2:65" s="1" customFormat="1" ht="16.5" customHeight="1">
      <c r="B156" s="131"/>
      <c r="C156" s="132" t="s">
        <v>668</v>
      </c>
      <c r="D156" s="132" t="s">
        <v>184</v>
      </c>
      <c r="E156" s="133" t="s">
        <v>6992</v>
      </c>
      <c r="F156" s="134" t="s">
        <v>6993</v>
      </c>
      <c r="G156" s="135" t="s">
        <v>300</v>
      </c>
      <c r="H156" s="136">
        <v>130</v>
      </c>
      <c r="I156" s="137"/>
      <c r="J156" s="138">
        <f t="shared" si="40"/>
        <v>0</v>
      </c>
      <c r="K156" s="134" t="s">
        <v>3</v>
      </c>
      <c r="L156" s="32"/>
      <c r="M156" s="139" t="s">
        <v>3</v>
      </c>
      <c r="N156" s="140" t="s">
        <v>43</v>
      </c>
      <c r="P156" s="141">
        <f t="shared" si="41"/>
        <v>0</v>
      </c>
      <c r="Q156" s="141">
        <v>0</v>
      </c>
      <c r="R156" s="141">
        <f t="shared" si="42"/>
        <v>0</v>
      </c>
      <c r="S156" s="141">
        <v>0</v>
      </c>
      <c r="T156" s="142">
        <f t="shared" si="43"/>
        <v>0</v>
      </c>
      <c r="AR156" s="143" t="s">
        <v>189</v>
      </c>
      <c r="AT156" s="143" t="s">
        <v>184</v>
      </c>
      <c r="AU156" s="143" t="s">
        <v>81</v>
      </c>
      <c r="AY156" s="17" t="s">
        <v>182</v>
      </c>
      <c r="BE156" s="144">
        <f t="shared" si="44"/>
        <v>0</v>
      </c>
      <c r="BF156" s="144">
        <f t="shared" si="45"/>
        <v>0</v>
      </c>
      <c r="BG156" s="144">
        <f t="shared" si="46"/>
        <v>0</v>
      </c>
      <c r="BH156" s="144">
        <f t="shared" si="47"/>
        <v>0</v>
      </c>
      <c r="BI156" s="144">
        <f t="shared" si="48"/>
        <v>0</v>
      </c>
      <c r="BJ156" s="17" t="s">
        <v>79</v>
      </c>
      <c r="BK156" s="144">
        <f t="shared" si="49"/>
        <v>0</v>
      </c>
      <c r="BL156" s="17" t="s">
        <v>189</v>
      </c>
      <c r="BM156" s="143" t="s">
        <v>1399</v>
      </c>
    </row>
    <row r="157" spans="2:65" s="1" customFormat="1" ht="16.5" customHeight="1">
      <c r="B157" s="131"/>
      <c r="C157" s="132" t="s">
        <v>676</v>
      </c>
      <c r="D157" s="132" t="s">
        <v>184</v>
      </c>
      <c r="E157" s="133" t="s">
        <v>6994</v>
      </c>
      <c r="F157" s="134" t="s">
        <v>6995</v>
      </c>
      <c r="G157" s="135" t="s">
        <v>300</v>
      </c>
      <c r="H157" s="136">
        <v>560</v>
      </c>
      <c r="I157" s="137"/>
      <c r="J157" s="138">
        <f t="shared" si="40"/>
        <v>0</v>
      </c>
      <c r="K157" s="134" t="s">
        <v>3</v>
      </c>
      <c r="L157" s="32"/>
      <c r="M157" s="139" t="s">
        <v>3</v>
      </c>
      <c r="N157" s="140" t="s">
        <v>43</v>
      </c>
      <c r="P157" s="141">
        <f t="shared" si="41"/>
        <v>0</v>
      </c>
      <c r="Q157" s="141">
        <v>0</v>
      </c>
      <c r="R157" s="141">
        <f t="shared" si="42"/>
        <v>0</v>
      </c>
      <c r="S157" s="141">
        <v>0</v>
      </c>
      <c r="T157" s="142">
        <f t="shared" si="43"/>
        <v>0</v>
      </c>
      <c r="AR157" s="143" t="s">
        <v>189</v>
      </c>
      <c r="AT157" s="143" t="s">
        <v>184</v>
      </c>
      <c r="AU157" s="143" t="s">
        <v>81</v>
      </c>
      <c r="AY157" s="17" t="s">
        <v>182</v>
      </c>
      <c r="BE157" s="144">
        <f t="shared" si="44"/>
        <v>0</v>
      </c>
      <c r="BF157" s="144">
        <f t="shared" si="45"/>
        <v>0</v>
      </c>
      <c r="BG157" s="144">
        <f t="shared" si="46"/>
        <v>0</v>
      </c>
      <c r="BH157" s="144">
        <f t="shared" si="47"/>
        <v>0</v>
      </c>
      <c r="BI157" s="144">
        <f t="shared" si="48"/>
        <v>0</v>
      </c>
      <c r="BJ157" s="17" t="s">
        <v>79</v>
      </c>
      <c r="BK157" s="144">
        <f t="shared" si="49"/>
        <v>0</v>
      </c>
      <c r="BL157" s="17" t="s">
        <v>189</v>
      </c>
      <c r="BM157" s="143" t="s">
        <v>1413</v>
      </c>
    </row>
    <row r="158" spans="2:65" s="1" customFormat="1" ht="16.5" customHeight="1">
      <c r="B158" s="131"/>
      <c r="C158" s="132" t="s">
        <v>682</v>
      </c>
      <c r="D158" s="132" t="s">
        <v>184</v>
      </c>
      <c r="E158" s="133" t="s">
        <v>6996</v>
      </c>
      <c r="F158" s="134" t="s">
        <v>6997</v>
      </c>
      <c r="G158" s="135" t="s">
        <v>300</v>
      </c>
      <c r="H158" s="136">
        <v>11950</v>
      </c>
      <c r="I158" s="137"/>
      <c r="J158" s="138">
        <f t="shared" si="40"/>
        <v>0</v>
      </c>
      <c r="K158" s="134" t="s">
        <v>3</v>
      </c>
      <c r="L158" s="32"/>
      <c r="M158" s="139" t="s">
        <v>3</v>
      </c>
      <c r="N158" s="140" t="s">
        <v>43</v>
      </c>
      <c r="P158" s="141">
        <f t="shared" si="41"/>
        <v>0</v>
      </c>
      <c r="Q158" s="141">
        <v>0</v>
      </c>
      <c r="R158" s="141">
        <f t="shared" si="42"/>
        <v>0</v>
      </c>
      <c r="S158" s="141">
        <v>0</v>
      </c>
      <c r="T158" s="142">
        <f t="shared" si="43"/>
        <v>0</v>
      </c>
      <c r="AR158" s="143" t="s">
        <v>189</v>
      </c>
      <c r="AT158" s="143" t="s">
        <v>184</v>
      </c>
      <c r="AU158" s="143" t="s">
        <v>81</v>
      </c>
      <c r="AY158" s="17" t="s">
        <v>182</v>
      </c>
      <c r="BE158" s="144">
        <f t="shared" si="44"/>
        <v>0</v>
      </c>
      <c r="BF158" s="144">
        <f t="shared" si="45"/>
        <v>0</v>
      </c>
      <c r="BG158" s="144">
        <f t="shared" si="46"/>
        <v>0</v>
      </c>
      <c r="BH158" s="144">
        <f t="shared" si="47"/>
        <v>0</v>
      </c>
      <c r="BI158" s="144">
        <f t="shared" si="48"/>
        <v>0</v>
      </c>
      <c r="BJ158" s="17" t="s">
        <v>79</v>
      </c>
      <c r="BK158" s="144">
        <f t="shared" si="49"/>
        <v>0</v>
      </c>
      <c r="BL158" s="17" t="s">
        <v>189</v>
      </c>
      <c r="BM158" s="143" t="s">
        <v>1424</v>
      </c>
    </row>
    <row r="159" spans="2:65" s="1" customFormat="1" ht="16.5" customHeight="1">
      <c r="B159" s="131"/>
      <c r="C159" s="132" t="s">
        <v>687</v>
      </c>
      <c r="D159" s="132" t="s">
        <v>184</v>
      </c>
      <c r="E159" s="133" t="s">
        <v>6998</v>
      </c>
      <c r="F159" s="134" t="s">
        <v>6999</v>
      </c>
      <c r="G159" s="135" t="s">
        <v>300</v>
      </c>
      <c r="H159" s="136">
        <v>320</v>
      </c>
      <c r="I159" s="137"/>
      <c r="J159" s="138">
        <f t="shared" si="40"/>
        <v>0</v>
      </c>
      <c r="K159" s="134" t="s">
        <v>3</v>
      </c>
      <c r="L159" s="32"/>
      <c r="M159" s="139" t="s">
        <v>3</v>
      </c>
      <c r="N159" s="140" t="s">
        <v>43</v>
      </c>
      <c r="P159" s="141">
        <f t="shared" si="41"/>
        <v>0</v>
      </c>
      <c r="Q159" s="141">
        <v>0</v>
      </c>
      <c r="R159" s="141">
        <f t="shared" si="42"/>
        <v>0</v>
      </c>
      <c r="S159" s="141">
        <v>0</v>
      </c>
      <c r="T159" s="142">
        <f t="shared" si="43"/>
        <v>0</v>
      </c>
      <c r="AR159" s="143" t="s">
        <v>189</v>
      </c>
      <c r="AT159" s="143" t="s">
        <v>184</v>
      </c>
      <c r="AU159" s="143" t="s">
        <v>81</v>
      </c>
      <c r="AY159" s="17" t="s">
        <v>182</v>
      </c>
      <c r="BE159" s="144">
        <f t="shared" si="44"/>
        <v>0</v>
      </c>
      <c r="BF159" s="144">
        <f t="shared" si="45"/>
        <v>0</v>
      </c>
      <c r="BG159" s="144">
        <f t="shared" si="46"/>
        <v>0</v>
      </c>
      <c r="BH159" s="144">
        <f t="shared" si="47"/>
        <v>0</v>
      </c>
      <c r="BI159" s="144">
        <f t="shared" si="48"/>
        <v>0</v>
      </c>
      <c r="BJ159" s="17" t="s">
        <v>79</v>
      </c>
      <c r="BK159" s="144">
        <f t="shared" si="49"/>
        <v>0</v>
      </c>
      <c r="BL159" s="17" t="s">
        <v>189</v>
      </c>
      <c r="BM159" s="143" t="s">
        <v>1436</v>
      </c>
    </row>
    <row r="160" spans="2:65" s="1" customFormat="1" ht="16.5" customHeight="1">
      <c r="B160" s="131"/>
      <c r="C160" s="132" t="s">
        <v>695</v>
      </c>
      <c r="D160" s="132" t="s">
        <v>184</v>
      </c>
      <c r="E160" s="133" t="s">
        <v>7000</v>
      </c>
      <c r="F160" s="134" t="s">
        <v>7001</v>
      </c>
      <c r="G160" s="135" t="s">
        <v>300</v>
      </c>
      <c r="H160" s="136">
        <v>80</v>
      </c>
      <c r="I160" s="137"/>
      <c r="J160" s="138">
        <f t="shared" si="40"/>
        <v>0</v>
      </c>
      <c r="K160" s="134" t="s">
        <v>3</v>
      </c>
      <c r="L160" s="32"/>
      <c r="M160" s="139" t="s">
        <v>3</v>
      </c>
      <c r="N160" s="140" t="s">
        <v>43</v>
      </c>
      <c r="P160" s="141">
        <f t="shared" si="41"/>
        <v>0</v>
      </c>
      <c r="Q160" s="141">
        <v>0</v>
      </c>
      <c r="R160" s="141">
        <f t="shared" si="42"/>
        <v>0</v>
      </c>
      <c r="S160" s="141">
        <v>0</v>
      </c>
      <c r="T160" s="142">
        <f t="shared" si="43"/>
        <v>0</v>
      </c>
      <c r="AR160" s="143" t="s">
        <v>189</v>
      </c>
      <c r="AT160" s="143" t="s">
        <v>184</v>
      </c>
      <c r="AU160" s="143" t="s">
        <v>81</v>
      </c>
      <c r="AY160" s="17" t="s">
        <v>182</v>
      </c>
      <c r="BE160" s="144">
        <f t="shared" si="44"/>
        <v>0</v>
      </c>
      <c r="BF160" s="144">
        <f t="shared" si="45"/>
        <v>0</v>
      </c>
      <c r="BG160" s="144">
        <f t="shared" si="46"/>
        <v>0</v>
      </c>
      <c r="BH160" s="144">
        <f t="shared" si="47"/>
        <v>0</v>
      </c>
      <c r="BI160" s="144">
        <f t="shared" si="48"/>
        <v>0</v>
      </c>
      <c r="BJ160" s="17" t="s">
        <v>79</v>
      </c>
      <c r="BK160" s="144">
        <f t="shared" si="49"/>
        <v>0</v>
      </c>
      <c r="BL160" s="17" t="s">
        <v>189</v>
      </c>
      <c r="BM160" s="143" t="s">
        <v>1455</v>
      </c>
    </row>
    <row r="161" spans="2:65" s="1" customFormat="1" ht="16.5" customHeight="1">
      <c r="B161" s="131"/>
      <c r="C161" s="132" t="s">
        <v>701</v>
      </c>
      <c r="D161" s="132" t="s">
        <v>184</v>
      </c>
      <c r="E161" s="133" t="s">
        <v>7002</v>
      </c>
      <c r="F161" s="134" t="s">
        <v>7003</v>
      </c>
      <c r="G161" s="135" t="s">
        <v>300</v>
      </c>
      <c r="H161" s="136">
        <v>490</v>
      </c>
      <c r="I161" s="137"/>
      <c r="J161" s="138">
        <f t="shared" si="40"/>
        <v>0</v>
      </c>
      <c r="K161" s="134" t="s">
        <v>3</v>
      </c>
      <c r="L161" s="32"/>
      <c r="M161" s="139" t="s">
        <v>3</v>
      </c>
      <c r="N161" s="140" t="s">
        <v>43</v>
      </c>
      <c r="P161" s="141">
        <f t="shared" si="41"/>
        <v>0</v>
      </c>
      <c r="Q161" s="141">
        <v>0</v>
      </c>
      <c r="R161" s="141">
        <f t="shared" si="42"/>
        <v>0</v>
      </c>
      <c r="S161" s="141">
        <v>0</v>
      </c>
      <c r="T161" s="142">
        <f t="shared" si="43"/>
        <v>0</v>
      </c>
      <c r="AR161" s="143" t="s">
        <v>189</v>
      </c>
      <c r="AT161" s="143" t="s">
        <v>184</v>
      </c>
      <c r="AU161" s="143" t="s">
        <v>81</v>
      </c>
      <c r="AY161" s="17" t="s">
        <v>182</v>
      </c>
      <c r="BE161" s="144">
        <f t="shared" si="44"/>
        <v>0</v>
      </c>
      <c r="BF161" s="144">
        <f t="shared" si="45"/>
        <v>0</v>
      </c>
      <c r="BG161" s="144">
        <f t="shared" si="46"/>
        <v>0</v>
      </c>
      <c r="BH161" s="144">
        <f t="shared" si="47"/>
        <v>0</v>
      </c>
      <c r="BI161" s="144">
        <f t="shared" si="48"/>
        <v>0</v>
      </c>
      <c r="BJ161" s="17" t="s">
        <v>79</v>
      </c>
      <c r="BK161" s="144">
        <f t="shared" si="49"/>
        <v>0</v>
      </c>
      <c r="BL161" s="17" t="s">
        <v>189</v>
      </c>
      <c r="BM161" s="143" t="s">
        <v>1466</v>
      </c>
    </row>
    <row r="162" spans="2:65" s="1" customFormat="1" ht="16.5" customHeight="1">
      <c r="B162" s="131"/>
      <c r="C162" s="132" t="s">
        <v>709</v>
      </c>
      <c r="D162" s="132" t="s">
        <v>184</v>
      </c>
      <c r="E162" s="133" t="s">
        <v>7004</v>
      </c>
      <c r="F162" s="134" t="s">
        <v>7005</v>
      </c>
      <c r="G162" s="135" t="s">
        <v>300</v>
      </c>
      <c r="H162" s="136">
        <v>2430</v>
      </c>
      <c r="I162" s="137"/>
      <c r="J162" s="138">
        <f t="shared" si="40"/>
        <v>0</v>
      </c>
      <c r="K162" s="134" t="s">
        <v>3</v>
      </c>
      <c r="L162" s="32"/>
      <c r="M162" s="139" t="s">
        <v>3</v>
      </c>
      <c r="N162" s="140" t="s">
        <v>43</v>
      </c>
      <c r="P162" s="141">
        <f t="shared" si="41"/>
        <v>0</v>
      </c>
      <c r="Q162" s="141">
        <v>0</v>
      </c>
      <c r="R162" s="141">
        <f t="shared" si="42"/>
        <v>0</v>
      </c>
      <c r="S162" s="141">
        <v>0</v>
      </c>
      <c r="T162" s="142">
        <f t="shared" si="43"/>
        <v>0</v>
      </c>
      <c r="AR162" s="143" t="s">
        <v>189</v>
      </c>
      <c r="AT162" s="143" t="s">
        <v>184</v>
      </c>
      <c r="AU162" s="143" t="s">
        <v>81</v>
      </c>
      <c r="AY162" s="17" t="s">
        <v>182</v>
      </c>
      <c r="BE162" s="144">
        <f t="shared" si="44"/>
        <v>0</v>
      </c>
      <c r="BF162" s="144">
        <f t="shared" si="45"/>
        <v>0</v>
      </c>
      <c r="BG162" s="144">
        <f t="shared" si="46"/>
        <v>0</v>
      </c>
      <c r="BH162" s="144">
        <f t="shared" si="47"/>
        <v>0</v>
      </c>
      <c r="BI162" s="144">
        <f t="shared" si="48"/>
        <v>0</v>
      </c>
      <c r="BJ162" s="17" t="s">
        <v>79</v>
      </c>
      <c r="BK162" s="144">
        <f t="shared" si="49"/>
        <v>0</v>
      </c>
      <c r="BL162" s="17" t="s">
        <v>189</v>
      </c>
      <c r="BM162" s="143" t="s">
        <v>1476</v>
      </c>
    </row>
    <row r="163" spans="2:65" s="1" customFormat="1" ht="21.75" customHeight="1">
      <c r="B163" s="131"/>
      <c r="C163" s="132" t="s">
        <v>714</v>
      </c>
      <c r="D163" s="132" t="s">
        <v>184</v>
      </c>
      <c r="E163" s="133" t="s">
        <v>7006</v>
      </c>
      <c r="F163" s="134" t="s">
        <v>7007</v>
      </c>
      <c r="G163" s="135" t="s">
        <v>300</v>
      </c>
      <c r="H163" s="136">
        <v>65</v>
      </c>
      <c r="I163" s="137"/>
      <c r="J163" s="138">
        <f t="shared" si="40"/>
        <v>0</v>
      </c>
      <c r="K163" s="134" t="s">
        <v>3</v>
      </c>
      <c r="L163" s="32"/>
      <c r="M163" s="139" t="s">
        <v>3</v>
      </c>
      <c r="N163" s="140" t="s">
        <v>43</v>
      </c>
      <c r="P163" s="141">
        <f t="shared" si="41"/>
        <v>0</v>
      </c>
      <c r="Q163" s="141">
        <v>0</v>
      </c>
      <c r="R163" s="141">
        <f t="shared" si="42"/>
        <v>0</v>
      </c>
      <c r="S163" s="141">
        <v>0</v>
      </c>
      <c r="T163" s="142">
        <f t="shared" si="43"/>
        <v>0</v>
      </c>
      <c r="AR163" s="143" t="s">
        <v>189</v>
      </c>
      <c r="AT163" s="143" t="s">
        <v>184</v>
      </c>
      <c r="AU163" s="143" t="s">
        <v>81</v>
      </c>
      <c r="AY163" s="17" t="s">
        <v>182</v>
      </c>
      <c r="BE163" s="144">
        <f t="shared" si="44"/>
        <v>0</v>
      </c>
      <c r="BF163" s="144">
        <f t="shared" si="45"/>
        <v>0</v>
      </c>
      <c r="BG163" s="144">
        <f t="shared" si="46"/>
        <v>0</v>
      </c>
      <c r="BH163" s="144">
        <f t="shared" si="47"/>
        <v>0</v>
      </c>
      <c r="BI163" s="144">
        <f t="shared" si="48"/>
        <v>0</v>
      </c>
      <c r="BJ163" s="17" t="s">
        <v>79</v>
      </c>
      <c r="BK163" s="144">
        <f t="shared" si="49"/>
        <v>0</v>
      </c>
      <c r="BL163" s="17" t="s">
        <v>189</v>
      </c>
      <c r="BM163" s="143" t="s">
        <v>1486</v>
      </c>
    </row>
    <row r="164" spans="2:65" s="1" customFormat="1" ht="24.2" customHeight="1">
      <c r="B164" s="131"/>
      <c r="C164" s="132" t="s">
        <v>729</v>
      </c>
      <c r="D164" s="132" t="s">
        <v>184</v>
      </c>
      <c r="E164" s="133" t="s">
        <v>7008</v>
      </c>
      <c r="F164" s="134" t="s">
        <v>7009</v>
      </c>
      <c r="G164" s="135" t="s">
        <v>300</v>
      </c>
      <c r="H164" s="136">
        <v>12</v>
      </c>
      <c r="I164" s="137"/>
      <c r="J164" s="138">
        <f t="shared" si="40"/>
        <v>0</v>
      </c>
      <c r="K164" s="134" t="s">
        <v>3</v>
      </c>
      <c r="L164" s="32"/>
      <c r="M164" s="139" t="s">
        <v>3</v>
      </c>
      <c r="N164" s="140" t="s">
        <v>43</v>
      </c>
      <c r="P164" s="141">
        <f t="shared" si="41"/>
        <v>0</v>
      </c>
      <c r="Q164" s="141">
        <v>0</v>
      </c>
      <c r="R164" s="141">
        <f t="shared" si="42"/>
        <v>0</v>
      </c>
      <c r="S164" s="141">
        <v>0</v>
      </c>
      <c r="T164" s="142">
        <f t="shared" si="43"/>
        <v>0</v>
      </c>
      <c r="AR164" s="143" t="s">
        <v>189</v>
      </c>
      <c r="AT164" s="143" t="s">
        <v>184</v>
      </c>
      <c r="AU164" s="143" t="s">
        <v>81</v>
      </c>
      <c r="AY164" s="17" t="s">
        <v>182</v>
      </c>
      <c r="BE164" s="144">
        <f t="shared" si="44"/>
        <v>0</v>
      </c>
      <c r="BF164" s="144">
        <f t="shared" si="45"/>
        <v>0</v>
      </c>
      <c r="BG164" s="144">
        <f t="shared" si="46"/>
        <v>0</v>
      </c>
      <c r="BH164" s="144">
        <f t="shared" si="47"/>
        <v>0</v>
      </c>
      <c r="BI164" s="144">
        <f t="shared" si="48"/>
        <v>0</v>
      </c>
      <c r="BJ164" s="17" t="s">
        <v>79</v>
      </c>
      <c r="BK164" s="144">
        <f t="shared" si="49"/>
        <v>0</v>
      </c>
      <c r="BL164" s="17" t="s">
        <v>189</v>
      </c>
      <c r="BM164" s="143" t="s">
        <v>1497</v>
      </c>
    </row>
    <row r="165" spans="2:65" s="1" customFormat="1" ht="16.5" customHeight="1">
      <c r="B165" s="131"/>
      <c r="C165" s="132" t="s">
        <v>735</v>
      </c>
      <c r="D165" s="132" t="s">
        <v>184</v>
      </c>
      <c r="E165" s="133" t="s">
        <v>7010</v>
      </c>
      <c r="F165" s="134" t="s">
        <v>7011</v>
      </c>
      <c r="G165" s="135" t="s">
        <v>5381</v>
      </c>
      <c r="H165" s="136">
        <v>1260</v>
      </c>
      <c r="I165" s="137"/>
      <c r="J165" s="138">
        <f t="shared" si="40"/>
        <v>0</v>
      </c>
      <c r="K165" s="134" t="s">
        <v>3</v>
      </c>
      <c r="L165" s="32"/>
      <c r="M165" s="139" t="s">
        <v>3</v>
      </c>
      <c r="N165" s="140" t="s">
        <v>43</v>
      </c>
      <c r="P165" s="141">
        <f t="shared" si="41"/>
        <v>0</v>
      </c>
      <c r="Q165" s="141">
        <v>0</v>
      </c>
      <c r="R165" s="141">
        <f t="shared" si="42"/>
        <v>0</v>
      </c>
      <c r="S165" s="141">
        <v>0</v>
      </c>
      <c r="T165" s="142">
        <f t="shared" si="43"/>
        <v>0</v>
      </c>
      <c r="AR165" s="143" t="s">
        <v>189</v>
      </c>
      <c r="AT165" s="143" t="s">
        <v>184</v>
      </c>
      <c r="AU165" s="143" t="s">
        <v>81</v>
      </c>
      <c r="AY165" s="17" t="s">
        <v>182</v>
      </c>
      <c r="BE165" s="144">
        <f t="shared" si="44"/>
        <v>0</v>
      </c>
      <c r="BF165" s="144">
        <f t="shared" si="45"/>
        <v>0</v>
      </c>
      <c r="BG165" s="144">
        <f t="shared" si="46"/>
        <v>0</v>
      </c>
      <c r="BH165" s="144">
        <f t="shared" si="47"/>
        <v>0</v>
      </c>
      <c r="BI165" s="144">
        <f t="shared" si="48"/>
        <v>0</v>
      </c>
      <c r="BJ165" s="17" t="s">
        <v>79</v>
      </c>
      <c r="BK165" s="144">
        <f t="shared" si="49"/>
        <v>0</v>
      </c>
      <c r="BL165" s="17" t="s">
        <v>189</v>
      </c>
      <c r="BM165" s="143" t="s">
        <v>1726</v>
      </c>
    </row>
    <row r="166" spans="2:65" s="1" customFormat="1" ht="16.5" customHeight="1">
      <c r="B166" s="131"/>
      <c r="C166" s="132" t="s">
        <v>742</v>
      </c>
      <c r="D166" s="132" t="s">
        <v>184</v>
      </c>
      <c r="E166" s="133" t="s">
        <v>7012</v>
      </c>
      <c r="F166" s="134" t="s">
        <v>7013</v>
      </c>
      <c r="G166" s="135" t="s">
        <v>5381</v>
      </c>
      <c r="H166" s="136">
        <v>130</v>
      </c>
      <c r="I166" s="137"/>
      <c r="J166" s="138">
        <f t="shared" si="40"/>
        <v>0</v>
      </c>
      <c r="K166" s="134" t="s">
        <v>3</v>
      </c>
      <c r="L166" s="32"/>
      <c r="M166" s="139" t="s">
        <v>3</v>
      </c>
      <c r="N166" s="140" t="s">
        <v>43</v>
      </c>
      <c r="P166" s="141">
        <f t="shared" si="41"/>
        <v>0</v>
      </c>
      <c r="Q166" s="141">
        <v>0</v>
      </c>
      <c r="R166" s="141">
        <f t="shared" si="42"/>
        <v>0</v>
      </c>
      <c r="S166" s="141">
        <v>0</v>
      </c>
      <c r="T166" s="142">
        <f t="shared" si="43"/>
        <v>0</v>
      </c>
      <c r="AR166" s="143" t="s">
        <v>189</v>
      </c>
      <c r="AT166" s="143" t="s">
        <v>184</v>
      </c>
      <c r="AU166" s="143" t="s">
        <v>81</v>
      </c>
      <c r="AY166" s="17" t="s">
        <v>182</v>
      </c>
      <c r="BE166" s="144">
        <f t="shared" si="44"/>
        <v>0</v>
      </c>
      <c r="BF166" s="144">
        <f t="shared" si="45"/>
        <v>0</v>
      </c>
      <c r="BG166" s="144">
        <f t="shared" si="46"/>
        <v>0</v>
      </c>
      <c r="BH166" s="144">
        <f t="shared" si="47"/>
        <v>0</v>
      </c>
      <c r="BI166" s="144">
        <f t="shared" si="48"/>
        <v>0</v>
      </c>
      <c r="BJ166" s="17" t="s">
        <v>79</v>
      </c>
      <c r="BK166" s="144">
        <f t="shared" si="49"/>
        <v>0</v>
      </c>
      <c r="BL166" s="17" t="s">
        <v>189</v>
      </c>
      <c r="BM166" s="143" t="s">
        <v>1772</v>
      </c>
    </row>
    <row r="167" spans="2:65" s="1" customFormat="1" ht="16.5" customHeight="1">
      <c r="B167" s="131"/>
      <c r="C167" s="132" t="s">
        <v>752</v>
      </c>
      <c r="D167" s="132" t="s">
        <v>184</v>
      </c>
      <c r="E167" s="133" t="s">
        <v>7014</v>
      </c>
      <c r="F167" s="134" t="s">
        <v>7015</v>
      </c>
      <c r="G167" s="135" t="s">
        <v>2421</v>
      </c>
      <c r="H167" s="136">
        <v>1</v>
      </c>
      <c r="I167" s="137"/>
      <c r="J167" s="138">
        <f t="shared" si="40"/>
        <v>0</v>
      </c>
      <c r="K167" s="134" t="s">
        <v>3</v>
      </c>
      <c r="L167" s="32"/>
      <c r="M167" s="139" t="s">
        <v>3</v>
      </c>
      <c r="N167" s="140" t="s">
        <v>43</v>
      </c>
      <c r="P167" s="141">
        <f t="shared" si="41"/>
        <v>0</v>
      </c>
      <c r="Q167" s="141">
        <v>0</v>
      </c>
      <c r="R167" s="141">
        <f t="shared" si="42"/>
        <v>0</v>
      </c>
      <c r="S167" s="141">
        <v>0</v>
      </c>
      <c r="T167" s="142">
        <f t="shared" si="43"/>
        <v>0</v>
      </c>
      <c r="AR167" s="143" t="s">
        <v>189</v>
      </c>
      <c r="AT167" s="143" t="s">
        <v>184</v>
      </c>
      <c r="AU167" s="143" t="s">
        <v>81</v>
      </c>
      <c r="AY167" s="17" t="s">
        <v>182</v>
      </c>
      <c r="BE167" s="144">
        <f t="shared" si="44"/>
        <v>0</v>
      </c>
      <c r="BF167" s="144">
        <f t="shared" si="45"/>
        <v>0</v>
      </c>
      <c r="BG167" s="144">
        <f t="shared" si="46"/>
        <v>0</v>
      </c>
      <c r="BH167" s="144">
        <f t="shared" si="47"/>
        <v>0</v>
      </c>
      <c r="BI167" s="144">
        <f t="shared" si="48"/>
        <v>0</v>
      </c>
      <c r="BJ167" s="17" t="s">
        <v>79</v>
      </c>
      <c r="BK167" s="144">
        <f t="shared" si="49"/>
        <v>0</v>
      </c>
      <c r="BL167" s="17" t="s">
        <v>189</v>
      </c>
      <c r="BM167" s="143" t="s">
        <v>1786</v>
      </c>
    </row>
    <row r="168" spans="2:65" s="1" customFormat="1" ht="16.5" customHeight="1">
      <c r="B168" s="131"/>
      <c r="C168" s="132" t="s">
        <v>772</v>
      </c>
      <c r="D168" s="132" t="s">
        <v>184</v>
      </c>
      <c r="E168" s="133" t="s">
        <v>7016</v>
      </c>
      <c r="F168" s="134" t="s">
        <v>3085</v>
      </c>
      <c r="G168" s="135" t="s">
        <v>5418</v>
      </c>
      <c r="H168" s="185"/>
      <c r="I168" s="137"/>
      <c r="J168" s="138">
        <f t="shared" si="40"/>
        <v>0</v>
      </c>
      <c r="K168" s="134" t="s">
        <v>3</v>
      </c>
      <c r="L168" s="32"/>
      <c r="M168" s="139" t="s">
        <v>3</v>
      </c>
      <c r="N168" s="140" t="s">
        <v>43</v>
      </c>
      <c r="P168" s="141">
        <f t="shared" si="41"/>
        <v>0</v>
      </c>
      <c r="Q168" s="141">
        <v>0</v>
      </c>
      <c r="R168" s="141">
        <f t="shared" si="42"/>
        <v>0</v>
      </c>
      <c r="S168" s="141">
        <v>0</v>
      </c>
      <c r="T168" s="142">
        <f t="shared" si="43"/>
        <v>0</v>
      </c>
      <c r="AR168" s="143" t="s">
        <v>189</v>
      </c>
      <c r="AT168" s="143" t="s">
        <v>184</v>
      </c>
      <c r="AU168" s="143" t="s">
        <v>81</v>
      </c>
      <c r="AY168" s="17" t="s">
        <v>182</v>
      </c>
      <c r="BE168" s="144">
        <f t="shared" si="44"/>
        <v>0</v>
      </c>
      <c r="BF168" s="144">
        <f t="shared" si="45"/>
        <v>0</v>
      </c>
      <c r="BG168" s="144">
        <f t="shared" si="46"/>
        <v>0</v>
      </c>
      <c r="BH168" s="144">
        <f t="shared" si="47"/>
        <v>0</v>
      </c>
      <c r="BI168" s="144">
        <f t="shared" si="48"/>
        <v>0</v>
      </c>
      <c r="BJ168" s="17" t="s">
        <v>79</v>
      </c>
      <c r="BK168" s="144">
        <f t="shared" si="49"/>
        <v>0</v>
      </c>
      <c r="BL168" s="17" t="s">
        <v>189</v>
      </c>
      <c r="BM168" s="143" t="s">
        <v>1848</v>
      </c>
    </row>
    <row r="169" spans="2:65" s="11" customFormat="1" ht="22.9" customHeight="1">
      <c r="B169" s="119"/>
      <c r="D169" s="120" t="s">
        <v>71</v>
      </c>
      <c r="E169" s="129" t="s">
        <v>6211</v>
      </c>
      <c r="F169" s="129" t="s">
        <v>7017</v>
      </c>
      <c r="I169" s="122"/>
      <c r="J169" s="130">
        <f>BK169</f>
        <v>0</v>
      </c>
      <c r="L169" s="119"/>
      <c r="M169" s="124"/>
      <c r="P169" s="125">
        <f>SUM(P170:P183)</f>
        <v>0</v>
      </c>
      <c r="R169" s="125">
        <f>SUM(R170:R183)</f>
        <v>0</v>
      </c>
      <c r="T169" s="126">
        <f>SUM(T170:T183)</f>
        <v>0</v>
      </c>
      <c r="AR169" s="120" t="s">
        <v>79</v>
      </c>
      <c r="AT169" s="127" t="s">
        <v>71</v>
      </c>
      <c r="AU169" s="127" t="s">
        <v>79</v>
      </c>
      <c r="AY169" s="120" t="s">
        <v>182</v>
      </c>
      <c r="BK169" s="128">
        <f>SUM(BK170:BK183)</f>
        <v>0</v>
      </c>
    </row>
    <row r="170" spans="2:65" s="1" customFormat="1" ht="16.5" customHeight="1">
      <c r="B170" s="131"/>
      <c r="C170" s="132" t="s">
        <v>780</v>
      </c>
      <c r="D170" s="132" t="s">
        <v>184</v>
      </c>
      <c r="E170" s="133" t="s">
        <v>6796</v>
      </c>
      <c r="F170" s="134" t="s">
        <v>7018</v>
      </c>
      <c r="G170" s="135" t="s">
        <v>2421</v>
      </c>
      <c r="H170" s="136">
        <v>1</v>
      </c>
      <c r="I170" s="137"/>
      <c r="J170" s="138">
        <f t="shared" ref="J170:J183" si="50">ROUND(I170*H170,2)</f>
        <v>0</v>
      </c>
      <c r="K170" s="134" t="s">
        <v>3</v>
      </c>
      <c r="L170" s="32"/>
      <c r="M170" s="139" t="s">
        <v>3</v>
      </c>
      <c r="N170" s="140" t="s">
        <v>43</v>
      </c>
      <c r="P170" s="141">
        <f t="shared" ref="P170:P183" si="51">O170*H170</f>
        <v>0</v>
      </c>
      <c r="Q170" s="141">
        <v>0</v>
      </c>
      <c r="R170" s="141">
        <f t="shared" ref="R170:R183" si="52">Q170*H170</f>
        <v>0</v>
      </c>
      <c r="S170" s="141">
        <v>0</v>
      </c>
      <c r="T170" s="142">
        <f t="shared" ref="T170:T183" si="53">S170*H170</f>
        <v>0</v>
      </c>
      <c r="AR170" s="143" t="s">
        <v>189</v>
      </c>
      <c r="AT170" s="143" t="s">
        <v>184</v>
      </c>
      <c r="AU170" s="143" t="s">
        <v>81</v>
      </c>
      <c r="AY170" s="17" t="s">
        <v>182</v>
      </c>
      <c r="BE170" s="144">
        <f t="shared" ref="BE170:BE183" si="54">IF(N170="základní",J170,0)</f>
        <v>0</v>
      </c>
      <c r="BF170" s="144">
        <f t="shared" ref="BF170:BF183" si="55">IF(N170="snížená",J170,0)</f>
        <v>0</v>
      </c>
      <c r="BG170" s="144">
        <f t="shared" ref="BG170:BG183" si="56">IF(N170="zákl. přenesená",J170,0)</f>
        <v>0</v>
      </c>
      <c r="BH170" s="144">
        <f t="shared" ref="BH170:BH183" si="57">IF(N170="sníž. přenesená",J170,0)</f>
        <v>0</v>
      </c>
      <c r="BI170" s="144">
        <f t="shared" ref="BI170:BI183" si="58">IF(N170="nulová",J170,0)</f>
        <v>0</v>
      </c>
      <c r="BJ170" s="17" t="s">
        <v>79</v>
      </c>
      <c r="BK170" s="144">
        <f t="shared" ref="BK170:BK183" si="59">ROUND(I170*H170,2)</f>
        <v>0</v>
      </c>
      <c r="BL170" s="17" t="s">
        <v>189</v>
      </c>
      <c r="BM170" s="143" t="s">
        <v>1859</v>
      </c>
    </row>
    <row r="171" spans="2:65" s="1" customFormat="1" ht="16.5" customHeight="1">
      <c r="B171" s="131"/>
      <c r="C171" s="132" t="s">
        <v>808</v>
      </c>
      <c r="D171" s="132" t="s">
        <v>184</v>
      </c>
      <c r="E171" s="133" t="s">
        <v>7019</v>
      </c>
      <c r="F171" s="134" t="s">
        <v>7020</v>
      </c>
      <c r="G171" s="135" t="s">
        <v>2421</v>
      </c>
      <c r="H171" s="136">
        <v>1</v>
      </c>
      <c r="I171" s="137"/>
      <c r="J171" s="138">
        <f t="shared" si="50"/>
        <v>0</v>
      </c>
      <c r="K171" s="134" t="s">
        <v>3</v>
      </c>
      <c r="L171" s="32"/>
      <c r="M171" s="139" t="s">
        <v>3</v>
      </c>
      <c r="N171" s="140" t="s">
        <v>43</v>
      </c>
      <c r="P171" s="141">
        <f t="shared" si="51"/>
        <v>0</v>
      </c>
      <c r="Q171" s="141">
        <v>0</v>
      </c>
      <c r="R171" s="141">
        <f t="shared" si="52"/>
        <v>0</v>
      </c>
      <c r="S171" s="141">
        <v>0</v>
      </c>
      <c r="T171" s="142">
        <f t="shared" si="53"/>
        <v>0</v>
      </c>
      <c r="AR171" s="143" t="s">
        <v>189</v>
      </c>
      <c r="AT171" s="143" t="s">
        <v>184</v>
      </c>
      <c r="AU171" s="143" t="s">
        <v>81</v>
      </c>
      <c r="AY171" s="17" t="s">
        <v>182</v>
      </c>
      <c r="BE171" s="144">
        <f t="shared" si="54"/>
        <v>0</v>
      </c>
      <c r="BF171" s="144">
        <f t="shared" si="55"/>
        <v>0</v>
      </c>
      <c r="BG171" s="144">
        <f t="shared" si="56"/>
        <v>0</v>
      </c>
      <c r="BH171" s="144">
        <f t="shared" si="57"/>
        <v>0</v>
      </c>
      <c r="BI171" s="144">
        <f t="shared" si="58"/>
        <v>0</v>
      </c>
      <c r="BJ171" s="17" t="s">
        <v>79</v>
      </c>
      <c r="BK171" s="144">
        <f t="shared" si="59"/>
        <v>0</v>
      </c>
      <c r="BL171" s="17" t="s">
        <v>189</v>
      </c>
      <c r="BM171" s="143" t="s">
        <v>1897</v>
      </c>
    </row>
    <row r="172" spans="2:65" s="1" customFormat="1" ht="16.5" customHeight="1">
      <c r="B172" s="131"/>
      <c r="C172" s="132" t="s">
        <v>833</v>
      </c>
      <c r="D172" s="132" t="s">
        <v>184</v>
      </c>
      <c r="E172" s="133" t="s">
        <v>7021</v>
      </c>
      <c r="F172" s="134" t="s">
        <v>7022</v>
      </c>
      <c r="G172" s="135" t="s">
        <v>2421</v>
      </c>
      <c r="H172" s="136">
        <v>1</v>
      </c>
      <c r="I172" s="137"/>
      <c r="J172" s="138">
        <f t="shared" si="50"/>
        <v>0</v>
      </c>
      <c r="K172" s="134" t="s">
        <v>3</v>
      </c>
      <c r="L172" s="32"/>
      <c r="M172" s="139" t="s">
        <v>3</v>
      </c>
      <c r="N172" s="140" t="s">
        <v>43</v>
      </c>
      <c r="P172" s="141">
        <f t="shared" si="51"/>
        <v>0</v>
      </c>
      <c r="Q172" s="141">
        <v>0</v>
      </c>
      <c r="R172" s="141">
        <f t="shared" si="52"/>
        <v>0</v>
      </c>
      <c r="S172" s="141">
        <v>0</v>
      </c>
      <c r="T172" s="142">
        <f t="shared" si="53"/>
        <v>0</v>
      </c>
      <c r="AR172" s="143" t="s">
        <v>189</v>
      </c>
      <c r="AT172" s="143" t="s">
        <v>184</v>
      </c>
      <c r="AU172" s="143" t="s">
        <v>81</v>
      </c>
      <c r="AY172" s="17" t="s">
        <v>182</v>
      </c>
      <c r="BE172" s="144">
        <f t="shared" si="54"/>
        <v>0</v>
      </c>
      <c r="BF172" s="144">
        <f t="shared" si="55"/>
        <v>0</v>
      </c>
      <c r="BG172" s="144">
        <f t="shared" si="56"/>
        <v>0</v>
      </c>
      <c r="BH172" s="144">
        <f t="shared" si="57"/>
        <v>0</v>
      </c>
      <c r="BI172" s="144">
        <f t="shared" si="58"/>
        <v>0</v>
      </c>
      <c r="BJ172" s="17" t="s">
        <v>79</v>
      </c>
      <c r="BK172" s="144">
        <f t="shared" si="59"/>
        <v>0</v>
      </c>
      <c r="BL172" s="17" t="s">
        <v>189</v>
      </c>
      <c r="BM172" s="143" t="s">
        <v>1912</v>
      </c>
    </row>
    <row r="173" spans="2:65" s="1" customFormat="1" ht="16.5" customHeight="1">
      <c r="B173" s="131"/>
      <c r="C173" s="132" t="s">
        <v>838</v>
      </c>
      <c r="D173" s="132" t="s">
        <v>184</v>
      </c>
      <c r="E173" s="133" t="s">
        <v>6903</v>
      </c>
      <c r="F173" s="134" t="s">
        <v>6904</v>
      </c>
      <c r="G173" s="135" t="s">
        <v>5381</v>
      </c>
      <c r="H173" s="136">
        <v>48</v>
      </c>
      <c r="I173" s="137"/>
      <c r="J173" s="138">
        <f t="shared" si="50"/>
        <v>0</v>
      </c>
      <c r="K173" s="134" t="s">
        <v>3</v>
      </c>
      <c r="L173" s="32"/>
      <c r="M173" s="139" t="s">
        <v>3</v>
      </c>
      <c r="N173" s="140" t="s">
        <v>43</v>
      </c>
      <c r="P173" s="141">
        <f t="shared" si="51"/>
        <v>0</v>
      </c>
      <c r="Q173" s="141">
        <v>0</v>
      </c>
      <c r="R173" s="141">
        <f t="shared" si="52"/>
        <v>0</v>
      </c>
      <c r="S173" s="141">
        <v>0</v>
      </c>
      <c r="T173" s="142">
        <f t="shared" si="53"/>
        <v>0</v>
      </c>
      <c r="AR173" s="143" t="s">
        <v>189</v>
      </c>
      <c r="AT173" s="143" t="s">
        <v>184</v>
      </c>
      <c r="AU173" s="143" t="s">
        <v>81</v>
      </c>
      <c r="AY173" s="17" t="s">
        <v>182</v>
      </c>
      <c r="BE173" s="144">
        <f t="shared" si="54"/>
        <v>0</v>
      </c>
      <c r="BF173" s="144">
        <f t="shared" si="55"/>
        <v>0</v>
      </c>
      <c r="BG173" s="144">
        <f t="shared" si="56"/>
        <v>0</v>
      </c>
      <c r="BH173" s="144">
        <f t="shared" si="57"/>
        <v>0</v>
      </c>
      <c r="BI173" s="144">
        <f t="shared" si="58"/>
        <v>0</v>
      </c>
      <c r="BJ173" s="17" t="s">
        <v>79</v>
      </c>
      <c r="BK173" s="144">
        <f t="shared" si="59"/>
        <v>0</v>
      </c>
      <c r="BL173" s="17" t="s">
        <v>189</v>
      </c>
      <c r="BM173" s="143" t="s">
        <v>1922</v>
      </c>
    </row>
    <row r="174" spans="2:65" s="1" customFormat="1" ht="16.5" customHeight="1">
      <c r="B174" s="131"/>
      <c r="C174" s="132" t="s">
        <v>845</v>
      </c>
      <c r="D174" s="132" t="s">
        <v>184</v>
      </c>
      <c r="E174" s="133" t="s">
        <v>7023</v>
      </c>
      <c r="F174" s="134" t="s">
        <v>7024</v>
      </c>
      <c r="G174" s="135" t="s">
        <v>5381</v>
      </c>
      <c r="H174" s="136">
        <v>32</v>
      </c>
      <c r="I174" s="137"/>
      <c r="J174" s="138">
        <f t="shared" si="50"/>
        <v>0</v>
      </c>
      <c r="K174" s="134" t="s">
        <v>3</v>
      </c>
      <c r="L174" s="32"/>
      <c r="M174" s="139" t="s">
        <v>3</v>
      </c>
      <c r="N174" s="140" t="s">
        <v>43</v>
      </c>
      <c r="P174" s="141">
        <f t="shared" si="51"/>
        <v>0</v>
      </c>
      <c r="Q174" s="141">
        <v>0</v>
      </c>
      <c r="R174" s="141">
        <f t="shared" si="52"/>
        <v>0</v>
      </c>
      <c r="S174" s="141">
        <v>0</v>
      </c>
      <c r="T174" s="142">
        <f t="shared" si="53"/>
        <v>0</v>
      </c>
      <c r="AR174" s="143" t="s">
        <v>189</v>
      </c>
      <c r="AT174" s="143" t="s">
        <v>184</v>
      </c>
      <c r="AU174" s="143" t="s">
        <v>81</v>
      </c>
      <c r="AY174" s="17" t="s">
        <v>182</v>
      </c>
      <c r="BE174" s="144">
        <f t="shared" si="54"/>
        <v>0</v>
      </c>
      <c r="BF174" s="144">
        <f t="shared" si="55"/>
        <v>0</v>
      </c>
      <c r="BG174" s="144">
        <f t="shared" si="56"/>
        <v>0</v>
      </c>
      <c r="BH174" s="144">
        <f t="shared" si="57"/>
        <v>0</v>
      </c>
      <c r="BI174" s="144">
        <f t="shared" si="58"/>
        <v>0</v>
      </c>
      <c r="BJ174" s="17" t="s">
        <v>79</v>
      </c>
      <c r="BK174" s="144">
        <f t="shared" si="59"/>
        <v>0</v>
      </c>
      <c r="BL174" s="17" t="s">
        <v>189</v>
      </c>
      <c r="BM174" s="143" t="s">
        <v>1932</v>
      </c>
    </row>
    <row r="175" spans="2:65" s="1" customFormat="1" ht="16.5" customHeight="1">
      <c r="B175" s="131"/>
      <c r="C175" s="132" t="s">
        <v>845</v>
      </c>
      <c r="D175" s="132" t="s">
        <v>184</v>
      </c>
      <c r="E175" s="133" t="s">
        <v>7025</v>
      </c>
      <c r="F175" s="134" t="s">
        <v>7026</v>
      </c>
      <c r="G175" s="135" t="s">
        <v>2421</v>
      </c>
      <c r="H175" s="136">
        <v>1</v>
      </c>
      <c r="I175" s="137"/>
      <c r="J175" s="138">
        <f t="shared" si="50"/>
        <v>0</v>
      </c>
      <c r="K175" s="134" t="s">
        <v>3</v>
      </c>
      <c r="L175" s="32"/>
      <c r="M175" s="139" t="s">
        <v>3</v>
      </c>
      <c r="N175" s="140" t="s">
        <v>43</v>
      </c>
      <c r="P175" s="141">
        <f t="shared" si="51"/>
        <v>0</v>
      </c>
      <c r="Q175" s="141">
        <v>0</v>
      </c>
      <c r="R175" s="141">
        <f t="shared" si="52"/>
        <v>0</v>
      </c>
      <c r="S175" s="141">
        <v>0</v>
      </c>
      <c r="T175" s="142">
        <f t="shared" si="53"/>
        <v>0</v>
      </c>
      <c r="AR175" s="143" t="s">
        <v>189</v>
      </c>
      <c r="AT175" s="143" t="s">
        <v>184</v>
      </c>
      <c r="AU175" s="143" t="s">
        <v>81</v>
      </c>
      <c r="AY175" s="17" t="s">
        <v>182</v>
      </c>
      <c r="BE175" s="144">
        <f t="shared" si="54"/>
        <v>0</v>
      </c>
      <c r="BF175" s="144">
        <f t="shared" si="55"/>
        <v>0</v>
      </c>
      <c r="BG175" s="144">
        <f t="shared" si="56"/>
        <v>0</v>
      </c>
      <c r="BH175" s="144">
        <f t="shared" si="57"/>
        <v>0</v>
      </c>
      <c r="BI175" s="144">
        <f t="shared" si="58"/>
        <v>0</v>
      </c>
      <c r="BJ175" s="17" t="s">
        <v>79</v>
      </c>
      <c r="BK175" s="144">
        <f t="shared" si="59"/>
        <v>0</v>
      </c>
      <c r="BL175" s="17" t="s">
        <v>189</v>
      </c>
      <c r="BM175" s="143" t="s">
        <v>1943</v>
      </c>
    </row>
    <row r="176" spans="2:65" s="1" customFormat="1" ht="16.5" customHeight="1">
      <c r="B176" s="131"/>
      <c r="C176" s="132" t="s">
        <v>850</v>
      </c>
      <c r="D176" s="132" t="s">
        <v>184</v>
      </c>
      <c r="E176" s="133" t="s">
        <v>7027</v>
      </c>
      <c r="F176" s="134" t="s">
        <v>7028</v>
      </c>
      <c r="G176" s="135" t="s">
        <v>2421</v>
      </c>
      <c r="H176" s="136">
        <v>1</v>
      </c>
      <c r="I176" s="137"/>
      <c r="J176" s="138">
        <f t="shared" si="50"/>
        <v>0</v>
      </c>
      <c r="K176" s="134" t="s">
        <v>3</v>
      </c>
      <c r="L176" s="32"/>
      <c r="M176" s="139" t="s">
        <v>3</v>
      </c>
      <c r="N176" s="140" t="s">
        <v>43</v>
      </c>
      <c r="P176" s="141">
        <f t="shared" si="51"/>
        <v>0</v>
      </c>
      <c r="Q176" s="141">
        <v>0</v>
      </c>
      <c r="R176" s="141">
        <f t="shared" si="52"/>
        <v>0</v>
      </c>
      <c r="S176" s="141">
        <v>0</v>
      </c>
      <c r="T176" s="142">
        <f t="shared" si="53"/>
        <v>0</v>
      </c>
      <c r="AR176" s="143" t="s">
        <v>189</v>
      </c>
      <c r="AT176" s="143" t="s">
        <v>184</v>
      </c>
      <c r="AU176" s="143" t="s">
        <v>81</v>
      </c>
      <c r="AY176" s="17" t="s">
        <v>182</v>
      </c>
      <c r="BE176" s="144">
        <f t="shared" si="54"/>
        <v>0</v>
      </c>
      <c r="BF176" s="144">
        <f t="shared" si="55"/>
        <v>0</v>
      </c>
      <c r="BG176" s="144">
        <f t="shared" si="56"/>
        <v>0</v>
      </c>
      <c r="BH176" s="144">
        <f t="shared" si="57"/>
        <v>0</v>
      </c>
      <c r="BI176" s="144">
        <f t="shared" si="58"/>
        <v>0</v>
      </c>
      <c r="BJ176" s="17" t="s">
        <v>79</v>
      </c>
      <c r="BK176" s="144">
        <f t="shared" si="59"/>
        <v>0</v>
      </c>
      <c r="BL176" s="17" t="s">
        <v>189</v>
      </c>
      <c r="BM176" s="143" t="s">
        <v>2009</v>
      </c>
    </row>
    <row r="177" spans="2:65" s="1" customFormat="1" ht="16.5" customHeight="1">
      <c r="B177" s="131"/>
      <c r="C177" s="132" t="s">
        <v>856</v>
      </c>
      <c r="D177" s="132" t="s">
        <v>184</v>
      </c>
      <c r="E177" s="133" t="s">
        <v>7029</v>
      </c>
      <c r="F177" s="134" t="s">
        <v>7030</v>
      </c>
      <c r="G177" s="135" t="s">
        <v>2421</v>
      </c>
      <c r="H177" s="136">
        <v>1</v>
      </c>
      <c r="I177" s="137"/>
      <c r="J177" s="138">
        <f t="shared" si="50"/>
        <v>0</v>
      </c>
      <c r="K177" s="134" t="s">
        <v>3</v>
      </c>
      <c r="L177" s="32"/>
      <c r="M177" s="139" t="s">
        <v>3</v>
      </c>
      <c r="N177" s="140" t="s">
        <v>43</v>
      </c>
      <c r="P177" s="141">
        <f t="shared" si="51"/>
        <v>0</v>
      </c>
      <c r="Q177" s="141">
        <v>0</v>
      </c>
      <c r="R177" s="141">
        <f t="shared" si="52"/>
        <v>0</v>
      </c>
      <c r="S177" s="141">
        <v>0</v>
      </c>
      <c r="T177" s="142">
        <f t="shared" si="53"/>
        <v>0</v>
      </c>
      <c r="AR177" s="143" t="s">
        <v>189</v>
      </c>
      <c r="AT177" s="143" t="s">
        <v>184</v>
      </c>
      <c r="AU177" s="143" t="s">
        <v>81</v>
      </c>
      <c r="AY177" s="17" t="s">
        <v>182</v>
      </c>
      <c r="BE177" s="144">
        <f t="shared" si="54"/>
        <v>0</v>
      </c>
      <c r="BF177" s="144">
        <f t="shared" si="55"/>
        <v>0</v>
      </c>
      <c r="BG177" s="144">
        <f t="shared" si="56"/>
        <v>0</v>
      </c>
      <c r="BH177" s="144">
        <f t="shared" si="57"/>
        <v>0</v>
      </c>
      <c r="BI177" s="144">
        <f t="shared" si="58"/>
        <v>0</v>
      </c>
      <c r="BJ177" s="17" t="s">
        <v>79</v>
      </c>
      <c r="BK177" s="144">
        <f t="shared" si="59"/>
        <v>0</v>
      </c>
      <c r="BL177" s="17" t="s">
        <v>189</v>
      </c>
      <c r="BM177" s="143" t="s">
        <v>2021</v>
      </c>
    </row>
    <row r="178" spans="2:65" s="1" customFormat="1" ht="16.5" customHeight="1">
      <c r="B178" s="131"/>
      <c r="C178" s="132" t="s">
        <v>861</v>
      </c>
      <c r="D178" s="132" t="s">
        <v>184</v>
      </c>
      <c r="E178" s="133" t="s">
        <v>7031</v>
      </c>
      <c r="F178" s="134" t="s">
        <v>7032</v>
      </c>
      <c r="G178" s="135" t="s">
        <v>2421</v>
      </c>
      <c r="H178" s="136">
        <v>1</v>
      </c>
      <c r="I178" s="137"/>
      <c r="J178" s="138">
        <f t="shared" si="50"/>
        <v>0</v>
      </c>
      <c r="K178" s="134" t="s">
        <v>3</v>
      </c>
      <c r="L178" s="32"/>
      <c r="M178" s="139" t="s">
        <v>3</v>
      </c>
      <c r="N178" s="140" t="s">
        <v>43</v>
      </c>
      <c r="P178" s="141">
        <f t="shared" si="51"/>
        <v>0</v>
      </c>
      <c r="Q178" s="141">
        <v>0</v>
      </c>
      <c r="R178" s="141">
        <f t="shared" si="52"/>
        <v>0</v>
      </c>
      <c r="S178" s="141">
        <v>0</v>
      </c>
      <c r="T178" s="142">
        <f t="shared" si="53"/>
        <v>0</v>
      </c>
      <c r="AR178" s="143" t="s">
        <v>189</v>
      </c>
      <c r="AT178" s="143" t="s">
        <v>184</v>
      </c>
      <c r="AU178" s="143" t="s">
        <v>81</v>
      </c>
      <c r="AY178" s="17" t="s">
        <v>182</v>
      </c>
      <c r="BE178" s="144">
        <f t="shared" si="54"/>
        <v>0</v>
      </c>
      <c r="BF178" s="144">
        <f t="shared" si="55"/>
        <v>0</v>
      </c>
      <c r="BG178" s="144">
        <f t="shared" si="56"/>
        <v>0</v>
      </c>
      <c r="BH178" s="144">
        <f t="shared" si="57"/>
        <v>0</v>
      </c>
      <c r="BI178" s="144">
        <f t="shared" si="58"/>
        <v>0</v>
      </c>
      <c r="BJ178" s="17" t="s">
        <v>79</v>
      </c>
      <c r="BK178" s="144">
        <f t="shared" si="59"/>
        <v>0</v>
      </c>
      <c r="BL178" s="17" t="s">
        <v>189</v>
      </c>
      <c r="BM178" s="143" t="s">
        <v>2050</v>
      </c>
    </row>
    <row r="179" spans="2:65" s="1" customFormat="1" ht="16.5" customHeight="1">
      <c r="B179" s="131"/>
      <c r="C179" s="132" t="s">
        <v>889</v>
      </c>
      <c r="D179" s="132" t="s">
        <v>184</v>
      </c>
      <c r="E179" s="133" t="s">
        <v>7033</v>
      </c>
      <c r="F179" s="134" t="s">
        <v>7034</v>
      </c>
      <c r="G179" s="135" t="s">
        <v>5256</v>
      </c>
      <c r="H179" s="136">
        <v>32</v>
      </c>
      <c r="I179" s="137"/>
      <c r="J179" s="138">
        <f t="shared" si="50"/>
        <v>0</v>
      </c>
      <c r="K179" s="134" t="s">
        <v>3</v>
      </c>
      <c r="L179" s="32"/>
      <c r="M179" s="139" t="s">
        <v>3</v>
      </c>
      <c r="N179" s="140" t="s">
        <v>43</v>
      </c>
      <c r="P179" s="141">
        <f t="shared" si="51"/>
        <v>0</v>
      </c>
      <c r="Q179" s="141">
        <v>0</v>
      </c>
      <c r="R179" s="141">
        <f t="shared" si="52"/>
        <v>0</v>
      </c>
      <c r="S179" s="141">
        <v>0</v>
      </c>
      <c r="T179" s="142">
        <f t="shared" si="53"/>
        <v>0</v>
      </c>
      <c r="AR179" s="143" t="s">
        <v>189</v>
      </c>
      <c r="AT179" s="143" t="s">
        <v>184</v>
      </c>
      <c r="AU179" s="143" t="s">
        <v>81</v>
      </c>
      <c r="AY179" s="17" t="s">
        <v>182</v>
      </c>
      <c r="BE179" s="144">
        <f t="shared" si="54"/>
        <v>0</v>
      </c>
      <c r="BF179" s="144">
        <f t="shared" si="55"/>
        <v>0</v>
      </c>
      <c r="BG179" s="144">
        <f t="shared" si="56"/>
        <v>0</v>
      </c>
      <c r="BH179" s="144">
        <f t="shared" si="57"/>
        <v>0</v>
      </c>
      <c r="BI179" s="144">
        <f t="shared" si="58"/>
        <v>0</v>
      </c>
      <c r="BJ179" s="17" t="s">
        <v>79</v>
      </c>
      <c r="BK179" s="144">
        <f t="shared" si="59"/>
        <v>0</v>
      </c>
      <c r="BL179" s="17" t="s">
        <v>189</v>
      </c>
      <c r="BM179" s="143" t="s">
        <v>2061</v>
      </c>
    </row>
    <row r="180" spans="2:65" s="1" customFormat="1" ht="16.5" customHeight="1">
      <c r="B180" s="131"/>
      <c r="C180" s="132" t="s">
        <v>896</v>
      </c>
      <c r="D180" s="132" t="s">
        <v>184</v>
      </c>
      <c r="E180" s="133" t="s">
        <v>7035</v>
      </c>
      <c r="F180" s="134" t="s">
        <v>7036</v>
      </c>
      <c r="G180" s="135" t="s">
        <v>2421</v>
      </c>
      <c r="H180" s="136">
        <v>1</v>
      </c>
      <c r="I180" s="137"/>
      <c r="J180" s="138">
        <f t="shared" si="50"/>
        <v>0</v>
      </c>
      <c r="K180" s="134" t="s">
        <v>3</v>
      </c>
      <c r="L180" s="32"/>
      <c r="M180" s="139" t="s">
        <v>3</v>
      </c>
      <c r="N180" s="140" t="s">
        <v>43</v>
      </c>
      <c r="P180" s="141">
        <f t="shared" si="51"/>
        <v>0</v>
      </c>
      <c r="Q180" s="141">
        <v>0</v>
      </c>
      <c r="R180" s="141">
        <f t="shared" si="52"/>
        <v>0</v>
      </c>
      <c r="S180" s="141">
        <v>0</v>
      </c>
      <c r="T180" s="142">
        <f t="shared" si="53"/>
        <v>0</v>
      </c>
      <c r="AR180" s="143" t="s">
        <v>189</v>
      </c>
      <c r="AT180" s="143" t="s">
        <v>184</v>
      </c>
      <c r="AU180" s="143" t="s">
        <v>81</v>
      </c>
      <c r="AY180" s="17" t="s">
        <v>182</v>
      </c>
      <c r="BE180" s="144">
        <f t="shared" si="54"/>
        <v>0</v>
      </c>
      <c r="BF180" s="144">
        <f t="shared" si="55"/>
        <v>0</v>
      </c>
      <c r="BG180" s="144">
        <f t="shared" si="56"/>
        <v>0</v>
      </c>
      <c r="BH180" s="144">
        <f t="shared" si="57"/>
        <v>0</v>
      </c>
      <c r="BI180" s="144">
        <f t="shared" si="58"/>
        <v>0</v>
      </c>
      <c r="BJ180" s="17" t="s">
        <v>79</v>
      </c>
      <c r="BK180" s="144">
        <f t="shared" si="59"/>
        <v>0</v>
      </c>
      <c r="BL180" s="17" t="s">
        <v>189</v>
      </c>
      <c r="BM180" s="143" t="s">
        <v>2075</v>
      </c>
    </row>
    <row r="181" spans="2:65" s="1" customFormat="1" ht="21.75" customHeight="1">
      <c r="B181" s="131"/>
      <c r="C181" s="132" t="s">
        <v>902</v>
      </c>
      <c r="D181" s="132" t="s">
        <v>184</v>
      </c>
      <c r="E181" s="133" t="s">
        <v>7037</v>
      </c>
      <c r="F181" s="134" t="s">
        <v>7038</v>
      </c>
      <c r="G181" s="135" t="s">
        <v>2421</v>
      </c>
      <c r="H181" s="136">
        <v>1</v>
      </c>
      <c r="I181" s="137"/>
      <c r="J181" s="138">
        <f t="shared" si="50"/>
        <v>0</v>
      </c>
      <c r="K181" s="134" t="s">
        <v>3</v>
      </c>
      <c r="L181" s="32"/>
      <c r="M181" s="139" t="s">
        <v>3</v>
      </c>
      <c r="N181" s="140" t="s">
        <v>43</v>
      </c>
      <c r="P181" s="141">
        <f t="shared" si="51"/>
        <v>0</v>
      </c>
      <c r="Q181" s="141">
        <v>0</v>
      </c>
      <c r="R181" s="141">
        <f t="shared" si="52"/>
        <v>0</v>
      </c>
      <c r="S181" s="141">
        <v>0</v>
      </c>
      <c r="T181" s="142">
        <f t="shared" si="53"/>
        <v>0</v>
      </c>
      <c r="AR181" s="143" t="s">
        <v>189</v>
      </c>
      <c r="AT181" s="143" t="s">
        <v>184</v>
      </c>
      <c r="AU181" s="143" t="s">
        <v>81</v>
      </c>
      <c r="AY181" s="17" t="s">
        <v>182</v>
      </c>
      <c r="BE181" s="144">
        <f t="shared" si="54"/>
        <v>0</v>
      </c>
      <c r="BF181" s="144">
        <f t="shared" si="55"/>
        <v>0</v>
      </c>
      <c r="BG181" s="144">
        <f t="shared" si="56"/>
        <v>0</v>
      </c>
      <c r="BH181" s="144">
        <f t="shared" si="57"/>
        <v>0</v>
      </c>
      <c r="BI181" s="144">
        <f t="shared" si="58"/>
        <v>0</v>
      </c>
      <c r="BJ181" s="17" t="s">
        <v>79</v>
      </c>
      <c r="BK181" s="144">
        <f t="shared" si="59"/>
        <v>0</v>
      </c>
      <c r="BL181" s="17" t="s">
        <v>189</v>
      </c>
      <c r="BM181" s="143" t="s">
        <v>2086</v>
      </c>
    </row>
    <row r="182" spans="2:65" s="1" customFormat="1" ht="16.5" customHeight="1">
      <c r="B182" s="131"/>
      <c r="C182" s="132" t="s">
        <v>911</v>
      </c>
      <c r="D182" s="132" t="s">
        <v>184</v>
      </c>
      <c r="E182" s="133" t="s">
        <v>7039</v>
      </c>
      <c r="F182" s="134" t="s">
        <v>7040</v>
      </c>
      <c r="G182" s="135" t="s">
        <v>2421</v>
      </c>
      <c r="H182" s="136">
        <v>1</v>
      </c>
      <c r="I182" s="137"/>
      <c r="J182" s="138">
        <f t="shared" si="50"/>
        <v>0</v>
      </c>
      <c r="K182" s="134" t="s">
        <v>3</v>
      </c>
      <c r="L182" s="32"/>
      <c r="M182" s="139" t="s">
        <v>3</v>
      </c>
      <c r="N182" s="140" t="s">
        <v>43</v>
      </c>
      <c r="P182" s="141">
        <f t="shared" si="51"/>
        <v>0</v>
      </c>
      <c r="Q182" s="141">
        <v>0</v>
      </c>
      <c r="R182" s="141">
        <f t="shared" si="52"/>
        <v>0</v>
      </c>
      <c r="S182" s="141">
        <v>0</v>
      </c>
      <c r="T182" s="142">
        <f t="shared" si="53"/>
        <v>0</v>
      </c>
      <c r="AR182" s="143" t="s">
        <v>189</v>
      </c>
      <c r="AT182" s="143" t="s">
        <v>184</v>
      </c>
      <c r="AU182" s="143" t="s">
        <v>81</v>
      </c>
      <c r="AY182" s="17" t="s">
        <v>182</v>
      </c>
      <c r="BE182" s="144">
        <f t="shared" si="54"/>
        <v>0</v>
      </c>
      <c r="BF182" s="144">
        <f t="shared" si="55"/>
        <v>0</v>
      </c>
      <c r="BG182" s="144">
        <f t="shared" si="56"/>
        <v>0</v>
      </c>
      <c r="BH182" s="144">
        <f t="shared" si="57"/>
        <v>0</v>
      </c>
      <c r="BI182" s="144">
        <f t="shared" si="58"/>
        <v>0</v>
      </c>
      <c r="BJ182" s="17" t="s">
        <v>79</v>
      </c>
      <c r="BK182" s="144">
        <f t="shared" si="59"/>
        <v>0</v>
      </c>
      <c r="BL182" s="17" t="s">
        <v>189</v>
      </c>
      <c r="BM182" s="143" t="s">
        <v>2094</v>
      </c>
    </row>
    <row r="183" spans="2:65" s="1" customFormat="1" ht="16.5" customHeight="1">
      <c r="B183" s="131"/>
      <c r="C183" s="132" t="s">
        <v>923</v>
      </c>
      <c r="D183" s="132" t="s">
        <v>184</v>
      </c>
      <c r="E183" s="133" t="s">
        <v>7041</v>
      </c>
      <c r="F183" s="134" t="s">
        <v>7042</v>
      </c>
      <c r="G183" s="135" t="s">
        <v>2421</v>
      </c>
      <c r="H183" s="136">
        <v>1</v>
      </c>
      <c r="I183" s="137"/>
      <c r="J183" s="138">
        <f t="shared" si="50"/>
        <v>0</v>
      </c>
      <c r="K183" s="134" t="s">
        <v>3</v>
      </c>
      <c r="L183" s="32"/>
      <c r="M183" s="186" t="s">
        <v>3</v>
      </c>
      <c r="N183" s="187" t="s">
        <v>43</v>
      </c>
      <c r="O183" s="188"/>
      <c r="P183" s="189">
        <f t="shared" si="51"/>
        <v>0</v>
      </c>
      <c r="Q183" s="189">
        <v>0</v>
      </c>
      <c r="R183" s="189">
        <f t="shared" si="52"/>
        <v>0</v>
      </c>
      <c r="S183" s="189">
        <v>0</v>
      </c>
      <c r="T183" s="190">
        <f t="shared" si="53"/>
        <v>0</v>
      </c>
      <c r="AR183" s="143" t="s">
        <v>189</v>
      </c>
      <c r="AT183" s="143" t="s">
        <v>184</v>
      </c>
      <c r="AU183" s="143" t="s">
        <v>81</v>
      </c>
      <c r="AY183" s="17" t="s">
        <v>182</v>
      </c>
      <c r="BE183" s="144">
        <f t="shared" si="54"/>
        <v>0</v>
      </c>
      <c r="BF183" s="144">
        <f t="shared" si="55"/>
        <v>0</v>
      </c>
      <c r="BG183" s="144">
        <f t="shared" si="56"/>
        <v>0</v>
      </c>
      <c r="BH183" s="144">
        <f t="shared" si="57"/>
        <v>0</v>
      </c>
      <c r="BI183" s="144">
        <f t="shared" si="58"/>
        <v>0</v>
      </c>
      <c r="BJ183" s="17" t="s">
        <v>79</v>
      </c>
      <c r="BK183" s="144">
        <f t="shared" si="59"/>
        <v>0</v>
      </c>
      <c r="BL183" s="17" t="s">
        <v>189</v>
      </c>
      <c r="BM183" s="143" t="s">
        <v>2104</v>
      </c>
    </row>
    <row r="184" spans="2:65" s="1" customFormat="1" ht="6.95" customHeight="1">
      <c r="B184" s="41"/>
      <c r="C184" s="42"/>
      <c r="D184" s="42"/>
      <c r="E184" s="42"/>
      <c r="F184" s="42"/>
      <c r="G184" s="42"/>
      <c r="H184" s="42"/>
      <c r="I184" s="42"/>
      <c r="J184" s="42"/>
      <c r="K184" s="42"/>
      <c r="L184" s="32"/>
    </row>
  </sheetData>
  <autoFilter ref="C91:K183"/>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B2:BM267"/>
  <sheetViews>
    <sheetView showGridLines="0" topLeftCell="A78" workbookViewId="0">
      <selection activeCell="X105" sqref="X10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t="s">
        <v>6</v>
      </c>
      <c r="M2" s="309"/>
      <c r="N2" s="309"/>
      <c r="O2" s="309"/>
      <c r="P2" s="309"/>
      <c r="Q2" s="309"/>
      <c r="R2" s="309"/>
      <c r="S2" s="309"/>
      <c r="T2" s="309"/>
      <c r="U2" s="309"/>
      <c r="V2" s="309"/>
      <c r="AT2" s="17" t="s">
        <v>110</v>
      </c>
    </row>
    <row r="3" spans="2:46" ht="6.95" customHeight="1">
      <c r="B3" s="18"/>
      <c r="C3" s="19"/>
      <c r="D3" s="19"/>
      <c r="E3" s="19"/>
      <c r="F3" s="19"/>
      <c r="G3" s="19"/>
      <c r="H3" s="19"/>
      <c r="I3" s="19"/>
      <c r="J3" s="19"/>
      <c r="K3" s="19"/>
      <c r="L3" s="20"/>
      <c r="AT3" s="17" t="s">
        <v>81</v>
      </c>
    </row>
    <row r="4" spans="2:46" ht="24.95" customHeight="1">
      <c r="B4" s="20"/>
      <c r="D4" s="21" t="s">
        <v>125</v>
      </c>
      <c r="L4" s="20"/>
      <c r="M4" s="89" t="s">
        <v>11</v>
      </c>
      <c r="AT4" s="17" t="s">
        <v>4</v>
      </c>
    </row>
    <row r="5" spans="2:46" ht="6.95" customHeight="1">
      <c r="B5" s="20"/>
      <c r="L5" s="20"/>
    </row>
    <row r="6" spans="2:46" ht="12" customHeight="1">
      <c r="B6" s="20"/>
      <c r="D6" s="27" t="s">
        <v>17</v>
      </c>
      <c r="L6" s="20"/>
    </row>
    <row r="7" spans="2:46" ht="26.25" customHeight="1">
      <c r="B7" s="20"/>
      <c r="E7" s="341" t="str">
        <f>'Rekapitulace stavby'!K6</f>
        <v>Stavební úpravy části objektu A (budovy T13) na dětskou psychiatrii Nemocnice České Budějovice</v>
      </c>
      <c r="F7" s="342"/>
      <c r="G7" s="342"/>
      <c r="H7" s="342"/>
      <c r="L7" s="20"/>
    </row>
    <row r="8" spans="2:46" ht="12" customHeight="1">
      <c r="B8" s="20"/>
      <c r="D8" s="27" t="s">
        <v>126</v>
      </c>
      <c r="L8" s="20"/>
    </row>
    <row r="9" spans="2:46" s="1" customFormat="1" ht="16.5" customHeight="1">
      <c r="B9" s="32"/>
      <c r="E9" s="341" t="s">
        <v>127</v>
      </c>
      <c r="F9" s="340"/>
      <c r="G9" s="340"/>
      <c r="H9" s="340"/>
      <c r="L9" s="32"/>
    </row>
    <row r="10" spans="2:46" s="1" customFormat="1" ht="12" customHeight="1">
      <c r="B10" s="32"/>
      <c r="D10" s="27" t="s">
        <v>128</v>
      </c>
      <c r="L10" s="32"/>
    </row>
    <row r="11" spans="2:46" s="1" customFormat="1" ht="16.5" customHeight="1">
      <c r="B11" s="32"/>
      <c r="E11" s="335" t="s">
        <v>7043</v>
      </c>
      <c r="F11" s="340"/>
      <c r="G11" s="340"/>
      <c r="H11" s="340"/>
      <c r="L11" s="32"/>
    </row>
    <row r="12" spans="2:46" s="1" customFormat="1">
      <c r="B12" s="32"/>
      <c r="L12" s="32"/>
    </row>
    <row r="13" spans="2:46" s="1" customFormat="1" ht="12" customHeight="1">
      <c r="B13" s="32"/>
      <c r="D13" s="27" t="s">
        <v>19</v>
      </c>
      <c r="F13" s="25" t="s">
        <v>3</v>
      </c>
      <c r="I13" s="27" t="s">
        <v>21</v>
      </c>
      <c r="J13" s="25" t="s">
        <v>3</v>
      </c>
      <c r="L13" s="32"/>
    </row>
    <row r="14" spans="2:46" s="1" customFormat="1" ht="12" customHeight="1">
      <c r="B14" s="32"/>
      <c r="D14" s="27" t="s">
        <v>22</v>
      </c>
      <c r="F14" s="25" t="s">
        <v>23</v>
      </c>
      <c r="I14" s="27" t="s">
        <v>24</v>
      </c>
      <c r="J14" s="49" t="str">
        <f>'Rekapitulace stavby'!AN8</f>
        <v>11. 5. 2023</v>
      </c>
      <c r="L14" s="32"/>
    </row>
    <row r="15" spans="2:46" s="1" customFormat="1" ht="10.9" customHeight="1">
      <c r="B15" s="32"/>
      <c r="L15" s="32"/>
    </row>
    <row r="16" spans="2:46" s="1" customFormat="1" ht="12" customHeight="1">
      <c r="B16" s="32"/>
      <c r="D16" s="27" t="s">
        <v>26</v>
      </c>
      <c r="I16" s="27" t="s">
        <v>27</v>
      </c>
      <c r="J16" s="25" t="str">
        <f>IF('Rekapitulace stavby'!AN10="","",'Rekapitulace stavby'!AN10)</f>
        <v/>
      </c>
      <c r="L16" s="32"/>
    </row>
    <row r="17" spans="2:12" s="1" customFormat="1" ht="18" customHeight="1">
      <c r="B17" s="32"/>
      <c r="E17" s="25" t="str">
        <f>IF('Rekapitulace stavby'!E11="","",'Rekapitulace stavby'!E11)</f>
        <v xml:space="preserve"> </v>
      </c>
      <c r="I17" s="27" t="s">
        <v>29</v>
      </c>
      <c r="J17" s="25" t="str">
        <f>IF('Rekapitulace stavby'!AN11="","",'Rekapitulace stavby'!AN11)</f>
        <v/>
      </c>
      <c r="L17" s="32"/>
    </row>
    <row r="18" spans="2:12" s="1" customFormat="1" ht="6.95" customHeight="1">
      <c r="B18" s="32"/>
      <c r="L18" s="32"/>
    </row>
    <row r="19" spans="2:12" s="1" customFormat="1" ht="12" customHeight="1">
      <c r="B19" s="32"/>
      <c r="D19" s="27" t="s">
        <v>30</v>
      </c>
      <c r="I19" s="27" t="s">
        <v>27</v>
      </c>
      <c r="J19" s="28" t="str">
        <f>'Rekapitulace stavby'!AN13</f>
        <v>Vyplň údaj</v>
      </c>
      <c r="L19" s="32"/>
    </row>
    <row r="20" spans="2:12" s="1" customFormat="1" ht="18" customHeight="1">
      <c r="B20" s="32"/>
      <c r="E20" s="343" t="str">
        <f>'Rekapitulace stavby'!E14</f>
        <v>Vyplň údaj</v>
      </c>
      <c r="F20" s="325"/>
      <c r="G20" s="325"/>
      <c r="H20" s="325"/>
      <c r="I20" s="27" t="s">
        <v>29</v>
      </c>
      <c r="J20" s="28" t="str">
        <f>'Rekapitulace stavby'!AN14</f>
        <v>Vyplň údaj</v>
      </c>
      <c r="L20" s="32"/>
    </row>
    <row r="21" spans="2:12" s="1" customFormat="1" ht="6.95" customHeight="1">
      <c r="B21" s="32"/>
      <c r="L21" s="32"/>
    </row>
    <row r="22" spans="2:12" s="1" customFormat="1" ht="12" customHeight="1">
      <c r="B22" s="32"/>
      <c r="D22" s="27" t="s">
        <v>32</v>
      </c>
      <c r="I22" s="27" t="s">
        <v>27</v>
      </c>
      <c r="J22" s="25" t="s">
        <v>3</v>
      </c>
      <c r="L22" s="32"/>
    </row>
    <row r="23" spans="2:12" s="1" customFormat="1" ht="18" customHeight="1">
      <c r="B23" s="32"/>
      <c r="E23" s="25" t="s">
        <v>33</v>
      </c>
      <c r="I23" s="27" t="s">
        <v>29</v>
      </c>
      <c r="J23" s="25" t="s">
        <v>3</v>
      </c>
      <c r="L23" s="32"/>
    </row>
    <row r="24" spans="2:12" s="1" customFormat="1" ht="6.95" customHeight="1">
      <c r="B24" s="32"/>
      <c r="L24" s="32"/>
    </row>
    <row r="25" spans="2:12" s="1" customFormat="1" ht="12" customHeight="1">
      <c r="B25" s="32"/>
      <c r="D25" s="27" t="s">
        <v>35</v>
      </c>
      <c r="I25" s="27" t="s">
        <v>27</v>
      </c>
      <c r="J25" s="25" t="str">
        <f>IF('Rekapitulace stavby'!AN19="","",'Rekapitulace stavby'!AN19)</f>
        <v/>
      </c>
      <c r="L25" s="32"/>
    </row>
    <row r="26" spans="2:12" s="1" customFormat="1" ht="18" customHeight="1">
      <c r="B26" s="32"/>
      <c r="E26" s="25" t="str">
        <f>IF('Rekapitulace stavby'!E20="","",'Rekapitulace stavby'!E20)</f>
        <v xml:space="preserve"> </v>
      </c>
      <c r="I26" s="27" t="s">
        <v>29</v>
      </c>
      <c r="J26" s="25" t="str">
        <f>IF('Rekapitulace stavby'!AN20="","",'Rekapitulace stavby'!AN20)</f>
        <v/>
      </c>
      <c r="L26" s="32"/>
    </row>
    <row r="27" spans="2:12" s="1" customFormat="1" ht="6.95" customHeight="1">
      <c r="B27" s="32"/>
      <c r="L27" s="32"/>
    </row>
    <row r="28" spans="2:12" s="1" customFormat="1" ht="12" customHeight="1">
      <c r="B28" s="32"/>
      <c r="D28" s="27" t="s">
        <v>36</v>
      </c>
      <c r="L28" s="32"/>
    </row>
    <row r="29" spans="2:12" s="7" customFormat="1" ht="71.25" customHeight="1">
      <c r="B29" s="90"/>
      <c r="E29" s="329" t="s">
        <v>37</v>
      </c>
      <c r="F29" s="329"/>
      <c r="G29" s="329"/>
      <c r="H29" s="329"/>
      <c r="L29" s="90"/>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1" t="s">
        <v>38</v>
      </c>
      <c r="J32" s="62">
        <f>ROUND(J99,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92" t="s">
        <v>42</v>
      </c>
      <c r="E35" s="27" t="s">
        <v>43</v>
      </c>
      <c r="F35" s="82">
        <f>ROUND((SUM(BE99:BE266)),  2)</f>
        <v>0</v>
      </c>
      <c r="I35" s="93">
        <v>0.21</v>
      </c>
      <c r="J35" s="82">
        <f>ROUND(((SUM(BE99:BE266))*I35),  2)</f>
        <v>0</v>
      </c>
      <c r="L35" s="32"/>
    </row>
    <row r="36" spans="2:12" s="1" customFormat="1" ht="14.45" customHeight="1">
      <c r="B36" s="32"/>
      <c r="E36" s="27" t="s">
        <v>44</v>
      </c>
      <c r="F36" s="82">
        <f>ROUND((SUM(BF99:BF266)),  2)</f>
        <v>0</v>
      </c>
      <c r="I36" s="93">
        <v>0.15</v>
      </c>
      <c r="J36" s="82">
        <f>ROUND(((SUM(BF99:BF266))*I36),  2)</f>
        <v>0</v>
      </c>
      <c r="L36" s="32"/>
    </row>
    <row r="37" spans="2:12" s="1" customFormat="1" ht="14.45" hidden="1" customHeight="1">
      <c r="B37" s="32"/>
      <c r="E37" s="27" t="s">
        <v>45</v>
      </c>
      <c r="F37" s="82">
        <f>ROUND((SUM(BG99:BG266)),  2)</f>
        <v>0</v>
      </c>
      <c r="I37" s="93">
        <v>0.21</v>
      </c>
      <c r="J37" s="82">
        <f>0</f>
        <v>0</v>
      </c>
      <c r="L37" s="32"/>
    </row>
    <row r="38" spans="2:12" s="1" customFormat="1" ht="14.45" hidden="1" customHeight="1">
      <c r="B38" s="32"/>
      <c r="E38" s="27" t="s">
        <v>46</v>
      </c>
      <c r="F38" s="82">
        <f>ROUND((SUM(BH99:BH266)),  2)</f>
        <v>0</v>
      </c>
      <c r="I38" s="93">
        <v>0.15</v>
      </c>
      <c r="J38" s="82">
        <f>0</f>
        <v>0</v>
      </c>
      <c r="L38" s="32"/>
    </row>
    <row r="39" spans="2:12" s="1" customFormat="1" ht="14.45" hidden="1" customHeight="1">
      <c r="B39" s="32"/>
      <c r="E39" s="27" t="s">
        <v>47</v>
      </c>
      <c r="F39" s="82">
        <f>ROUND((SUM(BI99:BI266)),  2)</f>
        <v>0</v>
      </c>
      <c r="I39" s="93">
        <v>0</v>
      </c>
      <c r="J39" s="82">
        <f>0</f>
        <v>0</v>
      </c>
      <c r="L39" s="32"/>
    </row>
    <row r="40" spans="2:12" s="1" customFormat="1" ht="6.95" customHeight="1">
      <c r="B40" s="32"/>
      <c r="L40" s="32"/>
    </row>
    <row r="41" spans="2:12" s="1" customFormat="1" ht="25.35" customHeight="1">
      <c r="B41" s="32"/>
      <c r="C41" s="94"/>
      <c r="D41" s="95" t="s">
        <v>48</v>
      </c>
      <c r="E41" s="53"/>
      <c r="F41" s="53"/>
      <c r="G41" s="96" t="s">
        <v>49</v>
      </c>
      <c r="H41" s="97" t="s">
        <v>50</v>
      </c>
      <c r="I41" s="53"/>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130</v>
      </c>
      <c r="L47" s="32"/>
    </row>
    <row r="48" spans="2:12" s="1" customFormat="1" ht="6.95" customHeight="1">
      <c r="B48" s="32"/>
      <c r="L48" s="32"/>
    </row>
    <row r="49" spans="2:47" s="1" customFormat="1" ht="12" customHeight="1">
      <c r="B49" s="32"/>
      <c r="C49" s="27" t="s">
        <v>17</v>
      </c>
      <c r="L49" s="32"/>
    </row>
    <row r="50" spans="2:47" s="1" customFormat="1" ht="26.25" customHeight="1">
      <c r="B50" s="32"/>
      <c r="E50" s="341" t="str">
        <f>E7</f>
        <v>Stavební úpravy části objektu A (budovy T13) na dětskou psychiatrii Nemocnice České Budějovice</v>
      </c>
      <c r="F50" s="342"/>
      <c r="G50" s="342"/>
      <c r="H50" s="342"/>
      <c r="L50" s="32"/>
    </row>
    <row r="51" spans="2:47" ht="12" customHeight="1">
      <c r="B51" s="20"/>
      <c r="C51" s="27" t="s">
        <v>126</v>
      </c>
      <c r="L51" s="20"/>
    </row>
    <row r="52" spans="2:47" s="1" customFormat="1" ht="16.5" customHeight="1">
      <c r="B52" s="32"/>
      <c r="E52" s="341" t="s">
        <v>127</v>
      </c>
      <c r="F52" s="340"/>
      <c r="G52" s="340"/>
      <c r="H52" s="340"/>
      <c r="L52" s="32"/>
    </row>
    <row r="53" spans="2:47" s="1" customFormat="1" ht="12" customHeight="1">
      <c r="B53" s="32"/>
      <c r="C53" s="27" t="s">
        <v>128</v>
      </c>
      <c r="L53" s="32"/>
    </row>
    <row r="54" spans="2:47" s="1" customFormat="1" ht="16.5" customHeight="1">
      <c r="B54" s="32"/>
      <c r="E54" s="335" t="str">
        <f>E11</f>
        <v>09 - měření a regulace</v>
      </c>
      <c r="F54" s="340"/>
      <c r="G54" s="340"/>
      <c r="H54" s="340"/>
      <c r="L54" s="32"/>
    </row>
    <row r="55" spans="2:47" s="1" customFormat="1" ht="6.95" customHeight="1">
      <c r="B55" s="32"/>
      <c r="L55" s="32"/>
    </row>
    <row r="56" spans="2:47" s="1" customFormat="1" ht="12" customHeight="1">
      <c r="B56" s="32"/>
      <c r="C56" s="27" t="s">
        <v>22</v>
      </c>
      <c r="F56" s="25" t="str">
        <f>F14</f>
        <v>České Budějovice</v>
      </c>
      <c r="I56" s="27" t="s">
        <v>24</v>
      </c>
      <c r="J56" s="49" t="str">
        <f>IF(J14="","",J14)</f>
        <v>11. 5. 2023</v>
      </c>
      <c r="L56" s="32"/>
    </row>
    <row r="57" spans="2:47" s="1" customFormat="1" ht="6.95" customHeight="1">
      <c r="B57" s="32"/>
      <c r="L57" s="32"/>
    </row>
    <row r="58" spans="2:47" s="1" customFormat="1" ht="25.7" customHeight="1">
      <c r="B58" s="32"/>
      <c r="C58" s="27" t="s">
        <v>26</v>
      </c>
      <c r="F58" s="25" t="str">
        <f>E17</f>
        <v xml:space="preserve"> </v>
      </c>
      <c r="I58" s="27" t="s">
        <v>32</v>
      </c>
      <c r="J58" s="30" t="str">
        <f>E23</f>
        <v>Atelier G+G s.r.o., Jindřichův Hradec</v>
      </c>
      <c r="L58" s="32"/>
    </row>
    <row r="59" spans="2:47" s="1" customFormat="1" ht="15.2" customHeight="1">
      <c r="B59" s="32"/>
      <c r="C59" s="27" t="s">
        <v>30</v>
      </c>
      <c r="F59" s="25" t="str">
        <f>IF(E20="","",E20)</f>
        <v>Vyplň údaj</v>
      </c>
      <c r="I59" s="27" t="s">
        <v>35</v>
      </c>
      <c r="J59" s="30" t="str">
        <f>E26</f>
        <v xml:space="preserve"> </v>
      </c>
      <c r="L59" s="32"/>
    </row>
    <row r="60" spans="2:47" s="1" customFormat="1" ht="10.35" customHeight="1">
      <c r="B60" s="32"/>
      <c r="L60" s="32"/>
    </row>
    <row r="61" spans="2:47" s="1" customFormat="1" ht="29.25" customHeight="1">
      <c r="B61" s="32"/>
      <c r="C61" s="100" t="s">
        <v>131</v>
      </c>
      <c r="D61" s="94"/>
      <c r="E61" s="94"/>
      <c r="F61" s="94"/>
      <c r="G61" s="94"/>
      <c r="H61" s="94"/>
      <c r="I61" s="94"/>
      <c r="J61" s="101" t="s">
        <v>132</v>
      </c>
      <c r="K61" s="94"/>
      <c r="L61" s="32"/>
    </row>
    <row r="62" spans="2:47" s="1" customFormat="1" ht="10.35" customHeight="1">
      <c r="B62" s="32"/>
      <c r="L62" s="32"/>
    </row>
    <row r="63" spans="2:47" s="1" customFormat="1" ht="22.9" customHeight="1">
      <c r="B63" s="32"/>
      <c r="C63" s="102" t="s">
        <v>70</v>
      </c>
      <c r="J63" s="62">
        <f>J99</f>
        <v>0</v>
      </c>
      <c r="L63" s="32"/>
      <c r="AU63" s="17" t="s">
        <v>133</v>
      </c>
    </row>
    <row r="64" spans="2:47" s="8" customFormat="1" ht="24.95" customHeight="1">
      <c r="B64" s="103"/>
      <c r="D64" s="104" t="s">
        <v>7044</v>
      </c>
      <c r="E64" s="105"/>
      <c r="F64" s="105"/>
      <c r="G64" s="105"/>
      <c r="H64" s="105"/>
      <c r="I64" s="105"/>
      <c r="J64" s="106">
        <f>J100</f>
        <v>0</v>
      </c>
      <c r="L64" s="103"/>
    </row>
    <row r="65" spans="2:12" s="8" customFormat="1" ht="24.95" customHeight="1">
      <c r="B65" s="103"/>
      <c r="D65" s="104" t="s">
        <v>7045</v>
      </c>
      <c r="E65" s="105"/>
      <c r="F65" s="105"/>
      <c r="G65" s="105"/>
      <c r="H65" s="105"/>
      <c r="I65" s="105"/>
      <c r="J65" s="106">
        <f>J119</f>
        <v>0</v>
      </c>
      <c r="L65" s="103"/>
    </row>
    <row r="66" spans="2:12" s="8" customFormat="1" ht="24.95" customHeight="1">
      <c r="B66" s="103"/>
      <c r="D66" s="104" t="s">
        <v>7046</v>
      </c>
      <c r="E66" s="105"/>
      <c r="F66" s="105"/>
      <c r="G66" s="105"/>
      <c r="H66" s="105"/>
      <c r="I66" s="105"/>
      <c r="J66" s="106">
        <f>J139</f>
        <v>0</v>
      </c>
      <c r="L66" s="103"/>
    </row>
    <row r="67" spans="2:12" s="8" customFormat="1" ht="24.95" customHeight="1">
      <c r="B67" s="103"/>
      <c r="D67" s="104" t="s">
        <v>7047</v>
      </c>
      <c r="E67" s="105"/>
      <c r="F67" s="105"/>
      <c r="G67" s="105"/>
      <c r="H67" s="105"/>
      <c r="I67" s="105"/>
      <c r="J67" s="106">
        <f>J154</f>
        <v>0</v>
      </c>
      <c r="L67" s="103"/>
    </row>
    <row r="68" spans="2:12" s="8" customFormat="1" ht="24.95" customHeight="1">
      <c r="B68" s="103"/>
      <c r="D68" s="104" t="s">
        <v>7048</v>
      </c>
      <c r="E68" s="105"/>
      <c r="F68" s="105"/>
      <c r="G68" s="105"/>
      <c r="H68" s="105"/>
      <c r="I68" s="105"/>
      <c r="J68" s="106">
        <f>J156</f>
        <v>0</v>
      </c>
      <c r="L68" s="103"/>
    </row>
    <row r="69" spans="2:12" s="8" customFormat="1" ht="24.95" customHeight="1">
      <c r="B69" s="103"/>
      <c r="D69" s="104" t="s">
        <v>7049</v>
      </c>
      <c r="E69" s="105"/>
      <c r="F69" s="105"/>
      <c r="G69" s="105"/>
      <c r="H69" s="105"/>
      <c r="I69" s="105"/>
      <c r="J69" s="106">
        <f>J158</f>
        <v>0</v>
      </c>
      <c r="L69" s="103"/>
    </row>
    <row r="70" spans="2:12" s="8" customFormat="1" ht="24.95" customHeight="1">
      <c r="B70" s="103"/>
      <c r="D70" s="104" t="s">
        <v>7050</v>
      </c>
      <c r="E70" s="105"/>
      <c r="F70" s="105"/>
      <c r="G70" s="105"/>
      <c r="H70" s="105"/>
      <c r="I70" s="105"/>
      <c r="J70" s="106">
        <f>J181</f>
        <v>0</v>
      </c>
      <c r="L70" s="103"/>
    </row>
    <row r="71" spans="2:12" s="8" customFormat="1" ht="24.95" customHeight="1">
      <c r="B71" s="103"/>
      <c r="D71" s="104" t="s">
        <v>7051</v>
      </c>
      <c r="E71" s="105"/>
      <c r="F71" s="105"/>
      <c r="G71" s="105"/>
      <c r="H71" s="105"/>
      <c r="I71" s="105"/>
      <c r="J71" s="106">
        <f>J183</f>
        <v>0</v>
      </c>
      <c r="L71" s="103"/>
    </row>
    <row r="72" spans="2:12" s="8" customFormat="1" ht="24.95" customHeight="1">
      <c r="B72" s="103"/>
      <c r="D72" s="104" t="s">
        <v>7052</v>
      </c>
      <c r="E72" s="105"/>
      <c r="F72" s="105"/>
      <c r="G72" s="105"/>
      <c r="H72" s="105"/>
      <c r="I72" s="105"/>
      <c r="J72" s="106">
        <f>J196</f>
        <v>0</v>
      </c>
      <c r="L72" s="103"/>
    </row>
    <row r="73" spans="2:12" s="8" customFormat="1" ht="24.95" customHeight="1">
      <c r="B73" s="103"/>
      <c r="D73" s="104" t="s">
        <v>7053</v>
      </c>
      <c r="E73" s="105"/>
      <c r="F73" s="105"/>
      <c r="G73" s="105"/>
      <c r="H73" s="105"/>
      <c r="I73" s="105"/>
      <c r="J73" s="106">
        <f>J199</f>
        <v>0</v>
      </c>
      <c r="L73" s="103"/>
    </row>
    <row r="74" spans="2:12" s="8" customFormat="1" ht="24.95" customHeight="1">
      <c r="B74" s="103"/>
      <c r="D74" s="104" t="s">
        <v>7054</v>
      </c>
      <c r="E74" s="105"/>
      <c r="F74" s="105"/>
      <c r="G74" s="105"/>
      <c r="H74" s="105"/>
      <c r="I74" s="105"/>
      <c r="J74" s="106">
        <f>J218</f>
        <v>0</v>
      </c>
      <c r="L74" s="103"/>
    </row>
    <row r="75" spans="2:12" s="8" customFormat="1" ht="24.95" customHeight="1">
      <c r="B75" s="103"/>
      <c r="D75" s="104" t="s">
        <v>7055</v>
      </c>
      <c r="E75" s="105"/>
      <c r="F75" s="105"/>
      <c r="G75" s="105"/>
      <c r="H75" s="105"/>
      <c r="I75" s="105"/>
      <c r="J75" s="106">
        <f>J222</f>
        <v>0</v>
      </c>
      <c r="L75" s="103"/>
    </row>
    <row r="76" spans="2:12" s="8" customFormat="1" ht="24.95" customHeight="1">
      <c r="B76" s="103"/>
      <c r="D76" s="104" t="s">
        <v>7056</v>
      </c>
      <c r="E76" s="105"/>
      <c r="F76" s="105"/>
      <c r="G76" s="105"/>
      <c r="H76" s="105"/>
      <c r="I76" s="105"/>
      <c r="J76" s="106">
        <f>J229</f>
        <v>0</v>
      </c>
      <c r="L76" s="103"/>
    </row>
    <row r="77" spans="2:12" s="8" customFormat="1" ht="24.95" customHeight="1">
      <c r="B77" s="103"/>
      <c r="D77" s="104" t="s">
        <v>7057</v>
      </c>
      <c r="E77" s="105"/>
      <c r="F77" s="105"/>
      <c r="G77" s="105"/>
      <c r="H77" s="105"/>
      <c r="I77" s="105"/>
      <c r="J77" s="106">
        <f>J254</f>
        <v>0</v>
      </c>
      <c r="L77" s="103"/>
    </row>
    <row r="78" spans="2:12" s="1" customFormat="1" ht="21.75" customHeight="1">
      <c r="B78" s="32"/>
      <c r="L78" s="32"/>
    </row>
    <row r="79" spans="2:12" s="1" customFormat="1" ht="6.95" customHeight="1">
      <c r="B79" s="41"/>
      <c r="C79" s="42"/>
      <c r="D79" s="42"/>
      <c r="E79" s="42"/>
      <c r="F79" s="42"/>
      <c r="G79" s="42"/>
      <c r="H79" s="42"/>
      <c r="I79" s="42"/>
      <c r="J79" s="42"/>
      <c r="K79" s="42"/>
      <c r="L79" s="32"/>
    </row>
    <row r="83" spans="2:12" s="1" customFormat="1" ht="6.95" customHeight="1">
      <c r="B83" s="43"/>
      <c r="C83" s="44"/>
      <c r="D83" s="44"/>
      <c r="E83" s="44"/>
      <c r="F83" s="44"/>
      <c r="G83" s="44"/>
      <c r="H83" s="44"/>
      <c r="I83" s="44"/>
      <c r="J83" s="44"/>
      <c r="K83" s="44"/>
      <c r="L83" s="32"/>
    </row>
    <row r="84" spans="2:12" s="1" customFormat="1" ht="24.95" customHeight="1">
      <c r="B84" s="32"/>
      <c r="C84" s="21" t="s">
        <v>167</v>
      </c>
      <c r="L84" s="32"/>
    </row>
    <row r="85" spans="2:12" s="1" customFormat="1" ht="6.95" customHeight="1">
      <c r="B85" s="32"/>
      <c r="L85" s="32"/>
    </row>
    <row r="86" spans="2:12" s="1" customFormat="1" ht="12" customHeight="1">
      <c r="B86" s="32"/>
      <c r="C86" s="27" t="s">
        <v>17</v>
      </c>
      <c r="L86" s="32"/>
    </row>
    <row r="87" spans="2:12" s="1" customFormat="1" ht="26.25" customHeight="1">
      <c r="B87" s="32"/>
      <c r="E87" s="341" t="str">
        <f>E7</f>
        <v>Stavební úpravy části objektu A (budovy T13) na dětskou psychiatrii Nemocnice České Budějovice</v>
      </c>
      <c r="F87" s="342"/>
      <c r="G87" s="342"/>
      <c r="H87" s="342"/>
      <c r="L87" s="32"/>
    </row>
    <row r="88" spans="2:12" ht="12" customHeight="1">
      <c r="B88" s="20"/>
      <c r="C88" s="27" t="s">
        <v>126</v>
      </c>
      <c r="L88" s="20"/>
    </row>
    <row r="89" spans="2:12" s="1" customFormat="1" ht="16.5" customHeight="1">
      <c r="B89" s="32"/>
      <c r="E89" s="341" t="s">
        <v>127</v>
      </c>
      <c r="F89" s="340"/>
      <c r="G89" s="340"/>
      <c r="H89" s="340"/>
      <c r="L89" s="32"/>
    </row>
    <row r="90" spans="2:12" s="1" customFormat="1" ht="12" customHeight="1">
      <c r="B90" s="32"/>
      <c r="C90" s="27" t="s">
        <v>128</v>
      </c>
      <c r="L90" s="32"/>
    </row>
    <row r="91" spans="2:12" s="1" customFormat="1" ht="16.5" customHeight="1">
      <c r="B91" s="32"/>
      <c r="E91" s="335" t="str">
        <f>E11</f>
        <v>09 - měření a regulace</v>
      </c>
      <c r="F91" s="340"/>
      <c r="G91" s="340"/>
      <c r="H91" s="340"/>
      <c r="L91" s="32"/>
    </row>
    <row r="92" spans="2:12" s="1" customFormat="1" ht="6.95" customHeight="1">
      <c r="B92" s="32"/>
      <c r="L92" s="32"/>
    </row>
    <row r="93" spans="2:12" s="1" customFormat="1" ht="12" customHeight="1">
      <c r="B93" s="32"/>
      <c r="C93" s="27" t="s">
        <v>22</v>
      </c>
      <c r="F93" s="25" t="str">
        <f>F14</f>
        <v>České Budějovice</v>
      </c>
      <c r="I93" s="27" t="s">
        <v>24</v>
      </c>
      <c r="J93" s="49" t="str">
        <f>IF(J14="","",J14)</f>
        <v>11. 5. 2023</v>
      </c>
      <c r="L93" s="32"/>
    </row>
    <row r="94" spans="2:12" s="1" customFormat="1" ht="6.95" customHeight="1">
      <c r="B94" s="32"/>
      <c r="L94" s="32"/>
    </row>
    <row r="95" spans="2:12" s="1" customFormat="1" ht="25.7" customHeight="1">
      <c r="B95" s="32"/>
      <c r="C95" s="27" t="s">
        <v>26</v>
      </c>
      <c r="F95" s="25" t="str">
        <f>E17</f>
        <v xml:space="preserve"> </v>
      </c>
      <c r="I95" s="27" t="s">
        <v>32</v>
      </c>
      <c r="J95" s="30" t="str">
        <f>E23</f>
        <v>Atelier G+G s.r.o., Jindřichův Hradec</v>
      </c>
      <c r="L95" s="32"/>
    </row>
    <row r="96" spans="2:12" s="1" customFormat="1" ht="15.2" customHeight="1">
      <c r="B96" s="32"/>
      <c r="C96" s="27" t="s">
        <v>30</v>
      </c>
      <c r="F96" s="25" t="str">
        <f>IF(E20="","",E20)</f>
        <v>Vyplň údaj</v>
      </c>
      <c r="I96" s="27" t="s">
        <v>35</v>
      </c>
      <c r="J96" s="30" t="str">
        <f>E26</f>
        <v xml:space="preserve"> </v>
      </c>
      <c r="L96" s="32"/>
    </row>
    <row r="97" spans="2:65" s="1" customFormat="1" ht="10.35" customHeight="1">
      <c r="B97" s="32"/>
      <c r="L97" s="32"/>
    </row>
    <row r="98" spans="2:65" s="10" customFormat="1" ht="29.25" customHeight="1">
      <c r="B98" s="111"/>
      <c r="C98" s="112" t="s">
        <v>168</v>
      </c>
      <c r="D98" s="113" t="s">
        <v>57</v>
      </c>
      <c r="E98" s="113" t="s">
        <v>53</v>
      </c>
      <c r="F98" s="113" t="s">
        <v>54</v>
      </c>
      <c r="G98" s="113" t="s">
        <v>169</v>
      </c>
      <c r="H98" s="113" t="s">
        <v>170</v>
      </c>
      <c r="I98" s="113" t="s">
        <v>171</v>
      </c>
      <c r="J98" s="113" t="s">
        <v>132</v>
      </c>
      <c r="K98" s="114" t="s">
        <v>172</v>
      </c>
      <c r="L98" s="111"/>
      <c r="M98" s="55" t="s">
        <v>3</v>
      </c>
      <c r="N98" s="56" t="s">
        <v>42</v>
      </c>
      <c r="O98" s="56" t="s">
        <v>173</v>
      </c>
      <c r="P98" s="56" t="s">
        <v>174</v>
      </c>
      <c r="Q98" s="56" t="s">
        <v>175</v>
      </c>
      <c r="R98" s="56" t="s">
        <v>176</v>
      </c>
      <c r="S98" s="56" t="s">
        <v>177</v>
      </c>
      <c r="T98" s="57" t="s">
        <v>178</v>
      </c>
    </row>
    <row r="99" spans="2:65" s="1" customFormat="1" ht="22.9" customHeight="1">
      <c r="B99" s="32"/>
      <c r="C99" s="60" t="s">
        <v>179</v>
      </c>
      <c r="J99" s="115">
        <f>BK99</f>
        <v>0</v>
      </c>
      <c r="L99" s="32"/>
      <c r="M99" s="58"/>
      <c r="N99" s="50"/>
      <c r="O99" s="50"/>
      <c r="P99" s="116">
        <f>P100+P119+P139+P154+P156+P158+P181+P183+P196+P199+P218+P222+P229+P254</f>
        <v>0</v>
      </c>
      <c r="Q99" s="50"/>
      <c r="R99" s="116">
        <f>R100+R119+R139+R154+R156+R158+R181+R183+R196+R199+R218+R222+R229+R254</f>
        <v>0</v>
      </c>
      <c r="S99" s="50"/>
      <c r="T99" s="117">
        <f>T100+T119+T139+T154+T156+T158+T181+T183+T196+T199+T218+T222+T229+T254</f>
        <v>0</v>
      </c>
      <c r="AT99" s="17" t="s">
        <v>71</v>
      </c>
      <c r="AU99" s="17" t="s">
        <v>133</v>
      </c>
      <c r="BK99" s="118">
        <f>BK100+BK119+BK139+BK154+BK156+BK158+BK181+BK183+BK196+BK199+BK218+BK222+BK229+BK254</f>
        <v>0</v>
      </c>
    </row>
    <row r="100" spans="2:65" s="11" customFormat="1" ht="25.9" customHeight="1">
      <c r="B100" s="119"/>
      <c r="D100" s="120" t="s">
        <v>71</v>
      </c>
      <c r="E100" s="121" t="s">
        <v>7058</v>
      </c>
      <c r="F100" s="121" t="s">
        <v>7059</v>
      </c>
      <c r="I100" s="122"/>
      <c r="J100" s="123">
        <f>BK100</f>
        <v>0</v>
      </c>
      <c r="L100" s="119"/>
      <c r="M100" s="124"/>
      <c r="P100" s="125">
        <f>SUM(P101:P118)</f>
        <v>0</v>
      </c>
      <c r="R100" s="125">
        <f>SUM(R101:R118)</f>
        <v>0</v>
      </c>
      <c r="T100" s="126">
        <f>SUM(T101:T118)</f>
        <v>0</v>
      </c>
      <c r="AR100" s="120" t="s">
        <v>79</v>
      </c>
      <c r="AT100" s="127" t="s">
        <v>71</v>
      </c>
      <c r="AU100" s="127" t="s">
        <v>72</v>
      </c>
      <c r="AY100" s="120" t="s">
        <v>182</v>
      </c>
      <c r="BK100" s="128">
        <f>SUM(BK101:BK118)</f>
        <v>0</v>
      </c>
    </row>
    <row r="101" spans="2:65" s="1" customFormat="1" ht="44.25" customHeight="1">
      <c r="B101" s="131"/>
      <c r="C101" s="132" t="s">
        <v>79</v>
      </c>
      <c r="D101" s="132" t="s">
        <v>184</v>
      </c>
      <c r="E101" s="133" t="s">
        <v>7060</v>
      </c>
      <c r="F101" s="134" t="s">
        <v>7061</v>
      </c>
      <c r="G101" s="135" t="s">
        <v>5381</v>
      </c>
      <c r="H101" s="136">
        <v>4</v>
      </c>
      <c r="I101" s="137"/>
      <c r="J101" s="138">
        <f t="shared" ref="J101:J115" si="0">ROUND(I101*H101,2)</f>
        <v>0</v>
      </c>
      <c r="K101" s="134" t="s">
        <v>3</v>
      </c>
      <c r="L101" s="32"/>
      <c r="M101" s="139" t="s">
        <v>3</v>
      </c>
      <c r="N101" s="140" t="s">
        <v>43</v>
      </c>
      <c r="P101" s="141">
        <f t="shared" ref="P101:P115" si="1">O101*H101</f>
        <v>0</v>
      </c>
      <c r="Q101" s="141">
        <v>0</v>
      </c>
      <c r="R101" s="141">
        <f t="shared" ref="R101:R115" si="2">Q101*H101</f>
        <v>0</v>
      </c>
      <c r="S101" s="141">
        <v>0</v>
      </c>
      <c r="T101" s="142">
        <f t="shared" ref="T101:T115" si="3">S101*H101</f>
        <v>0</v>
      </c>
      <c r="AR101" s="143" t="s">
        <v>189</v>
      </c>
      <c r="AT101" s="143" t="s">
        <v>184</v>
      </c>
      <c r="AU101" s="143" t="s">
        <v>79</v>
      </c>
      <c r="AY101" s="17" t="s">
        <v>182</v>
      </c>
      <c r="BE101" s="144">
        <f t="shared" ref="BE101:BE115" si="4">IF(N101="základní",J101,0)</f>
        <v>0</v>
      </c>
      <c r="BF101" s="144">
        <f t="shared" ref="BF101:BF115" si="5">IF(N101="snížená",J101,0)</f>
        <v>0</v>
      </c>
      <c r="BG101" s="144">
        <f t="shared" ref="BG101:BG115" si="6">IF(N101="zákl. přenesená",J101,0)</f>
        <v>0</v>
      </c>
      <c r="BH101" s="144">
        <f t="shared" ref="BH101:BH115" si="7">IF(N101="sníž. přenesená",J101,0)</f>
        <v>0</v>
      </c>
      <c r="BI101" s="144">
        <f t="shared" ref="BI101:BI115" si="8">IF(N101="nulová",J101,0)</f>
        <v>0</v>
      </c>
      <c r="BJ101" s="17" t="s">
        <v>79</v>
      </c>
      <c r="BK101" s="144">
        <f t="shared" ref="BK101:BK115" si="9">ROUND(I101*H101,2)</f>
        <v>0</v>
      </c>
      <c r="BL101" s="17" t="s">
        <v>189</v>
      </c>
      <c r="BM101" s="143" t="s">
        <v>81</v>
      </c>
    </row>
    <row r="102" spans="2:65" s="1" customFormat="1" ht="16.5" customHeight="1">
      <c r="B102" s="131"/>
      <c r="C102" s="132" t="s">
        <v>81</v>
      </c>
      <c r="D102" s="132" t="s">
        <v>184</v>
      </c>
      <c r="E102" s="133" t="s">
        <v>7062</v>
      </c>
      <c r="F102" s="134" t="s">
        <v>7063</v>
      </c>
      <c r="G102" s="135" t="s">
        <v>5381</v>
      </c>
      <c r="H102" s="136">
        <v>4</v>
      </c>
      <c r="I102" s="137"/>
      <c r="J102" s="138">
        <f t="shared" si="0"/>
        <v>0</v>
      </c>
      <c r="K102" s="134" t="s">
        <v>3</v>
      </c>
      <c r="L102" s="32"/>
      <c r="M102" s="139" t="s">
        <v>3</v>
      </c>
      <c r="N102" s="140" t="s">
        <v>43</v>
      </c>
      <c r="P102" s="141">
        <f t="shared" si="1"/>
        <v>0</v>
      </c>
      <c r="Q102" s="141">
        <v>0</v>
      </c>
      <c r="R102" s="141">
        <f t="shared" si="2"/>
        <v>0</v>
      </c>
      <c r="S102" s="141">
        <v>0</v>
      </c>
      <c r="T102" s="142">
        <f t="shared" si="3"/>
        <v>0</v>
      </c>
      <c r="AR102" s="143" t="s">
        <v>189</v>
      </c>
      <c r="AT102" s="143" t="s">
        <v>184</v>
      </c>
      <c r="AU102" s="143" t="s">
        <v>79</v>
      </c>
      <c r="AY102" s="17" t="s">
        <v>182</v>
      </c>
      <c r="BE102" s="144">
        <f t="shared" si="4"/>
        <v>0</v>
      </c>
      <c r="BF102" s="144">
        <f t="shared" si="5"/>
        <v>0</v>
      </c>
      <c r="BG102" s="144">
        <f t="shared" si="6"/>
        <v>0</v>
      </c>
      <c r="BH102" s="144">
        <f t="shared" si="7"/>
        <v>0</v>
      </c>
      <c r="BI102" s="144">
        <f t="shared" si="8"/>
        <v>0</v>
      </c>
      <c r="BJ102" s="17" t="s">
        <v>79</v>
      </c>
      <c r="BK102" s="144">
        <f t="shared" si="9"/>
        <v>0</v>
      </c>
      <c r="BL102" s="17" t="s">
        <v>189</v>
      </c>
      <c r="BM102" s="143" t="s">
        <v>189</v>
      </c>
    </row>
    <row r="103" spans="2:65" s="1" customFormat="1" ht="49.15" customHeight="1">
      <c r="B103" s="131"/>
      <c r="C103" s="132" t="s">
        <v>202</v>
      </c>
      <c r="D103" s="132" t="s">
        <v>184</v>
      </c>
      <c r="E103" s="133" t="s">
        <v>7064</v>
      </c>
      <c r="F103" s="134" t="s">
        <v>7065</v>
      </c>
      <c r="G103" s="135" t="s">
        <v>5381</v>
      </c>
      <c r="H103" s="136">
        <v>1</v>
      </c>
      <c r="I103" s="137"/>
      <c r="J103" s="138">
        <f t="shared" si="0"/>
        <v>0</v>
      </c>
      <c r="K103" s="134" t="s">
        <v>3</v>
      </c>
      <c r="L103" s="32"/>
      <c r="M103" s="139" t="s">
        <v>3</v>
      </c>
      <c r="N103" s="140" t="s">
        <v>43</v>
      </c>
      <c r="P103" s="141">
        <f t="shared" si="1"/>
        <v>0</v>
      </c>
      <c r="Q103" s="141">
        <v>0</v>
      </c>
      <c r="R103" s="141">
        <f t="shared" si="2"/>
        <v>0</v>
      </c>
      <c r="S103" s="141">
        <v>0</v>
      </c>
      <c r="T103" s="142">
        <f t="shared" si="3"/>
        <v>0</v>
      </c>
      <c r="AR103" s="143" t="s">
        <v>189</v>
      </c>
      <c r="AT103" s="143" t="s">
        <v>184</v>
      </c>
      <c r="AU103" s="143" t="s">
        <v>79</v>
      </c>
      <c r="AY103" s="17" t="s">
        <v>182</v>
      </c>
      <c r="BE103" s="144">
        <f t="shared" si="4"/>
        <v>0</v>
      </c>
      <c r="BF103" s="144">
        <f t="shared" si="5"/>
        <v>0</v>
      </c>
      <c r="BG103" s="144">
        <f t="shared" si="6"/>
        <v>0</v>
      </c>
      <c r="BH103" s="144">
        <f t="shared" si="7"/>
        <v>0</v>
      </c>
      <c r="BI103" s="144">
        <f t="shared" si="8"/>
        <v>0</v>
      </c>
      <c r="BJ103" s="17" t="s">
        <v>79</v>
      </c>
      <c r="BK103" s="144">
        <f t="shared" si="9"/>
        <v>0</v>
      </c>
      <c r="BL103" s="17" t="s">
        <v>189</v>
      </c>
      <c r="BM103" s="143" t="s">
        <v>224</v>
      </c>
    </row>
    <row r="104" spans="2:65" s="1" customFormat="1" ht="24.2" customHeight="1">
      <c r="B104" s="131"/>
      <c r="C104" s="132" t="s">
        <v>189</v>
      </c>
      <c r="D104" s="132" t="s">
        <v>184</v>
      </c>
      <c r="E104" s="133" t="s">
        <v>7066</v>
      </c>
      <c r="F104" s="134" t="s">
        <v>7067</v>
      </c>
      <c r="G104" s="135" t="s">
        <v>5381</v>
      </c>
      <c r="H104" s="136">
        <v>1</v>
      </c>
      <c r="I104" s="137"/>
      <c r="J104" s="138">
        <f t="shared" si="0"/>
        <v>0</v>
      </c>
      <c r="K104" s="134" t="s">
        <v>3</v>
      </c>
      <c r="L104" s="32"/>
      <c r="M104" s="139" t="s">
        <v>3</v>
      </c>
      <c r="N104" s="140" t="s">
        <v>43</v>
      </c>
      <c r="P104" s="141">
        <f t="shared" si="1"/>
        <v>0</v>
      </c>
      <c r="Q104" s="141">
        <v>0</v>
      </c>
      <c r="R104" s="141">
        <f t="shared" si="2"/>
        <v>0</v>
      </c>
      <c r="S104" s="141">
        <v>0</v>
      </c>
      <c r="T104" s="142">
        <f t="shared" si="3"/>
        <v>0</v>
      </c>
      <c r="AR104" s="143" t="s">
        <v>189</v>
      </c>
      <c r="AT104" s="143" t="s">
        <v>184</v>
      </c>
      <c r="AU104" s="143" t="s">
        <v>79</v>
      </c>
      <c r="AY104" s="17" t="s">
        <v>182</v>
      </c>
      <c r="BE104" s="144">
        <f t="shared" si="4"/>
        <v>0</v>
      </c>
      <c r="BF104" s="144">
        <f t="shared" si="5"/>
        <v>0</v>
      </c>
      <c r="BG104" s="144">
        <f t="shared" si="6"/>
        <v>0</v>
      </c>
      <c r="BH104" s="144">
        <f t="shared" si="7"/>
        <v>0</v>
      </c>
      <c r="BI104" s="144">
        <f t="shared" si="8"/>
        <v>0</v>
      </c>
      <c r="BJ104" s="17" t="s">
        <v>79</v>
      </c>
      <c r="BK104" s="144">
        <f t="shared" si="9"/>
        <v>0</v>
      </c>
      <c r="BL104" s="17" t="s">
        <v>189</v>
      </c>
      <c r="BM104" s="143" t="s">
        <v>236</v>
      </c>
    </row>
    <row r="105" spans="2:65" s="1" customFormat="1" ht="66.75" customHeight="1">
      <c r="B105" s="131"/>
      <c r="C105" s="132" t="s">
        <v>218</v>
      </c>
      <c r="D105" s="132" t="s">
        <v>184</v>
      </c>
      <c r="E105" s="133" t="s">
        <v>7068</v>
      </c>
      <c r="F105" s="134" t="s">
        <v>7069</v>
      </c>
      <c r="G105" s="135" t="s">
        <v>5381</v>
      </c>
      <c r="H105" s="136">
        <v>4</v>
      </c>
      <c r="I105" s="137"/>
      <c r="J105" s="138">
        <f t="shared" si="0"/>
        <v>0</v>
      </c>
      <c r="K105" s="134" t="s">
        <v>3</v>
      </c>
      <c r="L105" s="32"/>
      <c r="M105" s="139" t="s">
        <v>3</v>
      </c>
      <c r="N105" s="140" t="s">
        <v>43</v>
      </c>
      <c r="P105" s="141">
        <f t="shared" si="1"/>
        <v>0</v>
      </c>
      <c r="Q105" s="141">
        <v>0</v>
      </c>
      <c r="R105" s="141">
        <f t="shared" si="2"/>
        <v>0</v>
      </c>
      <c r="S105" s="141">
        <v>0</v>
      </c>
      <c r="T105" s="142">
        <f t="shared" si="3"/>
        <v>0</v>
      </c>
      <c r="AR105" s="143" t="s">
        <v>189</v>
      </c>
      <c r="AT105" s="143" t="s">
        <v>184</v>
      </c>
      <c r="AU105" s="143" t="s">
        <v>79</v>
      </c>
      <c r="AY105" s="17" t="s">
        <v>182</v>
      </c>
      <c r="BE105" s="144">
        <f t="shared" si="4"/>
        <v>0</v>
      </c>
      <c r="BF105" s="144">
        <f t="shared" si="5"/>
        <v>0</v>
      </c>
      <c r="BG105" s="144">
        <f t="shared" si="6"/>
        <v>0</v>
      </c>
      <c r="BH105" s="144">
        <f t="shared" si="7"/>
        <v>0</v>
      </c>
      <c r="BI105" s="144">
        <f t="shared" si="8"/>
        <v>0</v>
      </c>
      <c r="BJ105" s="17" t="s">
        <v>79</v>
      </c>
      <c r="BK105" s="144">
        <f t="shared" si="9"/>
        <v>0</v>
      </c>
      <c r="BL105" s="17" t="s">
        <v>189</v>
      </c>
      <c r="BM105" s="143" t="s">
        <v>111</v>
      </c>
    </row>
    <row r="106" spans="2:65" s="1" customFormat="1" ht="37.9" customHeight="1">
      <c r="B106" s="131"/>
      <c r="C106" s="132" t="s">
        <v>224</v>
      </c>
      <c r="D106" s="132" t="s">
        <v>184</v>
      </c>
      <c r="E106" s="133" t="s">
        <v>7070</v>
      </c>
      <c r="F106" s="134" t="s">
        <v>7071</v>
      </c>
      <c r="G106" s="135" t="s">
        <v>5381</v>
      </c>
      <c r="H106" s="136">
        <v>3</v>
      </c>
      <c r="I106" s="137"/>
      <c r="J106" s="138">
        <f t="shared" si="0"/>
        <v>0</v>
      </c>
      <c r="K106" s="134" t="s">
        <v>3</v>
      </c>
      <c r="L106" s="32"/>
      <c r="M106" s="139" t="s">
        <v>3</v>
      </c>
      <c r="N106" s="140" t="s">
        <v>43</v>
      </c>
      <c r="P106" s="141">
        <f t="shared" si="1"/>
        <v>0</v>
      </c>
      <c r="Q106" s="141">
        <v>0</v>
      </c>
      <c r="R106" s="141">
        <f t="shared" si="2"/>
        <v>0</v>
      </c>
      <c r="S106" s="141">
        <v>0</v>
      </c>
      <c r="T106" s="142">
        <f t="shared" si="3"/>
        <v>0</v>
      </c>
      <c r="AR106" s="143" t="s">
        <v>189</v>
      </c>
      <c r="AT106" s="143" t="s">
        <v>184</v>
      </c>
      <c r="AU106" s="143" t="s">
        <v>79</v>
      </c>
      <c r="AY106" s="17" t="s">
        <v>182</v>
      </c>
      <c r="BE106" s="144">
        <f t="shared" si="4"/>
        <v>0</v>
      </c>
      <c r="BF106" s="144">
        <f t="shared" si="5"/>
        <v>0</v>
      </c>
      <c r="BG106" s="144">
        <f t="shared" si="6"/>
        <v>0</v>
      </c>
      <c r="BH106" s="144">
        <f t="shared" si="7"/>
        <v>0</v>
      </c>
      <c r="BI106" s="144">
        <f t="shared" si="8"/>
        <v>0</v>
      </c>
      <c r="BJ106" s="17" t="s">
        <v>79</v>
      </c>
      <c r="BK106" s="144">
        <f t="shared" si="9"/>
        <v>0</v>
      </c>
      <c r="BL106" s="17" t="s">
        <v>189</v>
      </c>
      <c r="BM106" s="143" t="s">
        <v>260</v>
      </c>
    </row>
    <row r="107" spans="2:65" s="1" customFormat="1" ht="33" customHeight="1">
      <c r="B107" s="131"/>
      <c r="C107" s="132" t="s">
        <v>230</v>
      </c>
      <c r="D107" s="132" t="s">
        <v>184</v>
      </c>
      <c r="E107" s="133" t="s">
        <v>7072</v>
      </c>
      <c r="F107" s="134" t="s">
        <v>7073</v>
      </c>
      <c r="G107" s="135" t="s">
        <v>5381</v>
      </c>
      <c r="H107" s="136">
        <v>2</v>
      </c>
      <c r="I107" s="137"/>
      <c r="J107" s="138">
        <f t="shared" si="0"/>
        <v>0</v>
      </c>
      <c r="K107" s="134" t="s">
        <v>3</v>
      </c>
      <c r="L107" s="32"/>
      <c r="M107" s="139" t="s">
        <v>3</v>
      </c>
      <c r="N107" s="140" t="s">
        <v>43</v>
      </c>
      <c r="P107" s="141">
        <f t="shared" si="1"/>
        <v>0</v>
      </c>
      <c r="Q107" s="141">
        <v>0</v>
      </c>
      <c r="R107" s="141">
        <f t="shared" si="2"/>
        <v>0</v>
      </c>
      <c r="S107" s="141">
        <v>0</v>
      </c>
      <c r="T107" s="142">
        <f t="shared" si="3"/>
        <v>0</v>
      </c>
      <c r="AR107" s="143" t="s">
        <v>189</v>
      </c>
      <c r="AT107" s="143" t="s">
        <v>184</v>
      </c>
      <c r="AU107" s="143" t="s">
        <v>79</v>
      </c>
      <c r="AY107" s="17" t="s">
        <v>182</v>
      </c>
      <c r="BE107" s="144">
        <f t="shared" si="4"/>
        <v>0</v>
      </c>
      <c r="BF107" s="144">
        <f t="shared" si="5"/>
        <v>0</v>
      </c>
      <c r="BG107" s="144">
        <f t="shared" si="6"/>
        <v>0</v>
      </c>
      <c r="BH107" s="144">
        <f t="shared" si="7"/>
        <v>0</v>
      </c>
      <c r="BI107" s="144">
        <f t="shared" si="8"/>
        <v>0</v>
      </c>
      <c r="BJ107" s="17" t="s">
        <v>79</v>
      </c>
      <c r="BK107" s="144">
        <f t="shared" si="9"/>
        <v>0</v>
      </c>
      <c r="BL107" s="17" t="s">
        <v>189</v>
      </c>
      <c r="BM107" s="143" t="s">
        <v>271</v>
      </c>
    </row>
    <row r="108" spans="2:65" s="1" customFormat="1" ht="24.2" customHeight="1">
      <c r="B108" s="131"/>
      <c r="C108" s="132" t="s">
        <v>236</v>
      </c>
      <c r="D108" s="132" t="s">
        <v>184</v>
      </c>
      <c r="E108" s="133" t="s">
        <v>7074</v>
      </c>
      <c r="F108" s="134" t="s">
        <v>7075</v>
      </c>
      <c r="G108" s="135" t="s">
        <v>5381</v>
      </c>
      <c r="H108" s="136">
        <v>1</v>
      </c>
      <c r="I108" s="137"/>
      <c r="J108" s="138">
        <f t="shared" si="0"/>
        <v>0</v>
      </c>
      <c r="K108" s="134" t="s">
        <v>3</v>
      </c>
      <c r="L108" s="32"/>
      <c r="M108" s="139" t="s">
        <v>3</v>
      </c>
      <c r="N108" s="140" t="s">
        <v>43</v>
      </c>
      <c r="P108" s="141">
        <f t="shared" si="1"/>
        <v>0</v>
      </c>
      <c r="Q108" s="141">
        <v>0</v>
      </c>
      <c r="R108" s="141">
        <f t="shared" si="2"/>
        <v>0</v>
      </c>
      <c r="S108" s="141">
        <v>0</v>
      </c>
      <c r="T108" s="142">
        <f t="shared" si="3"/>
        <v>0</v>
      </c>
      <c r="AR108" s="143" t="s">
        <v>189</v>
      </c>
      <c r="AT108" s="143" t="s">
        <v>184</v>
      </c>
      <c r="AU108" s="143" t="s">
        <v>79</v>
      </c>
      <c r="AY108" s="17" t="s">
        <v>182</v>
      </c>
      <c r="BE108" s="144">
        <f t="shared" si="4"/>
        <v>0</v>
      </c>
      <c r="BF108" s="144">
        <f t="shared" si="5"/>
        <v>0</v>
      </c>
      <c r="BG108" s="144">
        <f t="shared" si="6"/>
        <v>0</v>
      </c>
      <c r="BH108" s="144">
        <f t="shared" si="7"/>
        <v>0</v>
      </c>
      <c r="BI108" s="144">
        <f t="shared" si="8"/>
        <v>0</v>
      </c>
      <c r="BJ108" s="17" t="s">
        <v>79</v>
      </c>
      <c r="BK108" s="144">
        <f t="shared" si="9"/>
        <v>0</v>
      </c>
      <c r="BL108" s="17" t="s">
        <v>189</v>
      </c>
      <c r="BM108" s="143" t="s">
        <v>286</v>
      </c>
    </row>
    <row r="109" spans="2:65" s="1" customFormat="1" ht="24.2" customHeight="1">
      <c r="B109" s="131"/>
      <c r="C109" s="132" t="s">
        <v>243</v>
      </c>
      <c r="D109" s="132" t="s">
        <v>184</v>
      </c>
      <c r="E109" s="133" t="s">
        <v>7076</v>
      </c>
      <c r="F109" s="134" t="s">
        <v>7077</v>
      </c>
      <c r="G109" s="135" t="s">
        <v>5381</v>
      </c>
      <c r="H109" s="136">
        <v>1</v>
      </c>
      <c r="I109" s="137"/>
      <c r="J109" s="138">
        <f t="shared" si="0"/>
        <v>0</v>
      </c>
      <c r="K109" s="134" t="s">
        <v>3</v>
      </c>
      <c r="L109" s="32"/>
      <c r="M109" s="139" t="s">
        <v>3</v>
      </c>
      <c r="N109" s="140" t="s">
        <v>43</v>
      </c>
      <c r="P109" s="141">
        <f t="shared" si="1"/>
        <v>0</v>
      </c>
      <c r="Q109" s="141">
        <v>0</v>
      </c>
      <c r="R109" s="141">
        <f t="shared" si="2"/>
        <v>0</v>
      </c>
      <c r="S109" s="141">
        <v>0</v>
      </c>
      <c r="T109" s="142">
        <f t="shared" si="3"/>
        <v>0</v>
      </c>
      <c r="AR109" s="143" t="s">
        <v>189</v>
      </c>
      <c r="AT109" s="143" t="s">
        <v>184</v>
      </c>
      <c r="AU109" s="143" t="s">
        <v>79</v>
      </c>
      <c r="AY109" s="17" t="s">
        <v>182</v>
      </c>
      <c r="BE109" s="144">
        <f t="shared" si="4"/>
        <v>0</v>
      </c>
      <c r="BF109" s="144">
        <f t="shared" si="5"/>
        <v>0</v>
      </c>
      <c r="BG109" s="144">
        <f t="shared" si="6"/>
        <v>0</v>
      </c>
      <c r="BH109" s="144">
        <f t="shared" si="7"/>
        <v>0</v>
      </c>
      <c r="BI109" s="144">
        <f t="shared" si="8"/>
        <v>0</v>
      </c>
      <c r="BJ109" s="17" t="s">
        <v>79</v>
      </c>
      <c r="BK109" s="144">
        <f t="shared" si="9"/>
        <v>0</v>
      </c>
      <c r="BL109" s="17" t="s">
        <v>189</v>
      </c>
      <c r="BM109" s="143" t="s">
        <v>297</v>
      </c>
    </row>
    <row r="110" spans="2:65" s="1" customFormat="1" ht="16.5" customHeight="1">
      <c r="B110" s="131"/>
      <c r="C110" s="132" t="s">
        <v>111</v>
      </c>
      <c r="D110" s="132" t="s">
        <v>184</v>
      </c>
      <c r="E110" s="133" t="s">
        <v>7078</v>
      </c>
      <c r="F110" s="134" t="s">
        <v>7079</v>
      </c>
      <c r="G110" s="135" t="s">
        <v>5381</v>
      </c>
      <c r="H110" s="136">
        <v>1</v>
      </c>
      <c r="I110" s="137"/>
      <c r="J110" s="138">
        <f t="shared" si="0"/>
        <v>0</v>
      </c>
      <c r="K110" s="134" t="s">
        <v>3</v>
      </c>
      <c r="L110" s="32"/>
      <c r="M110" s="139" t="s">
        <v>3</v>
      </c>
      <c r="N110" s="140" t="s">
        <v>43</v>
      </c>
      <c r="P110" s="141">
        <f t="shared" si="1"/>
        <v>0</v>
      </c>
      <c r="Q110" s="141">
        <v>0</v>
      </c>
      <c r="R110" s="141">
        <f t="shared" si="2"/>
        <v>0</v>
      </c>
      <c r="S110" s="141">
        <v>0</v>
      </c>
      <c r="T110" s="142">
        <f t="shared" si="3"/>
        <v>0</v>
      </c>
      <c r="AR110" s="143" t="s">
        <v>189</v>
      </c>
      <c r="AT110" s="143" t="s">
        <v>184</v>
      </c>
      <c r="AU110" s="143" t="s">
        <v>79</v>
      </c>
      <c r="AY110" s="17" t="s">
        <v>182</v>
      </c>
      <c r="BE110" s="144">
        <f t="shared" si="4"/>
        <v>0</v>
      </c>
      <c r="BF110" s="144">
        <f t="shared" si="5"/>
        <v>0</v>
      </c>
      <c r="BG110" s="144">
        <f t="shared" si="6"/>
        <v>0</v>
      </c>
      <c r="BH110" s="144">
        <f t="shared" si="7"/>
        <v>0</v>
      </c>
      <c r="BI110" s="144">
        <f t="shared" si="8"/>
        <v>0</v>
      </c>
      <c r="BJ110" s="17" t="s">
        <v>79</v>
      </c>
      <c r="BK110" s="144">
        <f t="shared" si="9"/>
        <v>0</v>
      </c>
      <c r="BL110" s="17" t="s">
        <v>189</v>
      </c>
      <c r="BM110" s="143" t="s">
        <v>309</v>
      </c>
    </row>
    <row r="111" spans="2:65" s="1" customFormat="1" ht="24.2" customHeight="1">
      <c r="B111" s="131"/>
      <c r="C111" s="132" t="s">
        <v>114</v>
      </c>
      <c r="D111" s="132" t="s">
        <v>184</v>
      </c>
      <c r="E111" s="133" t="s">
        <v>7080</v>
      </c>
      <c r="F111" s="134" t="s">
        <v>7081</v>
      </c>
      <c r="G111" s="135" t="s">
        <v>5381</v>
      </c>
      <c r="H111" s="136">
        <v>1</v>
      </c>
      <c r="I111" s="137"/>
      <c r="J111" s="138">
        <f t="shared" si="0"/>
        <v>0</v>
      </c>
      <c r="K111" s="134" t="s">
        <v>3</v>
      </c>
      <c r="L111" s="32"/>
      <c r="M111" s="139" t="s">
        <v>3</v>
      </c>
      <c r="N111" s="140" t="s">
        <v>43</v>
      </c>
      <c r="P111" s="141">
        <f t="shared" si="1"/>
        <v>0</v>
      </c>
      <c r="Q111" s="141">
        <v>0</v>
      </c>
      <c r="R111" s="141">
        <f t="shared" si="2"/>
        <v>0</v>
      </c>
      <c r="S111" s="141">
        <v>0</v>
      </c>
      <c r="T111" s="142">
        <f t="shared" si="3"/>
        <v>0</v>
      </c>
      <c r="AR111" s="143" t="s">
        <v>189</v>
      </c>
      <c r="AT111" s="143" t="s">
        <v>184</v>
      </c>
      <c r="AU111" s="143" t="s">
        <v>79</v>
      </c>
      <c r="AY111" s="17" t="s">
        <v>182</v>
      </c>
      <c r="BE111" s="144">
        <f t="shared" si="4"/>
        <v>0</v>
      </c>
      <c r="BF111" s="144">
        <f t="shared" si="5"/>
        <v>0</v>
      </c>
      <c r="BG111" s="144">
        <f t="shared" si="6"/>
        <v>0</v>
      </c>
      <c r="BH111" s="144">
        <f t="shared" si="7"/>
        <v>0</v>
      </c>
      <c r="BI111" s="144">
        <f t="shared" si="8"/>
        <v>0</v>
      </c>
      <c r="BJ111" s="17" t="s">
        <v>79</v>
      </c>
      <c r="BK111" s="144">
        <f t="shared" si="9"/>
        <v>0</v>
      </c>
      <c r="BL111" s="17" t="s">
        <v>189</v>
      </c>
      <c r="BM111" s="143" t="s">
        <v>319</v>
      </c>
    </row>
    <row r="112" spans="2:65" s="1" customFormat="1" ht="16.5" customHeight="1">
      <c r="B112" s="131"/>
      <c r="C112" s="132" t="s">
        <v>260</v>
      </c>
      <c r="D112" s="132" t="s">
        <v>184</v>
      </c>
      <c r="E112" s="133" t="s">
        <v>7078</v>
      </c>
      <c r="F112" s="134" t="s">
        <v>7079</v>
      </c>
      <c r="G112" s="135" t="s">
        <v>5381</v>
      </c>
      <c r="H112" s="136">
        <v>1</v>
      </c>
      <c r="I112" s="137"/>
      <c r="J112" s="138">
        <f t="shared" si="0"/>
        <v>0</v>
      </c>
      <c r="K112" s="134" t="s">
        <v>3</v>
      </c>
      <c r="L112" s="32"/>
      <c r="M112" s="139" t="s">
        <v>3</v>
      </c>
      <c r="N112" s="140" t="s">
        <v>43</v>
      </c>
      <c r="P112" s="141">
        <f t="shared" si="1"/>
        <v>0</v>
      </c>
      <c r="Q112" s="141">
        <v>0</v>
      </c>
      <c r="R112" s="141">
        <f t="shared" si="2"/>
        <v>0</v>
      </c>
      <c r="S112" s="141">
        <v>0</v>
      </c>
      <c r="T112" s="142">
        <f t="shared" si="3"/>
        <v>0</v>
      </c>
      <c r="AR112" s="143" t="s">
        <v>189</v>
      </c>
      <c r="AT112" s="143" t="s">
        <v>184</v>
      </c>
      <c r="AU112" s="143" t="s">
        <v>79</v>
      </c>
      <c r="AY112" s="17" t="s">
        <v>182</v>
      </c>
      <c r="BE112" s="144">
        <f t="shared" si="4"/>
        <v>0</v>
      </c>
      <c r="BF112" s="144">
        <f t="shared" si="5"/>
        <v>0</v>
      </c>
      <c r="BG112" s="144">
        <f t="shared" si="6"/>
        <v>0</v>
      </c>
      <c r="BH112" s="144">
        <f t="shared" si="7"/>
        <v>0</v>
      </c>
      <c r="BI112" s="144">
        <f t="shared" si="8"/>
        <v>0</v>
      </c>
      <c r="BJ112" s="17" t="s">
        <v>79</v>
      </c>
      <c r="BK112" s="144">
        <f t="shared" si="9"/>
        <v>0</v>
      </c>
      <c r="BL112" s="17" t="s">
        <v>189</v>
      </c>
      <c r="BM112" s="143" t="s">
        <v>338</v>
      </c>
    </row>
    <row r="113" spans="2:65" s="1" customFormat="1" ht="33" customHeight="1">
      <c r="B113" s="131"/>
      <c r="C113" s="132" t="s">
        <v>265</v>
      </c>
      <c r="D113" s="132" t="s">
        <v>184</v>
      </c>
      <c r="E113" s="133" t="s">
        <v>7082</v>
      </c>
      <c r="F113" s="134" t="s">
        <v>7083</v>
      </c>
      <c r="G113" s="135" t="s">
        <v>5381</v>
      </c>
      <c r="H113" s="136">
        <v>2</v>
      </c>
      <c r="I113" s="137"/>
      <c r="J113" s="138">
        <f t="shared" si="0"/>
        <v>0</v>
      </c>
      <c r="K113" s="134" t="s">
        <v>3</v>
      </c>
      <c r="L113" s="32"/>
      <c r="M113" s="139" t="s">
        <v>3</v>
      </c>
      <c r="N113" s="140" t="s">
        <v>43</v>
      </c>
      <c r="P113" s="141">
        <f t="shared" si="1"/>
        <v>0</v>
      </c>
      <c r="Q113" s="141">
        <v>0</v>
      </c>
      <c r="R113" s="141">
        <f t="shared" si="2"/>
        <v>0</v>
      </c>
      <c r="S113" s="141">
        <v>0</v>
      </c>
      <c r="T113" s="142">
        <f t="shared" si="3"/>
        <v>0</v>
      </c>
      <c r="AR113" s="143" t="s">
        <v>189</v>
      </c>
      <c r="AT113" s="143" t="s">
        <v>184</v>
      </c>
      <c r="AU113" s="143" t="s">
        <v>79</v>
      </c>
      <c r="AY113" s="17" t="s">
        <v>182</v>
      </c>
      <c r="BE113" s="144">
        <f t="shared" si="4"/>
        <v>0</v>
      </c>
      <c r="BF113" s="144">
        <f t="shared" si="5"/>
        <v>0</v>
      </c>
      <c r="BG113" s="144">
        <f t="shared" si="6"/>
        <v>0</v>
      </c>
      <c r="BH113" s="144">
        <f t="shared" si="7"/>
        <v>0</v>
      </c>
      <c r="BI113" s="144">
        <f t="shared" si="8"/>
        <v>0</v>
      </c>
      <c r="BJ113" s="17" t="s">
        <v>79</v>
      </c>
      <c r="BK113" s="144">
        <f t="shared" si="9"/>
        <v>0</v>
      </c>
      <c r="BL113" s="17" t="s">
        <v>189</v>
      </c>
      <c r="BM113" s="143" t="s">
        <v>357</v>
      </c>
    </row>
    <row r="114" spans="2:65" s="1" customFormat="1" ht="16.5" customHeight="1">
      <c r="B114" s="131"/>
      <c r="C114" s="132" t="s">
        <v>271</v>
      </c>
      <c r="D114" s="132" t="s">
        <v>184</v>
      </c>
      <c r="E114" s="133" t="s">
        <v>7084</v>
      </c>
      <c r="F114" s="134" t="s">
        <v>7085</v>
      </c>
      <c r="G114" s="135" t="s">
        <v>5381</v>
      </c>
      <c r="H114" s="136">
        <v>1</v>
      </c>
      <c r="I114" s="137"/>
      <c r="J114" s="138">
        <f t="shared" si="0"/>
        <v>0</v>
      </c>
      <c r="K114" s="134" t="s">
        <v>3</v>
      </c>
      <c r="L114" s="32"/>
      <c r="M114" s="139" t="s">
        <v>3</v>
      </c>
      <c r="N114" s="140" t="s">
        <v>43</v>
      </c>
      <c r="P114" s="141">
        <f t="shared" si="1"/>
        <v>0</v>
      </c>
      <c r="Q114" s="141">
        <v>0</v>
      </c>
      <c r="R114" s="141">
        <f t="shared" si="2"/>
        <v>0</v>
      </c>
      <c r="S114" s="141">
        <v>0</v>
      </c>
      <c r="T114" s="142">
        <f t="shared" si="3"/>
        <v>0</v>
      </c>
      <c r="AR114" s="143" t="s">
        <v>189</v>
      </c>
      <c r="AT114" s="143" t="s">
        <v>184</v>
      </c>
      <c r="AU114" s="143" t="s">
        <v>79</v>
      </c>
      <c r="AY114" s="17" t="s">
        <v>182</v>
      </c>
      <c r="BE114" s="144">
        <f t="shared" si="4"/>
        <v>0</v>
      </c>
      <c r="BF114" s="144">
        <f t="shared" si="5"/>
        <v>0</v>
      </c>
      <c r="BG114" s="144">
        <f t="shared" si="6"/>
        <v>0</v>
      </c>
      <c r="BH114" s="144">
        <f t="shared" si="7"/>
        <v>0</v>
      </c>
      <c r="BI114" s="144">
        <f t="shared" si="8"/>
        <v>0</v>
      </c>
      <c r="BJ114" s="17" t="s">
        <v>79</v>
      </c>
      <c r="BK114" s="144">
        <f t="shared" si="9"/>
        <v>0</v>
      </c>
      <c r="BL114" s="17" t="s">
        <v>189</v>
      </c>
      <c r="BM114" s="143" t="s">
        <v>374</v>
      </c>
    </row>
    <row r="115" spans="2:65" s="1" customFormat="1" ht="37.9" customHeight="1">
      <c r="B115" s="131"/>
      <c r="C115" s="132" t="s">
        <v>9</v>
      </c>
      <c r="D115" s="132" t="s">
        <v>184</v>
      </c>
      <c r="E115" s="133" t="s">
        <v>7086</v>
      </c>
      <c r="F115" s="134" t="s">
        <v>7087</v>
      </c>
      <c r="G115" s="135" t="s">
        <v>5381</v>
      </c>
      <c r="H115" s="136">
        <v>4</v>
      </c>
      <c r="I115" s="137"/>
      <c r="J115" s="138">
        <f t="shared" si="0"/>
        <v>0</v>
      </c>
      <c r="K115" s="134" t="s">
        <v>3</v>
      </c>
      <c r="L115" s="32"/>
      <c r="M115" s="139" t="s">
        <v>3</v>
      </c>
      <c r="N115" s="140" t="s">
        <v>43</v>
      </c>
      <c r="P115" s="141">
        <f t="shared" si="1"/>
        <v>0</v>
      </c>
      <c r="Q115" s="141">
        <v>0</v>
      </c>
      <c r="R115" s="141">
        <f t="shared" si="2"/>
        <v>0</v>
      </c>
      <c r="S115" s="141">
        <v>0</v>
      </c>
      <c r="T115" s="142">
        <f t="shared" si="3"/>
        <v>0</v>
      </c>
      <c r="AR115" s="143" t="s">
        <v>189</v>
      </c>
      <c r="AT115" s="143" t="s">
        <v>184</v>
      </c>
      <c r="AU115" s="143" t="s">
        <v>79</v>
      </c>
      <c r="AY115" s="17" t="s">
        <v>182</v>
      </c>
      <c r="BE115" s="144">
        <f t="shared" si="4"/>
        <v>0</v>
      </c>
      <c r="BF115" s="144">
        <f t="shared" si="5"/>
        <v>0</v>
      </c>
      <c r="BG115" s="144">
        <f t="shared" si="6"/>
        <v>0</v>
      </c>
      <c r="BH115" s="144">
        <f t="shared" si="7"/>
        <v>0</v>
      </c>
      <c r="BI115" s="144">
        <f t="shared" si="8"/>
        <v>0</v>
      </c>
      <c r="BJ115" s="17" t="s">
        <v>79</v>
      </c>
      <c r="BK115" s="144">
        <f t="shared" si="9"/>
        <v>0</v>
      </c>
      <c r="BL115" s="17" t="s">
        <v>189</v>
      </c>
      <c r="BM115" s="143" t="s">
        <v>390</v>
      </c>
    </row>
    <row r="116" spans="2:65" s="1" customFormat="1" ht="19.5">
      <c r="B116" s="32"/>
      <c r="D116" s="150" t="s">
        <v>739</v>
      </c>
      <c r="F116" s="352" t="s">
        <v>7088</v>
      </c>
      <c r="I116" s="147"/>
      <c r="L116" s="32"/>
      <c r="M116" s="148"/>
      <c r="T116" s="52"/>
      <c r="AT116" s="17" t="s">
        <v>739</v>
      </c>
      <c r="AU116" s="17" t="s">
        <v>79</v>
      </c>
    </row>
    <row r="117" spans="2:65" s="1" customFormat="1" ht="16.5" customHeight="1">
      <c r="B117" s="131"/>
      <c r="C117" s="132" t="s">
        <v>286</v>
      </c>
      <c r="D117" s="132" t="s">
        <v>184</v>
      </c>
      <c r="E117" s="133" t="s">
        <v>112</v>
      </c>
      <c r="F117" s="134" t="s">
        <v>7089</v>
      </c>
      <c r="G117" s="135" t="s">
        <v>5381</v>
      </c>
      <c r="H117" s="136">
        <v>1</v>
      </c>
      <c r="I117" s="137"/>
      <c r="J117" s="138">
        <f>ROUND(I117*H117,2)</f>
        <v>0</v>
      </c>
      <c r="K117" s="134" t="s">
        <v>3</v>
      </c>
      <c r="L117" s="32"/>
      <c r="M117" s="139" t="s">
        <v>3</v>
      </c>
      <c r="N117" s="140" t="s">
        <v>43</v>
      </c>
      <c r="P117" s="141">
        <f>O117*H117</f>
        <v>0</v>
      </c>
      <c r="Q117" s="141">
        <v>0</v>
      </c>
      <c r="R117" s="141">
        <f>Q117*H117</f>
        <v>0</v>
      </c>
      <c r="S117" s="141">
        <v>0</v>
      </c>
      <c r="T117" s="142">
        <f>S117*H117</f>
        <v>0</v>
      </c>
      <c r="AR117" s="143" t="s">
        <v>189</v>
      </c>
      <c r="AT117" s="143" t="s">
        <v>184</v>
      </c>
      <c r="AU117" s="143" t="s">
        <v>79</v>
      </c>
      <c r="AY117" s="17" t="s">
        <v>182</v>
      </c>
      <c r="BE117" s="144">
        <f>IF(N117="základní",J117,0)</f>
        <v>0</v>
      </c>
      <c r="BF117" s="144">
        <f>IF(N117="snížená",J117,0)</f>
        <v>0</v>
      </c>
      <c r="BG117" s="144">
        <f>IF(N117="zákl. přenesená",J117,0)</f>
        <v>0</v>
      </c>
      <c r="BH117" s="144">
        <f>IF(N117="sníž. přenesená",J117,0)</f>
        <v>0</v>
      </c>
      <c r="BI117" s="144">
        <f>IF(N117="nulová",J117,0)</f>
        <v>0</v>
      </c>
      <c r="BJ117" s="17" t="s">
        <v>79</v>
      </c>
      <c r="BK117" s="144">
        <f>ROUND(I117*H117,2)</f>
        <v>0</v>
      </c>
      <c r="BL117" s="17" t="s">
        <v>189</v>
      </c>
      <c r="BM117" s="143" t="s">
        <v>405</v>
      </c>
    </row>
    <row r="118" spans="2:65" s="1" customFormat="1" ht="24.2" customHeight="1">
      <c r="B118" s="131"/>
      <c r="C118" s="132" t="s">
        <v>289</v>
      </c>
      <c r="D118" s="132" t="s">
        <v>184</v>
      </c>
      <c r="E118" s="133" t="s">
        <v>7090</v>
      </c>
      <c r="F118" s="134" t="s">
        <v>7091</v>
      </c>
      <c r="G118" s="135" t="s">
        <v>5381</v>
      </c>
      <c r="H118" s="136">
        <v>8</v>
      </c>
      <c r="I118" s="137"/>
      <c r="J118" s="138">
        <f>ROUND(I118*H118,2)</f>
        <v>0</v>
      </c>
      <c r="K118" s="134" t="s">
        <v>3</v>
      </c>
      <c r="L118" s="32"/>
      <c r="M118" s="139" t="s">
        <v>3</v>
      </c>
      <c r="N118" s="140" t="s">
        <v>43</v>
      </c>
      <c r="P118" s="141">
        <f>O118*H118</f>
        <v>0</v>
      </c>
      <c r="Q118" s="141">
        <v>0</v>
      </c>
      <c r="R118" s="141">
        <f>Q118*H118</f>
        <v>0</v>
      </c>
      <c r="S118" s="141">
        <v>0</v>
      </c>
      <c r="T118" s="142">
        <f>S118*H118</f>
        <v>0</v>
      </c>
      <c r="AR118" s="143" t="s">
        <v>189</v>
      </c>
      <c r="AT118" s="143" t="s">
        <v>184</v>
      </c>
      <c r="AU118" s="143" t="s">
        <v>79</v>
      </c>
      <c r="AY118" s="17" t="s">
        <v>182</v>
      </c>
      <c r="BE118" s="144">
        <f>IF(N118="základní",J118,0)</f>
        <v>0</v>
      </c>
      <c r="BF118" s="144">
        <f>IF(N118="snížená",J118,0)</f>
        <v>0</v>
      </c>
      <c r="BG118" s="144">
        <f>IF(N118="zákl. přenesená",J118,0)</f>
        <v>0</v>
      </c>
      <c r="BH118" s="144">
        <f>IF(N118="sníž. přenesená",J118,0)</f>
        <v>0</v>
      </c>
      <c r="BI118" s="144">
        <f>IF(N118="nulová",J118,0)</f>
        <v>0</v>
      </c>
      <c r="BJ118" s="17" t="s">
        <v>79</v>
      </c>
      <c r="BK118" s="144">
        <f>ROUND(I118*H118,2)</f>
        <v>0</v>
      </c>
      <c r="BL118" s="17" t="s">
        <v>189</v>
      </c>
      <c r="BM118" s="143" t="s">
        <v>425</v>
      </c>
    </row>
    <row r="119" spans="2:65" s="11" customFormat="1" ht="25.9" customHeight="1">
      <c r="B119" s="119"/>
      <c r="D119" s="120" t="s">
        <v>71</v>
      </c>
      <c r="E119" s="121" t="s">
        <v>7092</v>
      </c>
      <c r="F119" s="353" t="s">
        <v>7093</v>
      </c>
      <c r="I119" s="122"/>
      <c r="J119" s="123">
        <f>BK119</f>
        <v>0</v>
      </c>
      <c r="L119" s="119"/>
      <c r="M119" s="124"/>
      <c r="P119" s="125">
        <f>SUM(P120:P138)</f>
        <v>0</v>
      </c>
      <c r="R119" s="125">
        <f>SUM(R120:R138)</f>
        <v>0</v>
      </c>
      <c r="T119" s="126">
        <f>SUM(T120:T138)</f>
        <v>0</v>
      </c>
      <c r="AR119" s="120" t="s">
        <v>79</v>
      </c>
      <c r="AT119" s="127" t="s">
        <v>71</v>
      </c>
      <c r="AU119" s="127" t="s">
        <v>72</v>
      </c>
      <c r="AY119" s="120" t="s">
        <v>182</v>
      </c>
      <c r="BK119" s="128">
        <f>SUM(BK120:BK138)</f>
        <v>0</v>
      </c>
    </row>
    <row r="120" spans="2:65" s="1" customFormat="1" ht="44.25" customHeight="1">
      <c r="B120" s="131"/>
      <c r="C120" s="132" t="s">
        <v>297</v>
      </c>
      <c r="D120" s="132" t="s">
        <v>184</v>
      </c>
      <c r="E120" s="133" t="s">
        <v>7094</v>
      </c>
      <c r="F120" s="134" t="s">
        <v>7061</v>
      </c>
      <c r="G120" s="135" t="s">
        <v>5381</v>
      </c>
      <c r="H120" s="136">
        <v>4</v>
      </c>
      <c r="I120" s="137"/>
      <c r="J120" s="138">
        <f t="shared" ref="J120:J135" si="10">ROUND(I120*H120,2)</f>
        <v>0</v>
      </c>
      <c r="K120" s="134" t="s">
        <v>3</v>
      </c>
      <c r="L120" s="32"/>
      <c r="M120" s="139" t="s">
        <v>3</v>
      </c>
      <c r="N120" s="140" t="s">
        <v>43</v>
      </c>
      <c r="P120" s="141">
        <f t="shared" ref="P120:P135" si="11">O120*H120</f>
        <v>0</v>
      </c>
      <c r="Q120" s="141">
        <v>0</v>
      </c>
      <c r="R120" s="141">
        <f t="shared" ref="R120:R135" si="12">Q120*H120</f>
        <v>0</v>
      </c>
      <c r="S120" s="141">
        <v>0</v>
      </c>
      <c r="T120" s="142">
        <f t="shared" ref="T120:T135" si="13">S120*H120</f>
        <v>0</v>
      </c>
      <c r="AR120" s="143" t="s">
        <v>189</v>
      </c>
      <c r="AT120" s="143" t="s">
        <v>184</v>
      </c>
      <c r="AU120" s="143" t="s">
        <v>79</v>
      </c>
      <c r="AY120" s="17" t="s">
        <v>182</v>
      </c>
      <c r="BE120" s="144">
        <f t="shared" ref="BE120:BE135" si="14">IF(N120="základní",J120,0)</f>
        <v>0</v>
      </c>
      <c r="BF120" s="144">
        <f t="shared" ref="BF120:BF135" si="15">IF(N120="snížená",J120,0)</f>
        <v>0</v>
      </c>
      <c r="BG120" s="144">
        <f t="shared" ref="BG120:BG135" si="16">IF(N120="zákl. přenesená",J120,0)</f>
        <v>0</v>
      </c>
      <c r="BH120" s="144">
        <f t="shared" ref="BH120:BH135" si="17">IF(N120="sníž. přenesená",J120,0)</f>
        <v>0</v>
      </c>
      <c r="BI120" s="144">
        <f t="shared" ref="BI120:BI135" si="18">IF(N120="nulová",J120,0)</f>
        <v>0</v>
      </c>
      <c r="BJ120" s="17" t="s">
        <v>79</v>
      </c>
      <c r="BK120" s="144">
        <f t="shared" ref="BK120:BK135" si="19">ROUND(I120*H120,2)</f>
        <v>0</v>
      </c>
      <c r="BL120" s="17" t="s">
        <v>189</v>
      </c>
      <c r="BM120" s="143" t="s">
        <v>444</v>
      </c>
    </row>
    <row r="121" spans="2:65" s="1" customFormat="1" ht="16.5" customHeight="1">
      <c r="B121" s="131"/>
      <c r="C121" s="132" t="s">
        <v>303</v>
      </c>
      <c r="D121" s="132" t="s">
        <v>184</v>
      </c>
      <c r="E121" s="133" t="s">
        <v>7062</v>
      </c>
      <c r="F121" s="134" t="s">
        <v>7063</v>
      </c>
      <c r="G121" s="135" t="s">
        <v>5381</v>
      </c>
      <c r="H121" s="136">
        <v>4</v>
      </c>
      <c r="I121" s="137"/>
      <c r="J121" s="138">
        <f t="shared" si="10"/>
        <v>0</v>
      </c>
      <c r="K121" s="134" t="s">
        <v>3</v>
      </c>
      <c r="L121" s="32"/>
      <c r="M121" s="139" t="s">
        <v>3</v>
      </c>
      <c r="N121" s="140" t="s">
        <v>43</v>
      </c>
      <c r="P121" s="141">
        <f t="shared" si="11"/>
        <v>0</v>
      </c>
      <c r="Q121" s="141">
        <v>0</v>
      </c>
      <c r="R121" s="141">
        <f t="shared" si="12"/>
        <v>0</v>
      </c>
      <c r="S121" s="141">
        <v>0</v>
      </c>
      <c r="T121" s="142">
        <f t="shared" si="13"/>
        <v>0</v>
      </c>
      <c r="AR121" s="143" t="s">
        <v>189</v>
      </c>
      <c r="AT121" s="143" t="s">
        <v>184</v>
      </c>
      <c r="AU121" s="143" t="s">
        <v>79</v>
      </c>
      <c r="AY121" s="17" t="s">
        <v>182</v>
      </c>
      <c r="BE121" s="144">
        <f t="shared" si="14"/>
        <v>0</v>
      </c>
      <c r="BF121" s="144">
        <f t="shared" si="15"/>
        <v>0</v>
      </c>
      <c r="BG121" s="144">
        <f t="shared" si="16"/>
        <v>0</v>
      </c>
      <c r="BH121" s="144">
        <f t="shared" si="17"/>
        <v>0</v>
      </c>
      <c r="BI121" s="144">
        <f t="shared" si="18"/>
        <v>0</v>
      </c>
      <c r="BJ121" s="17" t="s">
        <v>79</v>
      </c>
      <c r="BK121" s="144">
        <f t="shared" si="19"/>
        <v>0</v>
      </c>
      <c r="BL121" s="17" t="s">
        <v>189</v>
      </c>
      <c r="BM121" s="143" t="s">
        <v>464</v>
      </c>
    </row>
    <row r="122" spans="2:65" s="1" customFormat="1" ht="49.15" customHeight="1">
      <c r="B122" s="131"/>
      <c r="C122" s="132" t="s">
        <v>309</v>
      </c>
      <c r="D122" s="132" t="s">
        <v>184</v>
      </c>
      <c r="E122" s="133" t="s">
        <v>7095</v>
      </c>
      <c r="F122" s="134" t="s">
        <v>7065</v>
      </c>
      <c r="G122" s="135" t="s">
        <v>5381</v>
      </c>
      <c r="H122" s="136">
        <v>1</v>
      </c>
      <c r="I122" s="137"/>
      <c r="J122" s="138">
        <f t="shared" si="10"/>
        <v>0</v>
      </c>
      <c r="K122" s="134" t="s">
        <v>3</v>
      </c>
      <c r="L122" s="32"/>
      <c r="M122" s="139" t="s">
        <v>3</v>
      </c>
      <c r="N122" s="140" t="s">
        <v>43</v>
      </c>
      <c r="P122" s="141">
        <f t="shared" si="11"/>
        <v>0</v>
      </c>
      <c r="Q122" s="141">
        <v>0</v>
      </c>
      <c r="R122" s="141">
        <f t="shared" si="12"/>
        <v>0</v>
      </c>
      <c r="S122" s="141">
        <v>0</v>
      </c>
      <c r="T122" s="142">
        <f t="shared" si="13"/>
        <v>0</v>
      </c>
      <c r="AR122" s="143" t="s">
        <v>189</v>
      </c>
      <c r="AT122" s="143" t="s">
        <v>184</v>
      </c>
      <c r="AU122" s="143" t="s">
        <v>79</v>
      </c>
      <c r="AY122" s="17" t="s">
        <v>182</v>
      </c>
      <c r="BE122" s="144">
        <f t="shared" si="14"/>
        <v>0</v>
      </c>
      <c r="BF122" s="144">
        <f t="shared" si="15"/>
        <v>0</v>
      </c>
      <c r="BG122" s="144">
        <f t="shared" si="16"/>
        <v>0</v>
      </c>
      <c r="BH122" s="144">
        <f t="shared" si="17"/>
        <v>0</v>
      </c>
      <c r="BI122" s="144">
        <f t="shared" si="18"/>
        <v>0</v>
      </c>
      <c r="BJ122" s="17" t="s">
        <v>79</v>
      </c>
      <c r="BK122" s="144">
        <f t="shared" si="19"/>
        <v>0</v>
      </c>
      <c r="BL122" s="17" t="s">
        <v>189</v>
      </c>
      <c r="BM122" s="143" t="s">
        <v>484</v>
      </c>
    </row>
    <row r="123" spans="2:65" s="1" customFormat="1" ht="24.2" customHeight="1">
      <c r="B123" s="131"/>
      <c r="C123" s="132" t="s">
        <v>8</v>
      </c>
      <c r="D123" s="132" t="s">
        <v>184</v>
      </c>
      <c r="E123" s="133" t="s">
        <v>7096</v>
      </c>
      <c r="F123" s="134" t="s">
        <v>7067</v>
      </c>
      <c r="G123" s="135" t="s">
        <v>5381</v>
      </c>
      <c r="H123" s="136">
        <v>1</v>
      </c>
      <c r="I123" s="137"/>
      <c r="J123" s="138">
        <f t="shared" si="10"/>
        <v>0</v>
      </c>
      <c r="K123" s="134" t="s">
        <v>3</v>
      </c>
      <c r="L123" s="32"/>
      <c r="M123" s="139" t="s">
        <v>3</v>
      </c>
      <c r="N123" s="140" t="s">
        <v>43</v>
      </c>
      <c r="P123" s="141">
        <f t="shared" si="11"/>
        <v>0</v>
      </c>
      <c r="Q123" s="141">
        <v>0</v>
      </c>
      <c r="R123" s="141">
        <f t="shared" si="12"/>
        <v>0</v>
      </c>
      <c r="S123" s="141">
        <v>0</v>
      </c>
      <c r="T123" s="142">
        <f t="shared" si="13"/>
        <v>0</v>
      </c>
      <c r="AR123" s="143" t="s">
        <v>189</v>
      </c>
      <c r="AT123" s="143" t="s">
        <v>184</v>
      </c>
      <c r="AU123" s="143" t="s">
        <v>79</v>
      </c>
      <c r="AY123" s="17" t="s">
        <v>182</v>
      </c>
      <c r="BE123" s="144">
        <f t="shared" si="14"/>
        <v>0</v>
      </c>
      <c r="BF123" s="144">
        <f t="shared" si="15"/>
        <v>0</v>
      </c>
      <c r="BG123" s="144">
        <f t="shared" si="16"/>
        <v>0</v>
      </c>
      <c r="BH123" s="144">
        <f t="shared" si="17"/>
        <v>0</v>
      </c>
      <c r="BI123" s="144">
        <f t="shared" si="18"/>
        <v>0</v>
      </c>
      <c r="BJ123" s="17" t="s">
        <v>79</v>
      </c>
      <c r="BK123" s="144">
        <f t="shared" si="19"/>
        <v>0</v>
      </c>
      <c r="BL123" s="17" t="s">
        <v>189</v>
      </c>
      <c r="BM123" s="143" t="s">
        <v>507</v>
      </c>
    </row>
    <row r="124" spans="2:65" s="1" customFormat="1" ht="66.75" customHeight="1">
      <c r="B124" s="131"/>
      <c r="C124" s="132" t="s">
        <v>319</v>
      </c>
      <c r="D124" s="132" t="s">
        <v>184</v>
      </c>
      <c r="E124" s="133" t="s">
        <v>7097</v>
      </c>
      <c r="F124" s="134" t="s">
        <v>7069</v>
      </c>
      <c r="G124" s="135" t="s">
        <v>5381</v>
      </c>
      <c r="H124" s="136">
        <v>4</v>
      </c>
      <c r="I124" s="137"/>
      <c r="J124" s="138">
        <f t="shared" si="10"/>
        <v>0</v>
      </c>
      <c r="K124" s="134" t="s">
        <v>3</v>
      </c>
      <c r="L124" s="32"/>
      <c r="M124" s="139" t="s">
        <v>3</v>
      </c>
      <c r="N124" s="140" t="s">
        <v>43</v>
      </c>
      <c r="P124" s="141">
        <f t="shared" si="11"/>
        <v>0</v>
      </c>
      <c r="Q124" s="141">
        <v>0</v>
      </c>
      <c r="R124" s="141">
        <f t="shared" si="12"/>
        <v>0</v>
      </c>
      <c r="S124" s="141">
        <v>0</v>
      </c>
      <c r="T124" s="142">
        <f t="shared" si="13"/>
        <v>0</v>
      </c>
      <c r="AR124" s="143" t="s">
        <v>189</v>
      </c>
      <c r="AT124" s="143" t="s">
        <v>184</v>
      </c>
      <c r="AU124" s="143" t="s">
        <v>79</v>
      </c>
      <c r="AY124" s="17" t="s">
        <v>182</v>
      </c>
      <c r="BE124" s="144">
        <f t="shared" si="14"/>
        <v>0</v>
      </c>
      <c r="BF124" s="144">
        <f t="shared" si="15"/>
        <v>0</v>
      </c>
      <c r="BG124" s="144">
        <f t="shared" si="16"/>
        <v>0</v>
      </c>
      <c r="BH124" s="144">
        <f t="shared" si="17"/>
        <v>0</v>
      </c>
      <c r="BI124" s="144">
        <f t="shared" si="18"/>
        <v>0</v>
      </c>
      <c r="BJ124" s="17" t="s">
        <v>79</v>
      </c>
      <c r="BK124" s="144">
        <f t="shared" si="19"/>
        <v>0</v>
      </c>
      <c r="BL124" s="17" t="s">
        <v>189</v>
      </c>
      <c r="BM124" s="143" t="s">
        <v>520</v>
      </c>
    </row>
    <row r="125" spans="2:65" s="1" customFormat="1" ht="37.9" customHeight="1">
      <c r="B125" s="131"/>
      <c r="C125" s="132" t="s">
        <v>328</v>
      </c>
      <c r="D125" s="132" t="s">
        <v>184</v>
      </c>
      <c r="E125" s="133" t="s">
        <v>7098</v>
      </c>
      <c r="F125" s="134" t="s">
        <v>7071</v>
      </c>
      <c r="G125" s="135" t="s">
        <v>5381</v>
      </c>
      <c r="H125" s="136">
        <v>3</v>
      </c>
      <c r="I125" s="137"/>
      <c r="J125" s="138">
        <f t="shared" si="10"/>
        <v>0</v>
      </c>
      <c r="K125" s="134" t="s">
        <v>3</v>
      </c>
      <c r="L125" s="32"/>
      <c r="M125" s="139" t="s">
        <v>3</v>
      </c>
      <c r="N125" s="140" t="s">
        <v>43</v>
      </c>
      <c r="P125" s="141">
        <f t="shared" si="11"/>
        <v>0</v>
      </c>
      <c r="Q125" s="141">
        <v>0</v>
      </c>
      <c r="R125" s="141">
        <f t="shared" si="12"/>
        <v>0</v>
      </c>
      <c r="S125" s="141">
        <v>0</v>
      </c>
      <c r="T125" s="142">
        <f t="shared" si="13"/>
        <v>0</v>
      </c>
      <c r="AR125" s="143" t="s">
        <v>189</v>
      </c>
      <c r="AT125" s="143" t="s">
        <v>184</v>
      </c>
      <c r="AU125" s="143" t="s">
        <v>79</v>
      </c>
      <c r="AY125" s="17" t="s">
        <v>182</v>
      </c>
      <c r="BE125" s="144">
        <f t="shared" si="14"/>
        <v>0</v>
      </c>
      <c r="BF125" s="144">
        <f t="shared" si="15"/>
        <v>0</v>
      </c>
      <c r="BG125" s="144">
        <f t="shared" si="16"/>
        <v>0</v>
      </c>
      <c r="BH125" s="144">
        <f t="shared" si="17"/>
        <v>0</v>
      </c>
      <c r="BI125" s="144">
        <f t="shared" si="18"/>
        <v>0</v>
      </c>
      <c r="BJ125" s="17" t="s">
        <v>79</v>
      </c>
      <c r="BK125" s="144">
        <f t="shared" si="19"/>
        <v>0</v>
      </c>
      <c r="BL125" s="17" t="s">
        <v>189</v>
      </c>
      <c r="BM125" s="143" t="s">
        <v>531</v>
      </c>
    </row>
    <row r="126" spans="2:65" s="1" customFormat="1" ht="33" customHeight="1">
      <c r="B126" s="131"/>
      <c r="C126" s="132" t="s">
        <v>338</v>
      </c>
      <c r="D126" s="132" t="s">
        <v>184</v>
      </c>
      <c r="E126" s="133" t="s">
        <v>7099</v>
      </c>
      <c r="F126" s="134" t="s">
        <v>7073</v>
      </c>
      <c r="G126" s="135" t="s">
        <v>5381</v>
      </c>
      <c r="H126" s="136">
        <v>2</v>
      </c>
      <c r="I126" s="137"/>
      <c r="J126" s="138">
        <f t="shared" si="10"/>
        <v>0</v>
      </c>
      <c r="K126" s="134" t="s">
        <v>3</v>
      </c>
      <c r="L126" s="32"/>
      <c r="M126" s="139" t="s">
        <v>3</v>
      </c>
      <c r="N126" s="140" t="s">
        <v>43</v>
      </c>
      <c r="P126" s="141">
        <f t="shared" si="11"/>
        <v>0</v>
      </c>
      <c r="Q126" s="141">
        <v>0</v>
      </c>
      <c r="R126" s="141">
        <f t="shared" si="12"/>
        <v>0</v>
      </c>
      <c r="S126" s="141">
        <v>0</v>
      </c>
      <c r="T126" s="142">
        <f t="shared" si="13"/>
        <v>0</v>
      </c>
      <c r="AR126" s="143" t="s">
        <v>189</v>
      </c>
      <c r="AT126" s="143" t="s">
        <v>184</v>
      </c>
      <c r="AU126" s="143" t="s">
        <v>79</v>
      </c>
      <c r="AY126" s="17" t="s">
        <v>182</v>
      </c>
      <c r="BE126" s="144">
        <f t="shared" si="14"/>
        <v>0</v>
      </c>
      <c r="BF126" s="144">
        <f t="shared" si="15"/>
        <v>0</v>
      </c>
      <c r="BG126" s="144">
        <f t="shared" si="16"/>
        <v>0</v>
      </c>
      <c r="BH126" s="144">
        <f t="shared" si="17"/>
        <v>0</v>
      </c>
      <c r="BI126" s="144">
        <f t="shared" si="18"/>
        <v>0</v>
      </c>
      <c r="BJ126" s="17" t="s">
        <v>79</v>
      </c>
      <c r="BK126" s="144">
        <f t="shared" si="19"/>
        <v>0</v>
      </c>
      <c r="BL126" s="17" t="s">
        <v>189</v>
      </c>
      <c r="BM126" s="143" t="s">
        <v>546</v>
      </c>
    </row>
    <row r="127" spans="2:65" s="1" customFormat="1" ht="24.2" customHeight="1">
      <c r="B127" s="131"/>
      <c r="C127" s="132" t="s">
        <v>351</v>
      </c>
      <c r="D127" s="132" t="s">
        <v>184</v>
      </c>
      <c r="E127" s="133" t="s">
        <v>7100</v>
      </c>
      <c r="F127" s="134" t="s">
        <v>7101</v>
      </c>
      <c r="G127" s="135" t="s">
        <v>5381</v>
      </c>
      <c r="H127" s="136">
        <v>1</v>
      </c>
      <c r="I127" s="137"/>
      <c r="J127" s="138">
        <f t="shared" si="10"/>
        <v>0</v>
      </c>
      <c r="K127" s="134" t="s">
        <v>3</v>
      </c>
      <c r="L127" s="32"/>
      <c r="M127" s="139" t="s">
        <v>3</v>
      </c>
      <c r="N127" s="140" t="s">
        <v>43</v>
      </c>
      <c r="P127" s="141">
        <f t="shared" si="11"/>
        <v>0</v>
      </c>
      <c r="Q127" s="141">
        <v>0</v>
      </c>
      <c r="R127" s="141">
        <f t="shared" si="12"/>
        <v>0</v>
      </c>
      <c r="S127" s="141">
        <v>0</v>
      </c>
      <c r="T127" s="142">
        <f t="shared" si="13"/>
        <v>0</v>
      </c>
      <c r="AR127" s="143" t="s">
        <v>189</v>
      </c>
      <c r="AT127" s="143" t="s">
        <v>184</v>
      </c>
      <c r="AU127" s="143" t="s">
        <v>79</v>
      </c>
      <c r="AY127" s="17" t="s">
        <v>182</v>
      </c>
      <c r="BE127" s="144">
        <f t="shared" si="14"/>
        <v>0</v>
      </c>
      <c r="BF127" s="144">
        <f t="shared" si="15"/>
        <v>0</v>
      </c>
      <c r="BG127" s="144">
        <f t="shared" si="16"/>
        <v>0</v>
      </c>
      <c r="BH127" s="144">
        <f t="shared" si="17"/>
        <v>0</v>
      </c>
      <c r="BI127" s="144">
        <f t="shared" si="18"/>
        <v>0</v>
      </c>
      <c r="BJ127" s="17" t="s">
        <v>79</v>
      </c>
      <c r="BK127" s="144">
        <f t="shared" si="19"/>
        <v>0</v>
      </c>
      <c r="BL127" s="17" t="s">
        <v>189</v>
      </c>
      <c r="BM127" s="143" t="s">
        <v>561</v>
      </c>
    </row>
    <row r="128" spans="2:65" s="1" customFormat="1" ht="16.5" customHeight="1">
      <c r="B128" s="131"/>
      <c r="C128" s="132" t="s">
        <v>357</v>
      </c>
      <c r="D128" s="132" t="s">
        <v>184</v>
      </c>
      <c r="E128" s="133" t="s">
        <v>7078</v>
      </c>
      <c r="F128" s="134" t="s">
        <v>7079</v>
      </c>
      <c r="G128" s="135" t="s">
        <v>5381</v>
      </c>
      <c r="H128" s="136">
        <v>1</v>
      </c>
      <c r="I128" s="137"/>
      <c r="J128" s="138">
        <f t="shared" si="10"/>
        <v>0</v>
      </c>
      <c r="K128" s="134" t="s">
        <v>3</v>
      </c>
      <c r="L128" s="32"/>
      <c r="M128" s="139" t="s">
        <v>3</v>
      </c>
      <c r="N128" s="140" t="s">
        <v>43</v>
      </c>
      <c r="P128" s="141">
        <f t="shared" si="11"/>
        <v>0</v>
      </c>
      <c r="Q128" s="141">
        <v>0</v>
      </c>
      <c r="R128" s="141">
        <f t="shared" si="12"/>
        <v>0</v>
      </c>
      <c r="S128" s="141">
        <v>0</v>
      </c>
      <c r="T128" s="142">
        <f t="shared" si="13"/>
        <v>0</v>
      </c>
      <c r="AR128" s="143" t="s">
        <v>189</v>
      </c>
      <c r="AT128" s="143" t="s">
        <v>184</v>
      </c>
      <c r="AU128" s="143" t="s">
        <v>79</v>
      </c>
      <c r="AY128" s="17" t="s">
        <v>182</v>
      </c>
      <c r="BE128" s="144">
        <f t="shared" si="14"/>
        <v>0</v>
      </c>
      <c r="BF128" s="144">
        <f t="shared" si="15"/>
        <v>0</v>
      </c>
      <c r="BG128" s="144">
        <f t="shared" si="16"/>
        <v>0</v>
      </c>
      <c r="BH128" s="144">
        <f t="shared" si="17"/>
        <v>0</v>
      </c>
      <c r="BI128" s="144">
        <f t="shared" si="18"/>
        <v>0</v>
      </c>
      <c r="BJ128" s="17" t="s">
        <v>79</v>
      </c>
      <c r="BK128" s="144">
        <f t="shared" si="19"/>
        <v>0</v>
      </c>
      <c r="BL128" s="17" t="s">
        <v>189</v>
      </c>
      <c r="BM128" s="143" t="s">
        <v>577</v>
      </c>
    </row>
    <row r="129" spans="2:65" s="1" customFormat="1" ht="24.2" customHeight="1">
      <c r="B129" s="131"/>
      <c r="C129" s="132" t="s">
        <v>363</v>
      </c>
      <c r="D129" s="132" t="s">
        <v>184</v>
      </c>
      <c r="E129" s="133" t="s">
        <v>7102</v>
      </c>
      <c r="F129" s="134" t="s">
        <v>7103</v>
      </c>
      <c r="G129" s="135" t="s">
        <v>5381</v>
      </c>
      <c r="H129" s="136">
        <v>1</v>
      </c>
      <c r="I129" s="137"/>
      <c r="J129" s="138">
        <f t="shared" si="10"/>
        <v>0</v>
      </c>
      <c r="K129" s="134" t="s">
        <v>3</v>
      </c>
      <c r="L129" s="32"/>
      <c r="M129" s="139" t="s">
        <v>3</v>
      </c>
      <c r="N129" s="140" t="s">
        <v>43</v>
      </c>
      <c r="P129" s="141">
        <f t="shared" si="11"/>
        <v>0</v>
      </c>
      <c r="Q129" s="141">
        <v>0</v>
      </c>
      <c r="R129" s="141">
        <f t="shared" si="12"/>
        <v>0</v>
      </c>
      <c r="S129" s="141">
        <v>0</v>
      </c>
      <c r="T129" s="142">
        <f t="shared" si="13"/>
        <v>0</v>
      </c>
      <c r="AR129" s="143" t="s">
        <v>189</v>
      </c>
      <c r="AT129" s="143" t="s">
        <v>184</v>
      </c>
      <c r="AU129" s="143" t="s">
        <v>79</v>
      </c>
      <c r="AY129" s="17" t="s">
        <v>182</v>
      </c>
      <c r="BE129" s="144">
        <f t="shared" si="14"/>
        <v>0</v>
      </c>
      <c r="BF129" s="144">
        <f t="shared" si="15"/>
        <v>0</v>
      </c>
      <c r="BG129" s="144">
        <f t="shared" si="16"/>
        <v>0</v>
      </c>
      <c r="BH129" s="144">
        <f t="shared" si="17"/>
        <v>0</v>
      </c>
      <c r="BI129" s="144">
        <f t="shared" si="18"/>
        <v>0</v>
      </c>
      <c r="BJ129" s="17" t="s">
        <v>79</v>
      </c>
      <c r="BK129" s="144">
        <f t="shared" si="19"/>
        <v>0</v>
      </c>
      <c r="BL129" s="17" t="s">
        <v>189</v>
      </c>
      <c r="BM129" s="143" t="s">
        <v>613</v>
      </c>
    </row>
    <row r="130" spans="2:65" s="1" customFormat="1" ht="16.5" customHeight="1">
      <c r="B130" s="131"/>
      <c r="C130" s="132" t="s">
        <v>374</v>
      </c>
      <c r="D130" s="132" t="s">
        <v>184</v>
      </c>
      <c r="E130" s="133" t="s">
        <v>7104</v>
      </c>
      <c r="F130" s="134" t="s">
        <v>7105</v>
      </c>
      <c r="G130" s="135" t="s">
        <v>5381</v>
      </c>
      <c r="H130" s="136">
        <v>1</v>
      </c>
      <c r="I130" s="137"/>
      <c r="J130" s="138">
        <f t="shared" si="10"/>
        <v>0</v>
      </c>
      <c r="K130" s="134" t="s">
        <v>3</v>
      </c>
      <c r="L130" s="32"/>
      <c r="M130" s="139" t="s">
        <v>3</v>
      </c>
      <c r="N130" s="140" t="s">
        <v>43</v>
      </c>
      <c r="P130" s="141">
        <f t="shared" si="11"/>
        <v>0</v>
      </c>
      <c r="Q130" s="141">
        <v>0</v>
      </c>
      <c r="R130" s="141">
        <f t="shared" si="12"/>
        <v>0</v>
      </c>
      <c r="S130" s="141">
        <v>0</v>
      </c>
      <c r="T130" s="142">
        <f t="shared" si="13"/>
        <v>0</v>
      </c>
      <c r="AR130" s="143" t="s">
        <v>189</v>
      </c>
      <c r="AT130" s="143" t="s">
        <v>184</v>
      </c>
      <c r="AU130" s="143" t="s">
        <v>79</v>
      </c>
      <c r="AY130" s="17" t="s">
        <v>182</v>
      </c>
      <c r="BE130" s="144">
        <f t="shared" si="14"/>
        <v>0</v>
      </c>
      <c r="BF130" s="144">
        <f t="shared" si="15"/>
        <v>0</v>
      </c>
      <c r="BG130" s="144">
        <f t="shared" si="16"/>
        <v>0</v>
      </c>
      <c r="BH130" s="144">
        <f t="shared" si="17"/>
        <v>0</v>
      </c>
      <c r="BI130" s="144">
        <f t="shared" si="18"/>
        <v>0</v>
      </c>
      <c r="BJ130" s="17" t="s">
        <v>79</v>
      </c>
      <c r="BK130" s="144">
        <f t="shared" si="19"/>
        <v>0</v>
      </c>
      <c r="BL130" s="17" t="s">
        <v>189</v>
      </c>
      <c r="BM130" s="143" t="s">
        <v>653</v>
      </c>
    </row>
    <row r="131" spans="2:65" s="1" customFormat="1" ht="33" customHeight="1">
      <c r="B131" s="131"/>
      <c r="C131" s="132" t="s">
        <v>382</v>
      </c>
      <c r="D131" s="132" t="s">
        <v>184</v>
      </c>
      <c r="E131" s="133" t="s">
        <v>7106</v>
      </c>
      <c r="F131" s="134" t="s">
        <v>7083</v>
      </c>
      <c r="G131" s="135" t="s">
        <v>5381</v>
      </c>
      <c r="H131" s="136">
        <v>2</v>
      </c>
      <c r="I131" s="137"/>
      <c r="J131" s="138">
        <f t="shared" si="10"/>
        <v>0</v>
      </c>
      <c r="K131" s="134" t="s">
        <v>3</v>
      </c>
      <c r="L131" s="32"/>
      <c r="M131" s="139" t="s">
        <v>3</v>
      </c>
      <c r="N131" s="140" t="s">
        <v>43</v>
      </c>
      <c r="P131" s="141">
        <f t="shared" si="11"/>
        <v>0</v>
      </c>
      <c r="Q131" s="141">
        <v>0</v>
      </c>
      <c r="R131" s="141">
        <f t="shared" si="12"/>
        <v>0</v>
      </c>
      <c r="S131" s="141">
        <v>0</v>
      </c>
      <c r="T131" s="142">
        <f t="shared" si="13"/>
        <v>0</v>
      </c>
      <c r="AR131" s="143" t="s">
        <v>189</v>
      </c>
      <c r="AT131" s="143" t="s">
        <v>184</v>
      </c>
      <c r="AU131" s="143" t="s">
        <v>79</v>
      </c>
      <c r="AY131" s="17" t="s">
        <v>182</v>
      </c>
      <c r="BE131" s="144">
        <f t="shared" si="14"/>
        <v>0</v>
      </c>
      <c r="BF131" s="144">
        <f t="shared" si="15"/>
        <v>0</v>
      </c>
      <c r="BG131" s="144">
        <f t="shared" si="16"/>
        <v>0</v>
      </c>
      <c r="BH131" s="144">
        <f t="shared" si="17"/>
        <v>0</v>
      </c>
      <c r="BI131" s="144">
        <f t="shared" si="18"/>
        <v>0</v>
      </c>
      <c r="BJ131" s="17" t="s">
        <v>79</v>
      </c>
      <c r="BK131" s="144">
        <f t="shared" si="19"/>
        <v>0</v>
      </c>
      <c r="BL131" s="17" t="s">
        <v>189</v>
      </c>
      <c r="BM131" s="143" t="s">
        <v>668</v>
      </c>
    </row>
    <row r="132" spans="2:65" s="1" customFormat="1" ht="16.5" customHeight="1">
      <c r="B132" s="131"/>
      <c r="C132" s="132" t="s">
        <v>390</v>
      </c>
      <c r="D132" s="132" t="s">
        <v>184</v>
      </c>
      <c r="E132" s="133" t="s">
        <v>7107</v>
      </c>
      <c r="F132" s="134" t="s">
        <v>7085</v>
      </c>
      <c r="G132" s="135" t="s">
        <v>5381</v>
      </c>
      <c r="H132" s="136">
        <v>1</v>
      </c>
      <c r="I132" s="137"/>
      <c r="J132" s="138">
        <f t="shared" si="10"/>
        <v>0</v>
      </c>
      <c r="K132" s="134" t="s">
        <v>3</v>
      </c>
      <c r="L132" s="32"/>
      <c r="M132" s="139" t="s">
        <v>3</v>
      </c>
      <c r="N132" s="140" t="s">
        <v>43</v>
      </c>
      <c r="P132" s="141">
        <f t="shared" si="11"/>
        <v>0</v>
      </c>
      <c r="Q132" s="141">
        <v>0</v>
      </c>
      <c r="R132" s="141">
        <f t="shared" si="12"/>
        <v>0</v>
      </c>
      <c r="S132" s="141">
        <v>0</v>
      </c>
      <c r="T132" s="142">
        <f t="shared" si="13"/>
        <v>0</v>
      </c>
      <c r="AR132" s="143" t="s">
        <v>189</v>
      </c>
      <c r="AT132" s="143" t="s">
        <v>184</v>
      </c>
      <c r="AU132" s="143" t="s">
        <v>79</v>
      </c>
      <c r="AY132" s="17" t="s">
        <v>182</v>
      </c>
      <c r="BE132" s="144">
        <f t="shared" si="14"/>
        <v>0</v>
      </c>
      <c r="BF132" s="144">
        <f t="shared" si="15"/>
        <v>0</v>
      </c>
      <c r="BG132" s="144">
        <f t="shared" si="16"/>
        <v>0</v>
      </c>
      <c r="BH132" s="144">
        <f t="shared" si="17"/>
        <v>0</v>
      </c>
      <c r="BI132" s="144">
        <f t="shared" si="18"/>
        <v>0</v>
      </c>
      <c r="BJ132" s="17" t="s">
        <v>79</v>
      </c>
      <c r="BK132" s="144">
        <f t="shared" si="19"/>
        <v>0</v>
      </c>
      <c r="BL132" s="17" t="s">
        <v>189</v>
      </c>
      <c r="BM132" s="143" t="s">
        <v>682</v>
      </c>
    </row>
    <row r="133" spans="2:65" s="1" customFormat="1" ht="21.75" customHeight="1">
      <c r="B133" s="131"/>
      <c r="C133" s="132" t="s">
        <v>395</v>
      </c>
      <c r="D133" s="132" t="s">
        <v>184</v>
      </c>
      <c r="E133" s="133" t="s">
        <v>7108</v>
      </c>
      <c r="F133" s="134" t="s">
        <v>7109</v>
      </c>
      <c r="G133" s="135" t="s">
        <v>5381</v>
      </c>
      <c r="H133" s="136">
        <v>1</v>
      </c>
      <c r="I133" s="137"/>
      <c r="J133" s="138">
        <f t="shared" si="10"/>
        <v>0</v>
      </c>
      <c r="K133" s="134" t="s">
        <v>3</v>
      </c>
      <c r="L133" s="32"/>
      <c r="M133" s="139" t="s">
        <v>3</v>
      </c>
      <c r="N133" s="140" t="s">
        <v>43</v>
      </c>
      <c r="P133" s="141">
        <f t="shared" si="11"/>
        <v>0</v>
      </c>
      <c r="Q133" s="141">
        <v>0</v>
      </c>
      <c r="R133" s="141">
        <f t="shared" si="12"/>
        <v>0</v>
      </c>
      <c r="S133" s="141">
        <v>0</v>
      </c>
      <c r="T133" s="142">
        <f t="shared" si="13"/>
        <v>0</v>
      </c>
      <c r="AR133" s="143" t="s">
        <v>189</v>
      </c>
      <c r="AT133" s="143" t="s">
        <v>184</v>
      </c>
      <c r="AU133" s="143" t="s">
        <v>79</v>
      </c>
      <c r="AY133" s="17" t="s">
        <v>182</v>
      </c>
      <c r="BE133" s="144">
        <f t="shared" si="14"/>
        <v>0</v>
      </c>
      <c r="BF133" s="144">
        <f t="shared" si="15"/>
        <v>0</v>
      </c>
      <c r="BG133" s="144">
        <f t="shared" si="16"/>
        <v>0</v>
      </c>
      <c r="BH133" s="144">
        <f t="shared" si="17"/>
        <v>0</v>
      </c>
      <c r="BI133" s="144">
        <f t="shared" si="18"/>
        <v>0</v>
      </c>
      <c r="BJ133" s="17" t="s">
        <v>79</v>
      </c>
      <c r="BK133" s="144">
        <f t="shared" si="19"/>
        <v>0</v>
      </c>
      <c r="BL133" s="17" t="s">
        <v>189</v>
      </c>
      <c r="BM133" s="143" t="s">
        <v>695</v>
      </c>
    </row>
    <row r="134" spans="2:65" s="1" customFormat="1" ht="37.9" customHeight="1">
      <c r="B134" s="131"/>
      <c r="C134" s="132" t="s">
        <v>405</v>
      </c>
      <c r="D134" s="132" t="s">
        <v>184</v>
      </c>
      <c r="E134" s="133" t="s">
        <v>7110</v>
      </c>
      <c r="F134" s="134" t="s">
        <v>7111</v>
      </c>
      <c r="G134" s="135" t="s">
        <v>5381</v>
      </c>
      <c r="H134" s="136">
        <v>1</v>
      </c>
      <c r="I134" s="137"/>
      <c r="J134" s="138">
        <f t="shared" si="10"/>
        <v>0</v>
      </c>
      <c r="K134" s="134" t="s">
        <v>3</v>
      </c>
      <c r="L134" s="32"/>
      <c r="M134" s="139" t="s">
        <v>3</v>
      </c>
      <c r="N134" s="140" t="s">
        <v>43</v>
      </c>
      <c r="P134" s="141">
        <f t="shared" si="11"/>
        <v>0</v>
      </c>
      <c r="Q134" s="141">
        <v>0</v>
      </c>
      <c r="R134" s="141">
        <f t="shared" si="12"/>
        <v>0</v>
      </c>
      <c r="S134" s="141">
        <v>0</v>
      </c>
      <c r="T134" s="142">
        <f t="shared" si="13"/>
        <v>0</v>
      </c>
      <c r="AR134" s="143" t="s">
        <v>189</v>
      </c>
      <c r="AT134" s="143" t="s">
        <v>184</v>
      </c>
      <c r="AU134" s="143" t="s">
        <v>79</v>
      </c>
      <c r="AY134" s="17" t="s">
        <v>182</v>
      </c>
      <c r="BE134" s="144">
        <f t="shared" si="14"/>
        <v>0</v>
      </c>
      <c r="BF134" s="144">
        <f t="shared" si="15"/>
        <v>0</v>
      </c>
      <c r="BG134" s="144">
        <f t="shared" si="16"/>
        <v>0</v>
      </c>
      <c r="BH134" s="144">
        <f t="shared" si="17"/>
        <v>0</v>
      </c>
      <c r="BI134" s="144">
        <f t="shared" si="18"/>
        <v>0</v>
      </c>
      <c r="BJ134" s="17" t="s">
        <v>79</v>
      </c>
      <c r="BK134" s="144">
        <f t="shared" si="19"/>
        <v>0</v>
      </c>
      <c r="BL134" s="17" t="s">
        <v>189</v>
      </c>
      <c r="BM134" s="143" t="s">
        <v>709</v>
      </c>
    </row>
    <row r="135" spans="2:65" s="1" customFormat="1" ht="37.9" customHeight="1">
      <c r="B135" s="131"/>
      <c r="C135" s="132" t="s">
        <v>418</v>
      </c>
      <c r="D135" s="132" t="s">
        <v>184</v>
      </c>
      <c r="E135" s="133" t="s">
        <v>7112</v>
      </c>
      <c r="F135" s="134" t="s">
        <v>7087</v>
      </c>
      <c r="G135" s="135" t="s">
        <v>5381</v>
      </c>
      <c r="H135" s="136">
        <v>6</v>
      </c>
      <c r="I135" s="137"/>
      <c r="J135" s="138">
        <f t="shared" si="10"/>
        <v>0</v>
      </c>
      <c r="K135" s="134" t="s">
        <v>3</v>
      </c>
      <c r="L135" s="32"/>
      <c r="M135" s="139" t="s">
        <v>3</v>
      </c>
      <c r="N135" s="140" t="s">
        <v>43</v>
      </c>
      <c r="P135" s="141">
        <f t="shared" si="11"/>
        <v>0</v>
      </c>
      <c r="Q135" s="141">
        <v>0</v>
      </c>
      <c r="R135" s="141">
        <f t="shared" si="12"/>
        <v>0</v>
      </c>
      <c r="S135" s="141">
        <v>0</v>
      </c>
      <c r="T135" s="142">
        <f t="shared" si="13"/>
        <v>0</v>
      </c>
      <c r="AR135" s="143" t="s">
        <v>189</v>
      </c>
      <c r="AT135" s="143" t="s">
        <v>184</v>
      </c>
      <c r="AU135" s="143" t="s">
        <v>79</v>
      </c>
      <c r="AY135" s="17" t="s">
        <v>182</v>
      </c>
      <c r="BE135" s="144">
        <f t="shared" si="14"/>
        <v>0</v>
      </c>
      <c r="BF135" s="144">
        <f t="shared" si="15"/>
        <v>0</v>
      </c>
      <c r="BG135" s="144">
        <f t="shared" si="16"/>
        <v>0</v>
      </c>
      <c r="BH135" s="144">
        <f t="shared" si="17"/>
        <v>0</v>
      </c>
      <c r="BI135" s="144">
        <f t="shared" si="18"/>
        <v>0</v>
      </c>
      <c r="BJ135" s="17" t="s">
        <v>79</v>
      </c>
      <c r="BK135" s="144">
        <f t="shared" si="19"/>
        <v>0</v>
      </c>
      <c r="BL135" s="17" t="s">
        <v>189</v>
      </c>
      <c r="BM135" s="143" t="s">
        <v>729</v>
      </c>
    </row>
    <row r="136" spans="2:65" s="1" customFormat="1" ht="19.5">
      <c r="B136" s="32"/>
      <c r="D136" s="150" t="s">
        <v>739</v>
      </c>
      <c r="F136" s="352" t="s">
        <v>7088</v>
      </c>
      <c r="I136" s="147"/>
      <c r="L136" s="32"/>
      <c r="M136" s="148"/>
      <c r="T136" s="52"/>
      <c r="AT136" s="17" t="s">
        <v>739</v>
      </c>
      <c r="AU136" s="17" t="s">
        <v>79</v>
      </c>
    </row>
    <row r="137" spans="2:65" s="1" customFormat="1" ht="16.5" customHeight="1">
      <c r="B137" s="131"/>
      <c r="C137" s="132" t="s">
        <v>425</v>
      </c>
      <c r="D137" s="132" t="s">
        <v>184</v>
      </c>
      <c r="E137" s="133" t="s">
        <v>112</v>
      </c>
      <c r="F137" s="134" t="s">
        <v>7089</v>
      </c>
      <c r="G137" s="135" t="s">
        <v>5381</v>
      </c>
      <c r="H137" s="136">
        <v>1</v>
      </c>
      <c r="I137" s="137"/>
      <c r="J137" s="138">
        <f>ROUND(I137*H137,2)</f>
        <v>0</v>
      </c>
      <c r="K137" s="134" t="s">
        <v>3</v>
      </c>
      <c r="L137" s="32"/>
      <c r="M137" s="139" t="s">
        <v>3</v>
      </c>
      <c r="N137" s="140" t="s">
        <v>43</v>
      </c>
      <c r="P137" s="141">
        <f>O137*H137</f>
        <v>0</v>
      </c>
      <c r="Q137" s="141">
        <v>0</v>
      </c>
      <c r="R137" s="141">
        <f>Q137*H137</f>
        <v>0</v>
      </c>
      <c r="S137" s="141">
        <v>0</v>
      </c>
      <c r="T137" s="142">
        <f>S137*H137</f>
        <v>0</v>
      </c>
      <c r="AR137" s="143" t="s">
        <v>189</v>
      </c>
      <c r="AT137" s="143" t="s">
        <v>184</v>
      </c>
      <c r="AU137" s="143" t="s">
        <v>79</v>
      </c>
      <c r="AY137" s="17" t="s">
        <v>182</v>
      </c>
      <c r="BE137" s="144">
        <f>IF(N137="základní",J137,0)</f>
        <v>0</v>
      </c>
      <c r="BF137" s="144">
        <f>IF(N137="snížená",J137,0)</f>
        <v>0</v>
      </c>
      <c r="BG137" s="144">
        <f>IF(N137="zákl. přenesená",J137,0)</f>
        <v>0</v>
      </c>
      <c r="BH137" s="144">
        <f>IF(N137="sníž. přenesená",J137,0)</f>
        <v>0</v>
      </c>
      <c r="BI137" s="144">
        <f>IF(N137="nulová",J137,0)</f>
        <v>0</v>
      </c>
      <c r="BJ137" s="17" t="s">
        <v>79</v>
      </c>
      <c r="BK137" s="144">
        <f>ROUND(I137*H137,2)</f>
        <v>0</v>
      </c>
      <c r="BL137" s="17" t="s">
        <v>189</v>
      </c>
      <c r="BM137" s="143" t="s">
        <v>742</v>
      </c>
    </row>
    <row r="138" spans="2:65" s="1" customFormat="1" ht="24.2" customHeight="1">
      <c r="B138" s="131"/>
      <c r="C138" s="132" t="s">
        <v>439</v>
      </c>
      <c r="D138" s="132" t="s">
        <v>184</v>
      </c>
      <c r="E138" s="133" t="s">
        <v>7113</v>
      </c>
      <c r="F138" s="134" t="s">
        <v>7091</v>
      </c>
      <c r="G138" s="135" t="s">
        <v>5381</v>
      </c>
      <c r="H138" s="136">
        <v>16</v>
      </c>
      <c r="I138" s="137"/>
      <c r="J138" s="138">
        <f>ROUND(I138*H138,2)</f>
        <v>0</v>
      </c>
      <c r="K138" s="134" t="s">
        <v>3</v>
      </c>
      <c r="L138" s="32"/>
      <c r="M138" s="139" t="s">
        <v>3</v>
      </c>
      <c r="N138" s="140" t="s">
        <v>43</v>
      </c>
      <c r="P138" s="141">
        <f>O138*H138</f>
        <v>0</v>
      </c>
      <c r="Q138" s="141">
        <v>0</v>
      </c>
      <c r="R138" s="141">
        <f>Q138*H138</f>
        <v>0</v>
      </c>
      <c r="S138" s="141">
        <v>0</v>
      </c>
      <c r="T138" s="142">
        <f>S138*H138</f>
        <v>0</v>
      </c>
      <c r="AR138" s="143" t="s">
        <v>189</v>
      </c>
      <c r="AT138" s="143" t="s">
        <v>184</v>
      </c>
      <c r="AU138" s="143" t="s">
        <v>79</v>
      </c>
      <c r="AY138" s="17" t="s">
        <v>182</v>
      </c>
      <c r="BE138" s="144">
        <f>IF(N138="základní",J138,0)</f>
        <v>0</v>
      </c>
      <c r="BF138" s="144">
        <f>IF(N138="snížená",J138,0)</f>
        <v>0</v>
      </c>
      <c r="BG138" s="144">
        <f>IF(N138="zákl. přenesená",J138,0)</f>
        <v>0</v>
      </c>
      <c r="BH138" s="144">
        <f>IF(N138="sníž. přenesená",J138,0)</f>
        <v>0</v>
      </c>
      <c r="BI138" s="144">
        <f>IF(N138="nulová",J138,0)</f>
        <v>0</v>
      </c>
      <c r="BJ138" s="17" t="s">
        <v>79</v>
      </c>
      <c r="BK138" s="144">
        <f>ROUND(I138*H138,2)</f>
        <v>0</v>
      </c>
      <c r="BL138" s="17" t="s">
        <v>189</v>
      </c>
      <c r="BM138" s="143" t="s">
        <v>772</v>
      </c>
    </row>
    <row r="139" spans="2:65" s="11" customFormat="1" ht="25.9" customHeight="1">
      <c r="B139" s="119"/>
      <c r="D139" s="120" t="s">
        <v>71</v>
      </c>
      <c r="E139" s="121" t="s">
        <v>7114</v>
      </c>
      <c r="F139" s="353" t="s">
        <v>7115</v>
      </c>
      <c r="I139" s="122"/>
      <c r="J139" s="123">
        <f>BK139</f>
        <v>0</v>
      </c>
      <c r="L139" s="119"/>
      <c r="M139" s="124"/>
      <c r="P139" s="125">
        <f>SUM(P140:P153)</f>
        <v>0</v>
      </c>
      <c r="R139" s="125">
        <f>SUM(R140:R153)</f>
        <v>0</v>
      </c>
      <c r="T139" s="126">
        <f>SUM(T140:T153)</f>
        <v>0</v>
      </c>
      <c r="AR139" s="120" t="s">
        <v>79</v>
      </c>
      <c r="AT139" s="127" t="s">
        <v>71</v>
      </c>
      <c r="AU139" s="127" t="s">
        <v>72</v>
      </c>
      <c r="AY139" s="120" t="s">
        <v>182</v>
      </c>
      <c r="BK139" s="128">
        <f>SUM(BK140:BK153)</f>
        <v>0</v>
      </c>
    </row>
    <row r="140" spans="2:65" s="1" customFormat="1" ht="44.25" customHeight="1">
      <c r="B140" s="131"/>
      <c r="C140" s="132" t="s">
        <v>444</v>
      </c>
      <c r="D140" s="132" t="s">
        <v>184</v>
      </c>
      <c r="E140" s="133" t="s">
        <v>7116</v>
      </c>
      <c r="F140" s="134" t="s">
        <v>7061</v>
      </c>
      <c r="G140" s="135" t="s">
        <v>5381</v>
      </c>
      <c r="H140" s="136">
        <v>4</v>
      </c>
      <c r="I140" s="137"/>
      <c r="J140" s="138">
        <f t="shared" ref="J140:J153" si="20">ROUND(I140*H140,2)</f>
        <v>0</v>
      </c>
      <c r="K140" s="134" t="s">
        <v>3</v>
      </c>
      <c r="L140" s="32"/>
      <c r="M140" s="139" t="s">
        <v>3</v>
      </c>
      <c r="N140" s="140" t="s">
        <v>43</v>
      </c>
      <c r="P140" s="141">
        <f t="shared" ref="P140:P153" si="21">O140*H140</f>
        <v>0</v>
      </c>
      <c r="Q140" s="141">
        <v>0</v>
      </c>
      <c r="R140" s="141">
        <f t="shared" ref="R140:R153" si="22">Q140*H140</f>
        <v>0</v>
      </c>
      <c r="S140" s="141">
        <v>0</v>
      </c>
      <c r="T140" s="142">
        <f t="shared" ref="T140:T153" si="23">S140*H140</f>
        <v>0</v>
      </c>
      <c r="AR140" s="143" t="s">
        <v>189</v>
      </c>
      <c r="AT140" s="143" t="s">
        <v>184</v>
      </c>
      <c r="AU140" s="143" t="s">
        <v>79</v>
      </c>
      <c r="AY140" s="17" t="s">
        <v>182</v>
      </c>
      <c r="BE140" s="144">
        <f t="shared" ref="BE140:BE153" si="24">IF(N140="základní",J140,0)</f>
        <v>0</v>
      </c>
      <c r="BF140" s="144">
        <f t="shared" ref="BF140:BF153" si="25">IF(N140="snížená",J140,0)</f>
        <v>0</v>
      </c>
      <c r="BG140" s="144">
        <f t="shared" ref="BG140:BG153" si="26">IF(N140="zákl. přenesená",J140,0)</f>
        <v>0</v>
      </c>
      <c r="BH140" s="144">
        <f t="shared" ref="BH140:BH153" si="27">IF(N140="sníž. přenesená",J140,0)</f>
        <v>0</v>
      </c>
      <c r="BI140" s="144">
        <f t="shared" ref="BI140:BI153" si="28">IF(N140="nulová",J140,0)</f>
        <v>0</v>
      </c>
      <c r="BJ140" s="17" t="s">
        <v>79</v>
      </c>
      <c r="BK140" s="144">
        <f t="shared" ref="BK140:BK153" si="29">ROUND(I140*H140,2)</f>
        <v>0</v>
      </c>
      <c r="BL140" s="17" t="s">
        <v>189</v>
      </c>
      <c r="BM140" s="143" t="s">
        <v>808</v>
      </c>
    </row>
    <row r="141" spans="2:65" s="1" customFormat="1" ht="16.5" customHeight="1">
      <c r="B141" s="131"/>
      <c r="C141" s="132" t="s">
        <v>454</v>
      </c>
      <c r="D141" s="132" t="s">
        <v>184</v>
      </c>
      <c r="E141" s="133" t="s">
        <v>7062</v>
      </c>
      <c r="F141" s="134" t="s">
        <v>7063</v>
      </c>
      <c r="G141" s="135" t="s">
        <v>5381</v>
      </c>
      <c r="H141" s="136">
        <v>4</v>
      </c>
      <c r="I141" s="137"/>
      <c r="J141" s="138">
        <f t="shared" si="20"/>
        <v>0</v>
      </c>
      <c r="K141" s="134" t="s">
        <v>3</v>
      </c>
      <c r="L141" s="32"/>
      <c r="M141" s="139" t="s">
        <v>3</v>
      </c>
      <c r="N141" s="140" t="s">
        <v>43</v>
      </c>
      <c r="P141" s="141">
        <f t="shared" si="21"/>
        <v>0</v>
      </c>
      <c r="Q141" s="141">
        <v>0</v>
      </c>
      <c r="R141" s="141">
        <f t="shared" si="22"/>
        <v>0</v>
      </c>
      <c r="S141" s="141">
        <v>0</v>
      </c>
      <c r="T141" s="142">
        <f t="shared" si="23"/>
        <v>0</v>
      </c>
      <c r="AR141" s="143" t="s">
        <v>189</v>
      </c>
      <c r="AT141" s="143" t="s">
        <v>184</v>
      </c>
      <c r="AU141" s="143" t="s">
        <v>79</v>
      </c>
      <c r="AY141" s="17" t="s">
        <v>182</v>
      </c>
      <c r="BE141" s="144">
        <f t="shared" si="24"/>
        <v>0</v>
      </c>
      <c r="BF141" s="144">
        <f t="shared" si="25"/>
        <v>0</v>
      </c>
      <c r="BG141" s="144">
        <f t="shared" si="26"/>
        <v>0</v>
      </c>
      <c r="BH141" s="144">
        <f t="shared" si="27"/>
        <v>0</v>
      </c>
      <c r="BI141" s="144">
        <f t="shared" si="28"/>
        <v>0</v>
      </c>
      <c r="BJ141" s="17" t="s">
        <v>79</v>
      </c>
      <c r="BK141" s="144">
        <f t="shared" si="29"/>
        <v>0</v>
      </c>
      <c r="BL141" s="17" t="s">
        <v>189</v>
      </c>
      <c r="BM141" s="143" t="s">
        <v>838</v>
      </c>
    </row>
    <row r="142" spans="2:65" s="1" customFormat="1" ht="49.15" customHeight="1">
      <c r="B142" s="131"/>
      <c r="C142" s="132" t="s">
        <v>464</v>
      </c>
      <c r="D142" s="132" t="s">
        <v>184</v>
      </c>
      <c r="E142" s="133" t="s">
        <v>7117</v>
      </c>
      <c r="F142" s="134" t="s">
        <v>7065</v>
      </c>
      <c r="G142" s="135" t="s">
        <v>5381</v>
      </c>
      <c r="H142" s="136">
        <v>1</v>
      </c>
      <c r="I142" s="137"/>
      <c r="J142" s="138">
        <f t="shared" si="20"/>
        <v>0</v>
      </c>
      <c r="K142" s="134" t="s">
        <v>3</v>
      </c>
      <c r="L142" s="32"/>
      <c r="M142" s="139" t="s">
        <v>3</v>
      </c>
      <c r="N142" s="140" t="s">
        <v>43</v>
      </c>
      <c r="P142" s="141">
        <f t="shared" si="21"/>
        <v>0</v>
      </c>
      <c r="Q142" s="141">
        <v>0</v>
      </c>
      <c r="R142" s="141">
        <f t="shared" si="22"/>
        <v>0</v>
      </c>
      <c r="S142" s="141">
        <v>0</v>
      </c>
      <c r="T142" s="142">
        <f t="shared" si="23"/>
        <v>0</v>
      </c>
      <c r="AR142" s="143" t="s">
        <v>189</v>
      </c>
      <c r="AT142" s="143" t="s">
        <v>184</v>
      </c>
      <c r="AU142" s="143" t="s">
        <v>79</v>
      </c>
      <c r="AY142" s="17" t="s">
        <v>182</v>
      </c>
      <c r="BE142" s="144">
        <f t="shared" si="24"/>
        <v>0</v>
      </c>
      <c r="BF142" s="144">
        <f t="shared" si="25"/>
        <v>0</v>
      </c>
      <c r="BG142" s="144">
        <f t="shared" si="26"/>
        <v>0</v>
      </c>
      <c r="BH142" s="144">
        <f t="shared" si="27"/>
        <v>0</v>
      </c>
      <c r="BI142" s="144">
        <f t="shared" si="28"/>
        <v>0</v>
      </c>
      <c r="BJ142" s="17" t="s">
        <v>79</v>
      </c>
      <c r="BK142" s="144">
        <f t="shared" si="29"/>
        <v>0</v>
      </c>
      <c r="BL142" s="17" t="s">
        <v>189</v>
      </c>
      <c r="BM142" s="143" t="s">
        <v>850</v>
      </c>
    </row>
    <row r="143" spans="2:65" s="1" customFormat="1" ht="24.2" customHeight="1">
      <c r="B143" s="131"/>
      <c r="C143" s="132" t="s">
        <v>479</v>
      </c>
      <c r="D143" s="132" t="s">
        <v>184</v>
      </c>
      <c r="E143" s="133" t="s">
        <v>7118</v>
      </c>
      <c r="F143" s="134" t="s">
        <v>7067</v>
      </c>
      <c r="G143" s="135" t="s">
        <v>5381</v>
      </c>
      <c r="H143" s="136">
        <v>1</v>
      </c>
      <c r="I143" s="137"/>
      <c r="J143" s="138">
        <f t="shared" si="20"/>
        <v>0</v>
      </c>
      <c r="K143" s="134" t="s">
        <v>3</v>
      </c>
      <c r="L143" s="32"/>
      <c r="M143" s="139" t="s">
        <v>3</v>
      </c>
      <c r="N143" s="140" t="s">
        <v>43</v>
      </c>
      <c r="P143" s="141">
        <f t="shared" si="21"/>
        <v>0</v>
      </c>
      <c r="Q143" s="141">
        <v>0</v>
      </c>
      <c r="R143" s="141">
        <f t="shared" si="22"/>
        <v>0</v>
      </c>
      <c r="S143" s="141">
        <v>0</v>
      </c>
      <c r="T143" s="142">
        <f t="shared" si="23"/>
        <v>0</v>
      </c>
      <c r="AR143" s="143" t="s">
        <v>189</v>
      </c>
      <c r="AT143" s="143" t="s">
        <v>184</v>
      </c>
      <c r="AU143" s="143" t="s">
        <v>79</v>
      </c>
      <c r="AY143" s="17" t="s">
        <v>182</v>
      </c>
      <c r="BE143" s="144">
        <f t="shared" si="24"/>
        <v>0</v>
      </c>
      <c r="BF143" s="144">
        <f t="shared" si="25"/>
        <v>0</v>
      </c>
      <c r="BG143" s="144">
        <f t="shared" si="26"/>
        <v>0</v>
      </c>
      <c r="BH143" s="144">
        <f t="shared" si="27"/>
        <v>0</v>
      </c>
      <c r="BI143" s="144">
        <f t="shared" si="28"/>
        <v>0</v>
      </c>
      <c r="BJ143" s="17" t="s">
        <v>79</v>
      </c>
      <c r="BK143" s="144">
        <f t="shared" si="29"/>
        <v>0</v>
      </c>
      <c r="BL143" s="17" t="s">
        <v>189</v>
      </c>
      <c r="BM143" s="143" t="s">
        <v>861</v>
      </c>
    </row>
    <row r="144" spans="2:65" s="1" customFormat="1" ht="66.75" customHeight="1">
      <c r="B144" s="131"/>
      <c r="C144" s="132" t="s">
        <v>484</v>
      </c>
      <c r="D144" s="132" t="s">
        <v>184</v>
      </c>
      <c r="E144" s="133" t="s">
        <v>7119</v>
      </c>
      <c r="F144" s="134" t="s">
        <v>7069</v>
      </c>
      <c r="G144" s="135" t="s">
        <v>5381</v>
      </c>
      <c r="H144" s="136">
        <v>4</v>
      </c>
      <c r="I144" s="137"/>
      <c r="J144" s="138">
        <f t="shared" si="20"/>
        <v>0</v>
      </c>
      <c r="K144" s="134" t="s">
        <v>3</v>
      </c>
      <c r="L144" s="32"/>
      <c r="M144" s="139" t="s">
        <v>3</v>
      </c>
      <c r="N144" s="140" t="s">
        <v>43</v>
      </c>
      <c r="P144" s="141">
        <f t="shared" si="21"/>
        <v>0</v>
      </c>
      <c r="Q144" s="141">
        <v>0</v>
      </c>
      <c r="R144" s="141">
        <f t="shared" si="22"/>
        <v>0</v>
      </c>
      <c r="S144" s="141">
        <v>0</v>
      </c>
      <c r="T144" s="142">
        <f t="shared" si="23"/>
        <v>0</v>
      </c>
      <c r="AR144" s="143" t="s">
        <v>189</v>
      </c>
      <c r="AT144" s="143" t="s">
        <v>184</v>
      </c>
      <c r="AU144" s="143" t="s">
        <v>79</v>
      </c>
      <c r="AY144" s="17" t="s">
        <v>182</v>
      </c>
      <c r="BE144" s="144">
        <f t="shared" si="24"/>
        <v>0</v>
      </c>
      <c r="BF144" s="144">
        <f t="shared" si="25"/>
        <v>0</v>
      </c>
      <c r="BG144" s="144">
        <f t="shared" si="26"/>
        <v>0</v>
      </c>
      <c r="BH144" s="144">
        <f t="shared" si="27"/>
        <v>0</v>
      </c>
      <c r="BI144" s="144">
        <f t="shared" si="28"/>
        <v>0</v>
      </c>
      <c r="BJ144" s="17" t="s">
        <v>79</v>
      </c>
      <c r="BK144" s="144">
        <f t="shared" si="29"/>
        <v>0</v>
      </c>
      <c r="BL144" s="17" t="s">
        <v>189</v>
      </c>
      <c r="BM144" s="143" t="s">
        <v>896</v>
      </c>
    </row>
    <row r="145" spans="2:65" s="1" customFormat="1" ht="37.9" customHeight="1">
      <c r="B145" s="131"/>
      <c r="C145" s="132" t="s">
        <v>499</v>
      </c>
      <c r="D145" s="132" t="s">
        <v>184</v>
      </c>
      <c r="E145" s="133" t="s">
        <v>7120</v>
      </c>
      <c r="F145" s="134" t="s">
        <v>7071</v>
      </c>
      <c r="G145" s="135" t="s">
        <v>5381</v>
      </c>
      <c r="H145" s="136">
        <v>3</v>
      </c>
      <c r="I145" s="137"/>
      <c r="J145" s="138">
        <f t="shared" si="20"/>
        <v>0</v>
      </c>
      <c r="K145" s="134" t="s">
        <v>3</v>
      </c>
      <c r="L145" s="32"/>
      <c r="M145" s="139" t="s">
        <v>3</v>
      </c>
      <c r="N145" s="140" t="s">
        <v>43</v>
      </c>
      <c r="P145" s="141">
        <f t="shared" si="21"/>
        <v>0</v>
      </c>
      <c r="Q145" s="141">
        <v>0</v>
      </c>
      <c r="R145" s="141">
        <f t="shared" si="22"/>
        <v>0</v>
      </c>
      <c r="S145" s="141">
        <v>0</v>
      </c>
      <c r="T145" s="142">
        <f t="shared" si="23"/>
        <v>0</v>
      </c>
      <c r="AR145" s="143" t="s">
        <v>189</v>
      </c>
      <c r="AT145" s="143" t="s">
        <v>184</v>
      </c>
      <c r="AU145" s="143" t="s">
        <v>79</v>
      </c>
      <c r="AY145" s="17" t="s">
        <v>182</v>
      </c>
      <c r="BE145" s="144">
        <f t="shared" si="24"/>
        <v>0</v>
      </c>
      <c r="BF145" s="144">
        <f t="shared" si="25"/>
        <v>0</v>
      </c>
      <c r="BG145" s="144">
        <f t="shared" si="26"/>
        <v>0</v>
      </c>
      <c r="BH145" s="144">
        <f t="shared" si="27"/>
        <v>0</v>
      </c>
      <c r="BI145" s="144">
        <f t="shared" si="28"/>
        <v>0</v>
      </c>
      <c r="BJ145" s="17" t="s">
        <v>79</v>
      </c>
      <c r="BK145" s="144">
        <f t="shared" si="29"/>
        <v>0</v>
      </c>
      <c r="BL145" s="17" t="s">
        <v>189</v>
      </c>
      <c r="BM145" s="143" t="s">
        <v>911</v>
      </c>
    </row>
    <row r="146" spans="2:65" s="1" customFormat="1" ht="33" customHeight="1">
      <c r="B146" s="131"/>
      <c r="C146" s="132" t="s">
        <v>507</v>
      </c>
      <c r="D146" s="132" t="s">
        <v>184</v>
      </c>
      <c r="E146" s="133" t="s">
        <v>7121</v>
      </c>
      <c r="F146" s="134" t="s">
        <v>7073</v>
      </c>
      <c r="G146" s="135" t="s">
        <v>5381</v>
      </c>
      <c r="H146" s="136">
        <v>2</v>
      </c>
      <c r="I146" s="137"/>
      <c r="J146" s="138">
        <f t="shared" si="20"/>
        <v>0</v>
      </c>
      <c r="K146" s="134" t="s">
        <v>3</v>
      </c>
      <c r="L146" s="32"/>
      <c r="M146" s="139" t="s">
        <v>3</v>
      </c>
      <c r="N146" s="140" t="s">
        <v>43</v>
      </c>
      <c r="P146" s="141">
        <f t="shared" si="21"/>
        <v>0</v>
      </c>
      <c r="Q146" s="141">
        <v>0</v>
      </c>
      <c r="R146" s="141">
        <f t="shared" si="22"/>
        <v>0</v>
      </c>
      <c r="S146" s="141">
        <v>0</v>
      </c>
      <c r="T146" s="142">
        <f t="shared" si="23"/>
        <v>0</v>
      </c>
      <c r="AR146" s="143" t="s">
        <v>189</v>
      </c>
      <c r="AT146" s="143" t="s">
        <v>184</v>
      </c>
      <c r="AU146" s="143" t="s">
        <v>79</v>
      </c>
      <c r="AY146" s="17" t="s">
        <v>182</v>
      </c>
      <c r="BE146" s="144">
        <f t="shared" si="24"/>
        <v>0</v>
      </c>
      <c r="BF146" s="144">
        <f t="shared" si="25"/>
        <v>0</v>
      </c>
      <c r="BG146" s="144">
        <f t="shared" si="26"/>
        <v>0</v>
      </c>
      <c r="BH146" s="144">
        <f t="shared" si="27"/>
        <v>0</v>
      </c>
      <c r="BI146" s="144">
        <f t="shared" si="28"/>
        <v>0</v>
      </c>
      <c r="BJ146" s="17" t="s">
        <v>79</v>
      </c>
      <c r="BK146" s="144">
        <f t="shared" si="29"/>
        <v>0</v>
      </c>
      <c r="BL146" s="17" t="s">
        <v>189</v>
      </c>
      <c r="BM146" s="143" t="s">
        <v>967</v>
      </c>
    </row>
    <row r="147" spans="2:65" s="1" customFormat="1" ht="24.2" customHeight="1">
      <c r="B147" s="131"/>
      <c r="C147" s="132" t="s">
        <v>513</v>
      </c>
      <c r="D147" s="132" t="s">
        <v>184</v>
      </c>
      <c r="E147" s="133" t="s">
        <v>7122</v>
      </c>
      <c r="F147" s="134" t="s">
        <v>7075</v>
      </c>
      <c r="G147" s="135" t="s">
        <v>5381</v>
      </c>
      <c r="H147" s="136">
        <v>1</v>
      </c>
      <c r="I147" s="137"/>
      <c r="J147" s="138">
        <f t="shared" si="20"/>
        <v>0</v>
      </c>
      <c r="K147" s="134" t="s">
        <v>3</v>
      </c>
      <c r="L147" s="32"/>
      <c r="M147" s="139" t="s">
        <v>3</v>
      </c>
      <c r="N147" s="140" t="s">
        <v>43</v>
      </c>
      <c r="P147" s="141">
        <f t="shared" si="21"/>
        <v>0</v>
      </c>
      <c r="Q147" s="141">
        <v>0</v>
      </c>
      <c r="R147" s="141">
        <f t="shared" si="22"/>
        <v>0</v>
      </c>
      <c r="S147" s="141">
        <v>0</v>
      </c>
      <c r="T147" s="142">
        <f t="shared" si="23"/>
        <v>0</v>
      </c>
      <c r="AR147" s="143" t="s">
        <v>189</v>
      </c>
      <c r="AT147" s="143" t="s">
        <v>184</v>
      </c>
      <c r="AU147" s="143" t="s">
        <v>79</v>
      </c>
      <c r="AY147" s="17" t="s">
        <v>182</v>
      </c>
      <c r="BE147" s="144">
        <f t="shared" si="24"/>
        <v>0</v>
      </c>
      <c r="BF147" s="144">
        <f t="shared" si="25"/>
        <v>0</v>
      </c>
      <c r="BG147" s="144">
        <f t="shared" si="26"/>
        <v>0</v>
      </c>
      <c r="BH147" s="144">
        <f t="shared" si="27"/>
        <v>0</v>
      </c>
      <c r="BI147" s="144">
        <f t="shared" si="28"/>
        <v>0</v>
      </c>
      <c r="BJ147" s="17" t="s">
        <v>79</v>
      </c>
      <c r="BK147" s="144">
        <f t="shared" si="29"/>
        <v>0</v>
      </c>
      <c r="BL147" s="17" t="s">
        <v>189</v>
      </c>
      <c r="BM147" s="143" t="s">
        <v>988</v>
      </c>
    </row>
    <row r="148" spans="2:65" s="1" customFormat="1" ht="24.2" customHeight="1">
      <c r="B148" s="131"/>
      <c r="C148" s="132" t="s">
        <v>520</v>
      </c>
      <c r="D148" s="132" t="s">
        <v>184</v>
      </c>
      <c r="E148" s="133" t="s">
        <v>7123</v>
      </c>
      <c r="F148" s="134" t="s">
        <v>7124</v>
      </c>
      <c r="G148" s="135" t="s">
        <v>5381</v>
      </c>
      <c r="H148" s="136">
        <v>1</v>
      </c>
      <c r="I148" s="137"/>
      <c r="J148" s="138">
        <f t="shared" si="20"/>
        <v>0</v>
      </c>
      <c r="K148" s="134" t="s">
        <v>3</v>
      </c>
      <c r="L148" s="32"/>
      <c r="M148" s="139" t="s">
        <v>3</v>
      </c>
      <c r="N148" s="140" t="s">
        <v>43</v>
      </c>
      <c r="P148" s="141">
        <f t="shared" si="21"/>
        <v>0</v>
      </c>
      <c r="Q148" s="141">
        <v>0</v>
      </c>
      <c r="R148" s="141">
        <f t="shared" si="22"/>
        <v>0</v>
      </c>
      <c r="S148" s="141">
        <v>0</v>
      </c>
      <c r="T148" s="142">
        <f t="shared" si="23"/>
        <v>0</v>
      </c>
      <c r="AR148" s="143" t="s">
        <v>189</v>
      </c>
      <c r="AT148" s="143" t="s">
        <v>184</v>
      </c>
      <c r="AU148" s="143" t="s">
        <v>79</v>
      </c>
      <c r="AY148" s="17" t="s">
        <v>182</v>
      </c>
      <c r="BE148" s="144">
        <f t="shared" si="24"/>
        <v>0</v>
      </c>
      <c r="BF148" s="144">
        <f t="shared" si="25"/>
        <v>0</v>
      </c>
      <c r="BG148" s="144">
        <f t="shared" si="26"/>
        <v>0</v>
      </c>
      <c r="BH148" s="144">
        <f t="shared" si="27"/>
        <v>0</v>
      </c>
      <c r="BI148" s="144">
        <f t="shared" si="28"/>
        <v>0</v>
      </c>
      <c r="BJ148" s="17" t="s">
        <v>79</v>
      </c>
      <c r="BK148" s="144">
        <f t="shared" si="29"/>
        <v>0</v>
      </c>
      <c r="BL148" s="17" t="s">
        <v>189</v>
      </c>
      <c r="BM148" s="143" t="s">
        <v>1003</v>
      </c>
    </row>
    <row r="149" spans="2:65" s="1" customFormat="1" ht="16.5" customHeight="1">
      <c r="B149" s="131"/>
      <c r="C149" s="132" t="s">
        <v>526</v>
      </c>
      <c r="D149" s="132" t="s">
        <v>184</v>
      </c>
      <c r="E149" s="133" t="s">
        <v>7078</v>
      </c>
      <c r="F149" s="134" t="s">
        <v>7079</v>
      </c>
      <c r="G149" s="135" t="s">
        <v>5381</v>
      </c>
      <c r="H149" s="136">
        <v>1</v>
      </c>
      <c r="I149" s="137"/>
      <c r="J149" s="138">
        <f t="shared" si="20"/>
        <v>0</v>
      </c>
      <c r="K149" s="134" t="s">
        <v>3</v>
      </c>
      <c r="L149" s="32"/>
      <c r="M149" s="139" t="s">
        <v>3</v>
      </c>
      <c r="N149" s="140" t="s">
        <v>43</v>
      </c>
      <c r="P149" s="141">
        <f t="shared" si="21"/>
        <v>0</v>
      </c>
      <c r="Q149" s="141">
        <v>0</v>
      </c>
      <c r="R149" s="141">
        <f t="shared" si="22"/>
        <v>0</v>
      </c>
      <c r="S149" s="141">
        <v>0</v>
      </c>
      <c r="T149" s="142">
        <f t="shared" si="23"/>
        <v>0</v>
      </c>
      <c r="AR149" s="143" t="s">
        <v>189</v>
      </c>
      <c r="AT149" s="143" t="s">
        <v>184</v>
      </c>
      <c r="AU149" s="143" t="s">
        <v>79</v>
      </c>
      <c r="AY149" s="17" t="s">
        <v>182</v>
      </c>
      <c r="BE149" s="144">
        <f t="shared" si="24"/>
        <v>0</v>
      </c>
      <c r="BF149" s="144">
        <f t="shared" si="25"/>
        <v>0</v>
      </c>
      <c r="BG149" s="144">
        <f t="shared" si="26"/>
        <v>0</v>
      </c>
      <c r="BH149" s="144">
        <f t="shared" si="27"/>
        <v>0</v>
      </c>
      <c r="BI149" s="144">
        <f t="shared" si="28"/>
        <v>0</v>
      </c>
      <c r="BJ149" s="17" t="s">
        <v>79</v>
      </c>
      <c r="BK149" s="144">
        <f t="shared" si="29"/>
        <v>0</v>
      </c>
      <c r="BL149" s="17" t="s">
        <v>189</v>
      </c>
      <c r="BM149" s="143" t="s">
        <v>1039</v>
      </c>
    </row>
    <row r="150" spans="2:65" s="1" customFormat="1" ht="33" customHeight="1">
      <c r="B150" s="131"/>
      <c r="C150" s="132" t="s">
        <v>531</v>
      </c>
      <c r="D150" s="132" t="s">
        <v>184</v>
      </c>
      <c r="E150" s="133" t="s">
        <v>7125</v>
      </c>
      <c r="F150" s="134" t="s">
        <v>7126</v>
      </c>
      <c r="G150" s="135" t="s">
        <v>5381</v>
      </c>
      <c r="H150" s="136">
        <v>2</v>
      </c>
      <c r="I150" s="137"/>
      <c r="J150" s="138">
        <f t="shared" si="20"/>
        <v>0</v>
      </c>
      <c r="K150" s="134" t="s">
        <v>3</v>
      </c>
      <c r="L150" s="32"/>
      <c r="M150" s="139" t="s">
        <v>3</v>
      </c>
      <c r="N150" s="140" t="s">
        <v>43</v>
      </c>
      <c r="P150" s="141">
        <f t="shared" si="21"/>
        <v>0</v>
      </c>
      <c r="Q150" s="141">
        <v>0</v>
      </c>
      <c r="R150" s="141">
        <f t="shared" si="22"/>
        <v>0</v>
      </c>
      <c r="S150" s="141">
        <v>0</v>
      </c>
      <c r="T150" s="142">
        <f t="shared" si="23"/>
        <v>0</v>
      </c>
      <c r="AR150" s="143" t="s">
        <v>189</v>
      </c>
      <c r="AT150" s="143" t="s">
        <v>184</v>
      </c>
      <c r="AU150" s="143" t="s">
        <v>79</v>
      </c>
      <c r="AY150" s="17" t="s">
        <v>182</v>
      </c>
      <c r="BE150" s="144">
        <f t="shared" si="24"/>
        <v>0</v>
      </c>
      <c r="BF150" s="144">
        <f t="shared" si="25"/>
        <v>0</v>
      </c>
      <c r="BG150" s="144">
        <f t="shared" si="26"/>
        <v>0</v>
      </c>
      <c r="BH150" s="144">
        <f t="shared" si="27"/>
        <v>0</v>
      </c>
      <c r="BI150" s="144">
        <f t="shared" si="28"/>
        <v>0</v>
      </c>
      <c r="BJ150" s="17" t="s">
        <v>79</v>
      </c>
      <c r="BK150" s="144">
        <f t="shared" si="29"/>
        <v>0</v>
      </c>
      <c r="BL150" s="17" t="s">
        <v>189</v>
      </c>
      <c r="BM150" s="143" t="s">
        <v>1053</v>
      </c>
    </row>
    <row r="151" spans="2:65" s="1" customFormat="1" ht="16.5" customHeight="1">
      <c r="B151" s="131"/>
      <c r="C151" s="132" t="s">
        <v>540</v>
      </c>
      <c r="D151" s="132" t="s">
        <v>184</v>
      </c>
      <c r="E151" s="133" t="s">
        <v>7127</v>
      </c>
      <c r="F151" s="134" t="s">
        <v>7085</v>
      </c>
      <c r="G151" s="135" t="s">
        <v>5381</v>
      </c>
      <c r="H151" s="136">
        <v>1</v>
      </c>
      <c r="I151" s="137"/>
      <c r="J151" s="138">
        <f t="shared" si="20"/>
        <v>0</v>
      </c>
      <c r="K151" s="134" t="s">
        <v>3</v>
      </c>
      <c r="L151" s="32"/>
      <c r="M151" s="139" t="s">
        <v>3</v>
      </c>
      <c r="N151" s="140" t="s">
        <v>43</v>
      </c>
      <c r="P151" s="141">
        <f t="shared" si="21"/>
        <v>0</v>
      </c>
      <c r="Q151" s="141">
        <v>0</v>
      </c>
      <c r="R151" s="141">
        <f t="shared" si="22"/>
        <v>0</v>
      </c>
      <c r="S151" s="141">
        <v>0</v>
      </c>
      <c r="T151" s="142">
        <f t="shared" si="23"/>
        <v>0</v>
      </c>
      <c r="AR151" s="143" t="s">
        <v>189</v>
      </c>
      <c r="AT151" s="143" t="s">
        <v>184</v>
      </c>
      <c r="AU151" s="143" t="s">
        <v>79</v>
      </c>
      <c r="AY151" s="17" t="s">
        <v>182</v>
      </c>
      <c r="BE151" s="144">
        <f t="shared" si="24"/>
        <v>0</v>
      </c>
      <c r="BF151" s="144">
        <f t="shared" si="25"/>
        <v>0</v>
      </c>
      <c r="BG151" s="144">
        <f t="shared" si="26"/>
        <v>0</v>
      </c>
      <c r="BH151" s="144">
        <f t="shared" si="27"/>
        <v>0</v>
      </c>
      <c r="BI151" s="144">
        <f t="shared" si="28"/>
        <v>0</v>
      </c>
      <c r="BJ151" s="17" t="s">
        <v>79</v>
      </c>
      <c r="BK151" s="144">
        <f t="shared" si="29"/>
        <v>0</v>
      </c>
      <c r="BL151" s="17" t="s">
        <v>189</v>
      </c>
      <c r="BM151" s="143" t="s">
        <v>1080</v>
      </c>
    </row>
    <row r="152" spans="2:65" s="1" customFormat="1" ht="16.5" customHeight="1">
      <c r="B152" s="131"/>
      <c r="C152" s="132" t="s">
        <v>546</v>
      </c>
      <c r="D152" s="132" t="s">
        <v>184</v>
      </c>
      <c r="E152" s="133" t="s">
        <v>112</v>
      </c>
      <c r="F152" s="134" t="s">
        <v>7089</v>
      </c>
      <c r="G152" s="135" t="s">
        <v>5381</v>
      </c>
      <c r="H152" s="136">
        <v>1</v>
      </c>
      <c r="I152" s="137"/>
      <c r="J152" s="138">
        <f t="shared" si="20"/>
        <v>0</v>
      </c>
      <c r="K152" s="134" t="s">
        <v>3</v>
      </c>
      <c r="L152" s="32"/>
      <c r="M152" s="139" t="s">
        <v>3</v>
      </c>
      <c r="N152" s="140" t="s">
        <v>43</v>
      </c>
      <c r="P152" s="141">
        <f t="shared" si="21"/>
        <v>0</v>
      </c>
      <c r="Q152" s="141">
        <v>0</v>
      </c>
      <c r="R152" s="141">
        <f t="shared" si="22"/>
        <v>0</v>
      </c>
      <c r="S152" s="141">
        <v>0</v>
      </c>
      <c r="T152" s="142">
        <f t="shared" si="23"/>
        <v>0</v>
      </c>
      <c r="AR152" s="143" t="s">
        <v>189</v>
      </c>
      <c r="AT152" s="143" t="s">
        <v>184</v>
      </c>
      <c r="AU152" s="143" t="s">
        <v>79</v>
      </c>
      <c r="AY152" s="17" t="s">
        <v>182</v>
      </c>
      <c r="BE152" s="144">
        <f t="shared" si="24"/>
        <v>0</v>
      </c>
      <c r="BF152" s="144">
        <f t="shared" si="25"/>
        <v>0</v>
      </c>
      <c r="BG152" s="144">
        <f t="shared" si="26"/>
        <v>0</v>
      </c>
      <c r="BH152" s="144">
        <f t="shared" si="27"/>
        <v>0</v>
      </c>
      <c r="BI152" s="144">
        <f t="shared" si="28"/>
        <v>0</v>
      </c>
      <c r="BJ152" s="17" t="s">
        <v>79</v>
      </c>
      <c r="BK152" s="144">
        <f t="shared" si="29"/>
        <v>0</v>
      </c>
      <c r="BL152" s="17" t="s">
        <v>189</v>
      </c>
      <c r="BM152" s="143" t="s">
        <v>1100</v>
      </c>
    </row>
    <row r="153" spans="2:65" s="1" customFormat="1" ht="24.2" customHeight="1">
      <c r="B153" s="131"/>
      <c r="C153" s="132" t="s">
        <v>554</v>
      </c>
      <c r="D153" s="132" t="s">
        <v>184</v>
      </c>
      <c r="E153" s="133" t="s">
        <v>7128</v>
      </c>
      <c r="F153" s="134" t="s">
        <v>7091</v>
      </c>
      <c r="G153" s="135" t="s">
        <v>5381</v>
      </c>
      <c r="H153" s="136">
        <v>2</v>
      </c>
      <c r="I153" s="137"/>
      <c r="J153" s="138">
        <f t="shared" si="20"/>
        <v>0</v>
      </c>
      <c r="K153" s="134" t="s">
        <v>3</v>
      </c>
      <c r="L153" s="32"/>
      <c r="M153" s="139" t="s">
        <v>3</v>
      </c>
      <c r="N153" s="140" t="s">
        <v>43</v>
      </c>
      <c r="P153" s="141">
        <f t="shared" si="21"/>
        <v>0</v>
      </c>
      <c r="Q153" s="141">
        <v>0</v>
      </c>
      <c r="R153" s="141">
        <f t="shared" si="22"/>
        <v>0</v>
      </c>
      <c r="S153" s="141">
        <v>0</v>
      </c>
      <c r="T153" s="142">
        <f t="shared" si="23"/>
        <v>0</v>
      </c>
      <c r="AR153" s="143" t="s">
        <v>189</v>
      </c>
      <c r="AT153" s="143" t="s">
        <v>184</v>
      </c>
      <c r="AU153" s="143" t="s">
        <v>79</v>
      </c>
      <c r="AY153" s="17" t="s">
        <v>182</v>
      </c>
      <c r="BE153" s="144">
        <f t="shared" si="24"/>
        <v>0</v>
      </c>
      <c r="BF153" s="144">
        <f t="shared" si="25"/>
        <v>0</v>
      </c>
      <c r="BG153" s="144">
        <f t="shared" si="26"/>
        <v>0</v>
      </c>
      <c r="BH153" s="144">
        <f t="shared" si="27"/>
        <v>0</v>
      </c>
      <c r="BI153" s="144">
        <f t="shared" si="28"/>
        <v>0</v>
      </c>
      <c r="BJ153" s="17" t="s">
        <v>79</v>
      </c>
      <c r="BK153" s="144">
        <f t="shared" si="29"/>
        <v>0</v>
      </c>
      <c r="BL153" s="17" t="s">
        <v>189</v>
      </c>
      <c r="BM153" s="143" t="s">
        <v>1114</v>
      </c>
    </row>
    <row r="154" spans="2:65" s="11" customFormat="1" ht="25.9" customHeight="1">
      <c r="B154" s="119"/>
      <c r="D154" s="120" t="s">
        <v>71</v>
      </c>
      <c r="E154" s="121" t="s">
        <v>7129</v>
      </c>
      <c r="F154" s="353" t="s">
        <v>7130</v>
      </c>
      <c r="I154" s="122"/>
      <c r="J154" s="123">
        <f>BK154</f>
        <v>0</v>
      </c>
      <c r="L154" s="119"/>
      <c r="M154" s="124"/>
      <c r="P154" s="125">
        <f>P155</f>
        <v>0</v>
      </c>
      <c r="R154" s="125">
        <f>R155</f>
        <v>0</v>
      </c>
      <c r="T154" s="126">
        <f>T155</f>
        <v>0</v>
      </c>
      <c r="AR154" s="120" t="s">
        <v>79</v>
      </c>
      <c r="AT154" s="127" t="s">
        <v>71</v>
      </c>
      <c r="AU154" s="127" t="s">
        <v>72</v>
      </c>
      <c r="AY154" s="120" t="s">
        <v>182</v>
      </c>
      <c r="BK154" s="128">
        <f>BK155</f>
        <v>0</v>
      </c>
    </row>
    <row r="155" spans="2:65" s="1" customFormat="1" ht="37.9" customHeight="1">
      <c r="B155" s="131"/>
      <c r="C155" s="132" t="s">
        <v>561</v>
      </c>
      <c r="D155" s="132" t="s">
        <v>184</v>
      </c>
      <c r="E155" s="133" t="s">
        <v>7131</v>
      </c>
      <c r="F155" s="134" t="s">
        <v>7132</v>
      </c>
      <c r="G155" s="135" t="s">
        <v>5381</v>
      </c>
      <c r="H155" s="136">
        <v>4</v>
      </c>
      <c r="I155" s="137"/>
      <c r="J155" s="138">
        <f>ROUND(I155*H155,2)</f>
        <v>0</v>
      </c>
      <c r="K155" s="134" t="s">
        <v>3</v>
      </c>
      <c r="L155" s="32"/>
      <c r="M155" s="139" t="s">
        <v>3</v>
      </c>
      <c r="N155" s="140" t="s">
        <v>43</v>
      </c>
      <c r="P155" s="141">
        <f>O155*H155</f>
        <v>0</v>
      </c>
      <c r="Q155" s="141">
        <v>0</v>
      </c>
      <c r="R155" s="141">
        <f>Q155*H155</f>
        <v>0</v>
      </c>
      <c r="S155" s="141">
        <v>0</v>
      </c>
      <c r="T155" s="142">
        <f>S155*H155</f>
        <v>0</v>
      </c>
      <c r="AR155" s="143" t="s">
        <v>189</v>
      </c>
      <c r="AT155" s="143" t="s">
        <v>184</v>
      </c>
      <c r="AU155" s="143" t="s">
        <v>79</v>
      </c>
      <c r="AY155" s="17" t="s">
        <v>182</v>
      </c>
      <c r="BE155" s="144">
        <f>IF(N155="základní",J155,0)</f>
        <v>0</v>
      </c>
      <c r="BF155" s="144">
        <f>IF(N155="snížená",J155,0)</f>
        <v>0</v>
      </c>
      <c r="BG155" s="144">
        <f>IF(N155="zákl. přenesená",J155,0)</f>
        <v>0</v>
      </c>
      <c r="BH155" s="144">
        <f>IF(N155="sníž. přenesená",J155,0)</f>
        <v>0</v>
      </c>
      <c r="BI155" s="144">
        <f>IF(N155="nulová",J155,0)</f>
        <v>0</v>
      </c>
      <c r="BJ155" s="17" t="s">
        <v>79</v>
      </c>
      <c r="BK155" s="144">
        <f>ROUND(I155*H155,2)</f>
        <v>0</v>
      </c>
      <c r="BL155" s="17" t="s">
        <v>189</v>
      </c>
      <c r="BM155" s="143" t="s">
        <v>1124</v>
      </c>
    </row>
    <row r="156" spans="2:65" s="11" customFormat="1" ht="25.9" customHeight="1">
      <c r="B156" s="119"/>
      <c r="D156" s="120" t="s">
        <v>71</v>
      </c>
      <c r="E156" s="121" t="s">
        <v>7133</v>
      </c>
      <c r="F156" s="353" t="s">
        <v>7134</v>
      </c>
      <c r="I156" s="122"/>
      <c r="J156" s="123">
        <f>BK156</f>
        <v>0</v>
      </c>
      <c r="L156" s="119"/>
      <c r="M156" s="124"/>
      <c r="P156" s="125">
        <f>P157</f>
        <v>0</v>
      </c>
      <c r="R156" s="125">
        <f>R157</f>
        <v>0</v>
      </c>
      <c r="T156" s="126">
        <f>T157</f>
        <v>0</v>
      </c>
      <c r="AR156" s="120" t="s">
        <v>79</v>
      </c>
      <c r="AT156" s="127" t="s">
        <v>71</v>
      </c>
      <c r="AU156" s="127" t="s">
        <v>72</v>
      </c>
      <c r="AY156" s="120" t="s">
        <v>182</v>
      </c>
      <c r="BK156" s="128">
        <f>BK157</f>
        <v>0</v>
      </c>
    </row>
    <row r="157" spans="2:65" s="1" customFormat="1" ht="55.5" customHeight="1">
      <c r="B157" s="131"/>
      <c r="C157" s="132" t="s">
        <v>568</v>
      </c>
      <c r="D157" s="132" t="s">
        <v>184</v>
      </c>
      <c r="E157" s="133" t="s">
        <v>7135</v>
      </c>
      <c r="F157" s="134" t="s">
        <v>7136</v>
      </c>
      <c r="G157" s="135" t="s">
        <v>5381</v>
      </c>
      <c r="H157" s="136">
        <v>1</v>
      </c>
      <c r="I157" s="137"/>
      <c r="J157" s="138">
        <f>ROUND(I157*H157,2)</f>
        <v>0</v>
      </c>
      <c r="K157" s="134" t="s">
        <v>3</v>
      </c>
      <c r="L157" s="32"/>
      <c r="M157" s="139" t="s">
        <v>3</v>
      </c>
      <c r="N157" s="140" t="s">
        <v>43</v>
      </c>
      <c r="P157" s="141">
        <f>O157*H157</f>
        <v>0</v>
      </c>
      <c r="Q157" s="141">
        <v>0</v>
      </c>
      <c r="R157" s="141">
        <f>Q157*H157</f>
        <v>0</v>
      </c>
      <c r="S157" s="141">
        <v>0</v>
      </c>
      <c r="T157" s="142">
        <f>S157*H157</f>
        <v>0</v>
      </c>
      <c r="AR157" s="143" t="s">
        <v>189</v>
      </c>
      <c r="AT157" s="143" t="s">
        <v>184</v>
      </c>
      <c r="AU157" s="143" t="s">
        <v>79</v>
      </c>
      <c r="AY157" s="17" t="s">
        <v>182</v>
      </c>
      <c r="BE157" s="144">
        <f>IF(N157="základní",J157,0)</f>
        <v>0</v>
      </c>
      <c r="BF157" s="144">
        <f>IF(N157="snížená",J157,0)</f>
        <v>0</v>
      </c>
      <c r="BG157" s="144">
        <f>IF(N157="zákl. přenesená",J157,0)</f>
        <v>0</v>
      </c>
      <c r="BH157" s="144">
        <f>IF(N157="sníž. přenesená",J157,0)</f>
        <v>0</v>
      </c>
      <c r="BI157" s="144">
        <f>IF(N157="nulová",J157,0)</f>
        <v>0</v>
      </c>
      <c r="BJ157" s="17" t="s">
        <v>79</v>
      </c>
      <c r="BK157" s="144">
        <f>ROUND(I157*H157,2)</f>
        <v>0</v>
      </c>
      <c r="BL157" s="17" t="s">
        <v>189</v>
      </c>
      <c r="BM157" s="143" t="s">
        <v>1135</v>
      </c>
    </row>
    <row r="158" spans="2:65" s="11" customFormat="1" ht="25.9" customHeight="1">
      <c r="B158" s="119"/>
      <c r="D158" s="120" t="s">
        <v>71</v>
      </c>
      <c r="E158" s="121" t="s">
        <v>7137</v>
      </c>
      <c r="F158" s="353" t="s">
        <v>7138</v>
      </c>
      <c r="I158" s="122"/>
      <c r="J158" s="123">
        <f>BK158</f>
        <v>0</v>
      </c>
      <c r="L158" s="119"/>
      <c r="M158" s="124"/>
      <c r="P158" s="125">
        <f>SUM(P159:P180)</f>
        <v>0</v>
      </c>
      <c r="R158" s="125">
        <f>SUM(R159:R180)</f>
        <v>0</v>
      </c>
      <c r="T158" s="126">
        <f>SUM(T159:T180)</f>
        <v>0</v>
      </c>
      <c r="AR158" s="120" t="s">
        <v>79</v>
      </c>
      <c r="AT158" s="127" t="s">
        <v>71</v>
      </c>
      <c r="AU158" s="127" t="s">
        <v>72</v>
      </c>
      <c r="AY158" s="120" t="s">
        <v>182</v>
      </c>
      <c r="BK158" s="128">
        <f>SUM(BK159:BK180)</f>
        <v>0</v>
      </c>
    </row>
    <row r="159" spans="2:65" s="1" customFormat="1" ht="24.2" customHeight="1">
      <c r="B159" s="131"/>
      <c r="C159" s="132" t="s">
        <v>577</v>
      </c>
      <c r="D159" s="132" t="s">
        <v>184</v>
      </c>
      <c r="E159" s="133" t="s">
        <v>7139</v>
      </c>
      <c r="F159" s="134" t="s">
        <v>7140</v>
      </c>
      <c r="G159" s="135" t="s">
        <v>5381</v>
      </c>
      <c r="H159" s="136">
        <v>6</v>
      </c>
      <c r="I159" s="137"/>
      <c r="J159" s="138">
        <f t="shared" ref="J159:J180" si="30">ROUND(I159*H159,2)</f>
        <v>0</v>
      </c>
      <c r="K159" s="134" t="s">
        <v>3</v>
      </c>
      <c r="L159" s="32"/>
      <c r="M159" s="139" t="s">
        <v>3</v>
      </c>
      <c r="N159" s="140" t="s">
        <v>43</v>
      </c>
      <c r="P159" s="141">
        <f t="shared" ref="P159:P180" si="31">O159*H159</f>
        <v>0</v>
      </c>
      <c r="Q159" s="141">
        <v>0</v>
      </c>
      <c r="R159" s="141">
        <f t="shared" ref="R159:R180" si="32">Q159*H159</f>
        <v>0</v>
      </c>
      <c r="S159" s="141">
        <v>0</v>
      </c>
      <c r="T159" s="142">
        <f t="shared" ref="T159:T180" si="33">S159*H159</f>
        <v>0</v>
      </c>
      <c r="AR159" s="143" t="s">
        <v>189</v>
      </c>
      <c r="AT159" s="143" t="s">
        <v>184</v>
      </c>
      <c r="AU159" s="143" t="s">
        <v>79</v>
      </c>
      <c r="AY159" s="17" t="s">
        <v>182</v>
      </c>
      <c r="BE159" s="144">
        <f t="shared" ref="BE159:BE180" si="34">IF(N159="základní",J159,0)</f>
        <v>0</v>
      </c>
      <c r="BF159" s="144">
        <f t="shared" ref="BF159:BF180" si="35">IF(N159="snížená",J159,0)</f>
        <v>0</v>
      </c>
      <c r="BG159" s="144">
        <f t="shared" ref="BG159:BG180" si="36">IF(N159="zákl. přenesená",J159,0)</f>
        <v>0</v>
      </c>
      <c r="BH159" s="144">
        <f t="shared" ref="BH159:BH180" si="37">IF(N159="sníž. přenesená",J159,0)</f>
        <v>0</v>
      </c>
      <c r="BI159" s="144">
        <f t="shared" ref="BI159:BI180" si="38">IF(N159="nulová",J159,0)</f>
        <v>0</v>
      </c>
      <c r="BJ159" s="17" t="s">
        <v>79</v>
      </c>
      <c r="BK159" s="144">
        <f t="shared" ref="BK159:BK180" si="39">ROUND(I159*H159,2)</f>
        <v>0</v>
      </c>
      <c r="BL159" s="17" t="s">
        <v>189</v>
      </c>
      <c r="BM159" s="143" t="s">
        <v>1162</v>
      </c>
    </row>
    <row r="160" spans="2:65" s="1" customFormat="1" ht="16.5" customHeight="1">
      <c r="B160" s="131"/>
      <c r="C160" s="132" t="s">
        <v>583</v>
      </c>
      <c r="D160" s="132" t="s">
        <v>184</v>
      </c>
      <c r="E160" s="133" t="s">
        <v>7141</v>
      </c>
      <c r="F160" s="134" t="s">
        <v>7142</v>
      </c>
      <c r="G160" s="135" t="s">
        <v>5381</v>
      </c>
      <c r="H160" s="136">
        <v>6</v>
      </c>
      <c r="I160" s="137"/>
      <c r="J160" s="138">
        <f t="shared" si="30"/>
        <v>0</v>
      </c>
      <c r="K160" s="134" t="s">
        <v>3</v>
      </c>
      <c r="L160" s="32"/>
      <c r="M160" s="139" t="s">
        <v>3</v>
      </c>
      <c r="N160" s="140" t="s">
        <v>43</v>
      </c>
      <c r="P160" s="141">
        <f t="shared" si="31"/>
        <v>0</v>
      </c>
      <c r="Q160" s="141">
        <v>0</v>
      </c>
      <c r="R160" s="141">
        <f t="shared" si="32"/>
        <v>0</v>
      </c>
      <c r="S160" s="141">
        <v>0</v>
      </c>
      <c r="T160" s="142">
        <f t="shared" si="33"/>
        <v>0</v>
      </c>
      <c r="AR160" s="143" t="s">
        <v>189</v>
      </c>
      <c r="AT160" s="143" t="s">
        <v>184</v>
      </c>
      <c r="AU160" s="143" t="s">
        <v>79</v>
      </c>
      <c r="AY160" s="17" t="s">
        <v>182</v>
      </c>
      <c r="BE160" s="144">
        <f t="shared" si="34"/>
        <v>0</v>
      </c>
      <c r="BF160" s="144">
        <f t="shared" si="35"/>
        <v>0</v>
      </c>
      <c r="BG160" s="144">
        <f t="shared" si="36"/>
        <v>0</v>
      </c>
      <c r="BH160" s="144">
        <f t="shared" si="37"/>
        <v>0</v>
      </c>
      <c r="BI160" s="144">
        <f t="shared" si="38"/>
        <v>0</v>
      </c>
      <c r="BJ160" s="17" t="s">
        <v>79</v>
      </c>
      <c r="BK160" s="144">
        <f t="shared" si="39"/>
        <v>0</v>
      </c>
      <c r="BL160" s="17" t="s">
        <v>189</v>
      </c>
      <c r="BM160" s="143" t="s">
        <v>1229</v>
      </c>
    </row>
    <row r="161" spans="2:65" s="1" customFormat="1" ht="16.5" customHeight="1">
      <c r="B161" s="131"/>
      <c r="C161" s="132" t="s">
        <v>613</v>
      </c>
      <c r="D161" s="132" t="s">
        <v>184</v>
      </c>
      <c r="E161" s="133" t="s">
        <v>7143</v>
      </c>
      <c r="F161" s="134" t="s">
        <v>7144</v>
      </c>
      <c r="G161" s="135" t="s">
        <v>5381</v>
      </c>
      <c r="H161" s="136">
        <v>2</v>
      </c>
      <c r="I161" s="137"/>
      <c r="J161" s="138">
        <f t="shared" si="30"/>
        <v>0</v>
      </c>
      <c r="K161" s="134" t="s">
        <v>3</v>
      </c>
      <c r="L161" s="32"/>
      <c r="M161" s="139" t="s">
        <v>3</v>
      </c>
      <c r="N161" s="140" t="s">
        <v>43</v>
      </c>
      <c r="P161" s="141">
        <f t="shared" si="31"/>
        <v>0</v>
      </c>
      <c r="Q161" s="141">
        <v>0</v>
      </c>
      <c r="R161" s="141">
        <f t="shared" si="32"/>
        <v>0</v>
      </c>
      <c r="S161" s="141">
        <v>0</v>
      </c>
      <c r="T161" s="142">
        <f t="shared" si="33"/>
        <v>0</v>
      </c>
      <c r="AR161" s="143" t="s">
        <v>189</v>
      </c>
      <c r="AT161" s="143" t="s">
        <v>184</v>
      </c>
      <c r="AU161" s="143" t="s">
        <v>79</v>
      </c>
      <c r="AY161" s="17" t="s">
        <v>182</v>
      </c>
      <c r="BE161" s="144">
        <f t="shared" si="34"/>
        <v>0</v>
      </c>
      <c r="BF161" s="144">
        <f t="shared" si="35"/>
        <v>0</v>
      </c>
      <c r="BG161" s="144">
        <f t="shared" si="36"/>
        <v>0</v>
      </c>
      <c r="BH161" s="144">
        <f t="shared" si="37"/>
        <v>0</v>
      </c>
      <c r="BI161" s="144">
        <f t="shared" si="38"/>
        <v>0</v>
      </c>
      <c r="BJ161" s="17" t="s">
        <v>79</v>
      </c>
      <c r="BK161" s="144">
        <f t="shared" si="39"/>
        <v>0</v>
      </c>
      <c r="BL161" s="17" t="s">
        <v>189</v>
      </c>
      <c r="BM161" s="143" t="s">
        <v>1293</v>
      </c>
    </row>
    <row r="162" spans="2:65" s="1" customFormat="1" ht="24.2" customHeight="1">
      <c r="B162" s="131"/>
      <c r="C162" s="132" t="s">
        <v>644</v>
      </c>
      <c r="D162" s="132" t="s">
        <v>184</v>
      </c>
      <c r="E162" s="133" t="s">
        <v>7145</v>
      </c>
      <c r="F162" s="134" t="s">
        <v>7146</v>
      </c>
      <c r="G162" s="135" t="s">
        <v>5381</v>
      </c>
      <c r="H162" s="136">
        <v>1</v>
      </c>
      <c r="I162" s="137"/>
      <c r="J162" s="138">
        <f t="shared" si="30"/>
        <v>0</v>
      </c>
      <c r="K162" s="134" t="s">
        <v>3</v>
      </c>
      <c r="L162" s="32"/>
      <c r="M162" s="139" t="s">
        <v>3</v>
      </c>
      <c r="N162" s="140" t="s">
        <v>43</v>
      </c>
      <c r="P162" s="141">
        <f t="shared" si="31"/>
        <v>0</v>
      </c>
      <c r="Q162" s="141">
        <v>0</v>
      </c>
      <c r="R162" s="141">
        <f t="shared" si="32"/>
        <v>0</v>
      </c>
      <c r="S162" s="141">
        <v>0</v>
      </c>
      <c r="T162" s="142">
        <f t="shared" si="33"/>
        <v>0</v>
      </c>
      <c r="AR162" s="143" t="s">
        <v>189</v>
      </c>
      <c r="AT162" s="143" t="s">
        <v>184</v>
      </c>
      <c r="AU162" s="143" t="s">
        <v>79</v>
      </c>
      <c r="AY162" s="17" t="s">
        <v>182</v>
      </c>
      <c r="BE162" s="144">
        <f t="shared" si="34"/>
        <v>0</v>
      </c>
      <c r="BF162" s="144">
        <f t="shared" si="35"/>
        <v>0</v>
      </c>
      <c r="BG162" s="144">
        <f t="shared" si="36"/>
        <v>0</v>
      </c>
      <c r="BH162" s="144">
        <f t="shared" si="37"/>
        <v>0</v>
      </c>
      <c r="BI162" s="144">
        <f t="shared" si="38"/>
        <v>0</v>
      </c>
      <c r="BJ162" s="17" t="s">
        <v>79</v>
      </c>
      <c r="BK162" s="144">
        <f t="shared" si="39"/>
        <v>0</v>
      </c>
      <c r="BL162" s="17" t="s">
        <v>189</v>
      </c>
      <c r="BM162" s="143" t="s">
        <v>1303</v>
      </c>
    </row>
    <row r="163" spans="2:65" s="1" customFormat="1" ht="21.75" customHeight="1">
      <c r="B163" s="131"/>
      <c r="C163" s="132" t="s">
        <v>653</v>
      </c>
      <c r="D163" s="132" t="s">
        <v>184</v>
      </c>
      <c r="E163" s="133" t="s">
        <v>7147</v>
      </c>
      <c r="F163" s="134" t="s">
        <v>7148</v>
      </c>
      <c r="G163" s="135" t="s">
        <v>5381</v>
      </c>
      <c r="H163" s="136">
        <v>1</v>
      </c>
      <c r="I163" s="137"/>
      <c r="J163" s="138">
        <f t="shared" si="30"/>
        <v>0</v>
      </c>
      <c r="K163" s="134" t="s">
        <v>3</v>
      </c>
      <c r="L163" s="32"/>
      <c r="M163" s="139" t="s">
        <v>3</v>
      </c>
      <c r="N163" s="140" t="s">
        <v>43</v>
      </c>
      <c r="P163" s="141">
        <f t="shared" si="31"/>
        <v>0</v>
      </c>
      <c r="Q163" s="141">
        <v>0</v>
      </c>
      <c r="R163" s="141">
        <f t="shared" si="32"/>
        <v>0</v>
      </c>
      <c r="S163" s="141">
        <v>0</v>
      </c>
      <c r="T163" s="142">
        <f t="shared" si="33"/>
        <v>0</v>
      </c>
      <c r="AR163" s="143" t="s">
        <v>189</v>
      </c>
      <c r="AT163" s="143" t="s">
        <v>184</v>
      </c>
      <c r="AU163" s="143" t="s">
        <v>79</v>
      </c>
      <c r="AY163" s="17" t="s">
        <v>182</v>
      </c>
      <c r="BE163" s="144">
        <f t="shared" si="34"/>
        <v>0</v>
      </c>
      <c r="BF163" s="144">
        <f t="shared" si="35"/>
        <v>0</v>
      </c>
      <c r="BG163" s="144">
        <f t="shared" si="36"/>
        <v>0</v>
      </c>
      <c r="BH163" s="144">
        <f t="shared" si="37"/>
        <v>0</v>
      </c>
      <c r="BI163" s="144">
        <f t="shared" si="38"/>
        <v>0</v>
      </c>
      <c r="BJ163" s="17" t="s">
        <v>79</v>
      </c>
      <c r="BK163" s="144">
        <f t="shared" si="39"/>
        <v>0</v>
      </c>
      <c r="BL163" s="17" t="s">
        <v>189</v>
      </c>
      <c r="BM163" s="143" t="s">
        <v>1370</v>
      </c>
    </row>
    <row r="164" spans="2:65" s="1" customFormat="1" ht="24.2" customHeight="1">
      <c r="B164" s="131"/>
      <c r="C164" s="132" t="s">
        <v>659</v>
      </c>
      <c r="D164" s="132" t="s">
        <v>184</v>
      </c>
      <c r="E164" s="133" t="s">
        <v>7149</v>
      </c>
      <c r="F164" s="134" t="s">
        <v>7150</v>
      </c>
      <c r="G164" s="135" t="s">
        <v>5381</v>
      </c>
      <c r="H164" s="136">
        <v>1</v>
      </c>
      <c r="I164" s="137"/>
      <c r="J164" s="138">
        <f t="shared" si="30"/>
        <v>0</v>
      </c>
      <c r="K164" s="134" t="s">
        <v>3</v>
      </c>
      <c r="L164" s="32"/>
      <c r="M164" s="139" t="s">
        <v>3</v>
      </c>
      <c r="N164" s="140" t="s">
        <v>43</v>
      </c>
      <c r="P164" s="141">
        <f t="shared" si="31"/>
        <v>0</v>
      </c>
      <c r="Q164" s="141">
        <v>0</v>
      </c>
      <c r="R164" s="141">
        <f t="shared" si="32"/>
        <v>0</v>
      </c>
      <c r="S164" s="141">
        <v>0</v>
      </c>
      <c r="T164" s="142">
        <f t="shared" si="33"/>
        <v>0</v>
      </c>
      <c r="AR164" s="143" t="s">
        <v>189</v>
      </c>
      <c r="AT164" s="143" t="s">
        <v>184</v>
      </c>
      <c r="AU164" s="143" t="s">
        <v>79</v>
      </c>
      <c r="AY164" s="17" t="s">
        <v>182</v>
      </c>
      <c r="BE164" s="144">
        <f t="shared" si="34"/>
        <v>0</v>
      </c>
      <c r="BF164" s="144">
        <f t="shared" si="35"/>
        <v>0</v>
      </c>
      <c r="BG164" s="144">
        <f t="shared" si="36"/>
        <v>0</v>
      </c>
      <c r="BH164" s="144">
        <f t="shared" si="37"/>
        <v>0</v>
      </c>
      <c r="BI164" s="144">
        <f t="shared" si="38"/>
        <v>0</v>
      </c>
      <c r="BJ164" s="17" t="s">
        <v>79</v>
      </c>
      <c r="BK164" s="144">
        <f t="shared" si="39"/>
        <v>0</v>
      </c>
      <c r="BL164" s="17" t="s">
        <v>189</v>
      </c>
      <c r="BM164" s="143" t="s">
        <v>1387</v>
      </c>
    </row>
    <row r="165" spans="2:65" s="1" customFormat="1" ht="21.75" customHeight="1">
      <c r="B165" s="131"/>
      <c r="C165" s="132" t="s">
        <v>668</v>
      </c>
      <c r="D165" s="132" t="s">
        <v>184</v>
      </c>
      <c r="E165" s="133" t="s">
        <v>7147</v>
      </c>
      <c r="F165" s="134" t="s">
        <v>7148</v>
      </c>
      <c r="G165" s="135" t="s">
        <v>5381</v>
      </c>
      <c r="H165" s="136">
        <v>1</v>
      </c>
      <c r="I165" s="137"/>
      <c r="J165" s="138">
        <f t="shared" si="30"/>
        <v>0</v>
      </c>
      <c r="K165" s="134" t="s">
        <v>3</v>
      </c>
      <c r="L165" s="32"/>
      <c r="M165" s="139" t="s">
        <v>3</v>
      </c>
      <c r="N165" s="140" t="s">
        <v>43</v>
      </c>
      <c r="P165" s="141">
        <f t="shared" si="31"/>
        <v>0</v>
      </c>
      <c r="Q165" s="141">
        <v>0</v>
      </c>
      <c r="R165" s="141">
        <f t="shared" si="32"/>
        <v>0</v>
      </c>
      <c r="S165" s="141">
        <v>0</v>
      </c>
      <c r="T165" s="142">
        <f t="shared" si="33"/>
        <v>0</v>
      </c>
      <c r="AR165" s="143" t="s">
        <v>189</v>
      </c>
      <c r="AT165" s="143" t="s">
        <v>184</v>
      </c>
      <c r="AU165" s="143" t="s">
        <v>79</v>
      </c>
      <c r="AY165" s="17" t="s">
        <v>182</v>
      </c>
      <c r="BE165" s="144">
        <f t="shared" si="34"/>
        <v>0</v>
      </c>
      <c r="BF165" s="144">
        <f t="shared" si="35"/>
        <v>0</v>
      </c>
      <c r="BG165" s="144">
        <f t="shared" si="36"/>
        <v>0</v>
      </c>
      <c r="BH165" s="144">
        <f t="shared" si="37"/>
        <v>0</v>
      </c>
      <c r="BI165" s="144">
        <f t="shared" si="38"/>
        <v>0</v>
      </c>
      <c r="BJ165" s="17" t="s">
        <v>79</v>
      </c>
      <c r="BK165" s="144">
        <f t="shared" si="39"/>
        <v>0</v>
      </c>
      <c r="BL165" s="17" t="s">
        <v>189</v>
      </c>
      <c r="BM165" s="143" t="s">
        <v>1399</v>
      </c>
    </row>
    <row r="166" spans="2:65" s="1" customFormat="1" ht="37.9" customHeight="1">
      <c r="B166" s="131"/>
      <c r="C166" s="132" t="s">
        <v>676</v>
      </c>
      <c r="D166" s="132" t="s">
        <v>184</v>
      </c>
      <c r="E166" s="133" t="s">
        <v>7151</v>
      </c>
      <c r="F166" s="134" t="s">
        <v>7152</v>
      </c>
      <c r="G166" s="135" t="s">
        <v>5381</v>
      </c>
      <c r="H166" s="136">
        <v>1</v>
      </c>
      <c r="I166" s="137"/>
      <c r="J166" s="138">
        <f t="shared" si="30"/>
        <v>0</v>
      </c>
      <c r="K166" s="134" t="s">
        <v>3</v>
      </c>
      <c r="L166" s="32"/>
      <c r="M166" s="139" t="s">
        <v>3</v>
      </c>
      <c r="N166" s="140" t="s">
        <v>43</v>
      </c>
      <c r="P166" s="141">
        <f t="shared" si="31"/>
        <v>0</v>
      </c>
      <c r="Q166" s="141">
        <v>0</v>
      </c>
      <c r="R166" s="141">
        <f t="shared" si="32"/>
        <v>0</v>
      </c>
      <c r="S166" s="141">
        <v>0</v>
      </c>
      <c r="T166" s="142">
        <f t="shared" si="33"/>
        <v>0</v>
      </c>
      <c r="AR166" s="143" t="s">
        <v>189</v>
      </c>
      <c r="AT166" s="143" t="s">
        <v>184</v>
      </c>
      <c r="AU166" s="143" t="s">
        <v>79</v>
      </c>
      <c r="AY166" s="17" t="s">
        <v>182</v>
      </c>
      <c r="BE166" s="144">
        <f t="shared" si="34"/>
        <v>0</v>
      </c>
      <c r="BF166" s="144">
        <f t="shared" si="35"/>
        <v>0</v>
      </c>
      <c r="BG166" s="144">
        <f t="shared" si="36"/>
        <v>0</v>
      </c>
      <c r="BH166" s="144">
        <f t="shared" si="37"/>
        <v>0</v>
      </c>
      <c r="BI166" s="144">
        <f t="shared" si="38"/>
        <v>0</v>
      </c>
      <c r="BJ166" s="17" t="s">
        <v>79</v>
      </c>
      <c r="BK166" s="144">
        <f t="shared" si="39"/>
        <v>0</v>
      </c>
      <c r="BL166" s="17" t="s">
        <v>189</v>
      </c>
      <c r="BM166" s="143" t="s">
        <v>1413</v>
      </c>
    </row>
    <row r="167" spans="2:65" s="1" customFormat="1" ht="16.5" customHeight="1">
      <c r="B167" s="131"/>
      <c r="C167" s="132" t="s">
        <v>682</v>
      </c>
      <c r="D167" s="132" t="s">
        <v>184</v>
      </c>
      <c r="E167" s="133" t="s">
        <v>7153</v>
      </c>
      <c r="F167" s="134" t="s">
        <v>7154</v>
      </c>
      <c r="G167" s="135" t="s">
        <v>5381</v>
      </c>
      <c r="H167" s="136">
        <v>1</v>
      </c>
      <c r="I167" s="137"/>
      <c r="J167" s="138">
        <f t="shared" si="30"/>
        <v>0</v>
      </c>
      <c r="K167" s="134" t="s">
        <v>3</v>
      </c>
      <c r="L167" s="32"/>
      <c r="M167" s="139" t="s">
        <v>3</v>
      </c>
      <c r="N167" s="140" t="s">
        <v>43</v>
      </c>
      <c r="P167" s="141">
        <f t="shared" si="31"/>
        <v>0</v>
      </c>
      <c r="Q167" s="141">
        <v>0</v>
      </c>
      <c r="R167" s="141">
        <f t="shared" si="32"/>
        <v>0</v>
      </c>
      <c r="S167" s="141">
        <v>0</v>
      </c>
      <c r="T167" s="142">
        <f t="shared" si="33"/>
        <v>0</v>
      </c>
      <c r="AR167" s="143" t="s">
        <v>189</v>
      </c>
      <c r="AT167" s="143" t="s">
        <v>184</v>
      </c>
      <c r="AU167" s="143" t="s">
        <v>79</v>
      </c>
      <c r="AY167" s="17" t="s">
        <v>182</v>
      </c>
      <c r="BE167" s="144">
        <f t="shared" si="34"/>
        <v>0</v>
      </c>
      <c r="BF167" s="144">
        <f t="shared" si="35"/>
        <v>0</v>
      </c>
      <c r="BG167" s="144">
        <f t="shared" si="36"/>
        <v>0</v>
      </c>
      <c r="BH167" s="144">
        <f t="shared" si="37"/>
        <v>0</v>
      </c>
      <c r="BI167" s="144">
        <f t="shared" si="38"/>
        <v>0</v>
      </c>
      <c r="BJ167" s="17" t="s">
        <v>79</v>
      </c>
      <c r="BK167" s="144">
        <f t="shared" si="39"/>
        <v>0</v>
      </c>
      <c r="BL167" s="17" t="s">
        <v>189</v>
      </c>
      <c r="BM167" s="143" t="s">
        <v>1424</v>
      </c>
    </row>
    <row r="168" spans="2:65" s="1" customFormat="1" ht="24.2" customHeight="1">
      <c r="B168" s="131"/>
      <c r="C168" s="132" t="s">
        <v>687</v>
      </c>
      <c r="D168" s="132" t="s">
        <v>184</v>
      </c>
      <c r="E168" s="133" t="s">
        <v>7155</v>
      </c>
      <c r="F168" s="134" t="s">
        <v>7156</v>
      </c>
      <c r="G168" s="135" t="s">
        <v>5381</v>
      </c>
      <c r="H168" s="136">
        <v>1</v>
      </c>
      <c r="I168" s="137"/>
      <c r="J168" s="138">
        <f t="shared" si="30"/>
        <v>0</v>
      </c>
      <c r="K168" s="134" t="s">
        <v>3</v>
      </c>
      <c r="L168" s="32"/>
      <c r="M168" s="139" t="s">
        <v>3</v>
      </c>
      <c r="N168" s="140" t="s">
        <v>43</v>
      </c>
      <c r="P168" s="141">
        <f t="shared" si="31"/>
        <v>0</v>
      </c>
      <c r="Q168" s="141">
        <v>0</v>
      </c>
      <c r="R168" s="141">
        <f t="shared" si="32"/>
        <v>0</v>
      </c>
      <c r="S168" s="141">
        <v>0</v>
      </c>
      <c r="T168" s="142">
        <f t="shared" si="33"/>
        <v>0</v>
      </c>
      <c r="AR168" s="143" t="s">
        <v>189</v>
      </c>
      <c r="AT168" s="143" t="s">
        <v>184</v>
      </c>
      <c r="AU168" s="143" t="s">
        <v>79</v>
      </c>
      <c r="AY168" s="17" t="s">
        <v>182</v>
      </c>
      <c r="BE168" s="144">
        <f t="shared" si="34"/>
        <v>0</v>
      </c>
      <c r="BF168" s="144">
        <f t="shared" si="35"/>
        <v>0</v>
      </c>
      <c r="BG168" s="144">
        <f t="shared" si="36"/>
        <v>0</v>
      </c>
      <c r="BH168" s="144">
        <f t="shared" si="37"/>
        <v>0</v>
      </c>
      <c r="BI168" s="144">
        <f t="shared" si="38"/>
        <v>0</v>
      </c>
      <c r="BJ168" s="17" t="s">
        <v>79</v>
      </c>
      <c r="BK168" s="144">
        <f t="shared" si="39"/>
        <v>0</v>
      </c>
      <c r="BL168" s="17" t="s">
        <v>189</v>
      </c>
      <c r="BM168" s="143" t="s">
        <v>1436</v>
      </c>
    </row>
    <row r="169" spans="2:65" s="1" customFormat="1" ht="21.75" customHeight="1">
      <c r="B169" s="131"/>
      <c r="C169" s="132" t="s">
        <v>695</v>
      </c>
      <c r="D169" s="132" t="s">
        <v>184</v>
      </c>
      <c r="E169" s="133" t="s">
        <v>7147</v>
      </c>
      <c r="F169" s="134" t="s">
        <v>7148</v>
      </c>
      <c r="G169" s="135" t="s">
        <v>5381</v>
      </c>
      <c r="H169" s="136">
        <v>1</v>
      </c>
      <c r="I169" s="137"/>
      <c r="J169" s="138">
        <f t="shared" si="30"/>
        <v>0</v>
      </c>
      <c r="K169" s="134" t="s">
        <v>3</v>
      </c>
      <c r="L169" s="32"/>
      <c r="M169" s="139" t="s">
        <v>3</v>
      </c>
      <c r="N169" s="140" t="s">
        <v>43</v>
      </c>
      <c r="P169" s="141">
        <f t="shared" si="31"/>
        <v>0</v>
      </c>
      <c r="Q169" s="141">
        <v>0</v>
      </c>
      <c r="R169" s="141">
        <f t="shared" si="32"/>
        <v>0</v>
      </c>
      <c r="S169" s="141">
        <v>0</v>
      </c>
      <c r="T169" s="142">
        <f t="shared" si="33"/>
        <v>0</v>
      </c>
      <c r="AR169" s="143" t="s">
        <v>189</v>
      </c>
      <c r="AT169" s="143" t="s">
        <v>184</v>
      </c>
      <c r="AU169" s="143" t="s">
        <v>79</v>
      </c>
      <c r="AY169" s="17" t="s">
        <v>182</v>
      </c>
      <c r="BE169" s="144">
        <f t="shared" si="34"/>
        <v>0</v>
      </c>
      <c r="BF169" s="144">
        <f t="shared" si="35"/>
        <v>0</v>
      </c>
      <c r="BG169" s="144">
        <f t="shared" si="36"/>
        <v>0</v>
      </c>
      <c r="BH169" s="144">
        <f t="shared" si="37"/>
        <v>0</v>
      </c>
      <c r="BI169" s="144">
        <f t="shared" si="38"/>
        <v>0</v>
      </c>
      <c r="BJ169" s="17" t="s">
        <v>79</v>
      </c>
      <c r="BK169" s="144">
        <f t="shared" si="39"/>
        <v>0</v>
      </c>
      <c r="BL169" s="17" t="s">
        <v>189</v>
      </c>
      <c r="BM169" s="143" t="s">
        <v>1455</v>
      </c>
    </row>
    <row r="170" spans="2:65" s="1" customFormat="1" ht="16.5" customHeight="1">
      <c r="B170" s="131"/>
      <c r="C170" s="132" t="s">
        <v>701</v>
      </c>
      <c r="D170" s="132" t="s">
        <v>184</v>
      </c>
      <c r="E170" s="133" t="s">
        <v>7157</v>
      </c>
      <c r="F170" s="134" t="s">
        <v>7158</v>
      </c>
      <c r="G170" s="135" t="s">
        <v>5381</v>
      </c>
      <c r="H170" s="136">
        <v>1</v>
      </c>
      <c r="I170" s="137"/>
      <c r="J170" s="138">
        <f t="shared" si="30"/>
        <v>0</v>
      </c>
      <c r="K170" s="134" t="s">
        <v>3</v>
      </c>
      <c r="L170" s="32"/>
      <c r="M170" s="139" t="s">
        <v>3</v>
      </c>
      <c r="N170" s="140" t="s">
        <v>43</v>
      </c>
      <c r="P170" s="141">
        <f t="shared" si="31"/>
        <v>0</v>
      </c>
      <c r="Q170" s="141">
        <v>0</v>
      </c>
      <c r="R170" s="141">
        <f t="shared" si="32"/>
        <v>0</v>
      </c>
      <c r="S170" s="141">
        <v>0</v>
      </c>
      <c r="T170" s="142">
        <f t="shared" si="33"/>
        <v>0</v>
      </c>
      <c r="AR170" s="143" t="s">
        <v>189</v>
      </c>
      <c r="AT170" s="143" t="s">
        <v>184</v>
      </c>
      <c r="AU170" s="143" t="s">
        <v>79</v>
      </c>
      <c r="AY170" s="17" t="s">
        <v>182</v>
      </c>
      <c r="BE170" s="144">
        <f t="shared" si="34"/>
        <v>0</v>
      </c>
      <c r="BF170" s="144">
        <f t="shared" si="35"/>
        <v>0</v>
      </c>
      <c r="BG170" s="144">
        <f t="shared" si="36"/>
        <v>0</v>
      </c>
      <c r="BH170" s="144">
        <f t="shared" si="37"/>
        <v>0</v>
      </c>
      <c r="BI170" s="144">
        <f t="shared" si="38"/>
        <v>0</v>
      </c>
      <c r="BJ170" s="17" t="s">
        <v>79</v>
      </c>
      <c r="BK170" s="144">
        <f t="shared" si="39"/>
        <v>0</v>
      </c>
      <c r="BL170" s="17" t="s">
        <v>189</v>
      </c>
      <c r="BM170" s="143" t="s">
        <v>1466</v>
      </c>
    </row>
    <row r="171" spans="2:65" s="1" customFormat="1" ht="33" customHeight="1">
      <c r="B171" s="131"/>
      <c r="C171" s="132" t="s">
        <v>709</v>
      </c>
      <c r="D171" s="132" t="s">
        <v>184</v>
      </c>
      <c r="E171" s="133" t="s">
        <v>7159</v>
      </c>
      <c r="F171" s="134" t="s">
        <v>7160</v>
      </c>
      <c r="G171" s="135" t="s">
        <v>5381</v>
      </c>
      <c r="H171" s="136">
        <v>1</v>
      </c>
      <c r="I171" s="137"/>
      <c r="J171" s="138">
        <f t="shared" si="30"/>
        <v>0</v>
      </c>
      <c r="K171" s="134" t="s">
        <v>3</v>
      </c>
      <c r="L171" s="32"/>
      <c r="M171" s="139" t="s">
        <v>3</v>
      </c>
      <c r="N171" s="140" t="s">
        <v>43</v>
      </c>
      <c r="P171" s="141">
        <f t="shared" si="31"/>
        <v>0</v>
      </c>
      <c r="Q171" s="141">
        <v>0</v>
      </c>
      <c r="R171" s="141">
        <f t="shared" si="32"/>
        <v>0</v>
      </c>
      <c r="S171" s="141">
        <v>0</v>
      </c>
      <c r="T171" s="142">
        <f t="shared" si="33"/>
        <v>0</v>
      </c>
      <c r="AR171" s="143" t="s">
        <v>189</v>
      </c>
      <c r="AT171" s="143" t="s">
        <v>184</v>
      </c>
      <c r="AU171" s="143" t="s">
        <v>79</v>
      </c>
      <c r="AY171" s="17" t="s">
        <v>182</v>
      </c>
      <c r="BE171" s="144">
        <f t="shared" si="34"/>
        <v>0</v>
      </c>
      <c r="BF171" s="144">
        <f t="shared" si="35"/>
        <v>0</v>
      </c>
      <c r="BG171" s="144">
        <f t="shared" si="36"/>
        <v>0</v>
      </c>
      <c r="BH171" s="144">
        <f t="shared" si="37"/>
        <v>0</v>
      </c>
      <c r="BI171" s="144">
        <f t="shared" si="38"/>
        <v>0</v>
      </c>
      <c r="BJ171" s="17" t="s">
        <v>79</v>
      </c>
      <c r="BK171" s="144">
        <f t="shared" si="39"/>
        <v>0</v>
      </c>
      <c r="BL171" s="17" t="s">
        <v>189</v>
      </c>
      <c r="BM171" s="143" t="s">
        <v>1476</v>
      </c>
    </row>
    <row r="172" spans="2:65" s="1" customFormat="1" ht="21.75" customHeight="1">
      <c r="B172" s="131"/>
      <c r="C172" s="132" t="s">
        <v>714</v>
      </c>
      <c r="D172" s="132" t="s">
        <v>184</v>
      </c>
      <c r="E172" s="133" t="s">
        <v>7161</v>
      </c>
      <c r="F172" s="134" t="s">
        <v>7162</v>
      </c>
      <c r="G172" s="135" t="s">
        <v>5381</v>
      </c>
      <c r="H172" s="136">
        <v>1</v>
      </c>
      <c r="I172" s="137"/>
      <c r="J172" s="138">
        <f t="shared" si="30"/>
        <v>0</v>
      </c>
      <c r="K172" s="134" t="s">
        <v>3</v>
      </c>
      <c r="L172" s="32"/>
      <c r="M172" s="139" t="s">
        <v>3</v>
      </c>
      <c r="N172" s="140" t="s">
        <v>43</v>
      </c>
      <c r="P172" s="141">
        <f t="shared" si="31"/>
        <v>0</v>
      </c>
      <c r="Q172" s="141">
        <v>0</v>
      </c>
      <c r="R172" s="141">
        <f t="shared" si="32"/>
        <v>0</v>
      </c>
      <c r="S172" s="141">
        <v>0</v>
      </c>
      <c r="T172" s="142">
        <f t="shared" si="33"/>
        <v>0</v>
      </c>
      <c r="AR172" s="143" t="s">
        <v>189</v>
      </c>
      <c r="AT172" s="143" t="s">
        <v>184</v>
      </c>
      <c r="AU172" s="143" t="s">
        <v>79</v>
      </c>
      <c r="AY172" s="17" t="s">
        <v>182</v>
      </c>
      <c r="BE172" s="144">
        <f t="shared" si="34"/>
        <v>0</v>
      </c>
      <c r="BF172" s="144">
        <f t="shared" si="35"/>
        <v>0</v>
      </c>
      <c r="BG172" s="144">
        <f t="shared" si="36"/>
        <v>0</v>
      </c>
      <c r="BH172" s="144">
        <f t="shared" si="37"/>
        <v>0</v>
      </c>
      <c r="BI172" s="144">
        <f t="shared" si="38"/>
        <v>0</v>
      </c>
      <c r="BJ172" s="17" t="s">
        <v>79</v>
      </c>
      <c r="BK172" s="144">
        <f t="shared" si="39"/>
        <v>0</v>
      </c>
      <c r="BL172" s="17" t="s">
        <v>189</v>
      </c>
      <c r="BM172" s="143" t="s">
        <v>1486</v>
      </c>
    </row>
    <row r="173" spans="2:65" s="1" customFormat="1" ht="24.2" customHeight="1">
      <c r="B173" s="131"/>
      <c r="C173" s="132" t="s">
        <v>729</v>
      </c>
      <c r="D173" s="132" t="s">
        <v>184</v>
      </c>
      <c r="E173" s="133" t="s">
        <v>7163</v>
      </c>
      <c r="F173" s="134" t="s">
        <v>7164</v>
      </c>
      <c r="G173" s="135" t="s">
        <v>5381</v>
      </c>
      <c r="H173" s="136">
        <v>1</v>
      </c>
      <c r="I173" s="137"/>
      <c r="J173" s="138">
        <f t="shared" si="30"/>
        <v>0</v>
      </c>
      <c r="K173" s="134" t="s">
        <v>3</v>
      </c>
      <c r="L173" s="32"/>
      <c r="M173" s="139" t="s">
        <v>3</v>
      </c>
      <c r="N173" s="140" t="s">
        <v>43</v>
      </c>
      <c r="P173" s="141">
        <f t="shared" si="31"/>
        <v>0</v>
      </c>
      <c r="Q173" s="141">
        <v>0</v>
      </c>
      <c r="R173" s="141">
        <f t="shared" si="32"/>
        <v>0</v>
      </c>
      <c r="S173" s="141">
        <v>0</v>
      </c>
      <c r="T173" s="142">
        <f t="shared" si="33"/>
        <v>0</v>
      </c>
      <c r="AR173" s="143" t="s">
        <v>189</v>
      </c>
      <c r="AT173" s="143" t="s">
        <v>184</v>
      </c>
      <c r="AU173" s="143" t="s">
        <v>79</v>
      </c>
      <c r="AY173" s="17" t="s">
        <v>182</v>
      </c>
      <c r="BE173" s="144">
        <f t="shared" si="34"/>
        <v>0</v>
      </c>
      <c r="BF173" s="144">
        <f t="shared" si="35"/>
        <v>0</v>
      </c>
      <c r="BG173" s="144">
        <f t="shared" si="36"/>
        <v>0</v>
      </c>
      <c r="BH173" s="144">
        <f t="shared" si="37"/>
        <v>0</v>
      </c>
      <c r="BI173" s="144">
        <f t="shared" si="38"/>
        <v>0</v>
      </c>
      <c r="BJ173" s="17" t="s">
        <v>79</v>
      </c>
      <c r="BK173" s="144">
        <f t="shared" si="39"/>
        <v>0</v>
      </c>
      <c r="BL173" s="17" t="s">
        <v>189</v>
      </c>
      <c r="BM173" s="143" t="s">
        <v>1497</v>
      </c>
    </row>
    <row r="174" spans="2:65" s="1" customFormat="1" ht="16.5" customHeight="1">
      <c r="B174" s="131"/>
      <c r="C174" s="132" t="s">
        <v>735</v>
      </c>
      <c r="D174" s="132" t="s">
        <v>184</v>
      </c>
      <c r="E174" s="133" t="s">
        <v>7078</v>
      </c>
      <c r="F174" s="134" t="s">
        <v>7079</v>
      </c>
      <c r="G174" s="135" t="s">
        <v>5381</v>
      </c>
      <c r="H174" s="136">
        <v>1</v>
      </c>
      <c r="I174" s="137"/>
      <c r="J174" s="138">
        <f t="shared" si="30"/>
        <v>0</v>
      </c>
      <c r="K174" s="134" t="s">
        <v>3</v>
      </c>
      <c r="L174" s="32"/>
      <c r="M174" s="139" t="s">
        <v>3</v>
      </c>
      <c r="N174" s="140" t="s">
        <v>43</v>
      </c>
      <c r="P174" s="141">
        <f t="shared" si="31"/>
        <v>0</v>
      </c>
      <c r="Q174" s="141">
        <v>0</v>
      </c>
      <c r="R174" s="141">
        <f t="shared" si="32"/>
        <v>0</v>
      </c>
      <c r="S174" s="141">
        <v>0</v>
      </c>
      <c r="T174" s="142">
        <f t="shared" si="33"/>
        <v>0</v>
      </c>
      <c r="AR174" s="143" t="s">
        <v>189</v>
      </c>
      <c r="AT174" s="143" t="s">
        <v>184</v>
      </c>
      <c r="AU174" s="143" t="s">
        <v>79</v>
      </c>
      <c r="AY174" s="17" t="s">
        <v>182</v>
      </c>
      <c r="BE174" s="144">
        <f t="shared" si="34"/>
        <v>0</v>
      </c>
      <c r="BF174" s="144">
        <f t="shared" si="35"/>
        <v>0</v>
      </c>
      <c r="BG174" s="144">
        <f t="shared" si="36"/>
        <v>0</v>
      </c>
      <c r="BH174" s="144">
        <f t="shared" si="37"/>
        <v>0</v>
      </c>
      <c r="BI174" s="144">
        <f t="shared" si="38"/>
        <v>0</v>
      </c>
      <c r="BJ174" s="17" t="s">
        <v>79</v>
      </c>
      <c r="BK174" s="144">
        <f t="shared" si="39"/>
        <v>0</v>
      </c>
      <c r="BL174" s="17" t="s">
        <v>189</v>
      </c>
      <c r="BM174" s="143" t="s">
        <v>1726</v>
      </c>
    </row>
    <row r="175" spans="2:65" s="1" customFormat="1" ht="24.2" customHeight="1">
      <c r="B175" s="131"/>
      <c r="C175" s="132" t="s">
        <v>742</v>
      </c>
      <c r="D175" s="132" t="s">
        <v>184</v>
      </c>
      <c r="E175" s="133" t="s">
        <v>7165</v>
      </c>
      <c r="F175" s="134" t="s">
        <v>7164</v>
      </c>
      <c r="G175" s="135" t="s">
        <v>5381</v>
      </c>
      <c r="H175" s="136">
        <v>1</v>
      </c>
      <c r="I175" s="137"/>
      <c r="J175" s="138">
        <f t="shared" si="30"/>
        <v>0</v>
      </c>
      <c r="K175" s="134" t="s">
        <v>3</v>
      </c>
      <c r="L175" s="32"/>
      <c r="M175" s="139" t="s">
        <v>3</v>
      </c>
      <c r="N175" s="140" t="s">
        <v>43</v>
      </c>
      <c r="P175" s="141">
        <f t="shared" si="31"/>
        <v>0</v>
      </c>
      <c r="Q175" s="141">
        <v>0</v>
      </c>
      <c r="R175" s="141">
        <f t="shared" si="32"/>
        <v>0</v>
      </c>
      <c r="S175" s="141">
        <v>0</v>
      </c>
      <c r="T175" s="142">
        <f t="shared" si="33"/>
        <v>0</v>
      </c>
      <c r="AR175" s="143" t="s">
        <v>189</v>
      </c>
      <c r="AT175" s="143" t="s">
        <v>184</v>
      </c>
      <c r="AU175" s="143" t="s">
        <v>79</v>
      </c>
      <c r="AY175" s="17" t="s">
        <v>182</v>
      </c>
      <c r="BE175" s="144">
        <f t="shared" si="34"/>
        <v>0</v>
      </c>
      <c r="BF175" s="144">
        <f t="shared" si="35"/>
        <v>0</v>
      </c>
      <c r="BG175" s="144">
        <f t="shared" si="36"/>
        <v>0</v>
      </c>
      <c r="BH175" s="144">
        <f t="shared" si="37"/>
        <v>0</v>
      </c>
      <c r="BI175" s="144">
        <f t="shared" si="38"/>
        <v>0</v>
      </c>
      <c r="BJ175" s="17" t="s">
        <v>79</v>
      </c>
      <c r="BK175" s="144">
        <f t="shared" si="39"/>
        <v>0</v>
      </c>
      <c r="BL175" s="17" t="s">
        <v>189</v>
      </c>
      <c r="BM175" s="143" t="s">
        <v>1772</v>
      </c>
    </row>
    <row r="176" spans="2:65" s="1" customFormat="1" ht="16.5" customHeight="1">
      <c r="B176" s="131"/>
      <c r="C176" s="132" t="s">
        <v>752</v>
      </c>
      <c r="D176" s="132" t="s">
        <v>184</v>
      </c>
      <c r="E176" s="133" t="s">
        <v>7078</v>
      </c>
      <c r="F176" s="134" t="s">
        <v>7079</v>
      </c>
      <c r="G176" s="135" t="s">
        <v>5381</v>
      </c>
      <c r="H176" s="136">
        <v>1</v>
      </c>
      <c r="I176" s="137"/>
      <c r="J176" s="138">
        <f t="shared" si="30"/>
        <v>0</v>
      </c>
      <c r="K176" s="134" t="s">
        <v>3</v>
      </c>
      <c r="L176" s="32"/>
      <c r="M176" s="139" t="s">
        <v>3</v>
      </c>
      <c r="N176" s="140" t="s">
        <v>43</v>
      </c>
      <c r="P176" s="141">
        <f t="shared" si="31"/>
        <v>0</v>
      </c>
      <c r="Q176" s="141">
        <v>0</v>
      </c>
      <c r="R176" s="141">
        <f t="shared" si="32"/>
        <v>0</v>
      </c>
      <c r="S176" s="141">
        <v>0</v>
      </c>
      <c r="T176" s="142">
        <f t="shared" si="33"/>
        <v>0</v>
      </c>
      <c r="AR176" s="143" t="s">
        <v>189</v>
      </c>
      <c r="AT176" s="143" t="s">
        <v>184</v>
      </c>
      <c r="AU176" s="143" t="s">
        <v>79</v>
      </c>
      <c r="AY176" s="17" t="s">
        <v>182</v>
      </c>
      <c r="BE176" s="144">
        <f t="shared" si="34"/>
        <v>0</v>
      </c>
      <c r="BF176" s="144">
        <f t="shared" si="35"/>
        <v>0</v>
      </c>
      <c r="BG176" s="144">
        <f t="shared" si="36"/>
        <v>0</v>
      </c>
      <c r="BH176" s="144">
        <f t="shared" si="37"/>
        <v>0</v>
      </c>
      <c r="BI176" s="144">
        <f t="shared" si="38"/>
        <v>0</v>
      </c>
      <c r="BJ176" s="17" t="s">
        <v>79</v>
      </c>
      <c r="BK176" s="144">
        <f t="shared" si="39"/>
        <v>0</v>
      </c>
      <c r="BL176" s="17" t="s">
        <v>189</v>
      </c>
      <c r="BM176" s="143" t="s">
        <v>1786</v>
      </c>
    </row>
    <row r="177" spans="2:65" s="1" customFormat="1" ht="37.9" customHeight="1">
      <c r="B177" s="131"/>
      <c r="C177" s="132" t="s">
        <v>772</v>
      </c>
      <c r="D177" s="132" t="s">
        <v>184</v>
      </c>
      <c r="E177" s="133" t="s">
        <v>7166</v>
      </c>
      <c r="F177" s="134" t="s">
        <v>7167</v>
      </c>
      <c r="G177" s="135" t="s">
        <v>5381</v>
      </c>
      <c r="H177" s="136">
        <v>2</v>
      </c>
      <c r="I177" s="137"/>
      <c r="J177" s="138">
        <f t="shared" si="30"/>
        <v>0</v>
      </c>
      <c r="K177" s="134" t="s">
        <v>3</v>
      </c>
      <c r="L177" s="32"/>
      <c r="M177" s="139" t="s">
        <v>3</v>
      </c>
      <c r="N177" s="140" t="s">
        <v>43</v>
      </c>
      <c r="P177" s="141">
        <f t="shared" si="31"/>
        <v>0</v>
      </c>
      <c r="Q177" s="141">
        <v>0</v>
      </c>
      <c r="R177" s="141">
        <f t="shared" si="32"/>
        <v>0</v>
      </c>
      <c r="S177" s="141">
        <v>0</v>
      </c>
      <c r="T177" s="142">
        <f t="shared" si="33"/>
        <v>0</v>
      </c>
      <c r="AR177" s="143" t="s">
        <v>189</v>
      </c>
      <c r="AT177" s="143" t="s">
        <v>184</v>
      </c>
      <c r="AU177" s="143" t="s">
        <v>79</v>
      </c>
      <c r="AY177" s="17" t="s">
        <v>182</v>
      </c>
      <c r="BE177" s="144">
        <f t="shared" si="34"/>
        <v>0</v>
      </c>
      <c r="BF177" s="144">
        <f t="shared" si="35"/>
        <v>0</v>
      </c>
      <c r="BG177" s="144">
        <f t="shared" si="36"/>
        <v>0</v>
      </c>
      <c r="BH177" s="144">
        <f t="shared" si="37"/>
        <v>0</v>
      </c>
      <c r="BI177" s="144">
        <f t="shared" si="38"/>
        <v>0</v>
      </c>
      <c r="BJ177" s="17" t="s">
        <v>79</v>
      </c>
      <c r="BK177" s="144">
        <f t="shared" si="39"/>
        <v>0</v>
      </c>
      <c r="BL177" s="17" t="s">
        <v>189</v>
      </c>
      <c r="BM177" s="143" t="s">
        <v>1848</v>
      </c>
    </row>
    <row r="178" spans="2:65" s="1" customFormat="1" ht="33" customHeight="1">
      <c r="B178" s="131"/>
      <c r="C178" s="132" t="s">
        <v>780</v>
      </c>
      <c r="D178" s="132" t="s">
        <v>184</v>
      </c>
      <c r="E178" s="133" t="s">
        <v>7168</v>
      </c>
      <c r="F178" s="134" t="s">
        <v>7169</v>
      </c>
      <c r="G178" s="135" t="s">
        <v>5381</v>
      </c>
      <c r="H178" s="136">
        <v>2</v>
      </c>
      <c r="I178" s="137"/>
      <c r="J178" s="138">
        <f t="shared" si="30"/>
        <v>0</v>
      </c>
      <c r="K178" s="134" t="s">
        <v>3</v>
      </c>
      <c r="L178" s="32"/>
      <c r="M178" s="139" t="s">
        <v>3</v>
      </c>
      <c r="N178" s="140" t="s">
        <v>43</v>
      </c>
      <c r="P178" s="141">
        <f t="shared" si="31"/>
        <v>0</v>
      </c>
      <c r="Q178" s="141">
        <v>0</v>
      </c>
      <c r="R178" s="141">
        <f t="shared" si="32"/>
        <v>0</v>
      </c>
      <c r="S178" s="141">
        <v>0</v>
      </c>
      <c r="T178" s="142">
        <f t="shared" si="33"/>
        <v>0</v>
      </c>
      <c r="AR178" s="143" t="s">
        <v>189</v>
      </c>
      <c r="AT178" s="143" t="s">
        <v>184</v>
      </c>
      <c r="AU178" s="143" t="s">
        <v>79</v>
      </c>
      <c r="AY178" s="17" t="s">
        <v>182</v>
      </c>
      <c r="BE178" s="144">
        <f t="shared" si="34"/>
        <v>0</v>
      </c>
      <c r="BF178" s="144">
        <f t="shared" si="35"/>
        <v>0</v>
      </c>
      <c r="BG178" s="144">
        <f t="shared" si="36"/>
        <v>0</v>
      </c>
      <c r="BH178" s="144">
        <f t="shared" si="37"/>
        <v>0</v>
      </c>
      <c r="BI178" s="144">
        <f t="shared" si="38"/>
        <v>0</v>
      </c>
      <c r="BJ178" s="17" t="s">
        <v>79</v>
      </c>
      <c r="BK178" s="144">
        <f t="shared" si="39"/>
        <v>0</v>
      </c>
      <c r="BL178" s="17" t="s">
        <v>189</v>
      </c>
      <c r="BM178" s="143" t="s">
        <v>1859</v>
      </c>
    </row>
    <row r="179" spans="2:65" s="1" customFormat="1" ht="24.2" customHeight="1">
      <c r="B179" s="131"/>
      <c r="C179" s="132" t="s">
        <v>808</v>
      </c>
      <c r="D179" s="132" t="s">
        <v>184</v>
      </c>
      <c r="E179" s="133" t="s">
        <v>7170</v>
      </c>
      <c r="F179" s="134" t="s">
        <v>7171</v>
      </c>
      <c r="G179" s="135" t="s">
        <v>5381</v>
      </c>
      <c r="H179" s="136">
        <v>6</v>
      </c>
      <c r="I179" s="137"/>
      <c r="J179" s="138">
        <f t="shared" si="30"/>
        <v>0</v>
      </c>
      <c r="K179" s="134" t="s">
        <v>3</v>
      </c>
      <c r="L179" s="32"/>
      <c r="M179" s="139" t="s">
        <v>3</v>
      </c>
      <c r="N179" s="140" t="s">
        <v>43</v>
      </c>
      <c r="P179" s="141">
        <f t="shared" si="31"/>
        <v>0</v>
      </c>
      <c r="Q179" s="141">
        <v>0</v>
      </c>
      <c r="R179" s="141">
        <f t="shared" si="32"/>
        <v>0</v>
      </c>
      <c r="S179" s="141">
        <v>0</v>
      </c>
      <c r="T179" s="142">
        <f t="shared" si="33"/>
        <v>0</v>
      </c>
      <c r="AR179" s="143" t="s">
        <v>189</v>
      </c>
      <c r="AT179" s="143" t="s">
        <v>184</v>
      </c>
      <c r="AU179" s="143" t="s">
        <v>79</v>
      </c>
      <c r="AY179" s="17" t="s">
        <v>182</v>
      </c>
      <c r="BE179" s="144">
        <f t="shared" si="34"/>
        <v>0</v>
      </c>
      <c r="BF179" s="144">
        <f t="shared" si="35"/>
        <v>0</v>
      </c>
      <c r="BG179" s="144">
        <f t="shared" si="36"/>
        <v>0</v>
      </c>
      <c r="BH179" s="144">
        <f t="shared" si="37"/>
        <v>0</v>
      </c>
      <c r="BI179" s="144">
        <f t="shared" si="38"/>
        <v>0</v>
      </c>
      <c r="BJ179" s="17" t="s">
        <v>79</v>
      </c>
      <c r="BK179" s="144">
        <f t="shared" si="39"/>
        <v>0</v>
      </c>
      <c r="BL179" s="17" t="s">
        <v>189</v>
      </c>
      <c r="BM179" s="143" t="s">
        <v>1897</v>
      </c>
    </row>
    <row r="180" spans="2:65" s="1" customFormat="1" ht="49.15" customHeight="1">
      <c r="B180" s="131"/>
      <c r="C180" s="132" t="s">
        <v>833</v>
      </c>
      <c r="D180" s="132" t="s">
        <v>184</v>
      </c>
      <c r="E180" s="133" t="s">
        <v>7172</v>
      </c>
      <c r="F180" s="134" t="s">
        <v>7173</v>
      </c>
      <c r="G180" s="135" t="s">
        <v>5381</v>
      </c>
      <c r="H180" s="136">
        <v>1</v>
      </c>
      <c r="I180" s="137"/>
      <c r="J180" s="138">
        <f t="shared" si="30"/>
        <v>0</v>
      </c>
      <c r="K180" s="134" t="s">
        <v>3</v>
      </c>
      <c r="L180" s="32"/>
      <c r="M180" s="139" t="s">
        <v>3</v>
      </c>
      <c r="N180" s="140" t="s">
        <v>43</v>
      </c>
      <c r="P180" s="141">
        <f t="shared" si="31"/>
        <v>0</v>
      </c>
      <c r="Q180" s="141">
        <v>0</v>
      </c>
      <c r="R180" s="141">
        <f t="shared" si="32"/>
        <v>0</v>
      </c>
      <c r="S180" s="141">
        <v>0</v>
      </c>
      <c r="T180" s="142">
        <f t="shared" si="33"/>
        <v>0</v>
      </c>
      <c r="AR180" s="143" t="s">
        <v>189</v>
      </c>
      <c r="AT180" s="143" t="s">
        <v>184</v>
      </c>
      <c r="AU180" s="143" t="s">
        <v>79</v>
      </c>
      <c r="AY180" s="17" t="s">
        <v>182</v>
      </c>
      <c r="BE180" s="144">
        <f t="shared" si="34"/>
        <v>0</v>
      </c>
      <c r="BF180" s="144">
        <f t="shared" si="35"/>
        <v>0</v>
      </c>
      <c r="BG180" s="144">
        <f t="shared" si="36"/>
        <v>0</v>
      </c>
      <c r="BH180" s="144">
        <f t="shared" si="37"/>
        <v>0</v>
      </c>
      <c r="BI180" s="144">
        <f t="shared" si="38"/>
        <v>0</v>
      </c>
      <c r="BJ180" s="17" t="s">
        <v>79</v>
      </c>
      <c r="BK180" s="144">
        <f t="shared" si="39"/>
        <v>0</v>
      </c>
      <c r="BL180" s="17" t="s">
        <v>189</v>
      </c>
      <c r="BM180" s="143" t="s">
        <v>1912</v>
      </c>
    </row>
    <row r="181" spans="2:65" s="11" customFormat="1" ht="25.9" customHeight="1">
      <c r="B181" s="119"/>
      <c r="D181" s="120" t="s">
        <v>71</v>
      </c>
      <c r="E181" s="121" t="s">
        <v>7174</v>
      </c>
      <c r="F181" s="353" t="s">
        <v>7175</v>
      </c>
      <c r="I181" s="122"/>
      <c r="J181" s="123">
        <f>BK181</f>
        <v>0</v>
      </c>
      <c r="L181" s="119"/>
      <c r="M181" s="124"/>
      <c r="P181" s="125">
        <f>P182</f>
        <v>0</v>
      </c>
      <c r="R181" s="125">
        <f>R182</f>
        <v>0</v>
      </c>
      <c r="T181" s="126">
        <f>T182</f>
        <v>0</v>
      </c>
      <c r="AR181" s="120" t="s">
        <v>79</v>
      </c>
      <c r="AT181" s="127" t="s">
        <v>71</v>
      </c>
      <c r="AU181" s="127" t="s">
        <v>72</v>
      </c>
      <c r="AY181" s="120" t="s">
        <v>182</v>
      </c>
      <c r="BK181" s="128">
        <f>BK182</f>
        <v>0</v>
      </c>
    </row>
    <row r="182" spans="2:65" s="1" customFormat="1" ht="16.5" customHeight="1">
      <c r="B182" s="131"/>
      <c r="C182" s="132" t="s">
        <v>838</v>
      </c>
      <c r="D182" s="132" t="s">
        <v>184</v>
      </c>
      <c r="E182" s="133" t="s">
        <v>7176</v>
      </c>
      <c r="F182" s="134" t="s">
        <v>7085</v>
      </c>
      <c r="G182" s="135" t="s">
        <v>5381</v>
      </c>
      <c r="H182" s="136">
        <v>1</v>
      </c>
      <c r="I182" s="137"/>
      <c r="J182" s="138">
        <f>ROUND(I182*H182,2)</f>
        <v>0</v>
      </c>
      <c r="K182" s="134" t="s">
        <v>3</v>
      </c>
      <c r="L182" s="32"/>
      <c r="M182" s="139" t="s">
        <v>3</v>
      </c>
      <c r="N182" s="140" t="s">
        <v>43</v>
      </c>
      <c r="P182" s="141">
        <f>O182*H182</f>
        <v>0</v>
      </c>
      <c r="Q182" s="141">
        <v>0</v>
      </c>
      <c r="R182" s="141">
        <f>Q182*H182</f>
        <v>0</v>
      </c>
      <c r="S182" s="141">
        <v>0</v>
      </c>
      <c r="T182" s="142">
        <f>S182*H182</f>
        <v>0</v>
      </c>
      <c r="AR182" s="143" t="s">
        <v>189</v>
      </c>
      <c r="AT182" s="143" t="s">
        <v>184</v>
      </c>
      <c r="AU182" s="143" t="s">
        <v>79</v>
      </c>
      <c r="AY182" s="17" t="s">
        <v>182</v>
      </c>
      <c r="BE182" s="144">
        <f>IF(N182="základní",J182,0)</f>
        <v>0</v>
      </c>
      <c r="BF182" s="144">
        <f>IF(N182="snížená",J182,0)</f>
        <v>0</v>
      </c>
      <c r="BG182" s="144">
        <f>IF(N182="zákl. přenesená",J182,0)</f>
        <v>0</v>
      </c>
      <c r="BH182" s="144">
        <f>IF(N182="sníž. přenesená",J182,0)</f>
        <v>0</v>
      </c>
      <c r="BI182" s="144">
        <f>IF(N182="nulová",J182,0)</f>
        <v>0</v>
      </c>
      <c r="BJ182" s="17" t="s">
        <v>79</v>
      </c>
      <c r="BK182" s="144">
        <f>ROUND(I182*H182,2)</f>
        <v>0</v>
      </c>
      <c r="BL182" s="17" t="s">
        <v>189</v>
      </c>
      <c r="BM182" s="143" t="s">
        <v>1922</v>
      </c>
    </row>
    <row r="183" spans="2:65" s="11" customFormat="1" ht="25.9" customHeight="1">
      <c r="B183" s="119"/>
      <c r="D183" s="120" t="s">
        <v>71</v>
      </c>
      <c r="E183" s="121" t="s">
        <v>7177</v>
      </c>
      <c r="F183" s="353" t="s">
        <v>7177</v>
      </c>
      <c r="I183" s="122"/>
      <c r="J183" s="123">
        <f>BK183</f>
        <v>0</v>
      </c>
      <c r="L183" s="119"/>
      <c r="M183" s="124"/>
      <c r="P183" s="125">
        <f>SUM(P184:P195)</f>
        <v>0</v>
      </c>
      <c r="R183" s="125">
        <f>SUM(R184:R195)</f>
        <v>0</v>
      </c>
      <c r="T183" s="126">
        <f>SUM(T184:T195)</f>
        <v>0</v>
      </c>
      <c r="AR183" s="120" t="s">
        <v>79</v>
      </c>
      <c r="AT183" s="127" t="s">
        <v>71</v>
      </c>
      <c r="AU183" s="127" t="s">
        <v>72</v>
      </c>
      <c r="AY183" s="120" t="s">
        <v>182</v>
      </c>
      <c r="BK183" s="128">
        <f>SUM(BK184:BK195)</f>
        <v>0</v>
      </c>
    </row>
    <row r="184" spans="2:65" s="1" customFormat="1" ht="44.25" customHeight="1">
      <c r="B184" s="131"/>
      <c r="C184" s="132" t="s">
        <v>845</v>
      </c>
      <c r="D184" s="132" t="s">
        <v>184</v>
      </c>
      <c r="E184" s="133" t="s">
        <v>7178</v>
      </c>
      <c r="F184" s="134" t="s">
        <v>7061</v>
      </c>
      <c r="G184" s="135" t="s">
        <v>5381</v>
      </c>
      <c r="H184" s="136">
        <v>2</v>
      </c>
      <c r="I184" s="137"/>
      <c r="J184" s="138">
        <f t="shared" ref="J184:J195" si="40">ROUND(I184*H184,2)</f>
        <v>0</v>
      </c>
      <c r="K184" s="134" t="s">
        <v>3</v>
      </c>
      <c r="L184" s="32"/>
      <c r="M184" s="139" t="s">
        <v>3</v>
      </c>
      <c r="N184" s="140" t="s">
        <v>43</v>
      </c>
      <c r="P184" s="141">
        <f t="shared" ref="P184:P195" si="41">O184*H184</f>
        <v>0</v>
      </c>
      <c r="Q184" s="141">
        <v>0</v>
      </c>
      <c r="R184" s="141">
        <f t="shared" ref="R184:R195" si="42">Q184*H184</f>
        <v>0</v>
      </c>
      <c r="S184" s="141">
        <v>0</v>
      </c>
      <c r="T184" s="142">
        <f t="shared" ref="T184:T195" si="43">S184*H184</f>
        <v>0</v>
      </c>
      <c r="AR184" s="143" t="s">
        <v>189</v>
      </c>
      <c r="AT184" s="143" t="s">
        <v>184</v>
      </c>
      <c r="AU184" s="143" t="s">
        <v>79</v>
      </c>
      <c r="AY184" s="17" t="s">
        <v>182</v>
      </c>
      <c r="BE184" s="144">
        <f t="shared" ref="BE184:BE195" si="44">IF(N184="základní",J184,0)</f>
        <v>0</v>
      </c>
      <c r="BF184" s="144">
        <f t="shared" ref="BF184:BF195" si="45">IF(N184="snížená",J184,0)</f>
        <v>0</v>
      </c>
      <c r="BG184" s="144">
        <f t="shared" ref="BG184:BG195" si="46">IF(N184="zákl. přenesená",J184,0)</f>
        <v>0</v>
      </c>
      <c r="BH184" s="144">
        <f t="shared" ref="BH184:BH195" si="47">IF(N184="sníž. přenesená",J184,0)</f>
        <v>0</v>
      </c>
      <c r="BI184" s="144">
        <f t="shared" ref="BI184:BI195" si="48">IF(N184="nulová",J184,0)</f>
        <v>0</v>
      </c>
      <c r="BJ184" s="17" t="s">
        <v>79</v>
      </c>
      <c r="BK184" s="144">
        <f t="shared" ref="BK184:BK195" si="49">ROUND(I184*H184,2)</f>
        <v>0</v>
      </c>
      <c r="BL184" s="17" t="s">
        <v>189</v>
      </c>
      <c r="BM184" s="143" t="s">
        <v>1932</v>
      </c>
    </row>
    <row r="185" spans="2:65" s="1" customFormat="1" ht="24.2" customHeight="1">
      <c r="B185" s="131"/>
      <c r="C185" s="132" t="s">
        <v>850</v>
      </c>
      <c r="D185" s="132" t="s">
        <v>184</v>
      </c>
      <c r="E185" s="133" t="s">
        <v>7179</v>
      </c>
      <c r="F185" s="134" t="s">
        <v>7180</v>
      </c>
      <c r="G185" s="135" t="s">
        <v>5381</v>
      </c>
      <c r="H185" s="136">
        <v>2</v>
      </c>
      <c r="I185" s="137"/>
      <c r="J185" s="138">
        <f t="shared" si="40"/>
        <v>0</v>
      </c>
      <c r="K185" s="134" t="s">
        <v>3</v>
      </c>
      <c r="L185" s="32"/>
      <c r="M185" s="139" t="s">
        <v>3</v>
      </c>
      <c r="N185" s="140" t="s">
        <v>43</v>
      </c>
      <c r="P185" s="141">
        <f t="shared" si="41"/>
        <v>0</v>
      </c>
      <c r="Q185" s="141">
        <v>0</v>
      </c>
      <c r="R185" s="141">
        <f t="shared" si="42"/>
        <v>0</v>
      </c>
      <c r="S185" s="141">
        <v>0</v>
      </c>
      <c r="T185" s="142">
        <f t="shared" si="43"/>
        <v>0</v>
      </c>
      <c r="AR185" s="143" t="s">
        <v>189</v>
      </c>
      <c r="AT185" s="143" t="s">
        <v>184</v>
      </c>
      <c r="AU185" s="143" t="s">
        <v>79</v>
      </c>
      <c r="AY185" s="17" t="s">
        <v>182</v>
      </c>
      <c r="BE185" s="144">
        <f t="shared" si="44"/>
        <v>0</v>
      </c>
      <c r="BF185" s="144">
        <f t="shared" si="45"/>
        <v>0</v>
      </c>
      <c r="BG185" s="144">
        <f t="shared" si="46"/>
        <v>0</v>
      </c>
      <c r="BH185" s="144">
        <f t="shared" si="47"/>
        <v>0</v>
      </c>
      <c r="BI185" s="144">
        <f t="shared" si="48"/>
        <v>0</v>
      </c>
      <c r="BJ185" s="17" t="s">
        <v>79</v>
      </c>
      <c r="BK185" s="144">
        <f t="shared" si="49"/>
        <v>0</v>
      </c>
      <c r="BL185" s="17" t="s">
        <v>189</v>
      </c>
      <c r="BM185" s="143" t="s">
        <v>1943</v>
      </c>
    </row>
    <row r="186" spans="2:65" s="1" customFormat="1" ht="24.2" customHeight="1">
      <c r="B186" s="131"/>
      <c r="C186" s="132" t="s">
        <v>856</v>
      </c>
      <c r="D186" s="132" t="s">
        <v>184</v>
      </c>
      <c r="E186" s="133" t="s">
        <v>7181</v>
      </c>
      <c r="F186" s="134" t="s">
        <v>7156</v>
      </c>
      <c r="G186" s="135" t="s">
        <v>5381</v>
      </c>
      <c r="H186" s="136">
        <v>1</v>
      </c>
      <c r="I186" s="137"/>
      <c r="J186" s="138">
        <f t="shared" si="40"/>
        <v>0</v>
      </c>
      <c r="K186" s="134" t="s">
        <v>3</v>
      </c>
      <c r="L186" s="32"/>
      <c r="M186" s="139" t="s">
        <v>3</v>
      </c>
      <c r="N186" s="140" t="s">
        <v>43</v>
      </c>
      <c r="P186" s="141">
        <f t="shared" si="41"/>
        <v>0</v>
      </c>
      <c r="Q186" s="141">
        <v>0</v>
      </c>
      <c r="R186" s="141">
        <f t="shared" si="42"/>
        <v>0</v>
      </c>
      <c r="S186" s="141">
        <v>0</v>
      </c>
      <c r="T186" s="142">
        <f t="shared" si="43"/>
        <v>0</v>
      </c>
      <c r="AR186" s="143" t="s">
        <v>189</v>
      </c>
      <c r="AT186" s="143" t="s">
        <v>184</v>
      </c>
      <c r="AU186" s="143" t="s">
        <v>79</v>
      </c>
      <c r="AY186" s="17" t="s">
        <v>182</v>
      </c>
      <c r="BE186" s="144">
        <f t="shared" si="44"/>
        <v>0</v>
      </c>
      <c r="BF186" s="144">
        <f t="shared" si="45"/>
        <v>0</v>
      </c>
      <c r="BG186" s="144">
        <f t="shared" si="46"/>
        <v>0</v>
      </c>
      <c r="BH186" s="144">
        <f t="shared" si="47"/>
        <v>0</v>
      </c>
      <c r="BI186" s="144">
        <f t="shared" si="48"/>
        <v>0</v>
      </c>
      <c r="BJ186" s="17" t="s">
        <v>79</v>
      </c>
      <c r="BK186" s="144">
        <f t="shared" si="49"/>
        <v>0</v>
      </c>
      <c r="BL186" s="17" t="s">
        <v>189</v>
      </c>
      <c r="BM186" s="143" t="s">
        <v>2009</v>
      </c>
    </row>
    <row r="187" spans="2:65" s="1" customFormat="1" ht="21.75" customHeight="1">
      <c r="B187" s="131"/>
      <c r="C187" s="132" t="s">
        <v>861</v>
      </c>
      <c r="D187" s="132" t="s">
        <v>184</v>
      </c>
      <c r="E187" s="133" t="s">
        <v>7147</v>
      </c>
      <c r="F187" s="134" t="s">
        <v>7148</v>
      </c>
      <c r="G187" s="135" t="s">
        <v>5381</v>
      </c>
      <c r="H187" s="136">
        <v>1</v>
      </c>
      <c r="I187" s="137"/>
      <c r="J187" s="138">
        <f t="shared" si="40"/>
        <v>0</v>
      </c>
      <c r="K187" s="134" t="s">
        <v>3</v>
      </c>
      <c r="L187" s="32"/>
      <c r="M187" s="139" t="s">
        <v>3</v>
      </c>
      <c r="N187" s="140" t="s">
        <v>43</v>
      </c>
      <c r="P187" s="141">
        <f t="shared" si="41"/>
        <v>0</v>
      </c>
      <c r="Q187" s="141">
        <v>0</v>
      </c>
      <c r="R187" s="141">
        <f t="shared" si="42"/>
        <v>0</v>
      </c>
      <c r="S187" s="141">
        <v>0</v>
      </c>
      <c r="T187" s="142">
        <f t="shared" si="43"/>
        <v>0</v>
      </c>
      <c r="AR187" s="143" t="s">
        <v>189</v>
      </c>
      <c r="AT187" s="143" t="s">
        <v>184</v>
      </c>
      <c r="AU187" s="143" t="s">
        <v>79</v>
      </c>
      <c r="AY187" s="17" t="s">
        <v>182</v>
      </c>
      <c r="BE187" s="144">
        <f t="shared" si="44"/>
        <v>0</v>
      </c>
      <c r="BF187" s="144">
        <f t="shared" si="45"/>
        <v>0</v>
      </c>
      <c r="BG187" s="144">
        <f t="shared" si="46"/>
        <v>0</v>
      </c>
      <c r="BH187" s="144">
        <f t="shared" si="47"/>
        <v>0</v>
      </c>
      <c r="BI187" s="144">
        <f t="shared" si="48"/>
        <v>0</v>
      </c>
      <c r="BJ187" s="17" t="s">
        <v>79</v>
      </c>
      <c r="BK187" s="144">
        <f t="shared" si="49"/>
        <v>0</v>
      </c>
      <c r="BL187" s="17" t="s">
        <v>189</v>
      </c>
      <c r="BM187" s="143" t="s">
        <v>2021</v>
      </c>
    </row>
    <row r="188" spans="2:65" s="1" customFormat="1" ht="16.5" customHeight="1">
      <c r="B188" s="131"/>
      <c r="C188" s="132" t="s">
        <v>889</v>
      </c>
      <c r="D188" s="132" t="s">
        <v>184</v>
      </c>
      <c r="E188" s="133" t="s">
        <v>7157</v>
      </c>
      <c r="F188" s="134" t="s">
        <v>7158</v>
      </c>
      <c r="G188" s="135" t="s">
        <v>5381</v>
      </c>
      <c r="H188" s="136">
        <v>1</v>
      </c>
      <c r="I188" s="137"/>
      <c r="J188" s="138">
        <f t="shared" si="40"/>
        <v>0</v>
      </c>
      <c r="K188" s="134" t="s">
        <v>3</v>
      </c>
      <c r="L188" s="32"/>
      <c r="M188" s="139" t="s">
        <v>3</v>
      </c>
      <c r="N188" s="140" t="s">
        <v>43</v>
      </c>
      <c r="P188" s="141">
        <f t="shared" si="41"/>
        <v>0</v>
      </c>
      <c r="Q188" s="141">
        <v>0</v>
      </c>
      <c r="R188" s="141">
        <f t="shared" si="42"/>
        <v>0</v>
      </c>
      <c r="S188" s="141">
        <v>0</v>
      </c>
      <c r="T188" s="142">
        <f t="shared" si="43"/>
        <v>0</v>
      </c>
      <c r="AR188" s="143" t="s">
        <v>189</v>
      </c>
      <c r="AT188" s="143" t="s">
        <v>184</v>
      </c>
      <c r="AU188" s="143" t="s">
        <v>79</v>
      </c>
      <c r="AY188" s="17" t="s">
        <v>182</v>
      </c>
      <c r="BE188" s="144">
        <f t="shared" si="44"/>
        <v>0</v>
      </c>
      <c r="BF188" s="144">
        <f t="shared" si="45"/>
        <v>0</v>
      </c>
      <c r="BG188" s="144">
        <f t="shared" si="46"/>
        <v>0</v>
      </c>
      <c r="BH188" s="144">
        <f t="shared" si="47"/>
        <v>0</v>
      </c>
      <c r="BI188" s="144">
        <f t="shared" si="48"/>
        <v>0</v>
      </c>
      <c r="BJ188" s="17" t="s">
        <v>79</v>
      </c>
      <c r="BK188" s="144">
        <f t="shared" si="49"/>
        <v>0</v>
      </c>
      <c r="BL188" s="17" t="s">
        <v>189</v>
      </c>
      <c r="BM188" s="143" t="s">
        <v>2050</v>
      </c>
    </row>
    <row r="189" spans="2:65" s="1" customFormat="1" ht="33" customHeight="1">
      <c r="B189" s="131"/>
      <c r="C189" s="132" t="s">
        <v>896</v>
      </c>
      <c r="D189" s="132" t="s">
        <v>184</v>
      </c>
      <c r="E189" s="133" t="s">
        <v>7159</v>
      </c>
      <c r="F189" s="134" t="s">
        <v>7160</v>
      </c>
      <c r="G189" s="135" t="s">
        <v>5381</v>
      </c>
      <c r="H189" s="136">
        <v>1</v>
      </c>
      <c r="I189" s="137"/>
      <c r="J189" s="138">
        <f t="shared" si="40"/>
        <v>0</v>
      </c>
      <c r="K189" s="134" t="s">
        <v>3</v>
      </c>
      <c r="L189" s="32"/>
      <c r="M189" s="139" t="s">
        <v>3</v>
      </c>
      <c r="N189" s="140" t="s">
        <v>43</v>
      </c>
      <c r="P189" s="141">
        <f t="shared" si="41"/>
        <v>0</v>
      </c>
      <c r="Q189" s="141">
        <v>0</v>
      </c>
      <c r="R189" s="141">
        <f t="shared" si="42"/>
        <v>0</v>
      </c>
      <c r="S189" s="141">
        <v>0</v>
      </c>
      <c r="T189" s="142">
        <f t="shared" si="43"/>
        <v>0</v>
      </c>
      <c r="AR189" s="143" t="s">
        <v>189</v>
      </c>
      <c r="AT189" s="143" t="s">
        <v>184</v>
      </c>
      <c r="AU189" s="143" t="s">
        <v>79</v>
      </c>
      <c r="AY189" s="17" t="s">
        <v>182</v>
      </c>
      <c r="BE189" s="144">
        <f t="shared" si="44"/>
        <v>0</v>
      </c>
      <c r="BF189" s="144">
        <f t="shared" si="45"/>
        <v>0</v>
      </c>
      <c r="BG189" s="144">
        <f t="shared" si="46"/>
        <v>0</v>
      </c>
      <c r="BH189" s="144">
        <f t="shared" si="47"/>
        <v>0</v>
      </c>
      <c r="BI189" s="144">
        <f t="shared" si="48"/>
        <v>0</v>
      </c>
      <c r="BJ189" s="17" t="s">
        <v>79</v>
      </c>
      <c r="BK189" s="144">
        <f t="shared" si="49"/>
        <v>0</v>
      </c>
      <c r="BL189" s="17" t="s">
        <v>189</v>
      </c>
      <c r="BM189" s="143" t="s">
        <v>2061</v>
      </c>
    </row>
    <row r="190" spans="2:65" s="1" customFormat="1" ht="21.75" customHeight="1">
      <c r="B190" s="131"/>
      <c r="C190" s="132" t="s">
        <v>902</v>
      </c>
      <c r="D190" s="132" t="s">
        <v>184</v>
      </c>
      <c r="E190" s="133" t="s">
        <v>7161</v>
      </c>
      <c r="F190" s="134" t="s">
        <v>7162</v>
      </c>
      <c r="G190" s="135" t="s">
        <v>5381</v>
      </c>
      <c r="H190" s="136">
        <v>1</v>
      </c>
      <c r="I190" s="137"/>
      <c r="J190" s="138">
        <f t="shared" si="40"/>
        <v>0</v>
      </c>
      <c r="K190" s="134" t="s">
        <v>3</v>
      </c>
      <c r="L190" s="32"/>
      <c r="M190" s="139" t="s">
        <v>3</v>
      </c>
      <c r="N190" s="140" t="s">
        <v>43</v>
      </c>
      <c r="P190" s="141">
        <f t="shared" si="41"/>
        <v>0</v>
      </c>
      <c r="Q190" s="141">
        <v>0</v>
      </c>
      <c r="R190" s="141">
        <f t="shared" si="42"/>
        <v>0</v>
      </c>
      <c r="S190" s="141">
        <v>0</v>
      </c>
      <c r="T190" s="142">
        <f t="shared" si="43"/>
        <v>0</v>
      </c>
      <c r="AR190" s="143" t="s">
        <v>189</v>
      </c>
      <c r="AT190" s="143" t="s">
        <v>184</v>
      </c>
      <c r="AU190" s="143" t="s">
        <v>79</v>
      </c>
      <c r="AY190" s="17" t="s">
        <v>182</v>
      </c>
      <c r="BE190" s="144">
        <f t="shared" si="44"/>
        <v>0</v>
      </c>
      <c r="BF190" s="144">
        <f t="shared" si="45"/>
        <v>0</v>
      </c>
      <c r="BG190" s="144">
        <f t="shared" si="46"/>
        <v>0</v>
      </c>
      <c r="BH190" s="144">
        <f t="shared" si="47"/>
        <v>0</v>
      </c>
      <c r="BI190" s="144">
        <f t="shared" si="48"/>
        <v>0</v>
      </c>
      <c r="BJ190" s="17" t="s">
        <v>79</v>
      </c>
      <c r="BK190" s="144">
        <f t="shared" si="49"/>
        <v>0</v>
      </c>
      <c r="BL190" s="17" t="s">
        <v>189</v>
      </c>
      <c r="BM190" s="143" t="s">
        <v>2075</v>
      </c>
    </row>
    <row r="191" spans="2:65" s="1" customFormat="1" ht="37.9" customHeight="1">
      <c r="B191" s="131"/>
      <c r="C191" s="132" t="s">
        <v>911</v>
      </c>
      <c r="D191" s="132" t="s">
        <v>184</v>
      </c>
      <c r="E191" s="133" t="s">
        <v>7182</v>
      </c>
      <c r="F191" s="134" t="s">
        <v>7183</v>
      </c>
      <c r="G191" s="135" t="s">
        <v>5381</v>
      </c>
      <c r="H191" s="136">
        <v>1</v>
      </c>
      <c r="I191" s="137"/>
      <c r="J191" s="138">
        <f t="shared" si="40"/>
        <v>0</v>
      </c>
      <c r="K191" s="134" t="s">
        <v>3</v>
      </c>
      <c r="L191" s="32"/>
      <c r="M191" s="139" t="s">
        <v>3</v>
      </c>
      <c r="N191" s="140" t="s">
        <v>43</v>
      </c>
      <c r="P191" s="141">
        <f t="shared" si="41"/>
        <v>0</v>
      </c>
      <c r="Q191" s="141">
        <v>0</v>
      </c>
      <c r="R191" s="141">
        <f t="shared" si="42"/>
        <v>0</v>
      </c>
      <c r="S191" s="141">
        <v>0</v>
      </c>
      <c r="T191" s="142">
        <f t="shared" si="43"/>
        <v>0</v>
      </c>
      <c r="AR191" s="143" t="s">
        <v>189</v>
      </c>
      <c r="AT191" s="143" t="s">
        <v>184</v>
      </c>
      <c r="AU191" s="143" t="s">
        <v>79</v>
      </c>
      <c r="AY191" s="17" t="s">
        <v>182</v>
      </c>
      <c r="BE191" s="144">
        <f t="shared" si="44"/>
        <v>0</v>
      </c>
      <c r="BF191" s="144">
        <f t="shared" si="45"/>
        <v>0</v>
      </c>
      <c r="BG191" s="144">
        <f t="shared" si="46"/>
        <v>0</v>
      </c>
      <c r="BH191" s="144">
        <f t="shared" si="47"/>
        <v>0</v>
      </c>
      <c r="BI191" s="144">
        <f t="shared" si="48"/>
        <v>0</v>
      </c>
      <c r="BJ191" s="17" t="s">
        <v>79</v>
      </c>
      <c r="BK191" s="144">
        <f t="shared" si="49"/>
        <v>0</v>
      </c>
      <c r="BL191" s="17" t="s">
        <v>189</v>
      </c>
      <c r="BM191" s="143" t="s">
        <v>2086</v>
      </c>
    </row>
    <row r="192" spans="2:65" s="1" customFormat="1" ht="33" customHeight="1">
      <c r="B192" s="131"/>
      <c r="C192" s="132" t="s">
        <v>923</v>
      </c>
      <c r="D192" s="132" t="s">
        <v>184</v>
      </c>
      <c r="E192" s="133" t="s">
        <v>7184</v>
      </c>
      <c r="F192" s="134" t="s">
        <v>7185</v>
      </c>
      <c r="G192" s="135" t="s">
        <v>5381</v>
      </c>
      <c r="H192" s="136">
        <v>2</v>
      </c>
      <c r="I192" s="137"/>
      <c r="J192" s="138">
        <f t="shared" si="40"/>
        <v>0</v>
      </c>
      <c r="K192" s="134" t="s">
        <v>3</v>
      </c>
      <c r="L192" s="32"/>
      <c r="M192" s="139" t="s">
        <v>3</v>
      </c>
      <c r="N192" s="140" t="s">
        <v>43</v>
      </c>
      <c r="P192" s="141">
        <f t="shared" si="41"/>
        <v>0</v>
      </c>
      <c r="Q192" s="141">
        <v>0</v>
      </c>
      <c r="R192" s="141">
        <f t="shared" si="42"/>
        <v>0</v>
      </c>
      <c r="S192" s="141">
        <v>0</v>
      </c>
      <c r="T192" s="142">
        <f t="shared" si="43"/>
        <v>0</v>
      </c>
      <c r="AR192" s="143" t="s">
        <v>189</v>
      </c>
      <c r="AT192" s="143" t="s">
        <v>184</v>
      </c>
      <c r="AU192" s="143" t="s">
        <v>79</v>
      </c>
      <c r="AY192" s="17" t="s">
        <v>182</v>
      </c>
      <c r="BE192" s="144">
        <f t="shared" si="44"/>
        <v>0</v>
      </c>
      <c r="BF192" s="144">
        <f t="shared" si="45"/>
        <v>0</v>
      </c>
      <c r="BG192" s="144">
        <f t="shared" si="46"/>
        <v>0</v>
      </c>
      <c r="BH192" s="144">
        <f t="shared" si="47"/>
        <v>0</v>
      </c>
      <c r="BI192" s="144">
        <f t="shared" si="48"/>
        <v>0</v>
      </c>
      <c r="BJ192" s="17" t="s">
        <v>79</v>
      </c>
      <c r="BK192" s="144">
        <f t="shared" si="49"/>
        <v>0</v>
      </c>
      <c r="BL192" s="17" t="s">
        <v>189</v>
      </c>
      <c r="BM192" s="143" t="s">
        <v>2094</v>
      </c>
    </row>
    <row r="193" spans="2:65" s="1" customFormat="1" ht="49.15" customHeight="1">
      <c r="B193" s="131"/>
      <c r="C193" s="132" t="s">
        <v>967</v>
      </c>
      <c r="D193" s="132" t="s">
        <v>184</v>
      </c>
      <c r="E193" s="133" t="s">
        <v>7186</v>
      </c>
      <c r="F193" s="134" t="s">
        <v>7187</v>
      </c>
      <c r="G193" s="135" t="s">
        <v>5381</v>
      </c>
      <c r="H193" s="136">
        <v>6</v>
      </c>
      <c r="I193" s="137"/>
      <c r="J193" s="138">
        <f t="shared" si="40"/>
        <v>0</v>
      </c>
      <c r="K193" s="134" t="s">
        <v>3</v>
      </c>
      <c r="L193" s="32"/>
      <c r="M193" s="139" t="s">
        <v>3</v>
      </c>
      <c r="N193" s="140" t="s">
        <v>43</v>
      </c>
      <c r="P193" s="141">
        <f t="shared" si="41"/>
        <v>0</v>
      </c>
      <c r="Q193" s="141">
        <v>0</v>
      </c>
      <c r="R193" s="141">
        <f t="shared" si="42"/>
        <v>0</v>
      </c>
      <c r="S193" s="141">
        <v>0</v>
      </c>
      <c r="T193" s="142">
        <f t="shared" si="43"/>
        <v>0</v>
      </c>
      <c r="AR193" s="143" t="s">
        <v>189</v>
      </c>
      <c r="AT193" s="143" t="s">
        <v>184</v>
      </c>
      <c r="AU193" s="143" t="s">
        <v>79</v>
      </c>
      <c r="AY193" s="17" t="s">
        <v>182</v>
      </c>
      <c r="BE193" s="144">
        <f t="shared" si="44"/>
        <v>0</v>
      </c>
      <c r="BF193" s="144">
        <f t="shared" si="45"/>
        <v>0</v>
      </c>
      <c r="BG193" s="144">
        <f t="shared" si="46"/>
        <v>0</v>
      </c>
      <c r="BH193" s="144">
        <f t="shared" si="47"/>
        <v>0</v>
      </c>
      <c r="BI193" s="144">
        <f t="shared" si="48"/>
        <v>0</v>
      </c>
      <c r="BJ193" s="17" t="s">
        <v>79</v>
      </c>
      <c r="BK193" s="144">
        <f t="shared" si="49"/>
        <v>0</v>
      </c>
      <c r="BL193" s="17" t="s">
        <v>189</v>
      </c>
      <c r="BM193" s="143" t="s">
        <v>2104</v>
      </c>
    </row>
    <row r="194" spans="2:65" s="1" customFormat="1" ht="49.15" customHeight="1">
      <c r="B194" s="131"/>
      <c r="C194" s="132" t="s">
        <v>982</v>
      </c>
      <c r="D194" s="132" t="s">
        <v>184</v>
      </c>
      <c r="E194" s="133" t="s">
        <v>7188</v>
      </c>
      <c r="F194" s="134" t="s">
        <v>7189</v>
      </c>
      <c r="G194" s="135" t="s">
        <v>5381</v>
      </c>
      <c r="H194" s="136">
        <v>2</v>
      </c>
      <c r="I194" s="137"/>
      <c r="J194" s="138">
        <f t="shared" si="40"/>
        <v>0</v>
      </c>
      <c r="K194" s="134" t="s">
        <v>3</v>
      </c>
      <c r="L194" s="32"/>
      <c r="M194" s="139" t="s">
        <v>3</v>
      </c>
      <c r="N194" s="140" t="s">
        <v>43</v>
      </c>
      <c r="P194" s="141">
        <f t="shared" si="41"/>
        <v>0</v>
      </c>
      <c r="Q194" s="141">
        <v>0</v>
      </c>
      <c r="R194" s="141">
        <f t="shared" si="42"/>
        <v>0</v>
      </c>
      <c r="S194" s="141">
        <v>0</v>
      </c>
      <c r="T194" s="142">
        <f t="shared" si="43"/>
        <v>0</v>
      </c>
      <c r="AR194" s="143" t="s">
        <v>189</v>
      </c>
      <c r="AT194" s="143" t="s">
        <v>184</v>
      </c>
      <c r="AU194" s="143" t="s">
        <v>79</v>
      </c>
      <c r="AY194" s="17" t="s">
        <v>182</v>
      </c>
      <c r="BE194" s="144">
        <f t="shared" si="44"/>
        <v>0</v>
      </c>
      <c r="BF194" s="144">
        <f t="shared" si="45"/>
        <v>0</v>
      </c>
      <c r="BG194" s="144">
        <f t="shared" si="46"/>
        <v>0</v>
      </c>
      <c r="BH194" s="144">
        <f t="shared" si="47"/>
        <v>0</v>
      </c>
      <c r="BI194" s="144">
        <f t="shared" si="48"/>
        <v>0</v>
      </c>
      <c r="BJ194" s="17" t="s">
        <v>79</v>
      </c>
      <c r="BK194" s="144">
        <f t="shared" si="49"/>
        <v>0</v>
      </c>
      <c r="BL194" s="17" t="s">
        <v>189</v>
      </c>
      <c r="BM194" s="143" t="s">
        <v>2119</v>
      </c>
    </row>
    <row r="195" spans="2:65" s="1" customFormat="1" ht="24.2" customHeight="1">
      <c r="B195" s="131"/>
      <c r="C195" s="132" t="s">
        <v>988</v>
      </c>
      <c r="D195" s="132" t="s">
        <v>184</v>
      </c>
      <c r="E195" s="133" t="s">
        <v>7190</v>
      </c>
      <c r="F195" s="134" t="s">
        <v>7191</v>
      </c>
      <c r="G195" s="135" t="s">
        <v>5381</v>
      </c>
      <c r="H195" s="136">
        <v>1</v>
      </c>
      <c r="I195" s="137"/>
      <c r="J195" s="138">
        <f t="shared" si="40"/>
        <v>0</v>
      </c>
      <c r="K195" s="134" t="s">
        <v>3</v>
      </c>
      <c r="L195" s="32"/>
      <c r="M195" s="139" t="s">
        <v>3</v>
      </c>
      <c r="N195" s="140" t="s">
        <v>43</v>
      </c>
      <c r="P195" s="141">
        <f t="shared" si="41"/>
        <v>0</v>
      </c>
      <c r="Q195" s="141">
        <v>0</v>
      </c>
      <c r="R195" s="141">
        <f t="shared" si="42"/>
        <v>0</v>
      </c>
      <c r="S195" s="141">
        <v>0</v>
      </c>
      <c r="T195" s="142">
        <f t="shared" si="43"/>
        <v>0</v>
      </c>
      <c r="AR195" s="143" t="s">
        <v>189</v>
      </c>
      <c r="AT195" s="143" t="s">
        <v>184</v>
      </c>
      <c r="AU195" s="143" t="s">
        <v>79</v>
      </c>
      <c r="AY195" s="17" t="s">
        <v>182</v>
      </c>
      <c r="BE195" s="144">
        <f t="shared" si="44"/>
        <v>0</v>
      </c>
      <c r="BF195" s="144">
        <f t="shared" si="45"/>
        <v>0</v>
      </c>
      <c r="BG195" s="144">
        <f t="shared" si="46"/>
        <v>0</v>
      </c>
      <c r="BH195" s="144">
        <f t="shared" si="47"/>
        <v>0</v>
      </c>
      <c r="BI195" s="144">
        <f t="shared" si="48"/>
        <v>0</v>
      </c>
      <c r="BJ195" s="17" t="s">
        <v>79</v>
      </c>
      <c r="BK195" s="144">
        <f t="shared" si="49"/>
        <v>0</v>
      </c>
      <c r="BL195" s="17" t="s">
        <v>189</v>
      </c>
      <c r="BM195" s="143" t="s">
        <v>2138</v>
      </c>
    </row>
    <row r="196" spans="2:65" s="11" customFormat="1" ht="25.9" customHeight="1">
      <c r="B196" s="119"/>
      <c r="D196" s="120" t="s">
        <v>71</v>
      </c>
      <c r="E196" s="121" t="s">
        <v>7192</v>
      </c>
      <c r="F196" s="353" t="s">
        <v>7192</v>
      </c>
      <c r="I196" s="122"/>
      <c r="J196" s="123">
        <f>BK196</f>
        <v>0</v>
      </c>
      <c r="L196" s="119"/>
      <c r="M196" s="124"/>
      <c r="P196" s="125">
        <f>SUM(P197:P198)</f>
        <v>0</v>
      </c>
      <c r="R196" s="125">
        <f>SUM(R197:R198)</f>
        <v>0</v>
      </c>
      <c r="T196" s="126">
        <f>SUM(T197:T198)</f>
        <v>0</v>
      </c>
      <c r="AR196" s="120" t="s">
        <v>79</v>
      </c>
      <c r="AT196" s="127" t="s">
        <v>71</v>
      </c>
      <c r="AU196" s="127" t="s">
        <v>72</v>
      </c>
      <c r="AY196" s="120" t="s">
        <v>182</v>
      </c>
      <c r="BK196" s="128">
        <f>SUM(BK197:BK198)</f>
        <v>0</v>
      </c>
    </row>
    <row r="197" spans="2:65" s="1" customFormat="1" ht="16.5" customHeight="1">
      <c r="B197" s="131"/>
      <c r="C197" s="132" t="s">
        <v>998</v>
      </c>
      <c r="D197" s="132" t="s">
        <v>184</v>
      </c>
      <c r="E197" s="133" t="s">
        <v>7193</v>
      </c>
      <c r="F197" s="134" t="s">
        <v>7194</v>
      </c>
      <c r="G197" s="135" t="s">
        <v>5381</v>
      </c>
      <c r="H197" s="136">
        <v>2</v>
      </c>
      <c r="I197" s="137"/>
      <c r="J197" s="138">
        <f>ROUND(I197*H197,2)</f>
        <v>0</v>
      </c>
      <c r="K197" s="134" t="s">
        <v>3</v>
      </c>
      <c r="L197" s="32"/>
      <c r="M197" s="139" t="s">
        <v>3</v>
      </c>
      <c r="N197" s="140" t="s">
        <v>43</v>
      </c>
      <c r="P197" s="141">
        <f>O197*H197</f>
        <v>0</v>
      </c>
      <c r="Q197" s="141">
        <v>0</v>
      </c>
      <c r="R197" s="141">
        <f>Q197*H197</f>
        <v>0</v>
      </c>
      <c r="S197" s="141">
        <v>0</v>
      </c>
      <c r="T197" s="142">
        <f>S197*H197</f>
        <v>0</v>
      </c>
      <c r="AR197" s="143" t="s">
        <v>189</v>
      </c>
      <c r="AT197" s="143" t="s">
        <v>184</v>
      </c>
      <c r="AU197" s="143" t="s">
        <v>79</v>
      </c>
      <c r="AY197" s="17" t="s">
        <v>182</v>
      </c>
      <c r="BE197" s="144">
        <f>IF(N197="základní",J197,0)</f>
        <v>0</v>
      </c>
      <c r="BF197" s="144">
        <f>IF(N197="snížená",J197,0)</f>
        <v>0</v>
      </c>
      <c r="BG197" s="144">
        <f>IF(N197="zákl. přenesená",J197,0)</f>
        <v>0</v>
      </c>
      <c r="BH197" s="144">
        <f>IF(N197="sníž. přenesená",J197,0)</f>
        <v>0</v>
      </c>
      <c r="BI197" s="144">
        <f>IF(N197="nulová",J197,0)</f>
        <v>0</v>
      </c>
      <c r="BJ197" s="17" t="s">
        <v>79</v>
      </c>
      <c r="BK197" s="144">
        <f>ROUND(I197*H197,2)</f>
        <v>0</v>
      </c>
      <c r="BL197" s="17" t="s">
        <v>189</v>
      </c>
      <c r="BM197" s="143" t="s">
        <v>2157</v>
      </c>
    </row>
    <row r="198" spans="2:65" s="1" customFormat="1" ht="44.25" customHeight="1">
      <c r="B198" s="131"/>
      <c r="C198" s="132" t="s">
        <v>1003</v>
      </c>
      <c r="D198" s="132" t="s">
        <v>184</v>
      </c>
      <c r="E198" s="133" t="s">
        <v>7195</v>
      </c>
      <c r="F198" s="134" t="s">
        <v>7196</v>
      </c>
      <c r="G198" s="135" t="s">
        <v>5381</v>
      </c>
      <c r="H198" s="136">
        <v>2</v>
      </c>
      <c r="I198" s="137"/>
      <c r="J198" s="138">
        <f>ROUND(I198*H198,2)</f>
        <v>0</v>
      </c>
      <c r="K198" s="134" t="s">
        <v>3</v>
      </c>
      <c r="L198" s="32"/>
      <c r="M198" s="139" t="s">
        <v>3</v>
      </c>
      <c r="N198" s="140" t="s">
        <v>43</v>
      </c>
      <c r="P198" s="141">
        <f>O198*H198</f>
        <v>0</v>
      </c>
      <c r="Q198" s="141">
        <v>0</v>
      </c>
      <c r="R198" s="141">
        <f>Q198*H198</f>
        <v>0</v>
      </c>
      <c r="S198" s="141">
        <v>0</v>
      </c>
      <c r="T198" s="142">
        <f>S198*H198</f>
        <v>0</v>
      </c>
      <c r="AR198" s="143" t="s">
        <v>189</v>
      </c>
      <c r="AT198" s="143" t="s">
        <v>184</v>
      </c>
      <c r="AU198" s="143" t="s">
        <v>79</v>
      </c>
      <c r="AY198" s="17" t="s">
        <v>182</v>
      </c>
      <c r="BE198" s="144">
        <f>IF(N198="základní",J198,0)</f>
        <v>0</v>
      </c>
      <c r="BF198" s="144">
        <f>IF(N198="snížená",J198,0)</f>
        <v>0</v>
      </c>
      <c r="BG198" s="144">
        <f>IF(N198="zákl. přenesená",J198,0)</f>
        <v>0</v>
      </c>
      <c r="BH198" s="144">
        <f>IF(N198="sníž. přenesená",J198,0)</f>
        <v>0</v>
      </c>
      <c r="BI198" s="144">
        <f>IF(N198="nulová",J198,0)</f>
        <v>0</v>
      </c>
      <c r="BJ198" s="17" t="s">
        <v>79</v>
      </c>
      <c r="BK198" s="144">
        <f>ROUND(I198*H198,2)</f>
        <v>0</v>
      </c>
      <c r="BL198" s="17" t="s">
        <v>189</v>
      </c>
      <c r="BM198" s="143" t="s">
        <v>2168</v>
      </c>
    </row>
    <row r="199" spans="2:65" s="11" customFormat="1" ht="25.9" customHeight="1">
      <c r="B199" s="119"/>
      <c r="D199" s="120" t="s">
        <v>71</v>
      </c>
      <c r="E199" s="121" t="s">
        <v>7197</v>
      </c>
      <c r="F199" s="353" t="s">
        <v>7197</v>
      </c>
      <c r="I199" s="122"/>
      <c r="J199" s="123">
        <f>BK199</f>
        <v>0</v>
      </c>
      <c r="L199" s="119"/>
      <c r="M199" s="124"/>
      <c r="P199" s="125">
        <f>SUM(P200:P217)</f>
        <v>0</v>
      </c>
      <c r="R199" s="125">
        <f>SUM(R200:R217)</f>
        <v>0</v>
      </c>
      <c r="T199" s="126">
        <f>SUM(T200:T217)</f>
        <v>0</v>
      </c>
      <c r="AR199" s="120" t="s">
        <v>79</v>
      </c>
      <c r="AT199" s="127" t="s">
        <v>71</v>
      </c>
      <c r="AU199" s="127" t="s">
        <v>72</v>
      </c>
      <c r="AY199" s="120" t="s">
        <v>182</v>
      </c>
      <c r="BK199" s="128">
        <f>SUM(BK200:BK217)</f>
        <v>0</v>
      </c>
    </row>
    <row r="200" spans="2:65" s="1" customFormat="1" ht="24.2" customHeight="1">
      <c r="B200" s="131"/>
      <c r="C200" s="132" t="s">
        <v>1034</v>
      </c>
      <c r="D200" s="132" t="s">
        <v>184</v>
      </c>
      <c r="E200" s="133" t="s">
        <v>79</v>
      </c>
      <c r="F200" s="134" t="s">
        <v>7198</v>
      </c>
      <c r="G200" s="135" t="s">
        <v>5381</v>
      </c>
      <c r="H200" s="136">
        <v>2</v>
      </c>
      <c r="I200" s="137"/>
      <c r="J200" s="138">
        <f t="shared" ref="J200:J217" si="50">ROUND(I200*H200,2)</f>
        <v>0</v>
      </c>
      <c r="K200" s="134" t="s">
        <v>3</v>
      </c>
      <c r="L200" s="32"/>
      <c r="M200" s="139" t="s">
        <v>3</v>
      </c>
      <c r="N200" s="140" t="s">
        <v>43</v>
      </c>
      <c r="P200" s="141">
        <f t="shared" ref="P200:P217" si="51">O200*H200</f>
        <v>0</v>
      </c>
      <c r="Q200" s="141">
        <v>0</v>
      </c>
      <c r="R200" s="141">
        <f t="shared" ref="R200:R217" si="52">Q200*H200</f>
        <v>0</v>
      </c>
      <c r="S200" s="141">
        <v>0</v>
      </c>
      <c r="T200" s="142">
        <f t="shared" ref="T200:T217" si="53">S200*H200</f>
        <v>0</v>
      </c>
      <c r="AR200" s="143" t="s">
        <v>189</v>
      </c>
      <c r="AT200" s="143" t="s">
        <v>184</v>
      </c>
      <c r="AU200" s="143" t="s">
        <v>79</v>
      </c>
      <c r="AY200" s="17" t="s">
        <v>182</v>
      </c>
      <c r="BE200" s="144">
        <f t="shared" ref="BE200:BE217" si="54">IF(N200="základní",J200,0)</f>
        <v>0</v>
      </c>
      <c r="BF200" s="144">
        <f t="shared" ref="BF200:BF217" si="55">IF(N200="snížená",J200,0)</f>
        <v>0</v>
      </c>
      <c r="BG200" s="144">
        <f t="shared" ref="BG200:BG217" si="56">IF(N200="zákl. přenesená",J200,0)</f>
        <v>0</v>
      </c>
      <c r="BH200" s="144">
        <f t="shared" ref="BH200:BH217" si="57">IF(N200="sníž. přenesená",J200,0)</f>
        <v>0</v>
      </c>
      <c r="BI200" s="144">
        <f t="shared" ref="BI200:BI217" si="58">IF(N200="nulová",J200,0)</f>
        <v>0</v>
      </c>
      <c r="BJ200" s="17" t="s">
        <v>79</v>
      </c>
      <c r="BK200" s="144">
        <f t="shared" ref="BK200:BK217" si="59">ROUND(I200*H200,2)</f>
        <v>0</v>
      </c>
      <c r="BL200" s="17" t="s">
        <v>189</v>
      </c>
      <c r="BM200" s="143" t="s">
        <v>2177</v>
      </c>
    </row>
    <row r="201" spans="2:65" s="1" customFormat="1" ht="24.2" customHeight="1">
      <c r="B201" s="131"/>
      <c r="C201" s="132" t="s">
        <v>1039</v>
      </c>
      <c r="D201" s="132" t="s">
        <v>184</v>
      </c>
      <c r="E201" s="133" t="s">
        <v>81</v>
      </c>
      <c r="F201" s="134" t="s">
        <v>8229</v>
      </c>
      <c r="G201" s="135" t="s">
        <v>5381</v>
      </c>
      <c r="H201" s="136">
        <v>2</v>
      </c>
      <c r="I201" s="137"/>
      <c r="J201" s="138">
        <f t="shared" si="50"/>
        <v>0</v>
      </c>
      <c r="K201" s="134" t="s">
        <v>3</v>
      </c>
      <c r="L201" s="32"/>
      <c r="M201" s="139" t="s">
        <v>3</v>
      </c>
      <c r="N201" s="140" t="s">
        <v>43</v>
      </c>
      <c r="P201" s="141">
        <f t="shared" si="51"/>
        <v>0</v>
      </c>
      <c r="Q201" s="141">
        <v>0</v>
      </c>
      <c r="R201" s="141">
        <f t="shared" si="52"/>
        <v>0</v>
      </c>
      <c r="S201" s="141">
        <v>0</v>
      </c>
      <c r="T201" s="142">
        <f t="shared" si="53"/>
        <v>0</v>
      </c>
      <c r="AR201" s="143" t="s">
        <v>189</v>
      </c>
      <c r="AT201" s="143" t="s">
        <v>184</v>
      </c>
      <c r="AU201" s="143" t="s">
        <v>79</v>
      </c>
      <c r="AY201" s="17" t="s">
        <v>182</v>
      </c>
      <c r="BE201" s="144">
        <f t="shared" si="54"/>
        <v>0</v>
      </c>
      <c r="BF201" s="144">
        <f t="shared" si="55"/>
        <v>0</v>
      </c>
      <c r="BG201" s="144">
        <f t="shared" si="56"/>
        <v>0</v>
      </c>
      <c r="BH201" s="144">
        <f t="shared" si="57"/>
        <v>0</v>
      </c>
      <c r="BI201" s="144">
        <f t="shared" si="58"/>
        <v>0</v>
      </c>
      <c r="BJ201" s="17" t="s">
        <v>79</v>
      </c>
      <c r="BK201" s="144">
        <f t="shared" si="59"/>
        <v>0</v>
      </c>
      <c r="BL201" s="17" t="s">
        <v>189</v>
      </c>
      <c r="BM201" s="143" t="s">
        <v>2186</v>
      </c>
    </row>
    <row r="202" spans="2:65" s="1" customFormat="1" ht="16.5" customHeight="1">
      <c r="B202" s="131"/>
      <c r="C202" s="132" t="s">
        <v>1045</v>
      </c>
      <c r="D202" s="132" t="s">
        <v>184</v>
      </c>
      <c r="E202" s="133" t="s">
        <v>7199</v>
      </c>
      <c r="F202" s="134" t="s">
        <v>7200</v>
      </c>
      <c r="G202" s="135" t="s">
        <v>5381</v>
      </c>
      <c r="H202" s="136">
        <v>2</v>
      </c>
      <c r="I202" s="137"/>
      <c r="J202" s="138">
        <f t="shared" si="50"/>
        <v>0</v>
      </c>
      <c r="K202" s="134" t="s">
        <v>3</v>
      </c>
      <c r="L202" s="32"/>
      <c r="M202" s="139" t="s">
        <v>3</v>
      </c>
      <c r="N202" s="140" t="s">
        <v>43</v>
      </c>
      <c r="P202" s="141">
        <f t="shared" si="51"/>
        <v>0</v>
      </c>
      <c r="Q202" s="141">
        <v>0</v>
      </c>
      <c r="R202" s="141">
        <f t="shared" si="52"/>
        <v>0</v>
      </c>
      <c r="S202" s="141">
        <v>0</v>
      </c>
      <c r="T202" s="142">
        <f t="shared" si="53"/>
        <v>0</v>
      </c>
      <c r="AR202" s="143" t="s">
        <v>189</v>
      </c>
      <c r="AT202" s="143" t="s">
        <v>184</v>
      </c>
      <c r="AU202" s="143" t="s">
        <v>79</v>
      </c>
      <c r="AY202" s="17" t="s">
        <v>182</v>
      </c>
      <c r="BE202" s="144">
        <f t="shared" si="54"/>
        <v>0</v>
      </c>
      <c r="BF202" s="144">
        <f t="shared" si="55"/>
        <v>0</v>
      </c>
      <c r="BG202" s="144">
        <f t="shared" si="56"/>
        <v>0</v>
      </c>
      <c r="BH202" s="144">
        <f t="shared" si="57"/>
        <v>0</v>
      </c>
      <c r="BI202" s="144">
        <f t="shared" si="58"/>
        <v>0</v>
      </c>
      <c r="BJ202" s="17" t="s">
        <v>79</v>
      </c>
      <c r="BK202" s="144">
        <f t="shared" si="59"/>
        <v>0</v>
      </c>
      <c r="BL202" s="17" t="s">
        <v>189</v>
      </c>
      <c r="BM202" s="143" t="s">
        <v>2196</v>
      </c>
    </row>
    <row r="203" spans="2:65" s="1" customFormat="1" ht="16.5" customHeight="1">
      <c r="B203" s="131"/>
      <c r="C203" s="132" t="s">
        <v>1053</v>
      </c>
      <c r="D203" s="132" t="s">
        <v>184</v>
      </c>
      <c r="E203" s="133" t="s">
        <v>7201</v>
      </c>
      <c r="F203" s="134" t="s">
        <v>7202</v>
      </c>
      <c r="G203" s="135" t="s">
        <v>5381</v>
      </c>
      <c r="H203" s="136">
        <v>2</v>
      </c>
      <c r="I203" s="137"/>
      <c r="J203" s="138">
        <f t="shared" si="50"/>
        <v>0</v>
      </c>
      <c r="K203" s="134" t="s">
        <v>3</v>
      </c>
      <c r="L203" s="32"/>
      <c r="M203" s="139" t="s">
        <v>3</v>
      </c>
      <c r="N203" s="140" t="s">
        <v>43</v>
      </c>
      <c r="P203" s="141">
        <f t="shared" si="51"/>
        <v>0</v>
      </c>
      <c r="Q203" s="141">
        <v>0</v>
      </c>
      <c r="R203" s="141">
        <f t="shared" si="52"/>
        <v>0</v>
      </c>
      <c r="S203" s="141">
        <v>0</v>
      </c>
      <c r="T203" s="142">
        <f t="shared" si="53"/>
        <v>0</v>
      </c>
      <c r="AR203" s="143" t="s">
        <v>189</v>
      </c>
      <c r="AT203" s="143" t="s">
        <v>184</v>
      </c>
      <c r="AU203" s="143" t="s">
        <v>79</v>
      </c>
      <c r="AY203" s="17" t="s">
        <v>182</v>
      </c>
      <c r="BE203" s="144">
        <f t="shared" si="54"/>
        <v>0</v>
      </c>
      <c r="BF203" s="144">
        <f t="shared" si="55"/>
        <v>0</v>
      </c>
      <c r="BG203" s="144">
        <f t="shared" si="56"/>
        <v>0</v>
      </c>
      <c r="BH203" s="144">
        <f t="shared" si="57"/>
        <v>0</v>
      </c>
      <c r="BI203" s="144">
        <f t="shared" si="58"/>
        <v>0</v>
      </c>
      <c r="BJ203" s="17" t="s">
        <v>79</v>
      </c>
      <c r="BK203" s="144">
        <f t="shared" si="59"/>
        <v>0</v>
      </c>
      <c r="BL203" s="17" t="s">
        <v>189</v>
      </c>
      <c r="BM203" s="143" t="s">
        <v>2205</v>
      </c>
    </row>
    <row r="204" spans="2:65" s="1" customFormat="1" ht="21.75" customHeight="1">
      <c r="B204" s="131"/>
      <c r="C204" s="132" t="s">
        <v>1061</v>
      </c>
      <c r="D204" s="132" t="s">
        <v>184</v>
      </c>
      <c r="E204" s="133" t="s">
        <v>202</v>
      </c>
      <c r="F204" s="134" t="s">
        <v>7203</v>
      </c>
      <c r="G204" s="135" t="s">
        <v>5381</v>
      </c>
      <c r="H204" s="136">
        <v>4</v>
      </c>
      <c r="I204" s="137"/>
      <c r="J204" s="138">
        <f t="shared" si="50"/>
        <v>0</v>
      </c>
      <c r="K204" s="134" t="s">
        <v>3</v>
      </c>
      <c r="L204" s="32"/>
      <c r="M204" s="139" t="s">
        <v>3</v>
      </c>
      <c r="N204" s="140" t="s">
        <v>43</v>
      </c>
      <c r="P204" s="141">
        <f t="shared" si="51"/>
        <v>0</v>
      </c>
      <c r="Q204" s="141">
        <v>0</v>
      </c>
      <c r="R204" s="141">
        <f t="shared" si="52"/>
        <v>0</v>
      </c>
      <c r="S204" s="141">
        <v>0</v>
      </c>
      <c r="T204" s="142">
        <f t="shared" si="53"/>
        <v>0</v>
      </c>
      <c r="AR204" s="143" t="s">
        <v>189</v>
      </c>
      <c r="AT204" s="143" t="s">
        <v>184</v>
      </c>
      <c r="AU204" s="143" t="s">
        <v>79</v>
      </c>
      <c r="AY204" s="17" t="s">
        <v>182</v>
      </c>
      <c r="BE204" s="144">
        <f t="shared" si="54"/>
        <v>0</v>
      </c>
      <c r="BF204" s="144">
        <f t="shared" si="55"/>
        <v>0</v>
      </c>
      <c r="BG204" s="144">
        <f t="shared" si="56"/>
        <v>0</v>
      </c>
      <c r="BH204" s="144">
        <f t="shared" si="57"/>
        <v>0</v>
      </c>
      <c r="BI204" s="144">
        <f t="shared" si="58"/>
        <v>0</v>
      </c>
      <c r="BJ204" s="17" t="s">
        <v>79</v>
      </c>
      <c r="BK204" s="144">
        <f t="shared" si="59"/>
        <v>0</v>
      </c>
      <c r="BL204" s="17" t="s">
        <v>189</v>
      </c>
      <c r="BM204" s="143" t="s">
        <v>2225</v>
      </c>
    </row>
    <row r="205" spans="2:65" s="1" customFormat="1" ht="24.2" customHeight="1">
      <c r="B205" s="131"/>
      <c r="C205" s="132" t="s">
        <v>1080</v>
      </c>
      <c r="D205" s="132" t="s">
        <v>184</v>
      </c>
      <c r="E205" s="133" t="s">
        <v>189</v>
      </c>
      <c r="F205" s="134" t="s">
        <v>7204</v>
      </c>
      <c r="G205" s="135" t="s">
        <v>5381</v>
      </c>
      <c r="H205" s="136">
        <v>7</v>
      </c>
      <c r="I205" s="137"/>
      <c r="J205" s="138">
        <f t="shared" si="50"/>
        <v>0</v>
      </c>
      <c r="K205" s="134" t="s">
        <v>3</v>
      </c>
      <c r="L205" s="32"/>
      <c r="M205" s="139" t="s">
        <v>3</v>
      </c>
      <c r="N205" s="140" t="s">
        <v>43</v>
      </c>
      <c r="P205" s="141">
        <f t="shared" si="51"/>
        <v>0</v>
      </c>
      <c r="Q205" s="141">
        <v>0</v>
      </c>
      <c r="R205" s="141">
        <f t="shared" si="52"/>
        <v>0</v>
      </c>
      <c r="S205" s="141">
        <v>0</v>
      </c>
      <c r="T205" s="142">
        <f t="shared" si="53"/>
        <v>0</v>
      </c>
      <c r="AR205" s="143" t="s">
        <v>189</v>
      </c>
      <c r="AT205" s="143" t="s">
        <v>184</v>
      </c>
      <c r="AU205" s="143" t="s">
        <v>79</v>
      </c>
      <c r="AY205" s="17" t="s">
        <v>182</v>
      </c>
      <c r="BE205" s="144">
        <f t="shared" si="54"/>
        <v>0</v>
      </c>
      <c r="BF205" s="144">
        <f t="shared" si="55"/>
        <v>0</v>
      </c>
      <c r="BG205" s="144">
        <f t="shared" si="56"/>
        <v>0</v>
      </c>
      <c r="BH205" s="144">
        <f t="shared" si="57"/>
        <v>0</v>
      </c>
      <c r="BI205" s="144">
        <f t="shared" si="58"/>
        <v>0</v>
      </c>
      <c r="BJ205" s="17" t="s">
        <v>79</v>
      </c>
      <c r="BK205" s="144">
        <f t="shared" si="59"/>
        <v>0</v>
      </c>
      <c r="BL205" s="17" t="s">
        <v>189</v>
      </c>
      <c r="BM205" s="143" t="s">
        <v>2245</v>
      </c>
    </row>
    <row r="206" spans="2:65" s="1" customFormat="1" ht="24.2" customHeight="1">
      <c r="B206" s="131"/>
      <c r="C206" s="132" t="s">
        <v>1095</v>
      </c>
      <c r="D206" s="132" t="s">
        <v>184</v>
      </c>
      <c r="E206" s="133" t="s">
        <v>218</v>
      </c>
      <c r="F206" s="134" t="s">
        <v>8230</v>
      </c>
      <c r="G206" s="135" t="s">
        <v>5381</v>
      </c>
      <c r="H206" s="136">
        <v>1</v>
      </c>
      <c r="I206" s="137"/>
      <c r="J206" s="138">
        <f t="shared" si="50"/>
        <v>0</v>
      </c>
      <c r="K206" s="134" t="s">
        <v>3</v>
      </c>
      <c r="L206" s="32"/>
      <c r="M206" s="139" t="s">
        <v>3</v>
      </c>
      <c r="N206" s="140" t="s">
        <v>43</v>
      </c>
      <c r="P206" s="141">
        <f t="shared" si="51"/>
        <v>0</v>
      </c>
      <c r="Q206" s="141">
        <v>0</v>
      </c>
      <c r="R206" s="141">
        <f t="shared" si="52"/>
        <v>0</v>
      </c>
      <c r="S206" s="141">
        <v>0</v>
      </c>
      <c r="T206" s="142">
        <f t="shared" si="53"/>
        <v>0</v>
      </c>
      <c r="AR206" s="143" t="s">
        <v>189</v>
      </c>
      <c r="AT206" s="143" t="s">
        <v>184</v>
      </c>
      <c r="AU206" s="143" t="s">
        <v>79</v>
      </c>
      <c r="AY206" s="17" t="s">
        <v>182</v>
      </c>
      <c r="BE206" s="144">
        <f t="shared" si="54"/>
        <v>0</v>
      </c>
      <c r="BF206" s="144">
        <f t="shared" si="55"/>
        <v>0</v>
      </c>
      <c r="BG206" s="144">
        <f t="shared" si="56"/>
        <v>0</v>
      </c>
      <c r="BH206" s="144">
        <f t="shared" si="57"/>
        <v>0</v>
      </c>
      <c r="BI206" s="144">
        <f t="shared" si="58"/>
        <v>0</v>
      </c>
      <c r="BJ206" s="17" t="s">
        <v>79</v>
      </c>
      <c r="BK206" s="144">
        <f t="shared" si="59"/>
        <v>0</v>
      </c>
      <c r="BL206" s="17" t="s">
        <v>189</v>
      </c>
      <c r="BM206" s="143" t="s">
        <v>2259</v>
      </c>
    </row>
    <row r="207" spans="2:65" s="1" customFormat="1" ht="16.5" customHeight="1">
      <c r="B207" s="131"/>
      <c r="C207" s="132" t="s">
        <v>1100</v>
      </c>
      <c r="D207" s="132" t="s">
        <v>184</v>
      </c>
      <c r="E207" s="133" t="s">
        <v>224</v>
      </c>
      <c r="F207" s="134" t="s">
        <v>7205</v>
      </c>
      <c r="G207" s="135" t="s">
        <v>5381</v>
      </c>
      <c r="H207" s="136">
        <v>2</v>
      </c>
      <c r="I207" s="137"/>
      <c r="J207" s="138">
        <f t="shared" si="50"/>
        <v>0</v>
      </c>
      <c r="K207" s="134" t="s">
        <v>3</v>
      </c>
      <c r="L207" s="32"/>
      <c r="M207" s="139" t="s">
        <v>3</v>
      </c>
      <c r="N207" s="140" t="s">
        <v>43</v>
      </c>
      <c r="P207" s="141">
        <f t="shared" si="51"/>
        <v>0</v>
      </c>
      <c r="Q207" s="141">
        <v>0</v>
      </c>
      <c r="R207" s="141">
        <f t="shared" si="52"/>
        <v>0</v>
      </c>
      <c r="S207" s="141">
        <v>0</v>
      </c>
      <c r="T207" s="142">
        <f t="shared" si="53"/>
        <v>0</v>
      </c>
      <c r="AR207" s="143" t="s">
        <v>189</v>
      </c>
      <c r="AT207" s="143" t="s">
        <v>184</v>
      </c>
      <c r="AU207" s="143" t="s">
        <v>79</v>
      </c>
      <c r="AY207" s="17" t="s">
        <v>182</v>
      </c>
      <c r="BE207" s="144">
        <f t="shared" si="54"/>
        <v>0</v>
      </c>
      <c r="BF207" s="144">
        <f t="shared" si="55"/>
        <v>0</v>
      </c>
      <c r="BG207" s="144">
        <f t="shared" si="56"/>
        <v>0</v>
      </c>
      <c r="BH207" s="144">
        <f t="shared" si="57"/>
        <v>0</v>
      </c>
      <c r="BI207" s="144">
        <f t="shared" si="58"/>
        <v>0</v>
      </c>
      <c r="BJ207" s="17" t="s">
        <v>79</v>
      </c>
      <c r="BK207" s="144">
        <f t="shared" si="59"/>
        <v>0</v>
      </c>
      <c r="BL207" s="17" t="s">
        <v>189</v>
      </c>
      <c r="BM207" s="143" t="s">
        <v>2276</v>
      </c>
    </row>
    <row r="208" spans="2:65" s="1" customFormat="1" ht="24.2" customHeight="1">
      <c r="B208" s="131"/>
      <c r="C208" s="132" t="s">
        <v>1109</v>
      </c>
      <c r="D208" s="132" t="s">
        <v>184</v>
      </c>
      <c r="E208" s="133" t="s">
        <v>230</v>
      </c>
      <c r="F208" s="134" t="s">
        <v>7206</v>
      </c>
      <c r="G208" s="135" t="s">
        <v>5381</v>
      </c>
      <c r="H208" s="136">
        <v>1</v>
      </c>
      <c r="I208" s="137"/>
      <c r="J208" s="138">
        <f t="shared" si="50"/>
        <v>0</v>
      </c>
      <c r="K208" s="134" t="s">
        <v>3</v>
      </c>
      <c r="L208" s="32"/>
      <c r="M208" s="139" t="s">
        <v>3</v>
      </c>
      <c r="N208" s="140" t="s">
        <v>43</v>
      </c>
      <c r="P208" s="141">
        <f t="shared" si="51"/>
        <v>0</v>
      </c>
      <c r="Q208" s="141">
        <v>0</v>
      </c>
      <c r="R208" s="141">
        <f t="shared" si="52"/>
        <v>0</v>
      </c>
      <c r="S208" s="141">
        <v>0</v>
      </c>
      <c r="T208" s="142">
        <f t="shared" si="53"/>
        <v>0</v>
      </c>
      <c r="AR208" s="143" t="s">
        <v>189</v>
      </c>
      <c r="AT208" s="143" t="s">
        <v>184</v>
      </c>
      <c r="AU208" s="143" t="s">
        <v>79</v>
      </c>
      <c r="AY208" s="17" t="s">
        <v>182</v>
      </c>
      <c r="BE208" s="144">
        <f t="shared" si="54"/>
        <v>0</v>
      </c>
      <c r="BF208" s="144">
        <f t="shared" si="55"/>
        <v>0</v>
      </c>
      <c r="BG208" s="144">
        <f t="shared" si="56"/>
        <v>0</v>
      </c>
      <c r="BH208" s="144">
        <f t="shared" si="57"/>
        <v>0</v>
      </c>
      <c r="BI208" s="144">
        <f t="shared" si="58"/>
        <v>0</v>
      </c>
      <c r="BJ208" s="17" t="s">
        <v>79</v>
      </c>
      <c r="BK208" s="144">
        <f t="shared" si="59"/>
        <v>0</v>
      </c>
      <c r="BL208" s="17" t="s">
        <v>189</v>
      </c>
      <c r="BM208" s="143" t="s">
        <v>2381</v>
      </c>
    </row>
    <row r="209" spans="2:65" s="1" customFormat="1" ht="24.2" customHeight="1">
      <c r="B209" s="131"/>
      <c r="C209" s="132" t="s">
        <v>1114</v>
      </c>
      <c r="D209" s="132" t="s">
        <v>184</v>
      </c>
      <c r="E209" s="133" t="s">
        <v>236</v>
      </c>
      <c r="F209" s="134" t="s">
        <v>7207</v>
      </c>
      <c r="G209" s="135" t="s">
        <v>3</v>
      </c>
      <c r="H209" s="136">
        <v>1</v>
      </c>
      <c r="I209" s="137"/>
      <c r="J209" s="138">
        <f t="shared" si="50"/>
        <v>0</v>
      </c>
      <c r="K209" s="134" t="s">
        <v>3</v>
      </c>
      <c r="L209" s="32"/>
      <c r="M209" s="139" t="s">
        <v>3</v>
      </c>
      <c r="N209" s="140" t="s">
        <v>43</v>
      </c>
      <c r="P209" s="141">
        <f t="shared" si="51"/>
        <v>0</v>
      </c>
      <c r="Q209" s="141">
        <v>0</v>
      </c>
      <c r="R209" s="141">
        <f t="shared" si="52"/>
        <v>0</v>
      </c>
      <c r="S209" s="141">
        <v>0</v>
      </c>
      <c r="T209" s="142">
        <f t="shared" si="53"/>
        <v>0</v>
      </c>
      <c r="AR209" s="143" t="s">
        <v>189</v>
      </c>
      <c r="AT209" s="143" t="s">
        <v>184</v>
      </c>
      <c r="AU209" s="143" t="s">
        <v>79</v>
      </c>
      <c r="AY209" s="17" t="s">
        <v>182</v>
      </c>
      <c r="BE209" s="144">
        <f t="shared" si="54"/>
        <v>0</v>
      </c>
      <c r="BF209" s="144">
        <f t="shared" si="55"/>
        <v>0</v>
      </c>
      <c r="BG209" s="144">
        <f t="shared" si="56"/>
        <v>0</v>
      </c>
      <c r="BH209" s="144">
        <f t="shared" si="57"/>
        <v>0</v>
      </c>
      <c r="BI209" s="144">
        <f t="shared" si="58"/>
        <v>0</v>
      </c>
      <c r="BJ209" s="17" t="s">
        <v>79</v>
      </c>
      <c r="BK209" s="144">
        <f t="shared" si="59"/>
        <v>0</v>
      </c>
      <c r="BL209" s="17" t="s">
        <v>189</v>
      </c>
      <c r="BM209" s="143" t="s">
        <v>2398</v>
      </c>
    </row>
    <row r="210" spans="2:65" s="1" customFormat="1" ht="24.2" customHeight="1">
      <c r="B210" s="131"/>
      <c r="C210" s="132" t="s">
        <v>1119</v>
      </c>
      <c r="D210" s="132" t="s">
        <v>184</v>
      </c>
      <c r="E210" s="133" t="s">
        <v>79</v>
      </c>
      <c r="F210" s="134" t="s">
        <v>7198</v>
      </c>
      <c r="G210" s="135" t="s">
        <v>5381</v>
      </c>
      <c r="H210" s="136">
        <v>1</v>
      </c>
      <c r="I210" s="137"/>
      <c r="J210" s="138">
        <f t="shared" si="50"/>
        <v>0</v>
      </c>
      <c r="K210" s="134" t="s">
        <v>3</v>
      </c>
      <c r="L210" s="32"/>
      <c r="M210" s="139" t="s">
        <v>3</v>
      </c>
      <c r="N210" s="140" t="s">
        <v>43</v>
      </c>
      <c r="P210" s="141">
        <f t="shared" si="51"/>
        <v>0</v>
      </c>
      <c r="Q210" s="141">
        <v>0</v>
      </c>
      <c r="R210" s="141">
        <f t="shared" si="52"/>
        <v>0</v>
      </c>
      <c r="S210" s="141">
        <v>0</v>
      </c>
      <c r="T210" s="142">
        <f t="shared" si="53"/>
        <v>0</v>
      </c>
      <c r="AR210" s="143" t="s">
        <v>189</v>
      </c>
      <c r="AT210" s="143" t="s">
        <v>184</v>
      </c>
      <c r="AU210" s="143" t="s">
        <v>79</v>
      </c>
      <c r="AY210" s="17" t="s">
        <v>182</v>
      </c>
      <c r="BE210" s="144">
        <f t="shared" si="54"/>
        <v>0</v>
      </c>
      <c r="BF210" s="144">
        <f t="shared" si="55"/>
        <v>0</v>
      </c>
      <c r="BG210" s="144">
        <f t="shared" si="56"/>
        <v>0</v>
      </c>
      <c r="BH210" s="144">
        <f t="shared" si="57"/>
        <v>0</v>
      </c>
      <c r="BI210" s="144">
        <f t="shared" si="58"/>
        <v>0</v>
      </c>
      <c r="BJ210" s="17" t="s">
        <v>79</v>
      </c>
      <c r="BK210" s="144">
        <f t="shared" si="59"/>
        <v>0</v>
      </c>
      <c r="BL210" s="17" t="s">
        <v>189</v>
      </c>
      <c r="BM210" s="143" t="s">
        <v>2408</v>
      </c>
    </row>
    <row r="211" spans="2:65" s="1" customFormat="1" ht="24.2" customHeight="1">
      <c r="B211" s="131"/>
      <c r="C211" s="132" t="s">
        <v>1124</v>
      </c>
      <c r="D211" s="132" t="s">
        <v>184</v>
      </c>
      <c r="E211" s="133" t="s">
        <v>81</v>
      </c>
      <c r="F211" s="134" t="s">
        <v>8229</v>
      </c>
      <c r="G211" s="135" t="s">
        <v>5381</v>
      </c>
      <c r="H211" s="136">
        <v>1</v>
      </c>
      <c r="I211" s="137"/>
      <c r="J211" s="138">
        <f t="shared" si="50"/>
        <v>0</v>
      </c>
      <c r="K211" s="134" t="s">
        <v>3</v>
      </c>
      <c r="L211" s="32"/>
      <c r="M211" s="139" t="s">
        <v>3</v>
      </c>
      <c r="N211" s="140" t="s">
        <v>43</v>
      </c>
      <c r="P211" s="141">
        <f t="shared" si="51"/>
        <v>0</v>
      </c>
      <c r="Q211" s="141">
        <v>0</v>
      </c>
      <c r="R211" s="141">
        <f t="shared" si="52"/>
        <v>0</v>
      </c>
      <c r="S211" s="141">
        <v>0</v>
      </c>
      <c r="T211" s="142">
        <f t="shared" si="53"/>
        <v>0</v>
      </c>
      <c r="AR211" s="143" t="s">
        <v>189</v>
      </c>
      <c r="AT211" s="143" t="s">
        <v>184</v>
      </c>
      <c r="AU211" s="143" t="s">
        <v>79</v>
      </c>
      <c r="AY211" s="17" t="s">
        <v>182</v>
      </c>
      <c r="BE211" s="144">
        <f t="shared" si="54"/>
        <v>0</v>
      </c>
      <c r="BF211" s="144">
        <f t="shared" si="55"/>
        <v>0</v>
      </c>
      <c r="BG211" s="144">
        <f t="shared" si="56"/>
        <v>0</v>
      </c>
      <c r="BH211" s="144">
        <f t="shared" si="57"/>
        <v>0</v>
      </c>
      <c r="BI211" s="144">
        <f t="shared" si="58"/>
        <v>0</v>
      </c>
      <c r="BJ211" s="17" t="s">
        <v>79</v>
      </c>
      <c r="BK211" s="144">
        <f t="shared" si="59"/>
        <v>0</v>
      </c>
      <c r="BL211" s="17" t="s">
        <v>189</v>
      </c>
      <c r="BM211" s="143" t="s">
        <v>2418</v>
      </c>
    </row>
    <row r="212" spans="2:65" s="1" customFormat="1" ht="16.5" customHeight="1">
      <c r="B212" s="131"/>
      <c r="C212" s="132" t="s">
        <v>1130</v>
      </c>
      <c r="D212" s="132" t="s">
        <v>184</v>
      </c>
      <c r="E212" s="133" t="s">
        <v>7199</v>
      </c>
      <c r="F212" s="134" t="s">
        <v>7200</v>
      </c>
      <c r="G212" s="135" t="s">
        <v>5381</v>
      </c>
      <c r="H212" s="136">
        <v>1</v>
      </c>
      <c r="I212" s="137"/>
      <c r="J212" s="138">
        <f t="shared" si="50"/>
        <v>0</v>
      </c>
      <c r="K212" s="134" t="s">
        <v>3</v>
      </c>
      <c r="L212" s="32"/>
      <c r="M212" s="139" t="s">
        <v>3</v>
      </c>
      <c r="N212" s="140" t="s">
        <v>43</v>
      </c>
      <c r="P212" s="141">
        <f t="shared" si="51"/>
        <v>0</v>
      </c>
      <c r="Q212" s="141">
        <v>0</v>
      </c>
      <c r="R212" s="141">
        <f t="shared" si="52"/>
        <v>0</v>
      </c>
      <c r="S212" s="141">
        <v>0</v>
      </c>
      <c r="T212" s="142">
        <f t="shared" si="53"/>
        <v>0</v>
      </c>
      <c r="AR212" s="143" t="s">
        <v>189</v>
      </c>
      <c r="AT212" s="143" t="s">
        <v>184</v>
      </c>
      <c r="AU212" s="143" t="s">
        <v>79</v>
      </c>
      <c r="AY212" s="17" t="s">
        <v>182</v>
      </c>
      <c r="BE212" s="144">
        <f t="shared" si="54"/>
        <v>0</v>
      </c>
      <c r="BF212" s="144">
        <f t="shared" si="55"/>
        <v>0</v>
      </c>
      <c r="BG212" s="144">
        <f t="shared" si="56"/>
        <v>0</v>
      </c>
      <c r="BH212" s="144">
        <f t="shared" si="57"/>
        <v>0</v>
      </c>
      <c r="BI212" s="144">
        <f t="shared" si="58"/>
        <v>0</v>
      </c>
      <c r="BJ212" s="17" t="s">
        <v>79</v>
      </c>
      <c r="BK212" s="144">
        <f t="shared" si="59"/>
        <v>0</v>
      </c>
      <c r="BL212" s="17" t="s">
        <v>189</v>
      </c>
      <c r="BM212" s="143" t="s">
        <v>2431</v>
      </c>
    </row>
    <row r="213" spans="2:65" s="1" customFormat="1" ht="16.5" customHeight="1">
      <c r="B213" s="131"/>
      <c r="C213" s="132" t="s">
        <v>1135</v>
      </c>
      <c r="D213" s="132" t="s">
        <v>184</v>
      </c>
      <c r="E213" s="133" t="s">
        <v>7201</v>
      </c>
      <c r="F213" s="134" t="s">
        <v>7202</v>
      </c>
      <c r="G213" s="135" t="s">
        <v>5381</v>
      </c>
      <c r="H213" s="136">
        <v>1</v>
      </c>
      <c r="I213" s="137"/>
      <c r="J213" s="138">
        <f t="shared" si="50"/>
        <v>0</v>
      </c>
      <c r="K213" s="134" t="s">
        <v>3</v>
      </c>
      <c r="L213" s="32"/>
      <c r="M213" s="139" t="s">
        <v>3</v>
      </c>
      <c r="N213" s="140" t="s">
        <v>43</v>
      </c>
      <c r="P213" s="141">
        <f t="shared" si="51"/>
        <v>0</v>
      </c>
      <c r="Q213" s="141">
        <v>0</v>
      </c>
      <c r="R213" s="141">
        <f t="shared" si="52"/>
        <v>0</v>
      </c>
      <c r="S213" s="141">
        <v>0</v>
      </c>
      <c r="T213" s="142">
        <f t="shared" si="53"/>
        <v>0</v>
      </c>
      <c r="AR213" s="143" t="s">
        <v>189</v>
      </c>
      <c r="AT213" s="143" t="s">
        <v>184</v>
      </c>
      <c r="AU213" s="143" t="s">
        <v>79</v>
      </c>
      <c r="AY213" s="17" t="s">
        <v>182</v>
      </c>
      <c r="BE213" s="144">
        <f t="shared" si="54"/>
        <v>0</v>
      </c>
      <c r="BF213" s="144">
        <f t="shared" si="55"/>
        <v>0</v>
      </c>
      <c r="BG213" s="144">
        <f t="shared" si="56"/>
        <v>0</v>
      </c>
      <c r="BH213" s="144">
        <f t="shared" si="57"/>
        <v>0</v>
      </c>
      <c r="BI213" s="144">
        <f t="shared" si="58"/>
        <v>0</v>
      </c>
      <c r="BJ213" s="17" t="s">
        <v>79</v>
      </c>
      <c r="BK213" s="144">
        <f t="shared" si="59"/>
        <v>0</v>
      </c>
      <c r="BL213" s="17" t="s">
        <v>189</v>
      </c>
      <c r="BM213" s="143" t="s">
        <v>2442</v>
      </c>
    </row>
    <row r="214" spans="2:65" s="1" customFormat="1" ht="21.75" customHeight="1">
      <c r="B214" s="131"/>
      <c r="C214" s="132" t="s">
        <v>1153</v>
      </c>
      <c r="D214" s="132" t="s">
        <v>184</v>
      </c>
      <c r="E214" s="133" t="s">
        <v>202</v>
      </c>
      <c r="F214" s="134" t="s">
        <v>7203</v>
      </c>
      <c r="G214" s="135" t="s">
        <v>5381</v>
      </c>
      <c r="H214" s="136">
        <v>1</v>
      </c>
      <c r="I214" s="137"/>
      <c r="J214" s="138">
        <f t="shared" si="50"/>
        <v>0</v>
      </c>
      <c r="K214" s="134" t="s">
        <v>3</v>
      </c>
      <c r="L214" s="32"/>
      <c r="M214" s="139" t="s">
        <v>3</v>
      </c>
      <c r="N214" s="140" t="s">
        <v>43</v>
      </c>
      <c r="P214" s="141">
        <f t="shared" si="51"/>
        <v>0</v>
      </c>
      <c r="Q214" s="141">
        <v>0</v>
      </c>
      <c r="R214" s="141">
        <f t="shared" si="52"/>
        <v>0</v>
      </c>
      <c r="S214" s="141">
        <v>0</v>
      </c>
      <c r="T214" s="142">
        <f t="shared" si="53"/>
        <v>0</v>
      </c>
      <c r="AR214" s="143" t="s">
        <v>189</v>
      </c>
      <c r="AT214" s="143" t="s">
        <v>184</v>
      </c>
      <c r="AU214" s="143" t="s">
        <v>79</v>
      </c>
      <c r="AY214" s="17" t="s">
        <v>182</v>
      </c>
      <c r="BE214" s="144">
        <f t="shared" si="54"/>
        <v>0</v>
      </c>
      <c r="BF214" s="144">
        <f t="shared" si="55"/>
        <v>0</v>
      </c>
      <c r="BG214" s="144">
        <f t="shared" si="56"/>
        <v>0</v>
      </c>
      <c r="BH214" s="144">
        <f t="shared" si="57"/>
        <v>0</v>
      </c>
      <c r="BI214" s="144">
        <f t="shared" si="58"/>
        <v>0</v>
      </c>
      <c r="BJ214" s="17" t="s">
        <v>79</v>
      </c>
      <c r="BK214" s="144">
        <f t="shared" si="59"/>
        <v>0</v>
      </c>
      <c r="BL214" s="17" t="s">
        <v>189</v>
      </c>
      <c r="BM214" s="143" t="s">
        <v>2454</v>
      </c>
    </row>
    <row r="215" spans="2:65" s="1" customFormat="1" ht="24.2" customHeight="1">
      <c r="B215" s="131"/>
      <c r="C215" s="132" t="s">
        <v>1162</v>
      </c>
      <c r="D215" s="132" t="s">
        <v>184</v>
      </c>
      <c r="E215" s="133" t="s">
        <v>189</v>
      </c>
      <c r="F215" s="134" t="s">
        <v>7204</v>
      </c>
      <c r="G215" s="135" t="s">
        <v>5381</v>
      </c>
      <c r="H215" s="136">
        <v>1</v>
      </c>
      <c r="I215" s="137"/>
      <c r="J215" s="138">
        <f t="shared" si="50"/>
        <v>0</v>
      </c>
      <c r="K215" s="134" t="s">
        <v>3</v>
      </c>
      <c r="L215" s="32"/>
      <c r="M215" s="139" t="s">
        <v>3</v>
      </c>
      <c r="N215" s="140" t="s">
        <v>43</v>
      </c>
      <c r="P215" s="141">
        <f t="shared" si="51"/>
        <v>0</v>
      </c>
      <c r="Q215" s="141">
        <v>0</v>
      </c>
      <c r="R215" s="141">
        <f t="shared" si="52"/>
        <v>0</v>
      </c>
      <c r="S215" s="141">
        <v>0</v>
      </c>
      <c r="T215" s="142">
        <f t="shared" si="53"/>
        <v>0</v>
      </c>
      <c r="AR215" s="143" t="s">
        <v>189</v>
      </c>
      <c r="AT215" s="143" t="s">
        <v>184</v>
      </c>
      <c r="AU215" s="143" t="s">
        <v>79</v>
      </c>
      <c r="AY215" s="17" t="s">
        <v>182</v>
      </c>
      <c r="BE215" s="144">
        <f t="shared" si="54"/>
        <v>0</v>
      </c>
      <c r="BF215" s="144">
        <f t="shared" si="55"/>
        <v>0</v>
      </c>
      <c r="BG215" s="144">
        <f t="shared" si="56"/>
        <v>0</v>
      </c>
      <c r="BH215" s="144">
        <f t="shared" si="57"/>
        <v>0</v>
      </c>
      <c r="BI215" s="144">
        <f t="shared" si="58"/>
        <v>0</v>
      </c>
      <c r="BJ215" s="17" t="s">
        <v>79</v>
      </c>
      <c r="BK215" s="144">
        <f t="shared" si="59"/>
        <v>0</v>
      </c>
      <c r="BL215" s="17" t="s">
        <v>189</v>
      </c>
      <c r="BM215" s="143" t="s">
        <v>2464</v>
      </c>
    </row>
    <row r="216" spans="2:65" s="1" customFormat="1" ht="24.2" customHeight="1">
      <c r="B216" s="131"/>
      <c r="C216" s="132" t="s">
        <v>1170</v>
      </c>
      <c r="D216" s="132" t="s">
        <v>184</v>
      </c>
      <c r="E216" s="133" t="s">
        <v>7208</v>
      </c>
      <c r="F216" s="134" t="s">
        <v>7207</v>
      </c>
      <c r="G216" s="135" t="s">
        <v>3</v>
      </c>
      <c r="H216" s="136">
        <v>1</v>
      </c>
      <c r="I216" s="137"/>
      <c r="J216" s="138">
        <f t="shared" si="50"/>
        <v>0</v>
      </c>
      <c r="K216" s="134" t="s">
        <v>3</v>
      </c>
      <c r="L216" s="32"/>
      <c r="M216" s="139" t="s">
        <v>3</v>
      </c>
      <c r="N216" s="140" t="s">
        <v>43</v>
      </c>
      <c r="P216" s="141">
        <f t="shared" si="51"/>
        <v>0</v>
      </c>
      <c r="Q216" s="141">
        <v>0</v>
      </c>
      <c r="R216" s="141">
        <f t="shared" si="52"/>
        <v>0</v>
      </c>
      <c r="S216" s="141">
        <v>0</v>
      </c>
      <c r="T216" s="142">
        <f t="shared" si="53"/>
        <v>0</v>
      </c>
      <c r="AR216" s="143" t="s">
        <v>189</v>
      </c>
      <c r="AT216" s="143" t="s">
        <v>184</v>
      </c>
      <c r="AU216" s="143" t="s">
        <v>79</v>
      </c>
      <c r="AY216" s="17" t="s">
        <v>182</v>
      </c>
      <c r="BE216" s="144">
        <f t="shared" si="54"/>
        <v>0</v>
      </c>
      <c r="BF216" s="144">
        <f t="shared" si="55"/>
        <v>0</v>
      </c>
      <c r="BG216" s="144">
        <f t="shared" si="56"/>
        <v>0</v>
      </c>
      <c r="BH216" s="144">
        <f t="shared" si="57"/>
        <v>0</v>
      </c>
      <c r="BI216" s="144">
        <f t="shared" si="58"/>
        <v>0</v>
      </c>
      <c r="BJ216" s="17" t="s">
        <v>79</v>
      </c>
      <c r="BK216" s="144">
        <f t="shared" si="59"/>
        <v>0</v>
      </c>
      <c r="BL216" s="17" t="s">
        <v>189</v>
      </c>
      <c r="BM216" s="143" t="s">
        <v>2474</v>
      </c>
    </row>
    <row r="217" spans="2:65" s="1" customFormat="1" ht="37.9" customHeight="1">
      <c r="B217" s="131"/>
      <c r="C217" s="132" t="s">
        <v>1229</v>
      </c>
      <c r="D217" s="132" t="s">
        <v>184</v>
      </c>
      <c r="E217" s="133" t="s">
        <v>5977</v>
      </c>
      <c r="F217" s="134" t="s">
        <v>7209</v>
      </c>
      <c r="G217" s="135" t="s">
        <v>5381</v>
      </c>
      <c r="H217" s="136">
        <v>1</v>
      </c>
      <c r="I217" s="137"/>
      <c r="J217" s="138">
        <f t="shared" si="50"/>
        <v>0</v>
      </c>
      <c r="K217" s="134" t="s">
        <v>3</v>
      </c>
      <c r="L217" s="32"/>
      <c r="M217" s="139" t="s">
        <v>3</v>
      </c>
      <c r="N217" s="140" t="s">
        <v>43</v>
      </c>
      <c r="P217" s="141">
        <f t="shared" si="51"/>
        <v>0</v>
      </c>
      <c r="Q217" s="141">
        <v>0</v>
      </c>
      <c r="R217" s="141">
        <f t="shared" si="52"/>
        <v>0</v>
      </c>
      <c r="S217" s="141">
        <v>0</v>
      </c>
      <c r="T217" s="142">
        <f t="shared" si="53"/>
        <v>0</v>
      </c>
      <c r="AR217" s="143" t="s">
        <v>189</v>
      </c>
      <c r="AT217" s="143" t="s">
        <v>184</v>
      </c>
      <c r="AU217" s="143" t="s">
        <v>79</v>
      </c>
      <c r="AY217" s="17" t="s">
        <v>182</v>
      </c>
      <c r="BE217" s="144">
        <f t="shared" si="54"/>
        <v>0</v>
      </c>
      <c r="BF217" s="144">
        <f t="shared" si="55"/>
        <v>0</v>
      </c>
      <c r="BG217" s="144">
        <f t="shared" si="56"/>
        <v>0</v>
      </c>
      <c r="BH217" s="144">
        <f t="shared" si="57"/>
        <v>0</v>
      </c>
      <c r="BI217" s="144">
        <f t="shared" si="58"/>
        <v>0</v>
      </c>
      <c r="BJ217" s="17" t="s">
        <v>79</v>
      </c>
      <c r="BK217" s="144">
        <f t="shared" si="59"/>
        <v>0</v>
      </c>
      <c r="BL217" s="17" t="s">
        <v>189</v>
      </c>
      <c r="BM217" s="143" t="s">
        <v>2485</v>
      </c>
    </row>
    <row r="218" spans="2:65" s="11" customFormat="1" ht="25.9" customHeight="1">
      <c r="B218" s="119"/>
      <c r="D218" s="120" t="s">
        <v>71</v>
      </c>
      <c r="E218" s="121" t="s">
        <v>7210</v>
      </c>
      <c r="F218" s="353" t="s">
        <v>7211</v>
      </c>
      <c r="I218" s="122"/>
      <c r="J218" s="123">
        <f>BK218</f>
        <v>0</v>
      </c>
      <c r="L218" s="119"/>
      <c r="M218" s="124"/>
      <c r="P218" s="125">
        <f>SUM(P219:P221)</f>
        <v>0</v>
      </c>
      <c r="R218" s="125">
        <f>SUM(R219:R221)</f>
        <v>0</v>
      </c>
      <c r="T218" s="126">
        <f>SUM(T219:T221)</f>
        <v>0</v>
      </c>
      <c r="AR218" s="120" t="s">
        <v>79</v>
      </c>
      <c r="AT218" s="127" t="s">
        <v>71</v>
      </c>
      <c r="AU218" s="127" t="s">
        <v>72</v>
      </c>
      <c r="AY218" s="120" t="s">
        <v>182</v>
      </c>
      <c r="BK218" s="128">
        <f>SUM(BK219:BK221)</f>
        <v>0</v>
      </c>
    </row>
    <row r="219" spans="2:65" s="1" customFormat="1" ht="24.2" customHeight="1">
      <c r="B219" s="131"/>
      <c r="C219" s="132" t="s">
        <v>1288</v>
      </c>
      <c r="D219" s="132" t="s">
        <v>184</v>
      </c>
      <c r="E219" s="133" t="s">
        <v>5979</v>
      </c>
      <c r="F219" s="134" t="s">
        <v>8231</v>
      </c>
      <c r="G219" s="135" t="s">
        <v>5381</v>
      </c>
      <c r="H219" s="136">
        <v>1</v>
      </c>
      <c r="I219" s="137"/>
      <c r="J219" s="138">
        <f>ROUND(I219*H219,2)</f>
        <v>0</v>
      </c>
      <c r="K219" s="134" t="s">
        <v>3</v>
      </c>
      <c r="L219" s="32"/>
      <c r="M219" s="139" t="s">
        <v>3</v>
      </c>
      <c r="N219" s="140" t="s">
        <v>43</v>
      </c>
      <c r="P219" s="141">
        <f>O219*H219</f>
        <v>0</v>
      </c>
      <c r="Q219" s="141">
        <v>0</v>
      </c>
      <c r="R219" s="141">
        <f>Q219*H219</f>
        <v>0</v>
      </c>
      <c r="S219" s="141">
        <v>0</v>
      </c>
      <c r="T219" s="142">
        <f>S219*H219</f>
        <v>0</v>
      </c>
      <c r="AR219" s="143" t="s">
        <v>189</v>
      </c>
      <c r="AT219" s="143" t="s">
        <v>184</v>
      </c>
      <c r="AU219" s="143" t="s">
        <v>79</v>
      </c>
      <c r="AY219" s="17" t="s">
        <v>182</v>
      </c>
      <c r="BE219" s="144">
        <f>IF(N219="základní",J219,0)</f>
        <v>0</v>
      </c>
      <c r="BF219" s="144">
        <f>IF(N219="snížená",J219,0)</f>
        <v>0</v>
      </c>
      <c r="BG219" s="144">
        <f>IF(N219="zákl. přenesená",J219,0)</f>
        <v>0</v>
      </c>
      <c r="BH219" s="144">
        <f>IF(N219="sníž. přenesená",J219,0)</f>
        <v>0</v>
      </c>
      <c r="BI219" s="144">
        <f>IF(N219="nulová",J219,0)</f>
        <v>0</v>
      </c>
      <c r="BJ219" s="17" t="s">
        <v>79</v>
      </c>
      <c r="BK219" s="144">
        <f>ROUND(I219*H219,2)</f>
        <v>0</v>
      </c>
      <c r="BL219" s="17" t="s">
        <v>189</v>
      </c>
      <c r="BM219" s="143" t="s">
        <v>2496</v>
      </c>
    </row>
    <row r="220" spans="2:65" s="1" customFormat="1" ht="37.9" customHeight="1">
      <c r="B220" s="131"/>
      <c r="C220" s="132" t="s">
        <v>1293</v>
      </c>
      <c r="D220" s="132" t="s">
        <v>184</v>
      </c>
      <c r="E220" s="133" t="s">
        <v>6034</v>
      </c>
      <c r="F220" s="134" t="s">
        <v>8232</v>
      </c>
      <c r="G220" s="135" t="s">
        <v>5381</v>
      </c>
      <c r="H220" s="136">
        <v>1</v>
      </c>
      <c r="I220" s="137"/>
      <c r="J220" s="138">
        <f>ROUND(I220*H220,2)</f>
        <v>0</v>
      </c>
      <c r="K220" s="134" t="s">
        <v>3</v>
      </c>
      <c r="L220" s="32"/>
      <c r="M220" s="139" t="s">
        <v>3</v>
      </c>
      <c r="N220" s="140" t="s">
        <v>43</v>
      </c>
      <c r="P220" s="141">
        <f>O220*H220</f>
        <v>0</v>
      </c>
      <c r="Q220" s="141">
        <v>0</v>
      </c>
      <c r="R220" s="141">
        <f>Q220*H220</f>
        <v>0</v>
      </c>
      <c r="S220" s="141">
        <v>0</v>
      </c>
      <c r="T220" s="142">
        <f>S220*H220</f>
        <v>0</v>
      </c>
      <c r="AR220" s="143" t="s">
        <v>189</v>
      </c>
      <c r="AT220" s="143" t="s">
        <v>184</v>
      </c>
      <c r="AU220" s="143" t="s">
        <v>79</v>
      </c>
      <c r="AY220" s="17" t="s">
        <v>182</v>
      </c>
      <c r="BE220" s="144">
        <f>IF(N220="základní",J220,0)</f>
        <v>0</v>
      </c>
      <c r="BF220" s="144">
        <f>IF(N220="snížená",J220,0)</f>
        <v>0</v>
      </c>
      <c r="BG220" s="144">
        <f>IF(N220="zákl. přenesená",J220,0)</f>
        <v>0</v>
      </c>
      <c r="BH220" s="144">
        <f>IF(N220="sníž. přenesená",J220,0)</f>
        <v>0</v>
      </c>
      <c r="BI220" s="144">
        <f>IF(N220="nulová",J220,0)</f>
        <v>0</v>
      </c>
      <c r="BJ220" s="17" t="s">
        <v>79</v>
      </c>
      <c r="BK220" s="144">
        <f>ROUND(I220*H220,2)</f>
        <v>0</v>
      </c>
      <c r="BL220" s="17" t="s">
        <v>189</v>
      </c>
      <c r="BM220" s="143" t="s">
        <v>2512</v>
      </c>
    </row>
    <row r="221" spans="2:65" s="1" customFormat="1" ht="39">
      <c r="B221" s="32"/>
      <c r="D221" s="150" t="s">
        <v>739</v>
      </c>
      <c r="F221" s="352" t="s">
        <v>7212</v>
      </c>
      <c r="I221" s="147"/>
      <c r="L221" s="32"/>
      <c r="M221" s="148"/>
      <c r="T221" s="52"/>
      <c r="AT221" s="17" t="s">
        <v>739</v>
      </c>
      <c r="AU221" s="17" t="s">
        <v>79</v>
      </c>
    </row>
    <row r="222" spans="2:65" s="11" customFormat="1" ht="25.9" customHeight="1">
      <c r="B222" s="119"/>
      <c r="D222" s="120" t="s">
        <v>71</v>
      </c>
      <c r="E222" s="121" t="s">
        <v>7213</v>
      </c>
      <c r="F222" s="353" t="s">
        <v>7213</v>
      </c>
      <c r="I222" s="122"/>
      <c r="J222" s="123">
        <f>BK222</f>
        <v>0</v>
      </c>
      <c r="L222" s="119"/>
      <c r="M222" s="124"/>
      <c r="P222" s="125">
        <f>SUM(P223:P228)</f>
        <v>0</v>
      </c>
      <c r="R222" s="125">
        <f>SUM(R223:R228)</f>
        <v>0</v>
      </c>
      <c r="T222" s="126">
        <f>SUM(T223:T228)</f>
        <v>0</v>
      </c>
      <c r="AR222" s="120" t="s">
        <v>79</v>
      </c>
      <c r="AT222" s="127" t="s">
        <v>71</v>
      </c>
      <c r="AU222" s="127" t="s">
        <v>72</v>
      </c>
      <c r="AY222" s="120" t="s">
        <v>182</v>
      </c>
      <c r="BK222" s="128">
        <f>SUM(BK223:BK228)</f>
        <v>0</v>
      </c>
    </row>
    <row r="223" spans="2:65" s="1" customFormat="1" ht="76.349999999999994" customHeight="1">
      <c r="B223" s="131"/>
      <c r="C223" s="132" t="s">
        <v>1298</v>
      </c>
      <c r="D223" s="132" t="s">
        <v>184</v>
      </c>
      <c r="E223" s="133" t="s">
        <v>7214</v>
      </c>
      <c r="F223" s="134" t="s">
        <v>7215</v>
      </c>
      <c r="G223" s="135" t="s">
        <v>5381</v>
      </c>
      <c r="H223" s="136">
        <v>2</v>
      </c>
      <c r="I223" s="137"/>
      <c r="J223" s="138">
        <f t="shared" ref="J223:J228" si="60">ROUND(I223*H223,2)</f>
        <v>0</v>
      </c>
      <c r="K223" s="134" t="s">
        <v>3</v>
      </c>
      <c r="L223" s="32"/>
      <c r="M223" s="139" t="s">
        <v>3</v>
      </c>
      <c r="N223" s="140" t="s">
        <v>43</v>
      </c>
      <c r="P223" s="141">
        <f t="shared" ref="P223:P228" si="61">O223*H223</f>
        <v>0</v>
      </c>
      <c r="Q223" s="141">
        <v>0</v>
      </c>
      <c r="R223" s="141">
        <f t="shared" ref="R223:R228" si="62">Q223*H223</f>
        <v>0</v>
      </c>
      <c r="S223" s="141">
        <v>0</v>
      </c>
      <c r="T223" s="142">
        <f t="shared" ref="T223:T228" si="63">S223*H223</f>
        <v>0</v>
      </c>
      <c r="AR223" s="143" t="s">
        <v>189</v>
      </c>
      <c r="AT223" s="143" t="s">
        <v>184</v>
      </c>
      <c r="AU223" s="143" t="s">
        <v>79</v>
      </c>
      <c r="AY223" s="17" t="s">
        <v>182</v>
      </c>
      <c r="BE223" s="144">
        <f t="shared" ref="BE223:BE228" si="64">IF(N223="základní",J223,0)</f>
        <v>0</v>
      </c>
      <c r="BF223" s="144">
        <f t="shared" ref="BF223:BF228" si="65">IF(N223="snížená",J223,0)</f>
        <v>0</v>
      </c>
      <c r="BG223" s="144">
        <f t="shared" ref="BG223:BG228" si="66">IF(N223="zákl. přenesená",J223,0)</f>
        <v>0</v>
      </c>
      <c r="BH223" s="144">
        <f t="shared" ref="BH223:BH228" si="67">IF(N223="sníž. přenesená",J223,0)</f>
        <v>0</v>
      </c>
      <c r="BI223" s="144">
        <f t="shared" ref="BI223:BI228" si="68">IF(N223="nulová",J223,0)</f>
        <v>0</v>
      </c>
      <c r="BJ223" s="17" t="s">
        <v>79</v>
      </c>
      <c r="BK223" s="144">
        <f t="shared" ref="BK223:BK228" si="69">ROUND(I223*H223,2)</f>
        <v>0</v>
      </c>
      <c r="BL223" s="17" t="s">
        <v>189</v>
      </c>
      <c r="BM223" s="143" t="s">
        <v>2524</v>
      </c>
    </row>
    <row r="224" spans="2:65" s="1" customFormat="1" ht="24.2" customHeight="1">
      <c r="B224" s="131"/>
      <c r="C224" s="132" t="s">
        <v>1303</v>
      </c>
      <c r="D224" s="132" t="s">
        <v>184</v>
      </c>
      <c r="E224" s="133" t="s">
        <v>7216</v>
      </c>
      <c r="F224" s="134" t="s">
        <v>7217</v>
      </c>
      <c r="G224" s="135" t="s">
        <v>5381</v>
      </c>
      <c r="H224" s="136">
        <v>2</v>
      </c>
      <c r="I224" s="137"/>
      <c r="J224" s="138">
        <f t="shared" si="60"/>
        <v>0</v>
      </c>
      <c r="K224" s="134" t="s">
        <v>3</v>
      </c>
      <c r="L224" s="32"/>
      <c r="M224" s="139" t="s">
        <v>3</v>
      </c>
      <c r="N224" s="140" t="s">
        <v>43</v>
      </c>
      <c r="P224" s="141">
        <f t="shared" si="61"/>
        <v>0</v>
      </c>
      <c r="Q224" s="141">
        <v>0</v>
      </c>
      <c r="R224" s="141">
        <f t="shared" si="62"/>
        <v>0</v>
      </c>
      <c r="S224" s="141">
        <v>0</v>
      </c>
      <c r="T224" s="142">
        <f t="shared" si="63"/>
        <v>0</v>
      </c>
      <c r="AR224" s="143" t="s">
        <v>189</v>
      </c>
      <c r="AT224" s="143" t="s">
        <v>184</v>
      </c>
      <c r="AU224" s="143" t="s">
        <v>79</v>
      </c>
      <c r="AY224" s="17" t="s">
        <v>182</v>
      </c>
      <c r="BE224" s="144">
        <f t="shared" si="64"/>
        <v>0</v>
      </c>
      <c r="BF224" s="144">
        <f t="shared" si="65"/>
        <v>0</v>
      </c>
      <c r="BG224" s="144">
        <f t="shared" si="66"/>
        <v>0</v>
      </c>
      <c r="BH224" s="144">
        <f t="shared" si="67"/>
        <v>0</v>
      </c>
      <c r="BI224" s="144">
        <f t="shared" si="68"/>
        <v>0</v>
      </c>
      <c r="BJ224" s="17" t="s">
        <v>79</v>
      </c>
      <c r="BK224" s="144">
        <f t="shared" si="69"/>
        <v>0</v>
      </c>
      <c r="BL224" s="17" t="s">
        <v>189</v>
      </c>
      <c r="BM224" s="143" t="s">
        <v>2535</v>
      </c>
    </row>
    <row r="225" spans="2:65" s="1" customFormat="1" ht="76.349999999999994" customHeight="1">
      <c r="B225" s="131"/>
      <c r="C225" s="132" t="s">
        <v>1362</v>
      </c>
      <c r="D225" s="132" t="s">
        <v>184</v>
      </c>
      <c r="E225" s="133" t="s">
        <v>7218</v>
      </c>
      <c r="F225" s="134" t="s">
        <v>7219</v>
      </c>
      <c r="G225" s="135" t="s">
        <v>5381</v>
      </c>
      <c r="H225" s="136">
        <v>1</v>
      </c>
      <c r="I225" s="137"/>
      <c r="J225" s="138">
        <f t="shared" si="60"/>
        <v>0</v>
      </c>
      <c r="K225" s="134" t="s">
        <v>3</v>
      </c>
      <c r="L225" s="32"/>
      <c r="M225" s="139" t="s">
        <v>3</v>
      </c>
      <c r="N225" s="140" t="s">
        <v>43</v>
      </c>
      <c r="P225" s="141">
        <f t="shared" si="61"/>
        <v>0</v>
      </c>
      <c r="Q225" s="141">
        <v>0</v>
      </c>
      <c r="R225" s="141">
        <f t="shared" si="62"/>
        <v>0</v>
      </c>
      <c r="S225" s="141">
        <v>0</v>
      </c>
      <c r="T225" s="142">
        <f t="shared" si="63"/>
        <v>0</v>
      </c>
      <c r="AR225" s="143" t="s">
        <v>189</v>
      </c>
      <c r="AT225" s="143" t="s">
        <v>184</v>
      </c>
      <c r="AU225" s="143" t="s">
        <v>79</v>
      </c>
      <c r="AY225" s="17" t="s">
        <v>182</v>
      </c>
      <c r="BE225" s="144">
        <f t="shared" si="64"/>
        <v>0</v>
      </c>
      <c r="BF225" s="144">
        <f t="shared" si="65"/>
        <v>0</v>
      </c>
      <c r="BG225" s="144">
        <f t="shared" si="66"/>
        <v>0</v>
      </c>
      <c r="BH225" s="144">
        <f t="shared" si="67"/>
        <v>0</v>
      </c>
      <c r="BI225" s="144">
        <f t="shared" si="68"/>
        <v>0</v>
      </c>
      <c r="BJ225" s="17" t="s">
        <v>79</v>
      </c>
      <c r="BK225" s="144">
        <f t="shared" si="69"/>
        <v>0</v>
      </c>
      <c r="BL225" s="17" t="s">
        <v>189</v>
      </c>
      <c r="BM225" s="143" t="s">
        <v>2547</v>
      </c>
    </row>
    <row r="226" spans="2:65" s="1" customFormat="1" ht="24.2" customHeight="1">
      <c r="B226" s="131"/>
      <c r="C226" s="132" t="s">
        <v>1370</v>
      </c>
      <c r="D226" s="132" t="s">
        <v>184</v>
      </c>
      <c r="E226" s="133" t="s">
        <v>7220</v>
      </c>
      <c r="F226" s="134" t="s">
        <v>7221</v>
      </c>
      <c r="G226" s="135" t="s">
        <v>5381</v>
      </c>
      <c r="H226" s="136">
        <v>1</v>
      </c>
      <c r="I226" s="137"/>
      <c r="J226" s="138">
        <f t="shared" si="60"/>
        <v>0</v>
      </c>
      <c r="K226" s="134" t="s">
        <v>3</v>
      </c>
      <c r="L226" s="32"/>
      <c r="M226" s="139" t="s">
        <v>3</v>
      </c>
      <c r="N226" s="140" t="s">
        <v>43</v>
      </c>
      <c r="P226" s="141">
        <f t="shared" si="61"/>
        <v>0</v>
      </c>
      <c r="Q226" s="141">
        <v>0</v>
      </c>
      <c r="R226" s="141">
        <f t="shared" si="62"/>
        <v>0</v>
      </c>
      <c r="S226" s="141">
        <v>0</v>
      </c>
      <c r="T226" s="142">
        <f t="shared" si="63"/>
        <v>0</v>
      </c>
      <c r="AR226" s="143" t="s">
        <v>189</v>
      </c>
      <c r="AT226" s="143" t="s">
        <v>184</v>
      </c>
      <c r="AU226" s="143" t="s">
        <v>79</v>
      </c>
      <c r="AY226" s="17" t="s">
        <v>182</v>
      </c>
      <c r="BE226" s="144">
        <f t="shared" si="64"/>
        <v>0</v>
      </c>
      <c r="BF226" s="144">
        <f t="shared" si="65"/>
        <v>0</v>
      </c>
      <c r="BG226" s="144">
        <f t="shared" si="66"/>
        <v>0</v>
      </c>
      <c r="BH226" s="144">
        <f t="shared" si="67"/>
        <v>0</v>
      </c>
      <c r="BI226" s="144">
        <f t="shared" si="68"/>
        <v>0</v>
      </c>
      <c r="BJ226" s="17" t="s">
        <v>79</v>
      </c>
      <c r="BK226" s="144">
        <f t="shared" si="69"/>
        <v>0</v>
      </c>
      <c r="BL226" s="17" t="s">
        <v>189</v>
      </c>
      <c r="BM226" s="143" t="s">
        <v>2558</v>
      </c>
    </row>
    <row r="227" spans="2:65" s="1" customFormat="1" ht="24.2" customHeight="1">
      <c r="B227" s="131"/>
      <c r="C227" s="132" t="s">
        <v>1376</v>
      </c>
      <c r="D227" s="132" t="s">
        <v>184</v>
      </c>
      <c r="E227" s="133" t="s">
        <v>7222</v>
      </c>
      <c r="F227" s="134" t="s">
        <v>7223</v>
      </c>
      <c r="G227" s="135" t="s">
        <v>5381</v>
      </c>
      <c r="H227" s="136">
        <v>1</v>
      </c>
      <c r="I227" s="137"/>
      <c r="J227" s="138">
        <f t="shared" si="60"/>
        <v>0</v>
      </c>
      <c r="K227" s="134" t="s">
        <v>3</v>
      </c>
      <c r="L227" s="32"/>
      <c r="M227" s="139" t="s">
        <v>3</v>
      </c>
      <c r="N227" s="140" t="s">
        <v>43</v>
      </c>
      <c r="P227" s="141">
        <f t="shared" si="61"/>
        <v>0</v>
      </c>
      <c r="Q227" s="141">
        <v>0</v>
      </c>
      <c r="R227" s="141">
        <f t="shared" si="62"/>
        <v>0</v>
      </c>
      <c r="S227" s="141">
        <v>0</v>
      </c>
      <c r="T227" s="142">
        <f t="shared" si="63"/>
        <v>0</v>
      </c>
      <c r="AR227" s="143" t="s">
        <v>189</v>
      </c>
      <c r="AT227" s="143" t="s">
        <v>184</v>
      </c>
      <c r="AU227" s="143" t="s">
        <v>79</v>
      </c>
      <c r="AY227" s="17" t="s">
        <v>182</v>
      </c>
      <c r="BE227" s="144">
        <f t="shared" si="64"/>
        <v>0</v>
      </c>
      <c r="BF227" s="144">
        <f t="shared" si="65"/>
        <v>0</v>
      </c>
      <c r="BG227" s="144">
        <f t="shared" si="66"/>
        <v>0</v>
      </c>
      <c r="BH227" s="144">
        <f t="shared" si="67"/>
        <v>0</v>
      </c>
      <c r="BI227" s="144">
        <f t="shared" si="68"/>
        <v>0</v>
      </c>
      <c r="BJ227" s="17" t="s">
        <v>79</v>
      </c>
      <c r="BK227" s="144">
        <f t="shared" si="69"/>
        <v>0</v>
      </c>
      <c r="BL227" s="17" t="s">
        <v>189</v>
      </c>
      <c r="BM227" s="143" t="s">
        <v>2569</v>
      </c>
    </row>
    <row r="228" spans="2:65" s="1" customFormat="1" ht="24.2" customHeight="1">
      <c r="B228" s="131"/>
      <c r="C228" s="132" t="s">
        <v>1387</v>
      </c>
      <c r="D228" s="132" t="s">
        <v>184</v>
      </c>
      <c r="E228" s="133" t="s">
        <v>7224</v>
      </c>
      <c r="F228" s="134" t="s">
        <v>7225</v>
      </c>
      <c r="G228" s="135" t="s">
        <v>5381</v>
      </c>
      <c r="H228" s="136">
        <v>1</v>
      </c>
      <c r="I228" s="137"/>
      <c r="J228" s="138">
        <f t="shared" si="60"/>
        <v>0</v>
      </c>
      <c r="K228" s="134" t="s">
        <v>3</v>
      </c>
      <c r="L228" s="32"/>
      <c r="M228" s="139" t="s">
        <v>3</v>
      </c>
      <c r="N228" s="140" t="s">
        <v>43</v>
      </c>
      <c r="P228" s="141">
        <f t="shared" si="61"/>
        <v>0</v>
      </c>
      <c r="Q228" s="141">
        <v>0</v>
      </c>
      <c r="R228" s="141">
        <f t="shared" si="62"/>
        <v>0</v>
      </c>
      <c r="S228" s="141">
        <v>0</v>
      </c>
      <c r="T228" s="142">
        <f t="shared" si="63"/>
        <v>0</v>
      </c>
      <c r="AR228" s="143" t="s">
        <v>189</v>
      </c>
      <c r="AT228" s="143" t="s">
        <v>184</v>
      </c>
      <c r="AU228" s="143" t="s">
        <v>79</v>
      </c>
      <c r="AY228" s="17" t="s">
        <v>182</v>
      </c>
      <c r="BE228" s="144">
        <f t="shared" si="64"/>
        <v>0</v>
      </c>
      <c r="BF228" s="144">
        <f t="shared" si="65"/>
        <v>0</v>
      </c>
      <c r="BG228" s="144">
        <f t="shared" si="66"/>
        <v>0</v>
      </c>
      <c r="BH228" s="144">
        <f t="shared" si="67"/>
        <v>0</v>
      </c>
      <c r="BI228" s="144">
        <f t="shared" si="68"/>
        <v>0</v>
      </c>
      <c r="BJ228" s="17" t="s">
        <v>79</v>
      </c>
      <c r="BK228" s="144">
        <f t="shared" si="69"/>
        <v>0</v>
      </c>
      <c r="BL228" s="17" t="s">
        <v>189</v>
      </c>
      <c r="BM228" s="143" t="s">
        <v>2577</v>
      </c>
    </row>
    <row r="229" spans="2:65" s="11" customFormat="1" ht="25.9" customHeight="1">
      <c r="B229" s="119"/>
      <c r="D229" s="120" t="s">
        <v>71</v>
      </c>
      <c r="E229" s="121" t="s">
        <v>7226</v>
      </c>
      <c r="F229" s="353" t="s">
        <v>7227</v>
      </c>
      <c r="I229" s="122"/>
      <c r="J229" s="123">
        <f>BK229</f>
        <v>0</v>
      </c>
      <c r="L229" s="119"/>
      <c r="M229" s="124"/>
      <c r="P229" s="125">
        <f>SUM(P230:P253)</f>
        <v>0</v>
      </c>
      <c r="R229" s="125">
        <f>SUM(R230:R253)</f>
        <v>0</v>
      </c>
      <c r="T229" s="126">
        <f>SUM(T230:T253)</f>
        <v>0</v>
      </c>
      <c r="AR229" s="120" t="s">
        <v>79</v>
      </c>
      <c r="AT229" s="127" t="s">
        <v>71</v>
      </c>
      <c r="AU229" s="127" t="s">
        <v>72</v>
      </c>
      <c r="AY229" s="120" t="s">
        <v>182</v>
      </c>
      <c r="BK229" s="128">
        <f>SUM(BK230:BK253)</f>
        <v>0</v>
      </c>
    </row>
    <row r="230" spans="2:65" s="1" customFormat="1" ht="16.5" customHeight="1">
      <c r="B230" s="131"/>
      <c r="C230" s="132" t="s">
        <v>1393</v>
      </c>
      <c r="D230" s="132" t="s">
        <v>184</v>
      </c>
      <c r="E230" s="133" t="s">
        <v>5981</v>
      </c>
      <c r="F230" s="134" t="s">
        <v>7228</v>
      </c>
      <c r="G230" s="135" t="s">
        <v>300</v>
      </c>
      <c r="H230" s="136">
        <v>2670</v>
      </c>
      <c r="I230" s="137"/>
      <c r="J230" s="138">
        <f t="shared" ref="J230:J253" si="70">ROUND(I230*H230,2)</f>
        <v>0</v>
      </c>
      <c r="K230" s="134" t="s">
        <v>3</v>
      </c>
      <c r="L230" s="32"/>
      <c r="M230" s="139" t="s">
        <v>3</v>
      </c>
      <c r="N230" s="140" t="s">
        <v>43</v>
      </c>
      <c r="P230" s="141">
        <f t="shared" ref="P230:P253" si="71">O230*H230</f>
        <v>0</v>
      </c>
      <c r="Q230" s="141">
        <v>0</v>
      </c>
      <c r="R230" s="141">
        <f t="shared" ref="R230:R253" si="72">Q230*H230</f>
        <v>0</v>
      </c>
      <c r="S230" s="141">
        <v>0</v>
      </c>
      <c r="T230" s="142">
        <f t="shared" ref="T230:T253" si="73">S230*H230</f>
        <v>0</v>
      </c>
      <c r="AR230" s="143" t="s">
        <v>189</v>
      </c>
      <c r="AT230" s="143" t="s">
        <v>184</v>
      </c>
      <c r="AU230" s="143" t="s">
        <v>79</v>
      </c>
      <c r="AY230" s="17" t="s">
        <v>182</v>
      </c>
      <c r="BE230" s="144">
        <f t="shared" ref="BE230:BE253" si="74">IF(N230="základní",J230,0)</f>
        <v>0</v>
      </c>
      <c r="BF230" s="144">
        <f t="shared" ref="BF230:BF253" si="75">IF(N230="snížená",J230,0)</f>
        <v>0</v>
      </c>
      <c r="BG230" s="144">
        <f t="shared" ref="BG230:BG253" si="76">IF(N230="zákl. přenesená",J230,0)</f>
        <v>0</v>
      </c>
      <c r="BH230" s="144">
        <f t="shared" ref="BH230:BH253" si="77">IF(N230="sníž. přenesená",J230,0)</f>
        <v>0</v>
      </c>
      <c r="BI230" s="144">
        <f t="shared" ref="BI230:BI253" si="78">IF(N230="nulová",J230,0)</f>
        <v>0</v>
      </c>
      <c r="BJ230" s="17" t="s">
        <v>79</v>
      </c>
      <c r="BK230" s="144">
        <f t="shared" ref="BK230:BK253" si="79">ROUND(I230*H230,2)</f>
        <v>0</v>
      </c>
      <c r="BL230" s="17" t="s">
        <v>189</v>
      </c>
      <c r="BM230" s="143" t="s">
        <v>2590</v>
      </c>
    </row>
    <row r="231" spans="2:65" s="1" customFormat="1" ht="16.5" customHeight="1">
      <c r="B231" s="131"/>
      <c r="C231" s="132" t="s">
        <v>1399</v>
      </c>
      <c r="D231" s="132" t="s">
        <v>184</v>
      </c>
      <c r="E231" s="133" t="s">
        <v>6036</v>
      </c>
      <c r="F231" s="134" t="s">
        <v>7229</v>
      </c>
      <c r="G231" s="135" t="s">
        <v>300</v>
      </c>
      <c r="H231" s="136">
        <v>1350</v>
      </c>
      <c r="I231" s="137"/>
      <c r="J231" s="138">
        <f t="shared" si="70"/>
        <v>0</v>
      </c>
      <c r="K231" s="134" t="s">
        <v>3</v>
      </c>
      <c r="L231" s="32"/>
      <c r="M231" s="139" t="s">
        <v>3</v>
      </c>
      <c r="N231" s="140" t="s">
        <v>43</v>
      </c>
      <c r="P231" s="141">
        <f t="shared" si="71"/>
        <v>0</v>
      </c>
      <c r="Q231" s="141">
        <v>0</v>
      </c>
      <c r="R231" s="141">
        <f t="shared" si="72"/>
        <v>0</v>
      </c>
      <c r="S231" s="141">
        <v>0</v>
      </c>
      <c r="T231" s="142">
        <f t="shared" si="73"/>
        <v>0</v>
      </c>
      <c r="AR231" s="143" t="s">
        <v>189</v>
      </c>
      <c r="AT231" s="143" t="s">
        <v>184</v>
      </c>
      <c r="AU231" s="143" t="s">
        <v>79</v>
      </c>
      <c r="AY231" s="17" t="s">
        <v>182</v>
      </c>
      <c r="BE231" s="144">
        <f t="shared" si="74"/>
        <v>0</v>
      </c>
      <c r="BF231" s="144">
        <f t="shared" si="75"/>
        <v>0</v>
      </c>
      <c r="BG231" s="144">
        <f t="shared" si="76"/>
        <v>0</v>
      </c>
      <c r="BH231" s="144">
        <f t="shared" si="77"/>
        <v>0</v>
      </c>
      <c r="BI231" s="144">
        <f t="shared" si="78"/>
        <v>0</v>
      </c>
      <c r="BJ231" s="17" t="s">
        <v>79</v>
      </c>
      <c r="BK231" s="144">
        <f t="shared" si="79"/>
        <v>0</v>
      </c>
      <c r="BL231" s="17" t="s">
        <v>189</v>
      </c>
      <c r="BM231" s="143" t="s">
        <v>2601</v>
      </c>
    </row>
    <row r="232" spans="2:65" s="1" customFormat="1" ht="16.5" customHeight="1">
      <c r="B232" s="131"/>
      <c r="C232" s="132" t="s">
        <v>1406</v>
      </c>
      <c r="D232" s="132" t="s">
        <v>184</v>
      </c>
      <c r="E232" s="133" t="s">
        <v>6099</v>
      </c>
      <c r="F232" s="134" t="s">
        <v>7230</v>
      </c>
      <c r="G232" s="135" t="s">
        <v>300</v>
      </c>
      <c r="H232" s="136">
        <v>360</v>
      </c>
      <c r="I232" s="137"/>
      <c r="J232" s="138">
        <f t="shared" si="70"/>
        <v>0</v>
      </c>
      <c r="K232" s="134" t="s">
        <v>3</v>
      </c>
      <c r="L232" s="32"/>
      <c r="M232" s="139" t="s">
        <v>3</v>
      </c>
      <c r="N232" s="140" t="s">
        <v>43</v>
      </c>
      <c r="P232" s="141">
        <f t="shared" si="71"/>
        <v>0</v>
      </c>
      <c r="Q232" s="141">
        <v>0</v>
      </c>
      <c r="R232" s="141">
        <f t="shared" si="72"/>
        <v>0</v>
      </c>
      <c r="S232" s="141">
        <v>0</v>
      </c>
      <c r="T232" s="142">
        <f t="shared" si="73"/>
        <v>0</v>
      </c>
      <c r="AR232" s="143" t="s">
        <v>189</v>
      </c>
      <c r="AT232" s="143" t="s">
        <v>184</v>
      </c>
      <c r="AU232" s="143" t="s">
        <v>79</v>
      </c>
      <c r="AY232" s="17" t="s">
        <v>182</v>
      </c>
      <c r="BE232" s="144">
        <f t="shared" si="74"/>
        <v>0</v>
      </c>
      <c r="BF232" s="144">
        <f t="shared" si="75"/>
        <v>0</v>
      </c>
      <c r="BG232" s="144">
        <f t="shared" si="76"/>
        <v>0</v>
      </c>
      <c r="BH232" s="144">
        <f t="shared" si="77"/>
        <v>0</v>
      </c>
      <c r="BI232" s="144">
        <f t="shared" si="78"/>
        <v>0</v>
      </c>
      <c r="BJ232" s="17" t="s">
        <v>79</v>
      </c>
      <c r="BK232" s="144">
        <f t="shared" si="79"/>
        <v>0</v>
      </c>
      <c r="BL232" s="17" t="s">
        <v>189</v>
      </c>
      <c r="BM232" s="143" t="s">
        <v>2609</v>
      </c>
    </row>
    <row r="233" spans="2:65" s="1" customFormat="1" ht="16.5" customHeight="1">
      <c r="B233" s="131"/>
      <c r="C233" s="132" t="s">
        <v>1413</v>
      </c>
      <c r="D233" s="132" t="s">
        <v>184</v>
      </c>
      <c r="E233" s="133" t="s">
        <v>6124</v>
      </c>
      <c r="F233" s="134" t="s">
        <v>7231</v>
      </c>
      <c r="G233" s="135" t="s">
        <v>300</v>
      </c>
      <c r="H233" s="136">
        <v>190</v>
      </c>
      <c r="I233" s="137"/>
      <c r="J233" s="138">
        <f t="shared" si="70"/>
        <v>0</v>
      </c>
      <c r="K233" s="134" t="s">
        <v>3</v>
      </c>
      <c r="L233" s="32"/>
      <c r="M233" s="139" t="s">
        <v>3</v>
      </c>
      <c r="N233" s="140" t="s">
        <v>43</v>
      </c>
      <c r="P233" s="141">
        <f t="shared" si="71"/>
        <v>0</v>
      </c>
      <c r="Q233" s="141">
        <v>0</v>
      </c>
      <c r="R233" s="141">
        <f t="shared" si="72"/>
        <v>0</v>
      </c>
      <c r="S233" s="141">
        <v>0</v>
      </c>
      <c r="T233" s="142">
        <f t="shared" si="73"/>
        <v>0</v>
      </c>
      <c r="AR233" s="143" t="s">
        <v>189</v>
      </c>
      <c r="AT233" s="143" t="s">
        <v>184</v>
      </c>
      <c r="AU233" s="143" t="s">
        <v>79</v>
      </c>
      <c r="AY233" s="17" t="s">
        <v>182</v>
      </c>
      <c r="BE233" s="144">
        <f t="shared" si="74"/>
        <v>0</v>
      </c>
      <c r="BF233" s="144">
        <f t="shared" si="75"/>
        <v>0</v>
      </c>
      <c r="BG233" s="144">
        <f t="shared" si="76"/>
        <v>0</v>
      </c>
      <c r="BH233" s="144">
        <f t="shared" si="77"/>
        <v>0</v>
      </c>
      <c r="BI233" s="144">
        <f t="shared" si="78"/>
        <v>0</v>
      </c>
      <c r="BJ233" s="17" t="s">
        <v>79</v>
      </c>
      <c r="BK233" s="144">
        <f t="shared" si="79"/>
        <v>0</v>
      </c>
      <c r="BL233" s="17" t="s">
        <v>189</v>
      </c>
      <c r="BM233" s="143" t="s">
        <v>2619</v>
      </c>
    </row>
    <row r="234" spans="2:65" s="1" customFormat="1" ht="16.5" customHeight="1">
      <c r="B234" s="131"/>
      <c r="C234" s="132" t="s">
        <v>1418</v>
      </c>
      <c r="D234" s="132" t="s">
        <v>184</v>
      </c>
      <c r="E234" s="133" t="s">
        <v>7232</v>
      </c>
      <c r="F234" s="134" t="s">
        <v>7233</v>
      </c>
      <c r="G234" s="135" t="s">
        <v>300</v>
      </c>
      <c r="H234" s="136">
        <v>40</v>
      </c>
      <c r="I234" s="137"/>
      <c r="J234" s="138">
        <f t="shared" si="70"/>
        <v>0</v>
      </c>
      <c r="K234" s="134" t="s">
        <v>3</v>
      </c>
      <c r="L234" s="32"/>
      <c r="M234" s="139" t="s">
        <v>3</v>
      </c>
      <c r="N234" s="140" t="s">
        <v>43</v>
      </c>
      <c r="P234" s="141">
        <f t="shared" si="71"/>
        <v>0</v>
      </c>
      <c r="Q234" s="141">
        <v>0</v>
      </c>
      <c r="R234" s="141">
        <f t="shared" si="72"/>
        <v>0</v>
      </c>
      <c r="S234" s="141">
        <v>0</v>
      </c>
      <c r="T234" s="142">
        <f t="shared" si="73"/>
        <v>0</v>
      </c>
      <c r="AR234" s="143" t="s">
        <v>189</v>
      </c>
      <c r="AT234" s="143" t="s">
        <v>184</v>
      </c>
      <c r="AU234" s="143" t="s">
        <v>79</v>
      </c>
      <c r="AY234" s="17" t="s">
        <v>182</v>
      </c>
      <c r="BE234" s="144">
        <f t="shared" si="74"/>
        <v>0</v>
      </c>
      <c r="BF234" s="144">
        <f t="shared" si="75"/>
        <v>0</v>
      </c>
      <c r="BG234" s="144">
        <f t="shared" si="76"/>
        <v>0</v>
      </c>
      <c r="BH234" s="144">
        <f t="shared" si="77"/>
        <v>0</v>
      </c>
      <c r="BI234" s="144">
        <f t="shared" si="78"/>
        <v>0</v>
      </c>
      <c r="BJ234" s="17" t="s">
        <v>79</v>
      </c>
      <c r="BK234" s="144">
        <f t="shared" si="79"/>
        <v>0</v>
      </c>
      <c r="BL234" s="17" t="s">
        <v>189</v>
      </c>
      <c r="BM234" s="143" t="s">
        <v>2630</v>
      </c>
    </row>
    <row r="235" spans="2:65" s="1" customFormat="1" ht="16.5" customHeight="1">
      <c r="B235" s="131"/>
      <c r="C235" s="132" t="s">
        <v>1424</v>
      </c>
      <c r="D235" s="132" t="s">
        <v>184</v>
      </c>
      <c r="E235" s="133" t="s">
        <v>6199</v>
      </c>
      <c r="F235" s="134" t="s">
        <v>7234</v>
      </c>
      <c r="G235" s="135" t="s">
        <v>300</v>
      </c>
      <c r="H235" s="136">
        <v>140</v>
      </c>
      <c r="I235" s="137"/>
      <c r="J235" s="138">
        <f t="shared" si="70"/>
        <v>0</v>
      </c>
      <c r="K235" s="134" t="s">
        <v>3</v>
      </c>
      <c r="L235" s="32"/>
      <c r="M235" s="139" t="s">
        <v>3</v>
      </c>
      <c r="N235" s="140" t="s">
        <v>43</v>
      </c>
      <c r="P235" s="141">
        <f t="shared" si="71"/>
        <v>0</v>
      </c>
      <c r="Q235" s="141">
        <v>0</v>
      </c>
      <c r="R235" s="141">
        <f t="shared" si="72"/>
        <v>0</v>
      </c>
      <c r="S235" s="141">
        <v>0</v>
      </c>
      <c r="T235" s="142">
        <f t="shared" si="73"/>
        <v>0</v>
      </c>
      <c r="AR235" s="143" t="s">
        <v>189</v>
      </c>
      <c r="AT235" s="143" t="s">
        <v>184</v>
      </c>
      <c r="AU235" s="143" t="s">
        <v>79</v>
      </c>
      <c r="AY235" s="17" t="s">
        <v>182</v>
      </c>
      <c r="BE235" s="144">
        <f t="shared" si="74"/>
        <v>0</v>
      </c>
      <c r="BF235" s="144">
        <f t="shared" si="75"/>
        <v>0</v>
      </c>
      <c r="BG235" s="144">
        <f t="shared" si="76"/>
        <v>0</v>
      </c>
      <c r="BH235" s="144">
        <f t="shared" si="77"/>
        <v>0</v>
      </c>
      <c r="BI235" s="144">
        <f t="shared" si="78"/>
        <v>0</v>
      </c>
      <c r="BJ235" s="17" t="s">
        <v>79</v>
      </c>
      <c r="BK235" s="144">
        <f t="shared" si="79"/>
        <v>0</v>
      </c>
      <c r="BL235" s="17" t="s">
        <v>189</v>
      </c>
      <c r="BM235" s="143" t="s">
        <v>2644</v>
      </c>
    </row>
    <row r="236" spans="2:65" s="1" customFormat="1" ht="16.5" customHeight="1">
      <c r="B236" s="131"/>
      <c r="C236" s="132" t="s">
        <v>1430</v>
      </c>
      <c r="D236" s="132" t="s">
        <v>184</v>
      </c>
      <c r="E236" s="133" t="s">
        <v>7235</v>
      </c>
      <c r="F236" s="134" t="s">
        <v>7236</v>
      </c>
      <c r="G236" s="135" t="s">
        <v>300</v>
      </c>
      <c r="H236" s="136">
        <v>80</v>
      </c>
      <c r="I236" s="137"/>
      <c r="J236" s="138">
        <f t="shared" si="70"/>
        <v>0</v>
      </c>
      <c r="K236" s="134" t="s">
        <v>3</v>
      </c>
      <c r="L236" s="32"/>
      <c r="M236" s="139" t="s">
        <v>3</v>
      </c>
      <c r="N236" s="140" t="s">
        <v>43</v>
      </c>
      <c r="P236" s="141">
        <f t="shared" si="71"/>
        <v>0</v>
      </c>
      <c r="Q236" s="141">
        <v>0</v>
      </c>
      <c r="R236" s="141">
        <f t="shared" si="72"/>
        <v>0</v>
      </c>
      <c r="S236" s="141">
        <v>0</v>
      </c>
      <c r="T236" s="142">
        <f t="shared" si="73"/>
        <v>0</v>
      </c>
      <c r="AR236" s="143" t="s">
        <v>189</v>
      </c>
      <c r="AT236" s="143" t="s">
        <v>184</v>
      </c>
      <c r="AU236" s="143" t="s">
        <v>79</v>
      </c>
      <c r="AY236" s="17" t="s">
        <v>182</v>
      </c>
      <c r="BE236" s="144">
        <f t="shared" si="74"/>
        <v>0</v>
      </c>
      <c r="BF236" s="144">
        <f t="shared" si="75"/>
        <v>0</v>
      </c>
      <c r="BG236" s="144">
        <f t="shared" si="76"/>
        <v>0</v>
      </c>
      <c r="BH236" s="144">
        <f t="shared" si="77"/>
        <v>0</v>
      </c>
      <c r="BI236" s="144">
        <f t="shared" si="78"/>
        <v>0</v>
      </c>
      <c r="BJ236" s="17" t="s">
        <v>79</v>
      </c>
      <c r="BK236" s="144">
        <f t="shared" si="79"/>
        <v>0</v>
      </c>
      <c r="BL236" s="17" t="s">
        <v>189</v>
      </c>
      <c r="BM236" s="143" t="s">
        <v>2658</v>
      </c>
    </row>
    <row r="237" spans="2:65" s="1" customFormat="1" ht="24.2" customHeight="1">
      <c r="B237" s="131"/>
      <c r="C237" s="132" t="s">
        <v>1436</v>
      </c>
      <c r="D237" s="132" t="s">
        <v>184</v>
      </c>
      <c r="E237" s="133" t="s">
        <v>7237</v>
      </c>
      <c r="F237" s="134" t="s">
        <v>8233</v>
      </c>
      <c r="G237" s="135" t="s">
        <v>300</v>
      </c>
      <c r="H237" s="136">
        <v>80</v>
      </c>
      <c r="I237" s="137"/>
      <c r="J237" s="138">
        <f t="shared" si="70"/>
        <v>0</v>
      </c>
      <c r="K237" s="134" t="s">
        <v>3</v>
      </c>
      <c r="L237" s="32"/>
      <c r="M237" s="139" t="s">
        <v>3</v>
      </c>
      <c r="N237" s="140" t="s">
        <v>43</v>
      </c>
      <c r="P237" s="141">
        <f t="shared" si="71"/>
        <v>0</v>
      </c>
      <c r="Q237" s="141">
        <v>0</v>
      </c>
      <c r="R237" s="141">
        <f t="shared" si="72"/>
        <v>0</v>
      </c>
      <c r="S237" s="141">
        <v>0</v>
      </c>
      <c r="T237" s="142">
        <f t="shared" si="73"/>
        <v>0</v>
      </c>
      <c r="AR237" s="143" t="s">
        <v>189</v>
      </c>
      <c r="AT237" s="143" t="s">
        <v>184</v>
      </c>
      <c r="AU237" s="143" t="s">
        <v>79</v>
      </c>
      <c r="AY237" s="17" t="s">
        <v>182</v>
      </c>
      <c r="BE237" s="144">
        <f t="shared" si="74"/>
        <v>0</v>
      </c>
      <c r="BF237" s="144">
        <f t="shared" si="75"/>
        <v>0</v>
      </c>
      <c r="BG237" s="144">
        <f t="shared" si="76"/>
        <v>0</v>
      </c>
      <c r="BH237" s="144">
        <f t="shared" si="77"/>
        <v>0</v>
      </c>
      <c r="BI237" s="144">
        <f t="shared" si="78"/>
        <v>0</v>
      </c>
      <c r="BJ237" s="17" t="s">
        <v>79</v>
      </c>
      <c r="BK237" s="144">
        <f t="shared" si="79"/>
        <v>0</v>
      </c>
      <c r="BL237" s="17" t="s">
        <v>189</v>
      </c>
      <c r="BM237" s="143" t="s">
        <v>2677</v>
      </c>
    </row>
    <row r="238" spans="2:65" s="1" customFormat="1" ht="24.2" customHeight="1">
      <c r="B238" s="131"/>
      <c r="C238" s="132" t="s">
        <v>1442</v>
      </c>
      <c r="D238" s="132" t="s">
        <v>184</v>
      </c>
      <c r="E238" s="133" t="s">
        <v>243</v>
      </c>
      <c r="F238" s="134" t="s">
        <v>7238</v>
      </c>
      <c r="G238" s="135" t="s">
        <v>300</v>
      </c>
      <c r="H238" s="136">
        <v>65</v>
      </c>
      <c r="I238" s="137"/>
      <c r="J238" s="138">
        <f t="shared" si="70"/>
        <v>0</v>
      </c>
      <c r="K238" s="134" t="s">
        <v>3</v>
      </c>
      <c r="L238" s="32"/>
      <c r="M238" s="139" t="s">
        <v>3</v>
      </c>
      <c r="N238" s="140" t="s">
        <v>43</v>
      </c>
      <c r="P238" s="141">
        <f t="shared" si="71"/>
        <v>0</v>
      </c>
      <c r="Q238" s="141">
        <v>0</v>
      </c>
      <c r="R238" s="141">
        <f t="shared" si="72"/>
        <v>0</v>
      </c>
      <c r="S238" s="141">
        <v>0</v>
      </c>
      <c r="T238" s="142">
        <f t="shared" si="73"/>
        <v>0</v>
      </c>
      <c r="AR238" s="143" t="s">
        <v>189</v>
      </c>
      <c r="AT238" s="143" t="s">
        <v>184</v>
      </c>
      <c r="AU238" s="143" t="s">
        <v>79</v>
      </c>
      <c r="AY238" s="17" t="s">
        <v>182</v>
      </c>
      <c r="BE238" s="144">
        <f t="shared" si="74"/>
        <v>0</v>
      </c>
      <c r="BF238" s="144">
        <f t="shared" si="75"/>
        <v>0</v>
      </c>
      <c r="BG238" s="144">
        <f t="shared" si="76"/>
        <v>0</v>
      </c>
      <c r="BH238" s="144">
        <f t="shared" si="77"/>
        <v>0</v>
      </c>
      <c r="BI238" s="144">
        <f t="shared" si="78"/>
        <v>0</v>
      </c>
      <c r="BJ238" s="17" t="s">
        <v>79</v>
      </c>
      <c r="BK238" s="144">
        <f t="shared" si="79"/>
        <v>0</v>
      </c>
      <c r="BL238" s="17" t="s">
        <v>189</v>
      </c>
      <c r="BM238" s="143" t="s">
        <v>2688</v>
      </c>
    </row>
    <row r="239" spans="2:65" s="1" customFormat="1" ht="24.2" customHeight="1">
      <c r="B239" s="131"/>
      <c r="C239" s="132" t="s">
        <v>1455</v>
      </c>
      <c r="D239" s="132" t="s">
        <v>184</v>
      </c>
      <c r="E239" s="133" t="s">
        <v>111</v>
      </c>
      <c r="F239" s="134" t="s">
        <v>7239</v>
      </c>
      <c r="G239" s="135" t="s">
        <v>300</v>
      </c>
      <c r="H239" s="136">
        <v>25</v>
      </c>
      <c r="I239" s="137"/>
      <c r="J239" s="138">
        <f t="shared" si="70"/>
        <v>0</v>
      </c>
      <c r="K239" s="134" t="s">
        <v>3</v>
      </c>
      <c r="L239" s="32"/>
      <c r="M239" s="139" t="s">
        <v>3</v>
      </c>
      <c r="N239" s="140" t="s">
        <v>43</v>
      </c>
      <c r="P239" s="141">
        <f t="shared" si="71"/>
        <v>0</v>
      </c>
      <c r="Q239" s="141">
        <v>0</v>
      </c>
      <c r="R239" s="141">
        <f t="shared" si="72"/>
        <v>0</v>
      </c>
      <c r="S239" s="141">
        <v>0</v>
      </c>
      <c r="T239" s="142">
        <f t="shared" si="73"/>
        <v>0</v>
      </c>
      <c r="AR239" s="143" t="s">
        <v>189</v>
      </c>
      <c r="AT239" s="143" t="s">
        <v>184</v>
      </c>
      <c r="AU239" s="143" t="s">
        <v>79</v>
      </c>
      <c r="AY239" s="17" t="s">
        <v>182</v>
      </c>
      <c r="BE239" s="144">
        <f t="shared" si="74"/>
        <v>0</v>
      </c>
      <c r="BF239" s="144">
        <f t="shared" si="75"/>
        <v>0</v>
      </c>
      <c r="BG239" s="144">
        <f t="shared" si="76"/>
        <v>0</v>
      </c>
      <c r="BH239" s="144">
        <f t="shared" si="77"/>
        <v>0</v>
      </c>
      <c r="BI239" s="144">
        <f t="shared" si="78"/>
        <v>0</v>
      </c>
      <c r="BJ239" s="17" t="s">
        <v>79</v>
      </c>
      <c r="BK239" s="144">
        <f t="shared" si="79"/>
        <v>0</v>
      </c>
      <c r="BL239" s="17" t="s">
        <v>189</v>
      </c>
      <c r="BM239" s="143" t="s">
        <v>2707</v>
      </c>
    </row>
    <row r="240" spans="2:65" s="1" customFormat="1" ht="24.2" customHeight="1">
      <c r="B240" s="131"/>
      <c r="C240" s="132" t="s">
        <v>1461</v>
      </c>
      <c r="D240" s="132" t="s">
        <v>184</v>
      </c>
      <c r="E240" s="133" t="s">
        <v>114</v>
      </c>
      <c r="F240" s="134" t="s">
        <v>7240</v>
      </c>
      <c r="G240" s="135" t="s">
        <v>300</v>
      </c>
      <c r="H240" s="136">
        <v>35</v>
      </c>
      <c r="I240" s="137"/>
      <c r="J240" s="138">
        <f t="shared" si="70"/>
        <v>0</v>
      </c>
      <c r="K240" s="134" t="s">
        <v>3</v>
      </c>
      <c r="L240" s="32"/>
      <c r="M240" s="139" t="s">
        <v>3</v>
      </c>
      <c r="N240" s="140" t="s">
        <v>43</v>
      </c>
      <c r="P240" s="141">
        <f t="shared" si="71"/>
        <v>0</v>
      </c>
      <c r="Q240" s="141">
        <v>0</v>
      </c>
      <c r="R240" s="141">
        <f t="shared" si="72"/>
        <v>0</v>
      </c>
      <c r="S240" s="141">
        <v>0</v>
      </c>
      <c r="T240" s="142">
        <f t="shared" si="73"/>
        <v>0</v>
      </c>
      <c r="AR240" s="143" t="s">
        <v>189</v>
      </c>
      <c r="AT240" s="143" t="s">
        <v>184</v>
      </c>
      <c r="AU240" s="143" t="s">
        <v>79</v>
      </c>
      <c r="AY240" s="17" t="s">
        <v>182</v>
      </c>
      <c r="BE240" s="144">
        <f t="shared" si="74"/>
        <v>0</v>
      </c>
      <c r="BF240" s="144">
        <f t="shared" si="75"/>
        <v>0</v>
      </c>
      <c r="BG240" s="144">
        <f t="shared" si="76"/>
        <v>0</v>
      </c>
      <c r="BH240" s="144">
        <f t="shared" si="77"/>
        <v>0</v>
      </c>
      <c r="BI240" s="144">
        <f t="shared" si="78"/>
        <v>0</v>
      </c>
      <c r="BJ240" s="17" t="s">
        <v>79</v>
      </c>
      <c r="BK240" s="144">
        <f t="shared" si="79"/>
        <v>0</v>
      </c>
      <c r="BL240" s="17" t="s">
        <v>189</v>
      </c>
      <c r="BM240" s="143" t="s">
        <v>2721</v>
      </c>
    </row>
    <row r="241" spans="2:65" s="1" customFormat="1" ht="37.9" customHeight="1">
      <c r="B241" s="131"/>
      <c r="C241" s="132" t="s">
        <v>1466</v>
      </c>
      <c r="D241" s="132" t="s">
        <v>184</v>
      </c>
      <c r="E241" s="133" t="s">
        <v>260</v>
      </c>
      <c r="F241" s="134" t="s">
        <v>7241</v>
      </c>
      <c r="G241" s="135" t="s">
        <v>2421</v>
      </c>
      <c r="H241" s="136">
        <v>1</v>
      </c>
      <c r="I241" s="137"/>
      <c r="J241" s="138">
        <f t="shared" si="70"/>
        <v>0</v>
      </c>
      <c r="K241" s="134" t="s">
        <v>3</v>
      </c>
      <c r="L241" s="32"/>
      <c r="M241" s="139" t="s">
        <v>3</v>
      </c>
      <c r="N241" s="140" t="s">
        <v>43</v>
      </c>
      <c r="P241" s="141">
        <f t="shared" si="71"/>
        <v>0</v>
      </c>
      <c r="Q241" s="141">
        <v>0</v>
      </c>
      <c r="R241" s="141">
        <f t="shared" si="72"/>
        <v>0</v>
      </c>
      <c r="S241" s="141">
        <v>0</v>
      </c>
      <c r="T241" s="142">
        <f t="shared" si="73"/>
        <v>0</v>
      </c>
      <c r="AR241" s="143" t="s">
        <v>189</v>
      </c>
      <c r="AT241" s="143" t="s">
        <v>184</v>
      </c>
      <c r="AU241" s="143" t="s">
        <v>79</v>
      </c>
      <c r="AY241" s="17" t="s">
        <v>182</v>
      </c>
      <c r="BE241" s="144">
        <f t="shared" si="74"/>
        <v>0</v>
      </c>
      <c r="BF241" s="144">
        <f t="shared" si="75"/>
        <v>0</v>
      </c>
      <c r="BG241" s="144">
        <f t="shared" si="76"/>
        <v>0</v>
      </c>
      <c r="BH241" s="144">
        <f t="shared" si="77"/>
        <v>0</v>
      </c>
      <c r="BI241" s="144">
        <f t="shared" si="78"/>
        <v>0</v>
      </c>
      <c r="BJ241" s="17" t="s">
        <v>79</v>
      </c>
      <c r="BK241" s="144">
        <f t="shared" si="79"/>
        <v>0</v>
      </c>
      <c r="BL241" s="17" t="s">
        <v>189</v>
      </c>
      <c r="BM241" s="143" t="s">
        <v>2733</v>
      </c>
    </row>
    <row r="242" spans="2:65" s="1" customFormat="1" ht="37.9" customHeight="1">
      <c r="B242" s="131"/>
      <c r="C242" s="132" t="s">
        <v>1471</v>
      </c>
      <c r="D242" s="132" t="s">
        <v>184</v>
      </c>
      <c r="E242" s="133" t="s">
        <v>265</v>
      </c>
      <c r="F242" s="134" t="s">
        <v>7242</v>
      </c>
      <c r="G242" s="135" t="s">
        <v>300</v>
      </c>
      <c r="H242" s="136">
        <v>250</v>
      </c>
      <c r="I242" s="137"/>
      <c r="J242" s="138">
        <f t="shared" si="70"/>
        <v>0</v>
      </c>
      <c r="K242" s="134" t="s">
        <v>3</v>
      </c>
      <c r="L242" s="32"/>
      <c r="M242" s="139" t="s">
        <v>3</v>
      </c>
      <c r="N242" s="140" t="s">
        <v>43</v>
      </c>
      <c r="P242" s="141">
        <f t="shared" si="71"/>
        <v>0</v>
      </c>
      <c r="Q242" s="141">
        <v>0</v>
      </c>
      <c r="R242" s="141">
        <f t="shared" si="72"/>
        <v>0</v>
      </c>
      <c r="S242" s="141">
        <v>0</v>
      </c>
      <c r="T242" s="142">
        <f t="shared" si="73"/>
        <v>0</v>
      </c>
      <c r="AR242" s="143" t="s">
        <v>189</v>
      </c>
      <c r="AT242" s="143" t="s">
        <v>184</v>
      </c>
      <c r="AU242" s="143" t="s">
        <v>79</v>
      </c>
      <c r="AY242" s="17" t="s">
        <v>182</v>
      </c>
      <c r="BE242" s="144">
        <f t="shared" si="74"/>
        <v>0</v>
      </c>
      <c r="BF242" s="144">
        <f t="shared" si="75"/>
        <v>0</v>
      </c>
      <c r="BG242" s="144">
        <f t="shared" si="76"/>
        <v>0</v>
      </c>
      <c r="BH242" s="144">
        <f t="shared" si="77"/>
        <v>0</v>
      </c>
      <c r="BI242" s="144">
        <f t="shared" si="78"/>
        <v>0</v>
      </c>
      <c r="BJ242" s="17" t="s">
        <v>79</v>
      </c>
      <c r="BK242" s="144">
        <f t="shared" si="79"/>
        <v>0</v>
      </c>
      <c r="BL242" s="17" t="s">
        <v>189</v>
      </c>
      <c r="BM242" s="143" t="s">
        <v>2748</v>
      </c>
    </row>
    <row r="243" spans="2:65" s="1" customFormat="1" ht="37.9" customHeight="1">
      <c r="B243" s="131"/>
      <c r="C243" s="132" t="s">
        <v>1476</v>
      </c>
      <c r="D243" s="132" t="s">
        <v>184</v>
      </c>
      <c r="E243" s="133" t="s">
        <v>271</v>
      </c>
      <c r="F243" s="134" t="s">
        <v>7243</v>
      </c>
      <c r="G243" s="135" t="s">
        <v>300</v>
      </c>
      <c r="H243" s="136">
        <v>20</v>
      </c>
      <c r="I243" s="137"/>
      <c r="J243" s="138">
        <f t="shared" si="70"/>
        <v>0</v>
      </c>
      <c r="K243" s="134" t="s">
        <v>3</v>
      </c>
      <c r="L243" s="32"/>
      <c r="M243" s="139" t="s">
        <v>3</v>
      </c>
      <c r="N243" s="140" t="s">
        <v>43</v>
      </c>
      <c r="P243" s="141">
        <f t="shared" si="71"/>
        <v>0</v>
      </c>
      <c r="Q243" s="141">
        <v>0</v>
      </c>
      <c r="R243" s="141">
        <f t="shared" si="72"/>
        <v>0</v>
      </c>
      <c r="S243" s="141">
        <v>0</v>
      </c>
      <c r="T243" s="142">
        <f t="shared" si="73"/>
        <v>0</v>
      </c>
      <c r="AR243" s="143" t="s">
        <v>189</v>
      </c>
      <c r="AT243" s="143" t="s">
        <v>184</v>
      </c>
      <c r="AU243" s="143" t="s">
        <v>79</v>
      </c>
      <c r="AY243" s="17" t="s">
        <v>182</v>
      </c>
      <c r="BE243" s="144">
        <f t="shared" si="74"/>
        <v>0</v>
      </c>
      <c r="BF243" s="144">
        <f t="shared" si="75"/>
        <v>0</v>
      </c>
      <c r="BG243" s="144">
        <f t="shared" si="76"/>
        <v>0</v>
      </c>
      <c r="BH243" s="144">
        <f t="shared" si="77"/>
        <v>0</v>
      </c>
      <c r="BI243" s="144">
        <f t="shared" si="78"/>
        <v>0</v>
      </c>
      <c r="BJ243" s="17" t="s">
        <v>79</v>
      </c>
      <c r="BK243" s="144">
        <f t="shared" si="79"/>
        <v>0</v>
      </c>
      <c r="BL243" s="17" t="s">
        <v>189</v>
      </c>
      <c r="BM243" s="143" t="s">
        <v>2761</v>
      </c>
    </row>
    <row r="244" spans="2:65" s="1" customFormat="1" ht="37.9" customHeight="1">
      <c r="B244" s="131"/>
      <c r="C244" s="132" t="s">
        <v>1481</v>
      </c>
      <c r="D244" s="132" t="s">
        <v>184</v>
      </c>
      <c r="E244" s="133" t="s">
        <v>9</v>
      </c>
      <c r="F244" s="134" t="s">
        <v>7244</v>
      </c>
      <c r="G244" s="135" t="s">
        <v>300</v>
      </c>
      <c r="H244" s="136">
        <v>50</v>
      </c>
      <c r="I244" s="137"/>
      <c r="J244" s="138">
        <f t="shared" si="70"/>
        <v>0</v>
      </c>
      <c r="K244" s="134" t="s">
        <v>3</v>
      </c>
      <c r="L244" s="32"/>
      <c r="M244" s="139" t="s">
        <v>3</v>
      </c>
      <c r="N244" s="140" t="s">
        <v>43</v>
      </c>
      <c r="P244" s="141">
        <f t="shared" si="71"/>
        <v>0</v>
      </c>
      <c r="Q244" s="141">
        <v>0</v>
      </c>
      <c r="R244" s="141">
        <f t="shared" si="72"/>
        <v>0</v>
      </c>
      <c r="S244" s="141">
        <v>0</v>
      </c>
      <c r="T244" s="142">
        <f t="shared" si="73"/>
        <v>0</v>
      </c>
      <c r="AR244" s="143" t="s">
        <v>189</v>
      </c>
      <c r="AT244" s="143" t="s">
        <v>184</v>
      </c>
      <c r="AU244" s="143" t="s">
        <v>79</v>
      </c>
      <c r="AY244" s="17" t="s">
        <v>182</v>
      </c>
      <c r="BE244" s="144">
        <f t="shared" si="74"/>
        <v>0</v>
      </c>
      <c r="BF244" s="144">
        <f t="shared" si="75"/>
        <v>0</v>
      </c>
      <c r="BG244" s="144">
        <f t="shared" si="76"/>
        <v>0</v>
      </c>
      <c r="BH244" s="144">
        <f t="shared" si="77"/>
        <v>0</v>
      </c>
      <c r="BI244" s="144">
        <f t="shared" si="78"/>
        <v>0</v>
      </c>
      <c r="BJ244" s="17" t="s">
        <v>79</v>
      </c>
      <c r="BK244" s="144">
        <f t="shared" si="79"/>
        <v>0</v>
      </c>
      <c r="BL244" s="17" t="s">
        <v>189</v>
      </c>
      <c r="BM244" s="143" t="s">
        <v>2777</v>
      </c>
    </row>
    <row r="245" spans="2:65" s="1" customFormat="1" ht="37.9" customHeight="1">
      <c r="B245" s="131"/>
      <c r="C245" s="132" t="s">
        <v>1486</v>
      </c>
      <c r="D245" s="132" t="s">
        <v>184</v>
      </c>
      <c r="E245" s="133" t="s">
        <v>286</v>
      </c>
      <c r="F245" s="134" t="s">
        <v>7245</v>
      </c>
      <c r="G245" s="135" t="s">
        <v>300</v>
      </c>
      <c r="H245" s="136">
        <v>30</v>
      </c>
      <c r="I245" s="137"/>
      <c r="J245" s="138">
        <f t="shared" si="70"/>
        <v>0</v>
      </c>
      <c r="K245" s="134" t="s">
        <v>3</v>
      </c>
      <c r="L245" s="32"/>
      <c r="M245" s="139" t="s">
        <v>3</v>
      </c>
      <c r="N245" s="140" t="s">
        <v>43</v>
      </c>
      <c r="P245" s="141">
        <f t="shared" si="71"/>
        <v>0</v>
      </c>
      <c r="Q245" s="141">
        <v>0</v>
      </c>
      <c r="R245" s="141">
        <f t="shared" si="72"/>
        <v>0</v>
      </c>
      <c r="S245" s="141">
        <v>0</v>
      </c>
      <c r="T245" s="142">
        <f t="shared" si="73"/>
        <v>0</v>
      </c>
      <c r="AR245" s="143" t="s">
        <v>189</v>
      </c>
      <c r="AT245" s="143" t="s">
        <v>184</v>
      </c>
      <c r="AU245" s="143" t="s">
        <v>79</v>
      </c>
      <c r="AY245" s="17" t="s">
        <v>182</v>
      </c>
      <c r="BE245" s="144">
        <f t="shared" si="74"/>
        <v>0</v>
      </c>
      <c r="BF245" s="144">
        <f t="shared" si="75"/>
        <v>0</v>
      </c>
      <c r="BG245" s="144">
        <f t="shared" si="76"/>
        <v>0</v>
      </c>
      <c r="BH245" s="144">
        <f t="shared" si="77"/>
        <v>0</v>
      </c>
      <c r="BI245" s="144">
        <f t="shared" si="78"/>
        <v>0</v>
      </c>
      <c r="BJ245" s="17" t="s">
        <v>79</v>
      </c>
      <c r="BK245" s="144">
        <f t="shared" si="79"/>
        <v>0</v>
      </c>
      <c r="BL245" s="17" t="s">
        <v>189</v>
      </c>
      <c r="BM245" s="143" t="s">
        <v>2791</v>
      </c>
    </row>
    <row r="246" spans="2:65" s="1" customFormat="1" ht="24.2" customHeight="1">
      <c r="B246" s="131"/>
      <c r="C246" s="132" t="s">
        <v>1491</v>
      </c>
      <c r="D246" s="132" t="s">
        <v>184</v>
      </c>
      <c r="E246" s="133" t="s">
        <v>289</v>
      </c>
      <c r="F246" s="134" t="s">
        <v>7246</v>
      </c>
      <c r="G246" s="135" t="s">
        <v>300</v>
      </c>
      <c r="H246" s="136">
        <v>20</v>
      </c>
      <c r="I246" s="137"/>
      <c r="J246" s="138">
        <f t="shared" si="70"/>
        <v>0</v>
      </c>
      <c r="K246" s="134" t="s">
        <v>3</v>
      </c>
      <c r="L246" s="32"/>
      <c r="M246" s="139" t="s">
        <v>3</v>
      </c>
      <c r="N246" s="140" t="s">
        <v>43</v>
      </c>
      <c r="P246" s="141">
        <f t="shared" si="71"/>
        <v>0</v>
      </c>
      <c r="Q246" s="141">
        <v>0</v>
      </c>
      <c r="R246" s="141">
        <f t="shared" si="72"/>
        <v>0</v>
      </c>
      <c r="S246" s="141">
        <v>0</v>
      </c>
      <c r="T246" s="142">
        <f t="shared" si="73"/>
        <v>0</v>
      </c>
      <c r="AR246" s="143" t="s">
        <v>189</v>
      </c>
      <c r="AT246" s="143" t="s">
        <v>184</v>
      </c>
      <c r="AU246" s="143" t="s">
        <v>79</v>
      </c>
      <c r="AY246" s="17" t="s">
        <v>182</v>
      </c>
      <c r="BE246" s="144">
        <f t="shared" si="74"/>
        <v>0</v>
      </c>
      <c r="BF246" s="144">
        <f t="shared" si="75"/>
        <v>0</v>
      </c>
      <c r="BG246" s="144">
        <f t="shared" si="76"/>
        <v>0</v>
      </c>
      <c r="BH246" s="144">
        <f t="shared" si="77"/>
        <v>0</v>
      </c>
      <c r="BI246" s="144">
        <f t="shared" si="78"/>
        <v>0</v>
      </c>
      <c r="BJ246" s="17" t="s">
        <v>79</v>
      </c>
      <c r="BK246" s="144">
        <f t="shared" si="79"/>
        <v>0</v>
      </c>
      <c r="BL246" s="17" t="s">
        <v>189</v>
      </c>
      <c r="BM246" s="143" t="s">
        <v>2808</v>
      </c>
    </row>
    <row r="247" spans="2:65" s="1" customFormat="1" ht="24.2" customHeight="1">
      <c r="B247" s="131"/>
      <c r="C247" s="132" t="s">
        <v>1497</v>
      </c>
      <c r="D247" s="132" t="s">
        <v>184</v>
      </c>
      <c r="E247" s="133" t="s">
        <v>297</v>
      </c>
      <c r="F247" s="134" t="s">
        <v>7247</v>
      </c>
      <c r="G247" s="135" t="s">
        <v>300</v>
      </c>
      <c r="H247" s="136">
        <v>140</v>
      </c>
      <c r="I247" s="137"/>
      <c r="J247" s="138">
        <f t="shared" si="70"/>
        <v>0</v>
      </c>
      <c r="K247" s="134" t="s">
        <v>3</v>
      </c>
      <c r="L247" s="32"/>
      <c r="M247" s="139" t="s">
        <v>3</v>
      </c>
      <c r="N247" s="140" t="s">
        <v>43</v>
      </c>
      <c r="P247" s="141">
        <f t="shared" si="71"/>
        <v>0</v>
      </c>
      <c r="Q247" s="141">
        <v>0</v>
      </c>
      <c r="R247" s="141">
        <f t="shared" si="72"/>
        <v>0</v>
      </c>
      <c r="S247" s="141">
        <v>0</v>
      </c>
      <c r="T247" s="142">
        <f t="shared" si="73"/>
        <v>0</v>
      </c>
      <c r="AR247" s="143" t="s">
        <v>189</v>
      </c>
      <c r="AT247" s="143" t="s">
        <v>184</v>
      </c>
      <c r="AU247" s="143" t="s">
        <v>79</v>
      </c>
      <c r="AY247" s="17" t="s">
        <v>182</v>
      </c>
      <c r="BE247" s="144">
        <f t="shared" si="74"/>
        <v>0</v>
      </c>
      <c r="BF247" s="144">
        <f t="shared" si="75"/>
        <v>0</v>
      </c>
      <c r="BG247" s="144">
        <f t="shared" si="76"/>
        <v>0</v>
      </c>
      <c r="BH247" s="144">
        <f t="shared" si="77"/>
        <v>0</v>
      </c>
      <c r="BI247" s="144">
        <f t="shared" si="78"/>
        <v>0</v>
      </c>
      <c r="BJ247" s="17" t="s">
        <v>79</v>
      </c>
      <c r="BK247" s="144">
        <f t="shared" si="79"/>
        <v>0</v>
      </c>
      <c r="BL247" s="17" t="s">
        <v>189</v>
      </c>
      <c r="BM247" s="143" t="s">
        <v>2820</v>
      </c>
    </row>
    <row r="248" spans="2:65" s="1" customFormat="1" ht="37.9" customHeight="1">
      <c r="B248" s="131"/>
      <c r="C248" s="132" t="s">
        <v>1721</v>
      </c>
      <c r="D248" s="132" t="s">
        <v>184</v>
      </c>
      <c r="E248" s="133" t="s">
        <v>7248</v>
      </c>
      <c r="F248" s="134" t="s">
        <v>7249</v>
      </c>
      <c r="G248" s="135" t="s">
        <v>300</v>
      </c>
      <c r="H248" s="136">
        <v>280</v>
      </c>
      <c r="I248" s="137"/>
      <c r="J248" s="138">
        <f t="shared" si="70"/>
        <v>0</v>
      </c>
      <c r="K248" s="134" t="s">
        <v>3</v>
      </c>
      <c r="L248" s="32"/>
      <c r="M248" s="139" t="s">
        <v>3</v>
      </c>
      <c r="N248" s="140" t="s">
        <v>43</v>
      </c>
      <c r="P248" s="141">
        <f t="shared" si="71"/>
        <v>0</v>
      </c>
      <c r="Q248" s="141">
        <v>0</v>
      </c>
      <c r="R248" s="141">
        <f t="shared" si="72"/>
        <v>0</v>
      </c>
      <c r="S248" s="141">
        <v>0</v>
      </c>
      <c r="T248" s="142">
        <f t="shared" si="73"/>
        <v>0</v>
      </c>
      <c r="AR248" s="143" t="s">
        <v>189</v>
      </c>
      <c r="AT248" s="143" t="s">
        <v>184</v>
      </c>
      <c r="AU248" s="143" t="s">
        <v>79</v>
      </c>
      <c r="AY248" s="17" t="s">
        <v>182</v>
      </c>
      <c r="BE248" s="144">
        <f t="shared" si="74"/>
        <v>0</v>
      </c>
      <c r="BF248" s="144">
        <f t="shared" si="75"/>
        <v>0</v>
      </c>
      <c r="BG248" s="144">
        <f t="shared" si="76"/>
        <v>0</v>
      </c>
      <c r="BH248" s="144">
        <f t="shared" si="77"/>
        <v>0</v>
      </c>
      <c r="BI248" s="144">
        <f t="shared" si="78"/>
        <v>0</v>
      </c>
      <c r="BJ248" s="17" t="s">
        <v>79</v>
      </c>
      <c r="BK248" s="144">
        <f t="shared" si="79"/>
        <v>0</v>
      </c>
      <c r="BL248" s="17" t="s">
        <v>189</v>
      </c>
      <c r="BM248" s="143" t="s">
        <v>2839</v>
      </c>
    </row>
    <row r="249" spans="2:65" s="1" customFormat="1" ht="24.2" customHeight="1">
      <c r="B249" s="131"/>
      <c r="C249" s="132" t="s">
        <v>1726</v>
      </c>
      <c r="D249" s="132" t="s">
        <v>184</v>
      </c>
      <c r="E249" s="133" t="s">
        <v>309</v>
      </c>
      <c r="F249" s="134" t="s">
        <v>7250</v>
      </c>
      <c r="G249" s="135" t="s">
        <v>5381</v>
      </c>
      <c r="H249" s="136">
        <v>22</v>
      </c>
      <c r="I249" s="137"/>
      <c r="J249" s="138">
        <f t="shared" si="70"/>
        <v>0</v>
      </c>
      <c r="K249" s="134" t="s">
        <v>3</v>
      </c>
      <c r="L249" s="32"/>
      <c r="M249" s="139" t="s">
        <v>3</v>
      </c>
      <c r="N249" s="140" t="s">
        <v>43</v>
      </c>
      <c r="P249" s="141">
        <f t="shared" si="71"/>
        <v>0</v>
      </c>
      <c r="Q249" s="141">
        <v>0</v>
      </c>
      <c r="R249" s="141">
        <f t="shared" si="72"/>
        <v>0</v>
      </c>
      <c r="S249" s="141">
        <v>0</v>
      </c>
      <c r="T249" s="142">
        <f t="shared" si="73"/>
        <v>0</v>
      </c>
      <c r="AR249" s="143" t="s">
        <v>189</v>
      </c>
      <c r="AT249" s="143" t="s">
        <v>184</v>
      </c>
      <c r="AU249" s="143" t="s">
        <v>79</v>
      </c>
      <c r="AY249" s="17" t="s">
        <v>182</v>
      </c>
      <c r="BE249" s="144">
        <f t="shared" si="74"/>
        <v>0</v>
      </c>
      <c r="BF249" s="144">
        <f t="shared" si="75"/>
        <v>0</v>
      </c>
      <c r="BG249" s="144">
        <f t="shared" si="76"/>
        <v>0</v>
      </c>
      <c r="BH249" s="144">
        <f t="shared" si="77"/>
        <v>0</v>
      </c>
      <c r="BI249" s="144">
        <f t="shared" si="78"/>
        <v>0</v>
      </c>
      <c r="BJ249" s="17" t="s">
        <v>79</v>
      </c>
      <c r="BK249" s="144">
        <f t="shared" si="79"/>
        <v>0</v>
      </c>
      <c r="BL249" s="17" t="s">
        <v>189</v>
      </c>
      <c r="BM249" s="143" t="s">
        <v>2854</v>
      </c>
    </row>
    <row r="250" spans="2:65" s="1" customFormat="1" ht="24.2" customHeight="1">
      <c r="B250" s="131"/>
      <c r="C250" s="132" t="s">
        <v>1734</v>
      </c>
      <c r="D250" s="132" t="s">
        <v>184</v>
      </c>
      <c r="E250" s="133" t="s">
        <v>8</v>
      </c>
      <c r="F250" s="134" t="s">
        <v>7251</v>
      </c>
      <c r="G250" s="135" t="s">
        <v>5381</v>
      </c>
      <c r="H250" s="136">
        <v>6</v>
      </c>
      <c r="I250" s="137"/>
      <c r="J250" s="138">
        <f t="shared" si="70"/>
        <v>0</v>
      </c>
      <c r="K250" s="134" t="s">
        <v>3</v>
      </c>
      <c r="L250" s="32"/>
      <c r="M250" s="139" t="s">
        <v>3</v>
      </c>
      <c r="N250" s="140" t="s">
        <v>43</v>
      </c>
      <c r="P250" s="141">
        <f t="shared" si="71"/>
        <v>0</v>
      </c>
      <c r="Q250" s="141">
        <v>0</v>
      </c>
      <c r="R250" s="141">
        <f t="shared" si="72"/>
        <v>0</v>
      </c>
      <c r="S250" s="141">
        <v>0</v>
      </c>
      <c r="T250" s="142">
        <f t="shared" si="73"/>
        <v>0</v>
      </c>
      <c r="AR250" s="143" t="s">
        <v>189</v>
      </c>
      <c r="AT250" s="143" t="s">
        <v>184</v>
      </c>
      <c r="AU250" s="143" t="s">
        <v>79</v>
      </c>
      <c r="AY250" s="17" t="s">
        <v>182</v>
      </c>
      <c r="BE250" s="144">
        <f t="shared" si="74"/>
        <v>0</v>
      </c>
      <c r="BF250" s="144">
        <f t="shared" si="75"/>
        <v>0</v>
      </c>
      <c r="BG250" s="144">
        <f t="shared" si="76"/>
        <v>0</v>
      </c>
      <c r="BH250" s="144">
        <f t="shared" si="77"/>
        <v>0</v>
      </c>
      <c r="BI250" s="144">
        <f t="shared" si="78"/>
        <v>0</v>
      </c>
      <c r="BJ250" s="17" t="s">
        <v>79</v>
      </c>
      <c r="BK250" s="144">
        <f t="shared" si="79"/>
        <v>0</v>
      </c>
      <c r="BL250" s="17" t="s">
        <v>189</v>
      </c>
      <c r="BM250" s="143" t="s">
        <v>2866</v>
      </c>
    </row>
    <row r="251" spans="2:65" s="1" customFormat="1" ht="24.2" customHeight="1">
      <c r="B251" s="131"/>
      <c r="C251" s="132" t="s">
        <v>1772</v>
      </c>
      <c r="D251" s="132" t="s">
        <v>184</v>
      </c>
      <c r="E251" s="133" t="s">
        <v>319</v>
      </c>
      <c r="F251" s="134" t="s">
        <v>7252</v>
      </c>
      <c r="G251" s="135" t="s">
        <v>7253</v>
      </c>
      <c r="H251" s="136">
        <v>0.5</v>
      </c>
      <c r="I251" s="137"/>
      <c r="J251" s="138">
        <f t="shared" si="70"/>
        <v>0</v>
      </c>
      <c r="K251" s="134" t="s">
        <v>3</v>
      </c>
      <c r="L251" s="32"/>
      <c r="M251" s="139" t="s">
        <v>3</v>
      </c>
      <c r="N251" s="140" t="s">
        <v>43</v>
      </c>
      <c r="P251" s="141">
        <f t="shared" si="71"/>
        <v>0</v>
      </c>
      <c r="Q251" s="141">
        <v>0</v>
      </c>
      <c r="R251" s="141">
        <f t="shared" si="72"/>
        <v>0</v>
      </c>
      <c r="S251" s="141">
        <v>0</v>
      </c>
      <c r="T251" s="142">
        <f t="shared" si="73"/>
        <v>0</v>
      </c>
      <c r="AR251" s="143" t="s">
        <v>189</v>
      </c>
      <c r="AT251" s="143" t="s">
        <v>184</v>
      </c>
      <c r="AU251" s="143" t="s">
        <v>79</v>
      </c>
      <c r="AY251" s="17" t="s">
        <v>182</v>
      </c>
      <c r="BE251" s="144">
        <f t="shared" si="74"/>
        <v>0</v>
      </c>
      <c r="BF251" s="144">
        <f t="shared" si="75"/>
        <v>0</v>
      </c>
      <c r="BG251" s="144">
        <f t="shared" si="76"/>
        <v>0</v>
      </c>
      <c r="BH251" s="144">
        <f t="shared" si="77"/>
        <v>0</v>
      </c>
      <c r="BI251" s="144">
        <f t="shared" si="78"/>
        <v>0</v>
      </c>
      <c r="BJ251" s="17" t="s">
        <v>79</v>
      </c>
      <c r="BK251" s="144">
        <f t="shared" si="79"/>
        <v>0</v>
      </c>
      <c r="BL251" s="17" t="s">
        <v>189</v>
      </c>
      <c r="BM251" s="143" t="s">
        <v>2879</v>
      </c>
    </row>
    <row r="252" spans="2:65" s="1" customFormat="1" ht="24.2" customHeight="1">
      <c r="B252" s="131"/>
      <c r="C252" s="132" t="s">
        <v>1781</v>
      </c>
      <c r="D252" s="132" t="s">
        <v>184</v>
      </c>
      <c r="E252" s="133" t="s">
        <v>328</v>
      </c>
      <c r="F252" s="134" t="s">
        <v>7254</v>
      </c>
      <c r="G252" s="135" t="s">
        <v>2421</v>
      </c>
      <c r="H252" s="136">
        <v>1</v>
      </c>
      <c r="I252" s="137"/>
      <c r="J252" s="138">
        <f t="shared" si="70"/>
        <v>0</v>
      </c>
      <c r="K252" s="134" t="s">
        <v>3</v>
      </c>
      <c r="L252" s="32"/>
      <c r="M252" s="139" t="s">
        <v>3</v>
      </c>
      <c r="N252" s="140" t="s">
        <v>43</v>
      </c>
      <c r="P252" s="141">
        <f t="shared" si="71"/>
        <v>0</v>
      </c>
      <c r="Q252" s="141">
        <v>0</v>
      </c>
      <c r="R252" s="141">
        <f t="shared" si="72"/>
        <v>0</v>
      </c>
      <c r="S252" s="141">
        <v>0</v>
      </c>
      <c r="T252" s="142">
        <f t="shared" si="73"/>
        <v>0</v>
      </c>
      <c r="AR252" s="143" t="s">
        <v>189</v>
      </c>
      <c r="AT252" s="143" t="s">
        <v>184</v>
      </c>
      <c r="AU252" s="143" t="s">
        <v>79</v>
      </c>
      <c r="AY252" s="17" t="s">
        <v>182</v>
      </c>
      <c r="BE252" s="144">
        <f t="shared" si="74"/>
        <v>0</v>
      </c>
      <c r="BF252" s="144">
        <f t="shared" si="75"/>
        <v>0</v>
      </c>
      <c r="BG252" s="144">
        <f t="shared" si="76"/>
        <v>0</v>
      </c>
      <c r="BH252" s="144">
        <f t="shared" si="77"/>
        <v>0</v>
      </c>
      <c r="BI252" s="144">
        <f t="shared" si="78"/>
        <v>0</v>
      </c>
      <c r="BJ252" s="17" t="s">
        <v>79</v>
      </c>
      <c r="BK252" s="144">
        <f t="shared" si="79"/>
        <v>0</v>
      </c>
      <c r="BL252" s="17" t="s">
        <v>189</v>
      </c>
      <c r="BM252" s="143" t="s">
        <v>2895</v>
      </c>
    </row>
    <row r="253" spans="2:65" s="1" customFormat="1" ht="24.2" customHeight="1">
      <c r="B253" s="131"/>
      <c r="C253" s="132" t="s">
        <v>1786</v>
      </c>
      <c r="D253" s="132" t="s">
        <v>184</v>
      </c>
      <c r="E253" s="133" t="s">
        <v>338</v>
      </c>
      <c r="F253" s="134" t="s">
        <v>7255</v>
      </c>
      <c r="G253" s="135" t="s">
        <v>2421</v>
      </c>
      <c r="H253" s="136">
        <v>1</v>
      </c>
      <c r="I253" s="137"/>
      <c r="J253" s="138">
        <f t="shared" si="70"/>
        <v>0</v>
      </c>
      <c r="K253" s="134" t="s">
        <v>3</v>
      </c>
      <c r="L253" s="32"/>
      <c r="M253" s="139" t="s">
        <v>3</v>
      </c>
      <c r="N253" s="140" t="s">
        <v>43</v>
      </c>
      <c r="P253" s="141">
        <f t="shared" si="71"/>
        <v>0</v>
      </c>
      <c r="Q253" s="141">
        <v>0</v>
      </c>
      <c r="R253" s="141">
        <f t="shared" si="72"/>
        <v>0</v>
      </c>
      <c r="S253" s="141">
        <v>0</v>
      </c>
      <c r="T253" s="142">
        <f t="shared" si="73"/>
        <v>0</v>
      </c>
      <c r="AR253" s="143" t="s">
        <v>189</v>
      </c>
      <c r="AT253" s="143" t="s">
        <v>184</v>
      </c>
      <c r="AU253" s="143" t="s">
        <v>79</v>
      </c>
      <c r="AY253" s="17" t="s">
        <v>182</v>
      </c>
      <c r="BE253" s="144">
        <f t="shared" si="74"/>
        <v>0</v>
      </c>
      <c r="BF253" s="144">
        <f t="shared" si="75"/>
        <v>0</v>
      </c>
      <c r="BG253" s="144">
        <f t="shared" si="76"/>
        <v>0</v>
      </c>
      <c r="BH253" s="144">
        <f t="shared" si="77"/>
        <v>0</v>
      </c>
      <c r="BI253" s="144">
        <f t="shared" si="78"/>
        <v>0</v>
      </c>
      <c r="BJ253" s="17" t="s">
        <v>79</v>
      </c>
      <c r="BK253" s="144">
        <f t="shared" si="79"/>
        <v>0</v>
      </c>
      <c r="BL253" s="17" t="s">
        <v>189</v>
      </c>
      <c r="BM253" s="143" t="s">
        <v>2912</v>
      </c>
    </row>
    <row r="254" spans="2:65" s="11" customFormat="1" ht="25.9" customHeight="1">
      <c r="B254" s="119"/>
      <c r="D254" s="120" t="s">
        <v>71</v>
      </c>
      <c r="E254" s="121" t="s">
        <v>7256</v>
      </c>
      <c r="F254" s="353" t="s">
        <v>7257</v>
      </c>
      <c r="I254" s="122"/>
      <c r="J254" s="123">
        <f>BK254</f>
        <v>0</v>
      </c>
      <c r="L254" s="119"/>
      <c r="M254" s="124"/>
      <c r="P254" s="125">
        <f>SUM(P255:P266)</f>
        <v>0</v>
      </c>
      <c r="R254" s="125">
        <f>SUM(R255:R266)</f>
        <v>0</v>
      </c>
      <c r="T254" s="126">
        <f>SUM(T255:T266)</f>
        <v>0</v>
      </c>
      <c r="AR254" s="120" t="s">
        <v>79</v>
      </c>
      <c r="AT254" s="127" t="s">
        <v>71</v>
      </c>
      <c r="AU254" s="127" t="s">
        <v>72</v>
      </c>
      <c r="AY254" s="120" t="s">
        <v>182</v>
      </c>
      <c r="BK254" s="128">
        <f>SUM(BK255:BK266)</f>
        <v>0</v>
      </c>
    </row>
    <row r="255" spans="2:65" s="1" customFormat="1" ht="16.5" customHeight="1">
      <c r="B255" s="131"/>
      <c r="C255" s="132" t="s">
        <v>1838</v>
      </c>
      <c r="D255" s="132" t="s">
        <v>184</v>
      </c>
      <c r="E255" s="133" t="s">
        <v>5983</v>
      </c>
      <c r="F255" s="134" t="s">
        <v>5787</v>
      </c>
      <c r="G255" s="135" t="s">
        <v>5381</v>
      </c>
      <c r="H255" s="136">
        <v>1</v>
      </c>
      <c r="I255" s="137"/>
      <c r="J255" s="138">
        <f t="shared" ref="J255:J266" si="80">ROUND(I255*H255,2)</f>
        <v>0</v>
      </c>
      <c r="K255" s="134" t="s">
        <v>3</v>
      </c>
      <c r="L255" s="32"/>
      <c r="M255" s="139" t="s">
        <v>3</v>
      </c>
      <c r="N255" s="140" t="s">
        <v>43</v>
      </c>
      <c r="P255" s="141">
        <f t="shared" ref="P255:P266" si="81">O255*H255</f>
        <v>0</v>
      </c>
      <c r="Q255" s="141">
        <v>0</v>
      </c>
      <c r="R255" s="141">
        <f t="shared" ref="R255:R266" si="82">Q255*H255</f>
        <v>0</v>
      </c>
      <c r="S255" s="141">
        <v>0</v>
      </c>
      <c r="T255" s="142">
        <f t="shared" ref="T255:T266" si="83">S255*H255</f>
        <v>0</v>
      </c>
      <c r="AR255" s="143" t="s">
        <v>189</v>
      </c>
      <c r="AT255" s="143" t="s">
        <v>184</v>
      </c>
      <c r="AU255" s="143" t="s">
        <v>79</v>
      </c>
      <c r="AY255" s="17" t="s">
        <v>182</v>
      </c>
      <c r="BE255" s="144">
        <f t="shared" ref="BE255:BE266" si="84">IF(N255="základní",J255,0)</f>
        <v>0</v>
      </c>
      <c r="BF255" s="144">
        <f t="shared" ref="BF255:BF266" si="85">IF(N255="snížená",J255,0)</f>
        <v>0</v>
      </c>
      <c r="BG255" s="144">
        <f t="shared" ref="BG255:BG266" si="86">IF(N255="zákl. přenesená",J255,0)</f>
        <v>0</v>
      </c>
      <c r="BH255" s="144">
        <f t="shared" ref="BH255:BH266" si="87">IF(N255="sníž. přenesená",J255,0)</f>
        <v>0</v>
      </c>
      <c r="BI255" s="144">
        <f t="shared" ref="BI255:BI266" si="88">IF(N255="nulová",J255,0)</f>
        <v>0</v>
      </c>
      <c r="BJ255" s="17" t="s">
        <v>79</v>
      </c>
      <c r="BK255" s="144">
        <f t="shared" ref="BK255:BK266" si="89">ROUND(I255*H255,2)</f>
        <v>0</v>
      </c>
      <c r="BL255" s="17" t="s">
        <v>189</v>
      </c>
      <c r="BM255" s="143" t="s">
        <v>2922</v>
      </c>
    </row>
    <row r="256" spans="2:65" s="1" customFormat="1" ht="16.5" customHeight="1">
      <c r="B256" s="131"/>
      <c r="C256" s="132" t="s">
        <v>1848</v>
      </c>
      <c r="D256" s="132" t="s">
        <v>184</v>
      </c>
      <c r="E256" s="133" t="s">
        <v>6038</v>
      </c>
      <c r="F256" s="134" t="s">
        <v>7258</v>
      </c>
      <c r="G256" s="135" t="s">
        <v>5381</v>
      </c>
      <c r="H256" s="136">
        <v>1</v>
      </c>
      <c r="I256" s="137"/>
      <c r="J256" s="138">
        <f t="shared" si="80"/>
        <v>0</v>
      </c>
      <c r="K256" s="134" t="s">
        <v>3</v>
      </c>
      <c r="L256" s="32"/>
      <c r="M256" s="139" t="s">
        <v>3</v>
      </c>
      <c r="N256" s="140" t="s">
        <v>43</v>
      </c>
      <c r="P256" s="141">
        <f t="shared" si="81"/>
        <v>0</v>
      </c>
      <c r="Q256" s="141">
        <v>0</v>
      </c>
      <c r="R256" s="141">
        <f t="shared" si="82"/>
        <v>0</v>
      </c>
      <c r="S256" s="141">
        <v>0</v>
      </c>
      <c r="T256" s="142">
        <f t="shared" si="83"/>
        <v>0</v>
      </c>
      <c r="AR256" s="143" t="s">
        <v>189</v>
      </c>
      <c r="AT256" s="143" t="s">
        <v>184</v>
      </c>
      <c r="AU256" s="143" t="s">
        <v>79</v>
      </c>
      <c r="AY256" s="17" t="s">
        <v>182</v>
      </c>
      <c r="BE256" s="144">
        <f t="shared" si="84"/>
        <v>0</v>
      </c>
      <c r="BF256" s="144">
        <f t="shared" si="85"/>
        <v>0</v>
      </c>
      <c r="BG256" s="144">
        <f t="shared" si="86"/>
        <v>0</v>
      </c>
      <c r="BH256" s="144">
        <f t="shared" si="87"/>
        <v>0</v>
      </c>
      <c r="BI256" s="144">
        <f t="shared" si="88"/>
        <v>0</v>
      </c>
      <c r="BJ256" s="17" t="s">
        <v>79</v>
      </c>
      <c r="BK256" s="144">
        <f t="shared" si="89"/>
        <v>0</v>
      </c>
      <c r="BL256" s="17" t="s">
        <v>189</v>
      </c>
      <c r="BM256" s="143" t="s">
        <v>2934</v>
      </c>
    </row>
    <row r="257" spans="2:65" s="1" customFormat="1" ht="16.5" customHeight="1">
      <c r="B257" s="131"/>
      <c r="C257" s="132" t="s">
        <v>1854</v>
      </c>
      <c r="D257" s="132" t="s">
        <v>184</v>
      </c>
      <c r="E257" s="133" t="s">
        <v>6101</v>
      </c>
      <c r="F257" s="134" t="s">
        <v>7259</v>
      </c>
      <c r="G257" s="135" t="s">
        <v>5381</v>
      </c>
      <c r="H257" s="136">
        <v>1</v>
      </c>
      <c r="I257" s="137"/>
      <c r="J257" s="138">
        <f t="shared" si="80"/>
        <v>0</v>
      </c>
      <c r="K257" s="134" t="s">
        <v>3</v>
      </c>
      <c r="L257" s="32"/>
      <c r="M257" s="139" t="s">
        <v>3</v>
      </c>
      <c r="N257" s="140" t="s">
        <v>43</v>
      </c>
      <c r="P257" s="141">
        <f t="shared" si="81"/>
        <v>0</v>
      </c>
      <c r="Q257" s="141">
        <v>0</v>
      </c>
      <c r="R257" s="141">
        <f t="shared" si="82"/>
        <v>0</v>
      </c>
      <c r="S257" s="141">
        <v>0</v>
      </c>
      <c r="T257" s="142">
        <f t="shared" si="83"/>
        <v>0</v>
      </c>
      <c r="AR257" s="143" t="s">
        <v>189</v>
      </c>
      <c r="AT257" s="143" t="s">
        <v>184</v>
      </c>
      <c r="AU257" s="143" t="s">
        <v>79</v>
      </c>
      <c r="AY257" s="17" t="s">
        <v>182</v>
      </c>
      <c r="BE257" s="144">
        <f t="shared" si="84"/>
        <v>0</v>
      </c>
      <c r="BF257" s="144">
        <f t="shared" si="85"/>
        <v>0</v>
      </c>
      <c r="BG257" s="144">
        <f t="shared" si="86"/>
        <v>0</v>
      </c>
      <c r="BH257" s="144">
        <f t="shared" si="87"/>
        <v>0</v>
      </c>
      <c r="BI257" s="144">
        <f t="shared" si="88"/>
        <v>0</v>
      </c>
      <c r="BJ257" s="17" t="s">
        <v>79</v>
      </c>
      <c r="BK257" s="144">
        <f t="shared" si="89"/>
        <v>0</v>
      </c>
      <c r="BL257" s="17" t="s">
        <v>189</v>
      </c>
      <c r="BM257" s="143" t="s">
        <v>2951</v>
      </c>
    </row>
    <row r="258" spans="2:65" s="1" customFormat="1" ht="24.2" customHeight="1">
      <c r="B258" s="131"/>
      <c r="C258" s="132" t="s">
        <v>1859</v>
      </c>
      <c r="D258" s="132" t="s">
        <v>184</v>
      </c>
      <c r="E258" s="133" t="s">
        <v>6126</v>
      </c>
      <c r="F258" s="134" t="s">
        <v>7260</v>
      </c>
      <c r="G258" s="135" t="s">
        <v>5381</v>
      </c>
      <c r="H258" s="136">
        <v>1</v>
      </c>
      <c r="I258" s="137"/>
      <c r="J258" s="138">
        <f t="shared" si="80"/>
        <v>0</v>
      </c>
      <c r="K258" s="134" t="s">
        <v>3</v>
      </c>
      <c r="L258" s="32"/>
      <c r="M258" s="139" t="s">
        <v>3</v>
      </c>
      <c r="N258" s="140" t="s">
        <v>43</v>
      </c>
      <c r="P258" s="141">
        <f t="shared" si="81"/>
        <v>0</v>
      </c>
      <c r="Q258" s="141">
        <v>0</v>
      </c>
      <c r="R258" s="141">
        <f t="shared" si="82"/>
        <v>0</v>
      </c>
      <c r="S258" s="141">
        <v>0</v>
      </c>
      <c r="T258" s="142">
        <f t="shared" si="83"/>
        <v>0</v>
      </c>
      <c r="AR258" s="143" t="s">
        <v>189</v>
      </c>
      <c r="AT258" s="143" t="s">
        <v>184</v>
      </c>
      <c r="AU258" s="143" t="s">
        <v>79</v>
      </c>
      <c r="AY258" s="17" t="s">
        <v>182</v>
      </c>
      <c r="BE258" s="144">
        <f t="shared" si="84"/>
        <v>0</v>
      </c>
      <c r="BF258" s="144">
        <f t="shared" si="85"/>
        <v>0</v>
      </c>
      <c r="BG258" s="144">
        <f t="shared" si="86"/>
        <v>0</v>
      </c>
      <c r="BH258" s="144">
        <f t="shared" si="87"/>
        <v>0</v>
      </c>
      <c r="BI258" s="144">
        <f t="shared" si="88"/>
        <v>0</v>
      </c>
      <c r="BJ258" s="17" t="s">
        <v>79</v>
      </c>
      <c r="BK258" s="144">
        <f t="shared" si="89"/>
        <v>0</v>
      </c>
      <c r="BL258" s="17" t="s">
        <v>189</v>
      </c>
      <c r="BM258" s="143" t="s">
        <v>2996</v>
      </c>
    </row>
    <row r="259" spans="2:65" s="1" customFormat="1" ht="24.2" customHeight="1">
      <c r="B259" s="131"/>
      <c r="C259" s="132" t="s">
        <v>1864</v>
      </c>
      <c r="D259" s="132" t="s">
        <v>184</v>
      </c>
      <c r="E259" s="133" t="s">
        <v>7261</v>
      </c>
      <c r="F259" s="134" t="s">
        <v>7255</v>
      </c>
      <c r="G259" s="135" t="s">
        <v>5381</v>
      </c>
      <c r="H259" s="136">
        <v>1</v>
      </c>
      <c r="I259" s="137"/>
      <c r="J259" s="138">
        <f t="shared" si="80"/>
        <v>0</v>
      </c>
      <c r="K259" s="134" t="s">
        <v>3</v>
      </c>
      <c r="L259" s="32"/>
      <c r="M259" s="139" t="s">
        <v>3</v>
      </c>
      <c r="N259" s="140" t="s">
        <v>43</v>
      </c>
      <c r="P259" s="141">
        <f t="shared" si="81"/>
        <v>0</v>
      </c>
      <c r="Q259" s="141">
        <v>0</v>
      </c>
      <c r="R259" s="141">
        <f t="shared" si="82"/>
        <v>0</v>
      </c>
      <c r="S259" s="141">
        <v>0</v>
      </c>
      <c r="T259" s="142">
        <f t="shared" si="83"/>
        <v>0</v>
      </c>
      <c r="AR259" s="143" t="s">
        <v>189</v>
      </c>
      <c r="AT259" s="143" t="s">
        <v>184</v>
      </c>
      <c r="AU259" s="143" t="s">
        <v>79</v>
      </c>
      <c r="AY259" s="17" t="s">
        <v>182</v>
      </c>
      <c r="BE259" s="144">
        <f t="shared" si="84"/>
        <v>0</v>
      </c>
      <c r="BF259" s="144">
        <f t="shared" si="85"/>
        <v>0</v>
      </c>
      <c r="BG259" s="144">
        <f t="shared" si="86"/>
        <v>0</v>
      </c>
      <c r="BH259" s="144">
        <f t="shared" si="87"/>
        <v>0</v>
      </c>
      <c r="BI259" s="144">
        <f t="shared" si="88"/>
        <v>0</v>
      </c>
      <c r="BJ259" s="17" t="s">
        <v>79</v>
      </c>
      <c r="BK259" s="144">
        <f t="shared" si="89"/>
        <v>0</v>
      </c>
      <c r="BL259" s="17" t="s">
        <v>189</v>
      </c>
      <c r="BM259" s="143" t="s">
        <v>3007</v>
      </c>
    </row>
    <row r="260" spans="2:65" s="1" customFormat="1" ht="24.2" customHeight="1">
      <c r="B260" s="131"/>
      <c r="C260" s="132" t="s">
        <v>1897</v>
      </c>
      <c r="D260" s="132" t="s">
        <v>184</v>
      </c>
      <c r="E260" s="133" t="s">
        <v>7262</v>
      </c>
      <c r="F260" s="134" t="s">
        <v>7263</v>
      </c>
      <c r="G260" s="135" t="s">
        <v>5381</v>
      </c>
      <c r="H260" s="136">
        <v>1</v>
      </c>
      <c r="I260" s="137"/>
      <c r="J260" s="138">
        <f t="shared" si="80"/>
        <v>0</v>
      </c>
      <c r="K260" s="134" t="s">
        <v>3</v>
      </c>
      <c r="L260" s="32"/>
      <c r="M260" s="139" t="s">
        <v>3</v>
      </c>
      <c r="N260" s="140" t="s">
        <v>43</v>
      </c>
      <c r="P260" s="141">
        <f t="shared" si="81"/>
        <v>0</v>
      </c>
      <c r="Q260" s="141">
        <v>0</v>
      </c>
      <c r="R260" s="141">
        <f t="shared" si="82"/>
        <v>0</v>
      </c>
      <c r="S260" s="141">
        <v>0</v>
      </c>
      <c r="T260" s="142">
        <f t="shared" si="83"/>
        <v>0</v>
      </c>
      <c r="AR260" s="143" t="s">
        <v>189</v>
      </c>
      <c r="AT260" s="143" t="s">
        <v>184</v>
      </c>
      <c r="AU260" s="143" t="s">
        <v>79</v>
      </c>
      <c r="AY260" s="17" t="s">
        <v>182</v>
      </c>
      <c r="BE260" s="144">
        <f t="shared" si="84"/>
        <v>0</v>
      </c>
      <c r="BF260" s="144">
        <f t="shared" si="85"/>
        <v>0</v>
      </c>
      <c r="BG260" s="144">
        <f t="shared" si="86"/>
        <v>0</v>
      </c>
      <c r="BH260" s="144">
        <f t="shared" si="87"/>
        <v>0</v>
      </c>
      <c r="BI260" s="144">
        <f t="shared" si="88"/>
        <v>0</v>
      </c>
      <c r="BJ260" s="17" t="s">
        <v>79</v>
      </c>
      <c r="BK260" s="144">
        <f t="shared" si="89"/>
        <v>0</v>
      </c>
      <c r="BL260" s="17" t="s">
        <v>189</v>
      </c>
      <c r="BM260" s="143" t="s">
        <v>3021</v>
      </c>
    </row>
    <row r="261" spans="2:65" s="1" customFormat="1" ht="24.2" customHeight="1">
      <c r="B261" s="131"/>
      <c r="C261" s="132" t="s">
        <v>1906</v>
      </c>
      <c r="D261" s="132" t="s">
        <v>184</v>
      </c>
      <c r="E261" s="133" t="s">
        <v>7264</v>
      </c>
      <c r="F261" s="134" t="s">
        <v>7265</v>
      </c>
      <c r="G261" s="135" t="s">
        <v>5381</v>
      </c>
      <c r="H261" s="136">
        <v>1</v>
      </c>
      <c r="I261" s="137"/>
      <c r="J261" s="138">
        <f t="shared" si="80"/>
        <v>0</v>
      </c>
      <c r="K261" s="134" t="s">
        <v>3</v>
      </c>
      <c r="L261" s="32"/>
      <c r="M261" s="139" t="s">
        <v>3</v>
      </c>
      <c r="N261" s="140" t="s">
        <v>43</v>
      </c>
      <c r="P261" s="141">
        <f t="shared" si="81"/>
        <v>0</v>
      </c>
      <c r="Q261" s="141">
        <v>0</v>
      </c>
      <c r="R261" s="141">
        <f t="shared" si="82"/>
        <v>0</v>
      </c>
      <c r="S261" s="141">
        <v>0</v>
      </c>
      <c r="T261" s="142">
        <f t="shared" si="83"/>
        <v>0</v>
      </c>
      <c r="AR261" s="143" t="s">
        <v>189</v>
      </c>
      <c r="AT261" s="143" t="s">
        <v>184</v>
      </c>
      <c r="AU261" s="143" t="s">
        <v>79</v>
      </c>
      <c r="AY261" s="17" t="s">
        <v>182</v>
      </c>
      <c r="BE261" s="144">
        <f t="shared" si="84"/>
        <v>0</v>
      </c>
      <c r="BF261" s="144">
        <f t="shared" si="85"/>
        <v>0</v>
      </c>
      <c r="BG261" s="144">
        <f t="shared" si="86"/>
        <v>0</v>
      </c>
      <c r="BH261" s="144">
        <f t="shared" si="87"/>
        <v>0</v>
      </c>
      <c r="BI261" s="144">
        <f t="shared" si="88"/>
        <v>0</v>
      </c>
      <c r="BJ261" s="17" t="s">
        <v>79</v>
      </c>
      <c r="BK261" s="144">
        <f t="shared" si="89"/>
        <v>0</v>
      </c>
      <c r="BL261" s="17" t="s">
        <v>189</v>
      </c>
      <c r="BM261" s="143" t="s">
        <v>3032</v>
      </c>
    </row>
    <row r="262" spans="2:65" s="1" customFormat="1" ht="16.5" customHeight="1">
      <c r="B262" s="131"/>
      <c r="C262" s="132" t="s">
        <v>1912</v>
      </c>
      <c r="D262" s="132" t="s">
        <v>184</v>
      </c>
      <c r="E262" s="133" t="s">
        <v>7266</v>
      </c>
      <c r="F262" s="134" t="s">
        <v>7267</v>
      </c>
      <c r="G262" s="135" t="s">
        <v>5381</v>
      </c>
      <c r="H262" s="136">
        <v>1</v>
      </c>
      <c r="I262" s="137"/>
      <c r="J262" s="138">
        <f t="shared" si="80"/>
        <v>0</v>
      </c>
      <c r="K262" s="134" t="s">
        <v>3</v>
      </c>
      <c r="L262" s="32"/>
      <c r="M262" s="139" t="s">
        <v>3</v>
      </c>
      <c r="N262" s="140" t="s">
        <v>43</v>
      </c>
      <c r="P262" s="141">
        <f t="shared" si="81"/>
        <v>0</v>
      </c>
      <c r="Q262" s="141">
        <v>0</v>
      </c>
      <c r="R262" s="141">
        <f t="shared" si="82"/>
        <v>0</v>
      </c>
      <c r="S262" s="141">
        <v>0</v>
      </c>
      <c r="T262" s="142">
        <f t="shared" si="83"/>
        <v>0</v>
      </c>
      <c r="AR262" s="143" t="s">
        <v>189</v>
      </c>
      <c r="AT262" s="143" t="s">
        <v>184</v>
      </c>
      <c r="AU262" s="143" t="s">
        <v>79</v>
      </c>
      <c r="AY262" s="17" t="s">
        <v>182</v>
      </c>
      <c r="BE262" s="144">
        <f t="shared" si="84"/>
        <v>0</v>
      </c>
      <c r="BF262" s="144">
        <f t="shared" si="85"/>
        <v>0</v>
      </c>
      <c r="BG262" s="144">
        <f t="shared" si="86"/>
        <v>0</v>
      </c>
      <c r="BH262" s="144">
        <f t="shared" si="87"/>
        <v>0</v>
      </c>
      <c r="BI262" s="144">
        <f t="shared" si="88"/>
        <v>0</v>
      </c>
      <c r="BJ262" s="17" t="s">
        <v>79</v>
      </c>
      <c r="BK262" s="144">
        <f t="shared" si="89"/>
        <v>0</v>
      </c>
      <c r="BL262" s="17" t="s">
        <v>189</v>
      </c>
      <c r="BM262" s="143" t="s">
        <v>3043</v>
      </c>
    </row>
    <row r="263" spans="2:65" s="1" customFormat="1" ht="16.5" customHeight="1">
      <c r="B263" s="131"/>
      <c r="C263" s="132" t="s">
        <v>1917</v>
      </c>
      <c r="D263" s="132" t="s">
        <v>184</v>
      </c>
      <c r="E263" s="133" t="s">
        <v>7268</v>
      </c>
      <c r="F263" s="134" t="s">
        <v>7269</v>
      </c>
      <c r="G263" s="135" t="s">
        <v>5381</v>
      </c>
      <c r="H263" s="136">
        <v>1</v>
      </c>
      <c r="I263" s="137"/>
      <c r="J263" s="138">
        <f t="shared" si="80"/>
        <v>0</v>
      </c>
      <c r="K263" s="134" t="s">
        <v>3</v>
      </c>
      <c r="L263" s="32"/>
      <c r="M263" s="139" t="s">
        <v>3</v>
      </c>
      <c r="N263" s="140" t="s">
        <v>43</v>
      </c>
      <c r="P263" s="141">
        <f t="shared" si="81"/>
        <v>0</v>
      </c>
      <c r="Q263" s="141">
        <v>0</v>
      </c>
      <c r="R263" s="141">
        <f t="shared" si="82"/>
        <v>0</v>
      </c>
      <c r="S263" s="141">
        <v>0</v>
      </c>
      <c r="T263" s="142">
        <f t="shared" si="83"/>
        <v>0</v>
      </c>
      <c r="AR263" s="143" t="s">
        <v>189</v>
      </c>
      <c r="AT263" s="143" t="s">
        <v>184</v>
      </c>
      <c r="AU263" s="143" t="s">
        <v>79</v>
      </c>
      <c r="AY263" s="17" t="s">
        <v>182</v>
      </c>
      <c r="BE263" s="144">
        <f t="shared" si="84"/>
        <v>0</v>
      </c>
      <c r="BF263" s="144">
        <f t="shared" si="85"/>
        <v>0</v>
      </c>
      <c r="BG263" s="144">
        <f t="shared" si="86"/>
        <v>0</v>
      </c>
      <c r="BH263" s="144">
        <f t="shared" si="87"/>
        <v>0</v>
      </c>
      <c r="BI263" s="144">
        <f t="shared" si="88"/>
        <v>0</v>
      </c>
      <c r="BJ263" s="17" t="s">
        <v>79</v>
      </c>
      <c r="BK263" s="144">
        <f t="shared" si="89"/>
        <v>0</v>
      </c>
      <c r="BL263" s="17" t="s">
        <v>189</v>
      </c>
      <c r="BM263" s="143" t="s">
        <v>3056</v>
      </c>
    </row>
    <row r="264" spans="2:65" s="1" customFormat="1" ht="21.75" customHeight="1">
      <c r="B264" s="131"/>
      <c r="C264" s="132" t="s">
        <v>1922</v>
      </c>
      <c r="D264" s="132" t="s">
        <v>184</v>
      </c>
      <c r="E264" s="133" t="s">
        <v>7270</v>
      </c>
      <c r="F264" s="134" t="s">
        <v>7271</v>
      </c>
      <c r="G264" s="135" t="s">
        <v>5381</v>
      </c>
      <c r="H264" s="136">
        <v>1</v>
      </c>
      <c r="I264" s="137"/>
      <c r="J264" s="138">
        <f t="shared" si="80"/>
        <v>0</v>
      </c>
      <c r="K264" s="134" t="s">
        <v>3</v>
      </c>
      <c r="L264" s="32"/>
      <c r="M264" s="139" t="s">
        <v>3</v>
      </c>
      <c r="N264" s="140" t="s">
        <v>43</v>
      </c>
      <c r="P264" s="141">
        <f t="shared" si="81"/>
        <v>0</v>
      </c>
      <c r="Q264" s="141">
        <v>0</v>
      </c>
      <c r="R264" s="141">
        <f t="shared" si="82"/>
        <v>0</v>
      </c>
      <c r="S264" s="141">
        <v>0</v>
      </c>
      <c r="T264" s="142">
        <f t="shared" si="83"/>
        <v>0</v>
      </c>
      <c r="AR264" s="143" t="s">
        <v>189</v>
      </c>
      <c r="AT264" s="143" t="s">
        <v>184</v>
      </c>
      <c r="AU264" s="143" t="s">
        <v>79</v>
      </c>
      <c r="AY264" s="17" t="s">
        <v>182</v>
      </c>
      <c r="BE264" s="144">
        <f t="shared" si="84"/>
        <v>0</v>
      </c>
      <c r="BF264" s="144">
        <f t="shared" si="85"/>
        <v>0</v>
      </c>
      <c r="BG264" s="144">
        <f t="shared" si="86"/>
        <v>0</v>
      </c>
      <c r="BH264" s="144">
        <f t="shared" si="87"/>
        <v>0</v>
      </c>
      <c r="BI264" s="144">
        <f t="shared" si="88"/>
        <v>0</v>
      </c>
      <c r="BJ264" s="17" t="s">
        <v>79</v>
      </c>
      <c r="BK264" s="144">
        <f t="shared" si="89"/>
        <v>0</v>
      </c>
      <c r="BL264" s="17" t="s">
        <v>189</v>
      </c>
      <c r="BM264" s="143" t="s">
        <v>3068</v>
      </c>
    </row>
    <row r="265" spans="2:65" s="1" customFormat="1" ht="24.2" customHeight="1">
      <c r="B265" s="131"/>
      <c r="C265" s="132" t="s">
        <v>1927</v>
      </c>
      <c r="D265" s="132" t="s">
        <v>184</v>
      </c>
      <c r="E265" s="133" t="s">
        <v>7272</v>
      </c>
      <c r="F265" s="134" t="s">
        <v>7273</v>
      </c>
      <c r="G265" s="135" t="s">
        <v>5381</v>
      </c>
      <c r="H265" s="136">
        <v>1</v>
      </c>
      <c r="I265" s="137"/>
      <c r="J265" s="138">
        <f t="shared" si="80"/>
        <v>0</v>
      </c>
      <c r="K265" s="134" t="s">
        <v>3</v>
      </c>
      <c r="L265" s="32"/>
      <c r="M265" s="139" t="s">
        <v>3</v>
      </c>
      <c r="N265" s="140" t="s">
        <v>43</v>
      </c>
      <c r="P265" s="141">
        <f t="shared" si="81"/>
        <v>0</v>
      </c>
      <c r="Q265" s="141">
        <v>0</v>
      </c>
      <c r="R265" s="141">
        <f t="shared" si="82"/>
        <v>0</v>
      </c>
      <c r="S265" s="141">
        <v>0</v>
      </c>
      <c r="T265" s="142">
        <f t="shared" si="83"/>
        <v>0</v>
      </c>
      <c r="AR265" s="143" t="s">
        <v>189</v>
      </c>
      <c r="AT265" s="143" t="s">
        <v>184</v>
      </c>
      <c r="AU265" s="143" t="s">
        <v>79</v>
      </c>
      <c r="AY265" s="17" t="s">
        <v>182</v>
      </c>
      <c r="BE265" s="144">
        <f t="shared" si="84"/>
        <v>0</v>
      </c>
      <c r="BF265" s="144">
        <f t="shared" si="85"/>
        <v>0</v>
      </c>
      <c r="BG265" s="144">
        <f t="shared" si="86"/>
        <v>0</v>
      </c>
      <c r="BH265" s="144">
        <f t="shared" si="87"/>
        <v>0</v>
      </c>
      <c r="BI265" s="144">
        <f t="shared" si="88"/>
        <v>0</v>
      </c>
      <c r="BJ265" s="17" t="s">
        <v>79</v>
      </c>
      <c r="BK265" s="144">
        <f t="shared" si="89"/>
        <v>0</v>
      </c>
      <c r="BL265" s="17" t="s">
        <v>189</v>
      </c>
      <c r="BM265" s="143" t="s">
        <v>3078</v>
      </c>
    </row>
    <row r="266" spans="2:65" s="1" customFormat="1" ht="16.5" customHeight="1">
      <c r="B266" s="131"/>
      <c r="C266" s="132" t="s">
        <v>1932</v>
      </c>
      <c r="D266" s="132" t="s">
        <v>184</v>
      </c>
      <c r="E266" s="133" t="s">
        <v>7274</v>
      </c>
      <c r="F266" s="134" t="s">
        <v>7275</v>
      </c>
      <c r="G266" s="135" t="s">
        <v>5381</v>
      </c>
      <c r="H266" s="136">
        <v>1</v>
      </c>
      <c r="I266" s="137"/>
      <c r="J266" s="138">
        <f t="shared" si="80"/>
        <v>0</v>
      </c>
      <c r="K266" s="134" t="s">
        <v>3</v>
      </c>
      <c r="L266" s="32"/>
      <c r="M266" s="186" t="s">
        <v>3</v>
      </c>
      <c r="N266" s="187" t="s">
        <v>43</v>
      </c>
      <c r="O266" s="188"/>
      <c r="P266" s="189">
        <f t="shared" si="81"/>
        <v>0</v>
      </c>
      <c r="Q266" s="189">
        <v>0</v>
      </c>
      <c r="R266" s="189">
        <f t="shared" si="82"/>
        <v>0</v>
      </c>
      <c r="S266" s="189">
        <v>0</v>
      </c>
      <c r="T266" s="190">
        <f t="shared" si="83"/>
        <v>0</v>
      </c>
      <c r="AR266" s="143" t="s">
        <v>189</v>
      </c>
      <c r="AT266" s="143" t="s">
        <v>184</v>
      </c>
      <c r="AU266" s="143" t="s">
        <v>79</v>
      </c>
      <c r="AY266" s="17" t="s">
        <v>182</v>
      </c>
      <c r="BE266" s="144">
        <f t="shared" si="84"/>
        <v>0</v>
      </c>
      <c r="BF266" s="144">
        <f t="shared" si="85"/>
        <v>0</v>
      </c>
      <c r="BG266" s="144">
        <f t="shared" si="86"/>
        <v>0</v>
      </c>
      <c r="BH266" s="144">
        <f t="shared" si="87"/>
        <v>0</v>
      </c>
      <c r="BI266" s="144">
        <f t="shared" si="88"/>
        <v>0</v>
      </c>
      <c r="BJ266" s="17" t="s">
        <v>79</v>
      </c>
      <c r="BK266" s="144">
        <f t="shared" si="89"/>
        <v>0</v>
      </c>
      <c r="BL266" s="17" t="s">
        <v>189</v>
      </c>
      <c r="BM266" s="143" t="s">
        <v>3094</v>
      </c>
    </row>
    <row r="267" spans="2:65" s="1" customFormat="1" ht="6.95" customHeight="1">
      <c r="B267" s="41"/>
      <c r="C267" s="42"/>
      <c r="D267" s="42"/>
      <c r="E267" s="42"/>
      <c r="F267" s="42"/>
      <c r="G267" s="42"/>
      <c r="H267" s="42"/>
      <c r="I267" s="42"/>
      <c r="J267" s="42"/>
      <c r="K267" s="42"/>
      <c r="L267" s="32"/>
    </row>
  </sheetData>
  <autoFilter ref="C98:K266"/>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B2:BM166"/>
  <sheetViews>
    <sheetView showGridLines="0" topLeftCell="A85" workbookViewId="0">
      <selection activeCell="K97" sqref="K9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t="s">
        <v>6</v>
      </c>
      <c r="M2" s="309"/>
      <c r="N2" s="309"/>
      <c r="O2" s="309"/>
      <c r="P2" s="309"/>
      <c r="Q2" s="309"/>
      <c r="R2" s="309"/>
      <c r="S2" s="309"/>
      <c r="T2" s="309"/>
      <c r="U2" s="309"/>
      <c r="V2" s="309"/>
      <c r="AT2" s="17" t="s">
        <v>113</v>
      </c>
    </row>
    <row r="3" spans="2:46" ht="6.95" customHeight="1">
      <c r="B3" s="18"/>
      <c r="C3" s="19"/>
      <c r="D3" s="19"/>
      <c r="E3" s="19"/>
      <c r="F3" s="19"/>
      <c r="G3" s="19"/>
      <c r="H3" s="19"/>
      <c r="I3" s="19"/>
      <c r="J3" s="19"/>
      <c r="K3" s="19"/>
      <c r="L3" s="20"/>
      <c r="AT3" s="17" t="s">
        <v>81</v>
      </c>
    </row>
    <row r="4" spans="2:46" ht="24.95" customHeight="1">
      <c r="B4" s="20"/>
      <c r="D4" s="21" t="s">
        <v>125</v>
      </c>
      <c r="L4" s="20"/>
      <c r="M4" s="89" t="s">
        <v>11</v>
      </c>
      <c r="AT4" s="17" t="s">
        <v>4</v>
      </c>
    </row>
    <row r="5" spans="2:46" ht="6.95" customHeight="1">
      <c r="B5" s="20"/>
      <c r="L5" s="20"/>
    </row>
    <row r="6" spans="2:46" ht="12" customHeight="1">
      <c r="B6" s="20"/>
      <c r="D6" s="27" t="s">
        <v>17</v>
      </c>
      <c r="L6" s="20"/>
    </row>
    <row r="7" spans="2:46" ht="26.25" customHeight="1">
      <c r="B7" s="20"/>
      <c r="E7" s="341" t="str">
        <f>'Rekapitulace stavby'!K6</f>
        <v>Stavební úpravy části objektu A (budovy T13) na dětskou psychiatrii Nemocnice České Budějovice</v>
      </c>
      <c r="F7" s="342"/>
      <c r="G7" s="342"/>
      <c r="H7" s="342"/>
      <c r="L7" s="20"/>
    </row>
    <row r="8" spans="2:46" ht="12" customHeight="1">
      <c r="B8" s="20"/>
      <c r="D8" s="27" t="s">
        <v>126</v>
      </c>
      <c r="L8" s="20"/>
    </row>
    <row r="9" spans="2:46" s="1" customFormat="1" ht="16.5" customHeight="1">
      <c r="B9" s="32"/>
      <c r="E9" s="341" t="s">
        <v>127</v>
      </c>
      <c r="F9" s="340"/>
      <c r="G9" s="340"/>
      <c r="H9" s="340"/>
      <c r="L9" s="32"/>
    </row>
    <row r="10" spans="2:46" s="1" customFormat="1" ht="12" customHeight="1">
      <c r="B10" s="32"/>
      <c r="D10" s="27" t="s">
        <v>128</v>
      </c>
      <c r="L10" s="32"/>
    </row>
    <row r="11" spans="2:46" s="1" customFormat="1" ht="16.5" customHeight="1">
      <c r="B11" s="32"/>
      <c r="E11" s="335" t="s">
        <v>7276</v>
      </c>
      <c r="F11" s="340"/>
      <c r="G11" s="340"/>
      <c r="H11" s="340"/>
      <c r="L11" s="32"/>
    </row>
    <row r="12" spans="2:46" s="1" customFormat="1">
      <c r="B12" s="32"/>
      <c r="L12" s="32"/>
    </row>
    <row r="13" spans="2:46" s="1" customFormat="1" ht="12" customHeight="1">
      <c r="B13" s="32"/>
      <c r="D13" s="27" t="s">
        <v>19</v>
      </c>
      <c r="F13" s="25" t="s">
        <v>3</v>
      </c>
      <c r="I13" s="27" t="s">
        <v>21</v>
      </c>
      <c r="J13" s="25" t="s">
        <v>3</v>
      </c>
      <c r="L13" s="32"/>
    </row>
    <row r="14" spans="2:46" s="1" customFormat="1" ht="12" customHeight="1">
      <c r="B14" s="32"/>
      <c r="D14" s="27" t="s">
        <v>22</v>
      </c>
      <c r="F14" s="25" t="s">
        <v>23</v>
      </c>
      <c r="I14" s="27" t="s">
        <v>24</v>
      </c>
      <c r="J14" s="49" t="str">
        <f>'Rekapitulace stavby'!AN8</f>
        <v>11. 5. 2023</v>
      </c>
      <c r="L14" s="32"/>
    </row>
    <row r="15" spans="2:46" s="1" customFormat="1" ht="10.9" customHeight="1">
      <c r="B15" s="32"/>
      <c r="L15" s="32"/>
    </row>
    <row r="16" spans="2:46" s="1" customFormat="1" ht="12" customHeight="1">
      <c r="B16" s="32"/>
      <c r="D16" s="27" t="s">
        <v>26</v>
      </c>
      <c r="I16" s="27" t="s">
        <v>27</v>
      </c>
      <c r="J16" s="25" t="str">
        <f>IF('Rekapitulace stavby'!AN10="","",'Rekapitulace stavby'!AN10)</f>
        <v/>
      </c>
      <c r="L16" s="32"/>
    </row>
    <row r="17" spans="2:12" s="1" customFormat="1" ht="18" customHeight="1">
      <c r="B17" s="32"/>
      <c r="E17" s="25" t="str">
        <f>IF('Rekapitulace stavby'!E11="","",'Rekapitulace stavby'!E11)</f>
        <v xml:space="preserve"> </v>
      </c>
      <c r="I17" s="27" t="s">
        <v>29</v>
      </c>
      <c r="J17" s="25" t="str">
        <f>IF('Rekapitulace stavby'!AN11="","",'Rekapitulace stavby'!AN11)</f>
        <v/>
      </c>
      <c r="L17" s="32"/>
    </row>
    <row r="18" spans="2:12" s="1" customFormat="1" ht="6.95" customHeight="1">
      <c r="B18" s="32"/>
      <c r="L18" s="32"/>
    </row>
    <row r="19" spans="2:12" s="1" customFormat="1" ht="12" customHeight="1">
      <c r="B19" s="32"/>
      <c r="D19" s="27" t="s">
        <v>30</v>
      </c>
      <c r="I19" s="27" t="s">
        <v>27</v>
      </c>
      <c r="J19" s="28" t="str">
        <f>'Rekapitulace stavby'!AN13</f>
        <v>Vyplň údaj</v>
      </c>
      <c r="L19" s="32"/>
    </row>
    <row r="20" spans="2:12" s="1" customFormat="1" ht="18" customHeight="1">
      <c r="B20" s="32"/>
      <c r="E20" s="343" t="str">
        <f>'Rekapitulace stavby'!E14</f>
        <v>Vyplň údaj</v>
      </c>
      <c r="F20" s="325"/>
      <c r="G20" s="325"/>
      <c r="H20" s="325"/>
      <c r="I20" s="27" t="s">
        <v>29</v>
      </c>
      <c r="J20" s="28" t="str">
        <f>'Rekapitulace stavby'!AN14</f>
        <v>Vyplň údaj</v>
      </c>
      <c r="L20" s="32"/>
    </row>
    <row r="21" spans="2:12" s="1" customFormat="1" ht="6.95" customHeight="1">
      <c r="B21" s="32"/>
      <c r="L21" s="32"/>
    </row>
    <row r="22" spans="2:12" s="1" customFormat="1" ht="12" customHeight="1">
      <c r="B22" s="32"/>
      <c r="D22" s="27" t="s">
        <v>32</v>
      </c>
      <c r="I22" s="27" t="s">
        <v>27</v>
      </c>
      <c r="J22" s="25" t="s">
        <v>3</v>
      </c>
      <c r="L22" s="32"/>
    </row>
    <row r="23" spans="2:12" s="1" customFormat="1" ht="18" customHeight="1">
      <c r="B23" s="32"/>
      <c r="E23" s="25" t="s">
        <v>33</v>
      </c>
      <c r="I23" s="27" t="s">
        <v>29</v>
      </c>
      <c r="J23" s="25" t="s">
        <v>3</v>
      </c>
      <c r="L23" s="32"/>
    </row>
    <row r="24" spans="2:12" s="1" customFormat="1" ht="6.95" customHeight="1">
      <c r="B24" s="32"/>
      <c r="L24" s="32"/>
    </row>
    <row r="25" spans="2:12" s="1" customFormat="1" ht="12" customHeight="1">
      <c r="B25" s="32"/>
      <c r="D25" s="27" t="s">
        <v>35</v>
      </c>
      <c r="I25" s="27" t="s">
        <v>27</v>
      </c>
      <c r="J25" s="25" t="str">
        <f>IF('Rekapitulace stavby'!AN19="","",'Rekapitulace stavby'!AN19)</f>
        <v/>
      </c>
      <c r="L25" s="32"/>
    </row>
    <row r="26" spans="2:12" s="1" customFormat="1" ht="18" customHeight="1">
      <c r="B26" s="32"/>
      <c r="E26" s="25" t="str">
        <f>IF('Rekapitulace stavby'!E20="","",'Rekapitulace stavby'!E20)</f>
        <v xml:space="preserve"> </v>
      </c>
      <c r="I26" s="27" t="s">
        <v>29</v>
      </c>
      <c r="J26" s="25" t="str">
        <f>IF('Rekapitulace stavby'!AN20="","",'Rekapitulace stavby'!AN20)</f>
        <v/>
      </c>
      <c r="L26" s="32"/>
    </row>
    <row r="27" spans="2:12" s="1" customFormat="1" ht="6.95" customHeight="1">
      <c r="B27" s="32"/>
      <c r="L27" s="32"/>
    </row>
    <row r="28" spans="2:12" s="1" customFormat="1" ht="12" customHeight="1">
      <c r="B28" s="32"/>
      <c r="D28" s="27" t="s">
        <v>36</v>
      </c>
      <c r="L28" s="32"/>
    </row>
    <row r="29" spans="2:12" s="7" customFormat="1" ht="71.25" customHeight="1">
      <c r="B29" s="90"/>
      <c r="E29" s="329" t="s">
        <v>37</v>
      </c>
      <c r="F29" s="329"/>
      <c r="G29" s="329"/>
      <c r="H29" s="329"/>
      <c r="L29" s="90"/>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1" t="s">
        <v>38</v>
      </c>
      <c r="J32" s="62">
        <f>ROUND(J90,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92" t="s">
        <v>42</v>
      </c>
      <c r="E35" s="27" t="s">
        <v>43</v>
      </c>
      <c r="F35" s="82">
        <f>ROUND((SUM(BE90:BE165)),  2)</f>
        <v>0</v>
      </c>
      <c r="I35" s="93">
        <v>0.21</v>
      </c>
      <c r="J35" s="82">
        <f>ROUND(((SUM(BE90:BE165))*I35),  2)</f>
        <v>0</v>
      </c>
      <c r="L35" s="32"/>
    </row>
    <row r="36" spans="2:12" s="1" customFormat="1" ht="14.45" customHeight="1">
      <c r="B36" s="32"/>
      <c r="E36" s="27" t="s">
        <v>44</v>
      </c>
      <c r="F36" s="82">
        <f>ROUND((SUM(BF90:BF165)),  2)</f>
        <v>0</v>
      </c>
      <c r="I36" s="93">
        <v>0.15</v>
      </c>
      <c r="J36" s="82">
        <f>ROUND(((SUM(BF90:BF165))*I36),  2)</f>
        <v>0</v>
      </c>
      <c r="L36" s="32"/>
    </row>
    <row r="37" spans="2:12" s="1" customFormat="1" ht="14.45" hidden="1" customHeight="1">
      <c r="B37" s="32"/>
      <c r="E37" s="27" t="s">
        <v>45</v>
      </c>
      <c r="F37" s="82">
        <f>ROUND((SUM(BG90:BG165)),  2)</f>
        <v>0</v>
      </c>
      <c r="I37" s="93">
        <v>0.21</v>
      </c>
      <c r="J37" s="82">
        <f>0</f>
        <v>0</v>
      </c>
      <c r="L37" s="32"/>
    </row>
    <row r="38" spans="2:12" s="1" customFormat="1" ht="14.45" hidden="1" customHeight="1">
      <c r="B38" s="32"/>
      <c r="E38" s="27" t="s">
        <v>46</v>
      </c>
      <c r="F38" s="82">
        <f>ROUND((SUM(BH90:BH165)),  2)</f>
        <v>0</v>
      </c>
      <c r="I38" s="93">
        <v>0.15</v>
      </c>
      <c r="J38" s="82">
        <f>0</f>
        <v>0</v>
      </c>
      <c r="L38" s="32"/>
    </row>
    <row r="39" spans="2:12" s="1" customFormat="1" ht="14.45" hidden="1" customHeight="1">
      <c r="B39" s="32"/>
      <c r="E39" s="27" t="s">
        <v>47</v>
      </c>
      <c r="F39" s="82">
        <f>ROUND((SUM(BI90:BI165)),  2)</f>
        <v>0</v>
      </c>
      <c r="I39" s="93">
        <v>0</v>
      </c>
      <c r="J39" s="82">
        <f>0</f>
        <v>0</v>
      </c>
      <c r="L39" s="32"/>
    </row>
    <row r="40" spans="2:12" s="1" customFormat="1" ht="6.95" customHeight="1">
      <c r="B40" s="32"/>
      <c r="L40" s="32"/>
    </row>
    <row r="41" spans="2:12" s="1" customFormat="1" ht="25.35" customHeight="1">
      <c r="B41" s="32"/>
      <c r="C41" s="94"/>
      <c r="D41" s="95" t="s">
        <v>48</v>
      </c>
      <c r="E41" s="53"/>
      <c r="F41" s="53"/>
      <c r="G41" s="96" t="s">
        <v>49</v>
      </c>
      <c r="H41" s="97" t="s">
        <v>50</v>
      </c>
      <c r="I41" s="53"/>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130</v>
      </c>
      <c r="L47" s="32"/>
    </row>
    <row r="48" spans="2:12" s="1" customFormat="1" ht="6.95" customHeight="1">
      <c r="B48" s="32"/>
      <c r="L48" s="32"/>
    </row>
    <row r="49" spans="2:47" s="1" customFormat="1" ht="12" customHeight="1">
      <c r="B49" s="32"/>
      <c r="C49" s="27" t="s">
        <v>17</v>
      </c>
      <c r="L49" s="32"/>
    </row>
    <row r="50" spans="2:47" s="1" customFormat="1" ht="26.25" customHeight="1">
      <c r="B50" s="32"/>
      <c r="E50" s="341" t="str">
        <f>E7</f>
        <v>Stavební úpravy části objektu A (budovy T13) na dětskou psychiatrii Nemocnice České Budějovice</v>
      </c>
      <c r="F50" s="342"/>
      <c r="G50" s="342"/>
      <c r="H50" s="342"/>
      <c r="L50" s="32"/>
    </row>
    <row r="51" spans="2:47" ht="12" customHeight="1">
      <c r="B51" s="20"/>
      <c r="C51" s="27" t="s">
        <v>126</v>
      </c>
      <c r="L51" s="20"/>
    </row>
    <row r="52" spans="2:47" s="1" customFormat="1" ht="16.5" customHeight="1">
      <c r="B52" s="32"/>
      <c r="E52" s="341" t="s">
        <v>127</v>
      </c>
      <c r="F52" s="340"/>
      <c r="G52" s="340"/>
      <c r="H52" s="340"/>
      <c r="L52" s="32"/>
    </row>
    <row r="53" spans="2:47" s="1" customFormat="1" ht="12" customHeight="1">
      <c r="B53" s="32"/>
      <c r="C53" s="27" t="s">
        <v>128</v>
      </c>
      <c r="L53" s="32"/>
    </row>
    <row r="54" spans="2:47" s="1" customFormat="1" ht="16.5" customHeight="1">
      <c r="B54" s="32"/>
      <c r="E54" s="335" t="str">
        <f>E11</f>
        <v>10 - EPS</v>
      </c>
      <c r="F54" s="340"/>
      <c r="G54" s="340"/>
      <c r="H54" s="340"/>
      <c r="L54" s="32"/>
    </row>
    <row r="55" spans="2:47" s="1" customFormat="1" ht="6.95" customHeight="1">
      <c r="B55" s="32"/>
      <c r="L55" s="32"/>
    </row>
    <row r="56" spans="2:47" s="1" customFormat="1" ht="12" customHeight="1">
      <c r="B56" s="32"/>
      <c r="C56" s="27" t="s">
        <v>22</v>
      </c>
      <c r="F56" s="25" t="str">
        <f>F14</f>
        <v>České Budějovice</v>
      </c>
      <c r="I56" s="27" t="s">
        <v>24</v>
      </c>
      <c r="J56" s="49" t="str">
        <f>IF(J14="","",J14)</f>
        <v>11. 5. 2023</v>
      </c>
      <c r="L56" s="32"/>
    </row>
    <row r="57" spans="2:47" s="1" customFormat="1" ht="6.95" customHeight="1">
      <c r="B57" s="32"/>
      <c r="L57" s="32"/>
    </row>
    <row r="58" spans="2:47" s="1" customFormat="1" ht="25.7" customHeight="1">
      <c r="B58" s="32"/>
      <c r="C58" s="27" t="s">
        <v>26</v>
      </c>
      <c r="F58" s="25" t="str">
        <f>E17</f>
        <v xml:space="preserve"> </v>
      </c>
      <c r="I58" s="27" t="s">
        <v>32</v>
      </c>
      <c r="J58" s="30" t="str">
        <f>E23</f>
        <v>Atelier G+G s.r.o., Jindřichův Hradec</v>
      </c>
      <c r="L58" s="32"/>
    </row>
    <row r="59" spans="2:47" s="1" customFormat="1" ht="15.2" customHeight="1">
      <c r="B59" s="32"/>
      <c r="C59" s="27" t="s">
        <v>30</v>
      </c>
      <c r="F59" s="25" t="str">
        <f>IF(E20="","",E20)</f>
        <v>Vyplň údaj</v>
      </c>
      <c r="I59" s="27" t="s">
        <v>35</v>
      </c>
      <c r="J59" s="30" t="str">
        <f>E26</f>
        <v xml:space="preserve"> </v>
      </c>
      <c r="L59" s="32"/>
    </row>
    <row r="60" spans="2:47" s="1" customFormat="1" ht="10.35" customHeight="1">
      <c r="B60" s="32"/>
      <c r="L60" s="32"/>
    </row>
    <row r="61" spans="2:47" s="1" customFormat="1" ht="29.25" customHeight="1">
      <c r="B61" s="32"/>
      <c r="C61" s="100" t="s">
        <v>131</v>
      </c>
      <c r="D61" s="94"/>
      <c r="E61" s="94"/>
      <c r="F61" s="94"/>
      <c r="G61" s="94"/>
      <c r="H61" s="94"/>
      <c r="I61" s="94"/>
      <c r="J61" s="101" t="s">
        <v>132</v>
      </c>
      <c r="K61" s="94"/>
      <c r="L61" s="32"/>
    </row>
    <row r="62" spans="2:47" s="1" customFormat="1" ht="10.35" customHeight="1">
      <c r="B62" s="32"/>
      <c r="L62" s="32"/>
    </row>
    <row r="63" spans="2:47" s="1" customFormat="1" ht="22.9" customHeight="1">
      <c r="B63" s="32"/>
      <c r="C63" s="102" t="s">
        <v>70</v>
      </c>
      <c r="J63" s="62">
        <f>J90</f>
        <v>0</v>
      </c>
      <c r="L63" s="32"/>
      <c r="AU63" s="17" t="s">
        <v>133</v>
      </c>
    </row>
    <row r="64" spans="2:47" s="8" customFormat="1" ht="24.95" customHeight="1">
      <c r="B64" s="103"/>
      <c r="D64" s="104" t="s">
        <v>7277</v>
      </c>
      <c r="E64" s="105"/>
      <c r="F64" s="105"/>
      <c r="G64" s="105"/>
      <c r="H64" s="105"/>
      <c r="I64" s="105"/>
      <c r="J64" s="106">
        <f>J91</f>
        <v>0</v>
      </c>
      <c r="L64" s="103"/>
    </row>
    <row r="65" spans="2:12" s="9" customFormat="1" ht="19.899999999999999" customHeight="1">
      <c r="B65" s="107"/>
      <c r="D65" s="108" t="s">
        <v>7278</v>
      </c>
      <c r="E65" s="109"/>
      <c r="F65" s="109"/>
      <c r="G65" s="109"/>
      <c r="H65" s="109"/>
      <c r="I65" s="109"/>
      <c r="J65" s="110">
        <f>J92</f>
        <v>0</v>
      </c>
      <c r="L65" s="107"/>
    </row>
    <row r="66" spans="2:12" s="9" customFormat="1" ht="19.899999999999999" customHeight="1">
      <c r="B66" s="107"/>
      <c r="D66" s="108" t="s">
        <v>7279</v>
      </c>
      <c r="E66" s="109"/>
      <c r="F66" s="109"/>
      <c r="G66" s="109"/>
      <c r="H66" s="109"/>
      <c r="I66" s="109"/>
      <c r="J66" s="110">
        <f>J116</f>
        <v>0</v>
      </c>
      <c r="L66" s="107"/>
    </row>
    <row r="67" spans="2:12" s="9" customFormat="1" ht="19.899999999999999" customHeight="1">
      <c r="B67" s="107"/>
      <c r="D67" s="108" t="s">
        <v>7280</v>
      </c>
      <c r="E67" s="109"/>
      <c r="F67" s="109"/>
      <c r="G67" s="109"/>
      <c r="H67" s="109"/>
      <c r="I67" s="109"/>
      <c r="J67" s="110">
        <f>J141</f>
        <v>0</v>
      </c>
      <c r="L67" s="107"/>
    </row>
    <row r="68" spans="2:12" s="9" customFormat="1" ht="19.899999999999999" customHeight="1">
      <c r="B68" s="107"/>
      <c r="D68" s="108" t="s">
        <v>7281</v>
      </c>
      <c r="E68" s="109"/>
      <c r="F68" s="109"/>
      <c r="G68" s="109"/>
      <c r="H68" s="109"/>
      <c r="I68" s="109"/>
      <c r="J68" s="110">
        <f>J150</f>
        <v>0</v>
      </c>
      <c r="L68" s="107"/>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167</v>
      </c>
      <c r="L75" s="32"/>
    </row>
    <row r="76" spans="2:12" s="1" customFormat="1" ht="6.95" customHeight="1">
      <c r="B76" s="32"/>
      <c r="L76" s="32"/>
    </row>
    <row r="77" spans="2:12" s="1" customFormat="1" ht="12" customHeight="1">
      <c r="B77" s="32"/>
      <c r="C77" s="27" t="s">
        <v>17</v>
      </c>
      <c r="L77" s="32"/>
    </row>
    <row r="78" spans="2:12" s="1" customFormat="1" ht="26.25" customHeight="1">
      <c r="B78" s="32"/>
      <c r="E78" s="341" t="str">
        <f>E7</f>
        <v>Stavební úpravy části objektu A (budovy T13) na dětskou psychiatrii Nemocnice České Budějovice</v>
      </c>
      <c r="F78" s="342"/>
      <c r="G78" s="342"/>
      <c r="H78" s="342"/>
      <c r="L78" s="32"/>
    </row>
    <row r="79" spans="2:12" ht="12" customHeight="1">
      <c r="B79" s="20"/>
      <c r="C79" s="27" t="s">
        <v>126</v>
      </c>
      <c r="L79" s="20"/>
    </row>
    <row r="80" spans="2:12" s="1" customFormat="1" ht="16.5" customHeight="1">
      <c r="B80" s="32"/>
      <c r="E80" s="341" t="s">
        <v>127</v>
      </c>
      <c r="F80" s="340"/>
      <c r="G80" s="340"/>
      <c r="H80" s="340"/>
      <c r="L80" s="32"/>
    </row>
    <row r="81" spans="2:65" s="1" customFormat="1" ht="12" customHeight="1">
      <c r="B81" s="32"/>
      <c r="C81" s="27" t="s">
        <v>128</v>
      </c>
      <c r="L81" s="32"/>
    </row>
    <row r="82" spans="2:65" s="1" customFormat="1" ht="16.5" customHeight="1">
      <c r="B82" s="32"/>
      <c r="E82" s="335" t="str">
        <f>E11</f>
        <v>10 - EPS</v>
      </c>
      <c r="F82" s="340"/>
      <c r="G82" s="340"/>
      <c r="H82" s="340"/>
      <c r="L82" s="32"/>
    </row>
    <row r="83" spans="2:65" s="1" customFormat="1" ht="6.95" customHeight="1">
      <c r="B83" s="32"/>
      <c r="L83" s="32"/>
    </row>
    <row r="84" spans="2:65" s="1" customFormat="1" ht="12" customHeight="1">
      <c r="B84" s="32"/>
      <c r="C84" s="27" t="s">
        <v>22</v>
      </c>
      <c r="F84" s="25" t="str">
        <f>F14</f>
        <v>České Budějovice</v>
      </c>
      <c r="I84" s="27" t="s">
        <v>24</v>
      </c>
      <c r="J84" s="49" t="str">
        <f>IF(J14="","",J14)</f>
        <v>11. 5. 2023</v>
      </c>
      <c r="L84" s="32"/>
    </row>
    <row r="85" spans="2:65" s="1" customFormat="1" ht="6.95" customHeight="1">
      <c r="B85" s="32"/>
      <c r="L85" s="32"/>
    </row>
    <row r="86" spans="2:65" s="1" customFormat="1" ht="25.7" customHeight="1">
      <c r="B86" s="32"/>
      <c r="C86" s="27" t="s">
        <v>26</v>
      </c>
      <c r="F86" s="25" t="str">
        <f>E17</f>
        <v xml:space="preserve"> </v>
      </c>
      <c r="I86" s="27" t="s">
        <v>32</v>
      </c>
      <c r="J86" s="30" t="str">
        <f>E23</f>
        <v>Atelier G+G s.r.o., Jindřichův Hradec</v>
      </c>
      <c r="L86" s="32"/>
    </row>
    <row r="87" spans="2:65" s="1" customFormat="1" ht="15.2" customHeight="1">
      <c r="B87" s="32"/>
      <c r="C87" s="27" t="s">
        <v>30</v>
      </c>
      <c r="F87" s="25" t="str">
        <f>IF(E20="","",E20)</f>
        <v>Vyplň údaj</v>
      </c>
      <c r="I87" s="27" t="s">
        <v>35</v>
      </c>
      <c r="J87" s="30" t="str">
        <f>E26</f>
        <v xml:space="preserve"> </v>
      </c>
      <c r="L87" s="32"/>
    </row>
    <row r="88" spans="2:65" s="1" customFormat="1" ht="10.35" customHeight="1">
      <c r="B88" s="32"/>
      <c r="L88" s="32"/>
    </row>
    <row r="89" spans="2:65" s="10" customFormat="1" ht="29.25" customHeight="1">
      <c r="B89" s="111"/>
      <c r="C89" s="112" t="s">
        <v>168</v>
      </c>
      <c r="D89" s="113" t="s">
        <v>57</v>
      </c>
      <c r="E89" s="113" t="s">
        <v>53</v>
      </c>
      <c r="F89" s="113" t="s">
        <v>54</v>
      </c>
      <c r="G89" s="113" t="s">
        <v>169</v>
      </c>
      <c r="H89" s="113" t="s">
        <v>170</v>
      </c>
      <c r="I89" s="113" t="s">
        <v>171</v>
      </c>
      <c r="J89" s="113" t="s">
        <v>132</v>
      </c>
      <c r="K89" s="114" t="s">
        <v>172</v>
      </c>
      <c r="L89" s="111"/>
      <c r="M89" s="55" t="s">
        <v>3</v>
      </c>
      <c r="N89" s="56" t="s">
        <v>42</v>
      </c>
      <c r="O89" s="56" t="s">
        <v>173</v>
      </c>
      <c r="P89" s="56" t="s">
        <v>174</v>
      </c>
      <c r="Q89" s="56" t="s">
        <v>175</v>
      </c>
      <c r="R89" s="56" t="s">
        <v>176</v>
      </c>
      <c r="S89" s="56" t="s">
        <v>177</v>
      </c>
      <c r="T89" s="57" t="s">
        <v>178</v>
      </c>
    </row>
    <row r="90" spans="2:65" s="1" customFormat="1" ht="22.9" customHeight="1">
      <c r="B90" s="32"/>
      <c r="C90" s="60" t="s">
        <v>179</v>
      </c>
      <c r="J90" s="115">
        <f>BK90</f>
        <v>0</v>
      </c>
      <c r="L90" s="32"/>
      <c r="M90" s="58"/>
      <c r="N90" s="50"/>
      <c r="O90" s="50"/>
      <c r="P90" s="116">
        <f>P91</f>
        <v>0</v>
      </c>
      <c r="Q90" s="50"/>
      <c r="R90" s="116">
        <f>R91</f>
        <v>0</v>
      </c>
      <c r="S90" s="50"/>
      <c r="T90" s="117">
        <f>T91</f>
        <v>0</v>
      </c>
      <c r="AT90" s="17" t="s">
        <v>71</v>
      </c>
      <c r="AU90" s="17" t="s">
        <v>133</v>
      </c>
      <c r="BK90" s="118">
        <f>BK91</f>
        <v>0</v>
      </c>
    </row>
    <row r="91" spans="2:65" s="11" customFormat="1" ht="25.9" customHeight="1">
      <c r="B91" s="119"/>
      <c r="D91" s="120" t="s">
        <v>71</v>
      </c>
      <c r="E91" s="121" t="s">
        <v>5975</v>
      </c>
      <c r="F91" s="121" t="s">
        <v>7282</v>
      </c>
      <c r="I91" s="122"/>
      <c r="J91" s="123">
        <f>BK91</f>
        <v>0</v>
      </c>
      <c r="L91" s="119"/>
      <c r="M91" s="124"/>
      <c r="P91" s="125">
        <f>P92+P116+P141+P150</f>
        <v>0</v>
      </c>
      <c r="R91" s="125">
        <f>R92+R116+R141+R150</f>
        <v>0</v>
      </c>
      <c r="T91" s="126">
        <f>T92+T116+T141+T150</f>
        <v>0</v>
      </c>
      <c r="AR91" s="120" t="s">
        <v>79</v>
      </c>
      <c r="AT91" s="127" t="s">
        <v>71</v>
      </c>
      <c r="AU91" s="127" t="s">
        <v>72</v>
      </c>
      <c r="AY91" s="120" t="s">
        <v>182</v>
      </c>
      <c r="BK91" s="128">
        <f>BK92+BK116+BK141+BK150</f>
        <v>0</v>
      </c>
    </row>
    <row r="92" spans="2:65" s="11" customFormat="1" ht="22.9" customHeight="1">
      <c r="B92" s="119"/>
      <c r="D92" s="120" t="s">
        <v>71</v>
      </c>
      <c r="E92" s="129" t="s">
        <v>6032</v>
      </c>
      <c r="F92" s="129" t="s">
        <v>7283</v>
      </c>
      <c r="I92" s="122"/>
      <c r="J92" s="130">
        <f>BK92</f>
        <v>0</v>
      </c>
      <c r="L92" s="119"/>
      <c r="M92" s="124"/>
      <c r="P92" s="125">
        <f>SUM(P93:P115)</f>
        <v>0</v>
      </c>
      <c r="R92" s="125">
        <f>SUM(R93:R115)</f>
        <v>0</v>
      </c>
      <c r="T92" s="126">
        <f>SUM(T93:T115)</f>
        <v>0</v>
      </c>
      <c r="AR92" s="120" t="s">
        <v>79</v>
      </c>
      <c r="AT92" s="127" t="s">
        <v>71</v>
      </c>
      <c r="AU92" s="127" t="s">
        <v>79</v>
      </c>
      <c r="AY92" s="120" t="s">
        <v>182</v>
      </c>
      <c r="BK92" s="128">
        <f>SUM(BK93:BK115)</f>
        <v>0</v>
      </c>
    </row>
    <row r="93" spans="2:65" s="1" customFormat="1" ht="16.5" customHeight="1">
      <c r="B93" s="131"/>
      <c r="C93" s="132" t="s">
        <v>79</v>
      </c>
      <c r="D93" s="132" t="s">
        <v>184</v>
      </c>
      <c r="E93" s="133" t="s">
        <v>7284</v>
      </c>
      <c r="F93" s="134" t="s">
        <v>7285</v>
      </c>
      <c r="G93" s="135" t="s">
        <v>5381</v>
      </c>
      <c r="H93" s="136">
        <v>2</v>
      </c>
      <c r="I93" s="137"/>
      <c r="J93" s="138">
        <f t="shared" ref="J93:J115" si="0">ROUND(I93*H93,2)</f>
        <v>0</v>
      </c>
      <c r="K93" s="134" t="s">
        <v>3</v>
      </c>
      <c r="L93" s="32"/>
      <c r="M93" s="139" t="s">
        <v>3</v>
      </c>
      <c r="N93" s="140" t="s">
        <v>43</v>
      </c>
      <c r="P93" s="141">
        <f t="shared" ref="P93:P115" si="1">O93*H93</f>
        <v>0</v>
      </c>
      <c r="Q93" s="141">
        <v>0</v>
      </c>
      <c r="R93" s="141">
        <f t="shared" ref="R93:R115" si="2">Q93*H93</f>
        <v>0</v>
      </c>
      <c r="S93" s="141">
        <v>0</v>
      </c>
      <c r="T93" s="142">
        <f t="shared" ref="T93:T115" si="3">S93*H93</f>
        <v>0</v>
      </c>
      <c r="AR93" s="143" t="s">
        <v>189</v>
      </c>
      <c r="AT93" s="143" t="s">
        <v>184</v>
      </c>
      <c r="AU93" s="143" t="s">
        <v>81</v>
      </c>
      <c r="AY93" s="17" t="s">
        <v>182</v>
      </c>
      <c r="BE93" s="144">
        <f t="shared" ref="BE93:BE115" si="4">IF(N93="základní",J93,0)</f>
        <v>0</v>
      </c>
      <c r="BF93" s="144">
        <f t="shared" ref="BF93:BF115" si="5">IF(N93="snížená",J93,0)</f>
        <v>0</v>
      </c>
      <c r="BG93" s="144">
        <f t="shared" ref="BG93:BG115" si="6">IF(N93="zákl. přenesená",J93,0)</f>
        <v>0</v>
      </c>
      <c r="BH93" s="144">
        <f t="shared" ref="BH93:BH115" si="7">IF(N93="sníž. přenesená",J93,0)</f>
        <v>0</v>
      </c>
      <c r="BI93" s="144">
        <f t="shared" ref="BI93:BI115" si="8">IF(N93="nulová",J93,0)</f>
        <v>0</v>
      </c>
      <c r="BJ93" s="17" t="s">
        <v>79</v>
      </c>
      <c r="BK93" s="144">
        <f t="shared" ref="BK93:BK115" si="9">ROUND(I93*H93,2)</f>
        <v>0</v>
      </c>
      <c r="BL93" s="17" t="s">
        <v>189</v>
      </c>
      <c r="BM93" s="143" t="s">
        <v>81</v>
      </c>
    </row>
    <row r="94" spans="2:65" s="1" customFormat="1" ht="62.25" customHeight="1">
      <c r="B94" s="131"/>
      <c r="C94" s="132" t="s">
        <v>81</v>
      </c>
      <c r="D94" s="132" t="s">
        <v>184</v>
      </c>
      <c r="E94" s="133" t="s">
        <v>7286</v>
      </c>
      <c r="F94" s="134" t="s">
        <v>8228</v>
      </c>
      <c r="G94" s="135" t="s">
        <v>5381</v>
      </c>
      <c r="H94" s="136">
        <v>1</v>
      </c>
      <c r="I94" s="137"/>
      <c r="J94" s="138">
        <f t="shared" si="0"/>
        <v>0</v>
      </c>
      <c r="K94" s="134" t="s">
        <v>3</v>
      </c>
      <c r="L94" s="32"/>
      <c r="M94" s="139" t="s">
        <v>3</v>
      </c>
      <c r="N94" s="140" t="s">
        <v>43</v>
      </c>
      <c r="P94" s="141">
        <f t="shared" si="1"/>
        <v>0</v>
      </c>
      <c r="Q94" s="141">
        <v>0</v>
      </c>
      <c r="R94" s="141">
        <f t="shared" si="2"/>
        <v>0</v>
      </c>
      <c r="S94" s="141">
        <v>0</v>
      </c>
      <c r="T94" s="142">
        <f t="shared" si="3"/>
        <v>0</v>
      </c>
      <c r="AR94" s="143" t="s">
        <v>189</v>
      </c>
      <c r="AT94" s="143" t="s">
        <v>184</v>
      </c>
      <c r="AU94" s="143" t="s">
        <v>81</v>
      </c>
      <c r="AY94" s="17" t="s">
        <v>182</v>
      </c>
      <c r="BE94" s="144">
        <f t="shared" si="4"/>
        <v>0</v>
      </c>
      <c r="BF94" s="144">
        <f t="shared" si="5"/>
        <v>0</v>
      </c>
      <c r="BG94" s="144">
        <f t="shared" si="6"/>
        <v>0</v>
      </c>
      <c r="BH94" s="144">
        <f t="shared" si="7"/>
        <v>0</v>
      </c>
      <c r="BI94" s="144">
        <f t="shared" si="8"/>
        <v>0</v>
      </c>
      <c r="BJ94" s="17" t="s">
        <v>79</v>
      </c>
      <c r="BK94" s="144">
        <f t="shared" si="9"/>
        <v>0</v>
      </c>
      <c r="BL94" s="17" t="s">
        <v>189</v>
      </c>
      <c r="BM94" s="143" t="s">
        <v>189</v>
      </c>
    </row>
    <row r="95" spans="2:65" s="1" customFormat="1" ht="21.75" customHeight="1">
      <c r="B95" s="131"/>
      <c r="C95" s="132" t="s">
        <v>202</v>
      </c>
      <c r="D95" s="132" t="s">
        <v>184</v>
      </c>
      <c r="E95" s="133" t="s">
        <v>7287</v>
      </c>
      <c r="F95" s="134" t="s">
        <v>7288</v>
      </c>
      <c r="G95" s="135" t="s">
        <v>5381</v>
      </c>
      <c r="H95" s="136">
        <v>1</v>
      </c>
      <c r="I95" s="137"/>
      <c r="J95" s="138">
        <f t="shared" si="0"/>
        <v>0</v>
      </c>
      <c r="K95" s="134" t="s">
        <v>3</v>
      </c>
      <c r="L95" s="32"/>
      <c r="M95" s="139" t="s">
        <v>3</v>
      </c>
      <c r="N95" s="140" t="s">
        <v>43</v>
      </c>
      <c r="P95" s="141">
        <f t="shared" si="1"/>
        <v>0</v>
      </c>
      <c r="Q95" s="141">
        <v>0</v>
      </c>
      <c r="R95" s="141">
        <f t="shared" si="2"/>
        <v>0</v>
      </c>
      <c r="S95" s="141">
        <v>0</v>
      </c>
      <c r="T95" s="142">
        <f t="shared" si="3"/>
        <v>0</v>
      </c>
      <c r="AR95" s="143" t="s">
        <v>189</v>
      </c>
      <c r="AT95" s="143" t="s">
        <v>184</v>
      </c>
      <c r="AU95" s="143" t="s">
        <v>81</v>
      </c>
      <c r="AY95" s="17" t="s">
        <v>182</v>
      </c>
      <c r="BE95" s="144">
        <f t="shared" si="4"/>
        <v>0</v>
      </c>
      <c r="BF95" s="144">
        <f t="shared" si="5"/>
        <v>0</v>
      </c>
      <c r="BG95" s="144">
        <f t="shared" si="6"/>
        <v>0</v>
      </c>
      <c r="BH95" s="144">
        <f t="shared" si="7"/>
        <v>0</v>
      </c>
      <c r="BI95" s="144">
        <f t="shared" si="8"/>
        <v>0</v>
      </c>
      <c r="BJ95" s="17" t="s">
        <v>79</v>
      </c>
      <c r="BK95" s="144">
        <f t="shared" si="9"/>
        <v>0</v>
      </c>
      <c r="BL95" s="17" t="s">
        <v>189</v>
      </c>
      <c r="BM95" s="143" t="s">
        <v>224</v>
      </c>
    </row>
    <row r="96" spans="2:65" s="1" customFormat="1" ht="24.2" customHeight="1">
      <c r="B96" s="131"/>
      <c r="C96" s="132" t="s">
        <v>189</v>
      </c>
      <c r="D96" s="132" t="s">
        <v>184</v>
      </c>
      <c r="E96" s="133" t="s">
        <v>7289</v>
      </c>
      <c r="F96" s="134" t="s">
        <v>7290</v>
      </c>
      <c r="G96" s="135" t="s">
        <v>5381</v>
      </c>
      <c r="H96" s="136">
        <v>1</v>
      </c>
      <c r="I96" s="137"/>
      <c r="J96" s="138">
        <f t="shared" si="0"/>
        <v>0</v>
      </c>
      <c r="K96" s="134" t="s">
        <v>3</v>
      </c>
      <c r="L96" s="32"/>
      <c r="M96" s="139" t="s">
        <v>3</v>
      </c>
      <c r="N96" s="140" t="s">
        <v>43</v>
      </c>
      <c r="P96" s="141">
        <f t="shared" si="1"/>
        <v>0</v>
      </c>
      <c r="Q96" s="141">
        <v>0</v>
      </c>
      <c r="R96" s="141">
        <f t="shared" si="2"/>
        <v>0</v>
      </c>
      <c r="S96" s="141">
        <v>0</v>
      </c>
      <c r="T96" s="142">
        <f t="shared" si="3"/>
        <v>0</v>
      </c>
      <c r="AR96" s="143" t="s">
        <v>189</v>
      </c>
      <c r="AT96" s="143" t="s">
        <v>184</v>
      </c>
      <c r="AU96" s="143" t="s">
        <v>81</v>
      </c>
      <c r="AY96" s="17" t="s">
        <v>182</v>
      </c>
      <c r="BE96" s="144">
        <f t="shared" si="4"/>
        <v>0</v>
      </c>
      <c r="BF96" s="144">
        <f t="shared" si="5"/>
        <v>0</v>
      </c>
      <c r="BG96" s="144">
        <f t="shared" si="6"/>
        <v>0</v>
      </c>
      <c r="BH96" s="144">
        <f t="shared" si="7"/>
        <v>0</v>
      </c>
      <c r="BI96" s="144">
        <f t="shared" si="8"/>
        <v>0</v>
      </c>
      <c r="BJ96" s="17" t="s">
        <v>79</v>
      </c>
      <c r="BK96" s="144">
        <f t="shared" si="9"/>
        <v>0</v>
      </c>
      <c r="BL96" s="17" t="s">
        <v>189</v>
      </c>
      <c r="BM96" s="143" t="s">
        <v>236</v>
      </c>
    </row>
    <row r="97" spans="2:65" s="1" customFormat="1" ht="21.75" customHeight="1">
      <c r="B97" s="131"/>
      <c r="C97" s="132" t="s">
        <v>218</v>
      </c>
      <c r="D97" s="132" t="s">
        <v>184</v>
      </c>
      <c r="E97" s="133" t="s">
        <v>7291</v>
      </c>
      <c r="F97" s="134" t="s">
        <v>7288</v>
      </c>
      <c r="G97" s="135" t="s">
        <v>5381</v>
      </c>
      <c r="H97" s="136">
        <v>2</v>
      </c>
      <c r="I97" s="137"/>
      <c r="J97" s="138">
        <f t="shared" si="0"/>
        <v>0</v>
      </c>
      <c r="K97" s="134" t="s">
        <v>3</v>
      </c>
      <c r="L97" s="32"/>
      <c r="M97" s="139" t="s">
        <v>3</v>
      </c>
      <c r="N97" s="140" t="s">
        <v>43</v>
      </c>
      <c r="P97" s="141">
        <f t="shared" si="1"/>
        <v>0</v>
      </c>
      <c r="Q97" s="141">
        <v>0</v>
      </c>
      <c r="R97" s="141">
        <f t="shared" si="2"/>
        <v>0</v>
      </c>
      <c r="S97" s="141">
        <v>0</v>
      </c>
      <c r="T97" s="142">
        <f t="shared" si="3"/>
        <v>0</v>
      </c>
      <c r="AR97" s="143" t="s">
        <v>189</v>
      </c>
      <c r="AT97" s="143" t="s">
        <v>184</v>
      </c>
      <c r="AU97" s="143" t="s">
        <v>81</v>
      </c>
      <c r="AY97" s="17" t="s">
        <v>182</v>
      </c>
      <c r="BE97" s="144">
        <f t="shared" si="4"/>
        <v>0</v>
      </c>
      <c r="BF97" s="144">
        <f t="shared" si="5"/>
        <v>0</v>
      </c>
      <c r="BG97" s="144">
        <f t="shared" si="6"/>
        <v>0</v>
      </c>
      <c r="BH97" s="144">
        <f t="shared" si="7"/>
        <v>0</v>
      </c>
      <c r="BI97" s="144">
        <f t="shared" si="8"/>
        <v>0</v>
      </c>
      <c r="BJ97" s="17" t="s">
        <v>79</v>
      </c>
      <c r="BK97" s="144">
        <f t="shared" si="9"/>
        <v>0</v>
      </c>
      <c r="BL97" s="17" t="s">
        <v>189</v>
      </c>
      <c r="BM97" s="143" t="s">
        <v>111</v>
      </c>
    </row>
    <row r="98" spans="2:65" s="1" customFormat="1" ht="33" customHeight="1">
      <c r="B98" s="131"/>
      <c r="C98" s="132" t="s">
        <v>224</v>
      </c>
      <c r="D98" s="132" t="s">
        <v>184</v>
      </c>
      <c r="E98" s="133" t="s">
        <v>7292</v>
      </c>
      <c r="F98" s="134" t="s">
        <v>7293</v>
      </c>
      <c r="G98" s="135" t="s">
        <v>5381</v>
      </c>
      <c r="H98" s="136">
        <v>2</v>
      </c>
      <c r="I98" s="137"/>
      <c r="J98" s="138">
        <f t="shared" si="0"/>
        <v>0</v>
      </c>
      <c r="K98" s="134" t="s">
        <v>3</v>
      </c>
      <c r="L98" s="32"/>
      <c r="M98" s="139" t="s">
        <v>3</v>
      </c>
      <c r="N98" s="140" t="s">
        <v>43</v>
      </c>
      <c r="P98" s="141">
        <f t="shared" si="1"/>
        <v>0</v>
      </c>
      <c r="Q98" s="141">
        <v>0</v>
      </c>
      <c r="R98" s="141">
        <f t="shared" si="2"/>
        <v>0</v>
      </c>
      <c r="S98" s="141">
        <v>0</v>
      </c>
      <c r="T98" s="142">
        <f t="shared" si="3"/>
        <v>0</v>
      </c>
      <c r="AR98" s="143" t="s">
        <v>189</v>
      </c>
      <c r="AT98" s="143" t="s">
        <v>184</v>
      </c>
      <c r="AU98" s="143" t="s">
        <v>81</v>
      </c>
      <c r="AY98" s="17" t="s">
        <v>182</v>
      </c>
      <c r="BE98" s="144">
        <f t="shared" si="4"/>
        <v>0</v>
      </c>
      <c r="BF98" s="144">
        <f t="shared" si="5"/>
        <v>0</v>
      </c>
      <c r="BG98" s="144">
        <f t="shared" si="6"/>
        <v>0</v>
      </c>
      <c r="BH98" s="144">
        <f t="shared" si="7"/>
        <v>0</v>
      </c>
      <c r="BI98" s="144">
        <f t="shared" si="8"/>
        <v>0</v>
      </c>
      <c r="BJ98" s="17" t="s">
        <v>79</v>
      </c>
      <c r="BK98" s="144">
        <f t="shared" si="9"/>
        <v>0</v>
      </c>
      <c r="BL98" s="17" t="s">
        <v>189</v>
      </c>
      <c r="BM98" s="143" t="s">
        <v>260</v>
      </c>
    </row>
    <row r="99" spans="2:65" s="1" customFormat="1" ht="24.2" customHeight="1">
      <c r="B99" s="131"/>
      <c r="C99" s="132" t="s">
        <v>230</v>
      </c>
      <c r="D99" s="132" t="s">
        <v>184</v>
      </c>
      <c r="E99" s="133" t="s">
        <v>7294</v>
      </c>
      <c r="F99" s="134" t="s">
        <v>7295</v>
      </c>
      <c r="G99" s="135" t="s">
        <v>5381</v>
      </c>
      <c r="H99" s="136">
        <v>198</v>
      </c>
      <c r="I99" s="137"/>
      <c r="J99" s="138">
        <f t="shared" si="0"/>
        <v>0</v>
      </c>
      <c r="K99" s="134" t="s">
        <v>3</v>
      </c>
      <c r="L99" s="32"/>
      <c r="M99" s="139" t="s">
        <v>3</v>
      </c>
      <c r="N99" s="140" t="s">
        <v>43</v>
      </c>
      <c r="P99" s="141">
        <f t="shared" si="1"/>
        <v>0</v>
      </c>
      <c r="Q99" s="141">
        <v>0</v>
      </c>
      <c r="R99" s="141">
        <f t="shared" si="2"/>
        <v>0</v>
      </c>
      <c r="S99" s="141">
        <v>0</v>
      </c>
      <c r="T99" s="142">
        <f t="shared" si="3"/>
        <v>0</v>
      </c>
      <c r="AR99" s="143" t="s">
        <v>189</v>
      </c>
      <c r="AT99" s="143" t="s">
        <v>184</v>
      </c>
      <c r="AU99" s="143" t="s">
        <v>81</v>
      </c>
      <c r="AY99" s="17" t="s">
        <v>182</v>
      </c>
      <c r="BE99" s="144">
        <f t="shared" si="4"/>
        <v>0</v>
      </c>
      <c r="BF99" s="144">
        <f t="shared" si="5"/>
        <v>0</v>
      </c>
      <c r="BG99" s="144">
        <f t="shared" si="6"/>
        <v>0</v>
      </c>
      <c r="BH99" s="144">
        <f t="shared" si="7"/>
        <v>0</v>
      </c>
      <c r="BI99" s="144">
        <f t="shared" si="8"/>
        <v>0</v>
      </c>
      <c r="BJ99" s="17" t="s">
        <v>79</v>
      </c>
      <c r="BK99" s="144">
        <f t="shared" si="9"/>
        <v>0</v>
      </c>
      <c r="BL99" s="17" t="s">
        <v>189</v>
      </c>
      <c r="BM99" s="143" t="s">
        <v>271</v>
      </c>
    </row>
    <row r="100" spans="2:65" s="1" customFormat="1" ht="24.2" customHeight="1">
      <c r="B100" s="131"/>
      <c r="C100" s="132" t="s">
        <v>236</v>
      </c>
      <c r="D100" s="132" t="s">
        <v>184</v>
      </c>
      <c r="E100" s="133" t="s">
        <v>7296</v>
      </c>
      <c r="F100" s="134" t="s">
        <v>7297</v>
      </c>
      <c r="G100" s="135" t="s">
        <v>5381</v>
      </c>
      <c r="H100" s="136">
        <v>16</v>
      </c>
      <c r="I100" s="137"/>
      <c r="J100" s="138">
        <f t="shared" si="0"/>
        <v>0</v>
      </c>
      <c r="K100" s="134" t="s">
        <v>3</v>
      </c>
      <c r="L100" s="32"/>
      <c r="M100" s="139" t="s">
        <v>3</v>
      </c>
      <c r="N100" s="140" t="s">
        <v>43</v>
      </c>
      <c r="P100" s="141">
        <f t="shared" si="1"/>
        <v>0</v>
      </c>
      <c r="Q100" s="141">
        <v>0</v>
      </c>
      <c r="R100" s="141">
        <f t="shared" si="2"/>
        <v>0</v>
      </c>
      <c r="S100" s="141">
        <v>0</v>
      </c>
      <c r="T100" s="142">
        <f t="shared" si="3"/>
        <v>0</v>
      </c>
      <c r="AR100" s="143" t="s">
        <v>189</v>
      </c>
      <c r="AT100" s="143" t="s">
        <v>184</v>
      </c>
      <c r="AU100" s="143" t="s">
        <v>81</v>
      </c>
      <c r="AY100" s="17" t="s">
        <v>182</v>
      </c>
      <c r="BE100" s="144">
        <f t="shared" si="4"/>
        <v>0</v>
      </c>
      <c r="BF100" s="144">
        <f t="shared" si="5"/>
        <v>0</v>
      </c>
      <c r="BG100" s="144">
        <f t="shared" si="6"/>
        <v>0</v>
      </c>
      <c r="BH100" s="144">
        <f t="shared" si="7"/>
        <v>0</v>
      </c>
      <c r="BI100" s="144">
        <f t="shared" si="8"/>
        <v>0</v>
      </c>
      <c r="BJ100" s="17" t="s">
        <v>79</v>
      </c>
      <c r="BK100" s="144">
        <f t="shared" si="9"/>
        <v>0</v>
      </c>
      <c r="BL100" s="17" t="s">
        <v>189</v>
      </c>
      <c r="BM100" s="143" t="s">
        <v>286</v>
      </c>
    </row>
    <row r="101" spans="2:65" s="1" customFormat="1" ht="16.5" customHeight="1">
      <c r="B101" s="131"/>
      <c r="C101" s="132" t="s">
        <v>243</v>
      </c>
      <c r="D101" s="132" t="s">
        <v>184</v>
      </c>
      <c r="E101" s="133" t="s">
        <v>7298</v>
      </c>
      <c r="F101" s="134" t="s">
        <v>7299</v>
      </c>
      <c r="G101" s="135" t="s">
        <v>5381</v>
      </c>
      <c r="H101" s="136">
        <v>210</v>
      </c>
      <c r="I101" s="137"/>
      <c r="J101" s="138">
        <f t="shared" si="0"/>
        <v>0</v>
      </c>
      <c r="K101" s="134" t="s">
        <v>3</v>
      </c>
      <c r="L101" s="32"/>
      <c r="M101" s="139" t="s">
        <v>3</v>
      </c>
      <c r="N101" s="140" t="s">
        <v>43</v>
      </c>
      <c r="P101" s="141">
        <f t="shared" si="1"/>
        <v>0</v>
      </c>
      <c r="Q101" s="141">
        <v>0</v>
      </c>
      <c r="R101" s="141">
        <f t="shared" si="2"/>
        <v>0</v>
      </c>
      <c r="S101" s="141">
        <v>0</v>
      </c>
      <c r="T101" s="142">
        <f t="shared" si="3"/>
        <v>0</v>
      </c>
      <c r="AR101" s="143" t="s">
        <v>189</v>
      </c>
      <c r="AT101" s="143" t="s">
        <v>184</v>
      </c>
      <c r="AU101" s="143" t="s">
        <v>81</v>
      </c>
      <c r="AY101" s="17" t="s">
        <v>182</v>
      </c>
      <c r="BE101" s="144">
        <f t="shared" si="4"/>
        <v>0</v>
      </c>
      <c r="BF101" s="144">
        <f t="shared" si="5"/>
        <v>0</v>
      </c>
      <c r="BG101" s="144">
        <f t="shared" si="6"/>
        <v>0</v>
      </c>
      <c r="BH101" s="144">
        <f t="shared" si="7"/>
        <v>0</v>
      </c>
      <c r="BI101" s="144">
        <f t="shared" si="8"/>
        <v>0</v>
      </c>
      <c r="BJ101" s="17" t="s">
        <v>79</v>
      </c>
      <c r="BK101" s="144">
        <f t="shared" si="9"/>
        <v>0</v>
      </c>
      <c r="BL101" s="17" t="s">
        <v>189</v>
      </c>
      <c r="BM101" s="143" t="s">
        <v>297</v>
      </c>
    </row>
    <row r="102" spans="2:65" s="1" customFormat="1" ht="37.9" customHeight="1">
      <c r="B102" s="131"/>
      <c r="C102" s="132" t="s">
        <v>111</v>
      </c>
      <c r="D102" s="132" t="s">
        <v>184</v>
      </c>
      <c r="E102" s="133" t="s">
        <v>7300</v>
      </c>
      <c r="F102" s="134" t="s">
        <v>7301</v>
      </c>
      <c r="G102" s="135" t="s">
        <v>5381</v>
      </c>
      <c r="H102" s="136">
        <v>15</v>
      </c>
      <c r="I102" s="137"/>
      <c r="J102" s="138">
        <f t="shared" si="0"/>
        <v>0</v>
      </c>
      <c r="K102" s="134" t="s">
        <v>3</v>
      </c>
      <c r="L102" s="32"/>
      <c r="M102" s="139" t="s">
        <v>3</v>
      </c>
      <c r="N102" s="140" t="s">
        <v>43</v>
      </c>
      <c r="P102" s="141">
        <f t="shared" si="1"/>
        <v>0</v>
      </c>
      <c r="Q102" s="141">
        <v>0</v>
      </c>
      <c r="R102" s="141">
        <f t="shared" si="2"/>
        <v>0</v>
      </c>
      <c r="S102" s="141">
        <v>0</v>
      </c>
      <c r="T102" s="142">
        <f t="shared" si="3"/>
        <v>0</v>
      </c>
      <c r="AR102" s="143" t="s">
        <v>189</v>
      </c>
      <c r="AT102" s="143" t="s">
        <v>184</v>
      </c>
      <c r="AU102" s="143" t="s">
        <v>81</v>
      </c>
      <c r="AY102" s="17" t="s">
        <v>182</v>
      </c>
      <c r="BE102" s="144">
        <f t="shared" si="4"/>
        <v>0</v>
      </c>
      <c r="BF102" s="144">
        <f t="shared" si="5"/>
        <v>0</v>
      </c>
      <c r="BG102" s="144">
        <f t="shared" si="6"/>
        <v>0</v>
      </c>
      <c r="BH102" s="144">
        <f t="shared" si="7"/>
        <v>0</v>
      </c>
      <c r="BI102" s="144">
        <f t="shared" si="8"/>
        <v>0</v>
      </c>
      <c r="BJ102" s="17" t="s">
        <v>79</v>
      </c>
      <c r="BK102" s="144">
        <f t="shared" si="9"/>
        <v>0</v>
      </c>
      <c r="BL102" s="17" t="s">
        <v>189</v>
      </c>
      <c r="BM102" s="143" t="s">
        <v>309</v>
      </c>
    </row>
    <row r="103" spans="2:65" s="1" customFormat="1" ht="37.9" customHeight="1">
      <c r="B103" s="131"/>
      <c r="C103" s="132" t="s">
        <v>114</v>
      </c>
      <c r="D103" s="132" t="s">
        <v>184</v>
      </c>
      <c r="E103" s="133" t="s">
        <v>7302</v>
      </c>
      <c r="F103" s="134" t="s">
        <v>7303</v>
      </c>
      <c r="G103" s="135" t="s">
        <v>5381</v>
      </c>
      <c r="H103" s="136">
        <v>2</v>
      </c>
      <c r="I103" s="137"/>
      <c r="J103" s="138">
        <f t="shared" si="0"/>
        <v>0</v>
      </c>
      <c r="K103" s="134" t="s">
        <v>3</v>
      </c>
      <c r="L103" s="32"/>
      <c r="M103" s="139" t="s">
        <v>3</v>
      </c>
      <c r="N103" s="140" t="s">
        <v>43</v>
      </c>
      <c r="P103" s="141">
        <f t="shared" si="1"/>
        <v>0</v>
      </c>
      <c r="Q103" s="141">
        <v>0</v>
      </c>
      <c r="R103" s="141">
        <f t="shared" si="2"/>
        <v>0</v>
      </c>
      <c r="S103" s="141">
        <v>0</v>
      </c>
      <c r="T103" s="142">
        <f t="shared" si="3"/>
        <v>0</v>
      </c>
      <c r="AR103" s="143" t="s">
        <v>189</v>
      </c>
      <c r="AT103" s="143" t="s">
        <v>184</v>
      </c>
      <c r="AU103" s="143" t="s">
        <v>81</v>
      </c>
      <c r="AY103" s="17" t="s">
        <v>182</v>
      </c>
      <c r="BE103" s="144">
        <f t="shared" si="4"/>
        <v>0</v>
      </c>
      <c r="BF103" s="144">
        <f t="shared" si="5"/>
        <v>0</v>
      </c>
      <c r="BG103" s="144">
        <f t="shared" si="6"/>
        <v>0</v>
      </c>
      <c r="BH103" s="144">
        <f t="shared" si="7"/>
        <v>0</v>
      </c>
      <c r="BI103" s="144">
        <f t="shared" si="8"/>
        <v>0</v>
      </c>
      <c r="BJ103" s="17" t="s">
        <v>79</v>
      </c>
      <c r="BK103" s="144">
        <f t="shared" si="9"/>
        <v>0</v>
      </c>
      <c r="BL103" s="17" t="s">
        <v>189</v>
      </c>
      <c r="BM103" s="143" t="s">
        <v>319</v>
      </c>
    </row>
    <row r="104" spans="2:65" s="1" customFormat="1" ht="55.5" customHeight="1">
      <c r="B104" s="131"/>
      <c r="C104" s="132" t="s">
        <v>260</v>
      </c>
      <c r="D104" s="132" t="s">
        <v>184</v>
      </c>
      <c r="E104" s="133" t="s">
        <v>7304</v>
      </c>
      <c r="F104" s="134" t="s">
        <v>7305</v>
      </c>
      <c r="G104" s="135" t="s">
        <v>5381</v>
      </c>
      <c r="H104" s="136">
        <v>2</v>
      </c>
      <c r="I104" s="137"/>
      <c r="J104" s="138">
        <f t="shared" si="0"/>
        <v>0</v>
      </c>
      <c r="K104" s="134" t="s">
        <v>3</v>
      </c>
      <c r="L104" s="32"/>
      <c r="M104" s="139" t="s">
        <v>3</v>
      </c>
      <c r="N104" s="140" t="s">
        <v>43</v>
      </c>
      <c r="P104" s="141">
        <f t="shared" si="1"/>
        <v>0</v>
      </c>
      <c r="Q104" s="141">
        <v>0</v>
      </c>
      <c r="R104" s="141">
        <f t="shared" si="2"/>
        <v>0</v>
      </c>
      <c r="S104" s="141">
        <v>0</v>
      </c>
      <c r="T104" s="142">
        <f t="shared" si="3"/>
        <v>0</v>
      </c>
      <c r="AR104" s="143" t="s">
        <v>189</v>
      </c>
      <c r="AT104" s="143" t="s">
        <v>184</v>
      </c>
      <c r="AU104" s="143" t="s">
        <v>81</v>
      </c>
      <c r="AY104" s="17" t="s">
        <v>182</v>
      </c>
      <c r="BE104" s="144">
        <f t="shared" si="4"/>
        <v>0</v>
      </c>
      <c r="BF104" s="144">
        <f t="shared" si="5"/>
        <v>0</v>
      </c>
      <c r="BG104" s="144">
        <f t="shared" si="6"/>
        <v>0</v>
      </c>
      <c r="BH104" s="144">
        <f t="shared" si="7"/>
        <v>0</v>
      </c>
      <c r="BI104" s="144">
        <f t="shared" si="8"/>
        <v>0</v>
      </c>
      <c r="BJ104" s="17" t="s">
        <v>79</v>
      </c>
      <c r="BK104" s="144">
        <f t="shared" si="9"/>
        <v>0</v>
      </c>
      <c r="BL104" s="17" t="s">
        <v>189</v>
      </c>
      <c r="BM104" s="143" t="s">
        <v>338</v>
      </c>
    </row>
    <row r="105" spans="2:65" s="1" customFormat="1" ht="16.5" customHeight="1">
      <c r="B105" s="131"/>
      <c r="C105" s="132" t="s">
        <v>265</v>
      </c>
      <c r="D105" s="132" t="s">
        <v>184</v>
      </c>
      <c r="E105" s="133" t="s">
        <v>7306</v>
      </c>
      <c r="F105" s="134" t="s">
        <v>7307</v>
      </c>
      <c r="G105" s="135" t="s">
        <v>5381</v>
      </c>
      <c r="H105" s="136">
        <v>76</v>
      </c>
      <c r="I105" s="137"/>
      <c r="J105" s="138">
        <f t="shared" si="0"/>
        <v>0</v>
      </c>
      <c r="K105" s="134" t="s">
        <v>3</v>
      </c>
      <c r="L105" s="32"/>
      <c r="M105" s="139" t="s">
        <v>3</v>
      </c>
      <c r="N105" s="140" t="s">
        <v>43</v>
      </c>
      <c r="P105" s="141">
        <f t="shared" si="1"/>
        <v>0</v>
      </c>
      <c r="Q105" s="141">
        <v>0</v>
      </c>
      <c r="R105" s="141">
        <f t="shared" si="2"/>
        <v>0</v>
      </c>
      <c r="S105" s="141">
        <v>0</v>
      </c>
      <c r="T105" s="142">
        <f t="shared" si="3"/>
        <v>0</v>
      </c>
      <c r="AR105" s="143" t="s">
        <v>189</v>
      </c>
      <c r="AT105" s="143" t="s">
        <v>184</v>
      </c>
      <c r="AU105" s="143" t="s">
        <v>81</v>
      </c>
      <c r="AY105" s="17" t="s">
        <v>182</v>
      </c>
      <c r="BE105" s="144">
        <f t="shared" si="4"/>
        <v>0</v>
      </c>
      <c r="BF105" s="144">
        <f t="shared" si="5"/>
        <v>0</v>
      </c>
      <c r="BG105" s="144">
        <f t="shared" si="6"/>
        <v>0</v>
      </c>
      <c r="BH105" s="144">
        <f t="shared" si="7"/>
        <v>0</v>
      </c>
      <c r="BI105" s="144">
        <f t="shared" si="8"/>
        <v>0</v>
      </c>
      <c r="BJ105" s="17" t="s">
        <v>79</v>
      </c>
      <c r="BK105" s="144">
        <f t="shared" si="9"/>
        <v>0</v>
      </c>
      <c r="BL105" s="17" t="s">
        <v>189</v>
      </c>
      <c r="BM105" s="143" t="s">
        <v>357</v>
      </c>
    </row>
    <row r="106" spans="2:65" s="1" customFormat="1" ht="16.5" customHeight="1">
      <c r="B106" s="131"/>
      <c r="C106" s="132" t="s">
        <v>271</v>
      </c>
      <c r="D106" s="132" t="s">
        <v>184</v>
      </c>
      <c r="E106" s="133" t="s">
        <v>7308</v>
      </c>
      <c r="F106" s="134" t="s">
        <v>7309</v>
      </c>
      <c r="G106" s="135" t="s">
        <v>5381</v>
      </c>
      <c r="H106" s="136">
        <v>76</v>
      </c>
      <c r="I106" s="137"/>
      <c r="J106" s="138">
        <f t="shared" si="0"/>
        <v>0</v>
      </c>
      <c r="K106" s="134" t="s">
        <v>3</v>
      </c>
      <c r="L106" s="32"/>
      <c r="M106" s="139" t="s">
        <v>3</v>
      </c>
      <c r="N106" s="140" t="s">
        <v>43</v>
      </c>
      <c r="P106" s="141">
        <f t="shared" si="1"/>
        <v>0</v>
      </c>
      <c r="Q106" s="141">
        <v>0</v>
      </c>
      <c r="R106" s="141">
        <f t="shared" si="2"/>
        <v>0</v>
      </c>
      <c r="S106" s="141">
        <v>0</v>
      </c>
      <c r="T106" s="142">
        <f t="shared" si="3"/>
        <v>0</v>
      </c>
      <c r="AR106" s="143" t="s">
        <v>189</v>
      </c>
      <c r="AT106" s="143" t="s">
        <v>184</v>
      </c>
      <c r="AU106" s="143" t="s">
        <v>81</v>
      </c>
      <c r="AY106" s="17" t="s">
        <v>182</v>
      </c>
      <c r="BE106" s="144">
        <f t="shared" si="4"/>
        <v>0</v>
      </c>
      <c r="BF106" s="144">
        <f t="shared" si="5"/>
        <v>0</v>
      </c>
      <c r="BG106" s="144">
        <f t="shared" si="6"/>
        <v>0</v>
      </c>
      <c r="BH106" s="144">
        <f t="shared" si="7"/>
        <v>0</v>
      </c>
      <c r="BI106" s="144">
        <f t="shared" si="8"/>
        <v>0</v>
      </c>
      <c r="BJ106" s="17" t="s">
        <v>79</v>
      </c>
      <c r="BK106" s="144">
        <f t="shared" si="9"/>
        <v>0</v>
      </c>
      <c r="BL106" s="17" t="s">
        <v>189</v>
      </c>
      <c r="BM106" s="143" t="s">
        <v>374</v>
      </c>
    </row>
    <row r="107" spans="2:65" s="1" customFormat="1" ht="16.5" customHeight="1">
      <c r="B107" s="131"/>
      <c r="C107" s="132" t="s">
        <v>9</v>
      </c>
      <c r="D107" s="132" t="s">
        <v>184</v>
      </c>
      <c r="E107" s="133" t="s">
        <v>7310</v>
      </c>
      <c r="F107" s="134" t="s">
        <v>7311</v>
      </c>
      <c r="G107" s="135" t="s">
        <v>5381</v>
      </c>
      <c r="H107" s="136">
        <v>1</v>
      </c>
      <c r="I107" s="137"/>
      <c r="J107" s="138">
        <f t="shared" si="0"/>
        <v>0</v>
      </c>
      <c r="K107" s="134" t="s">
        <v>3</v>
      </c>
      <c r="L107" s="32"/>
      <c r="M107" s="139" t="s">
        <v>3</v>
      </c>
      <c r="N107" s="140" t="s">
        <v>43</v>
      </c>
      <c r="P107" s="141">
        <f t="shared" si="1"/>
        <v>0</v>
      </c>
      <c r="Q107" s="141">
        <v>0</v>
      </c>
      <c r="R107" s="141">
        <f t="shared" si="2"/>
        <v>0</v>
      </c>
      <c r="S107" s="141">
        <v>0</v>
      </c>
      <c r="T107" s="142">
        <f t="shared" si="3"/>
        <v>0</v>
      </c>
      <c r="AR107" s="143" t="s">
        <v>189</v>
      </c>
      <c r="AT107" s="143" t="s">
        <v>184</v>
      </c>
      <c r="AU107" s="143" t="s">
        <v>81</v>
      </c>
      <c r="AY107" s="17" t="s">
        <v>182</v>
      </c>
      <c r="BE107" s="144">
        <f t="shared" si="4"/>
        <v>0</v>
      </c>
      <c r="BF107" s="144">
        <f t="shared" si="5"/>
        <v>0</v>
      </c>
      <c r="BG107" s="144">
        <f t="shared" si="6"/>
        <v>0</v>
      </c>
      <c r="BH107" s="144">
        <f t="shared" si="7"/>
        <v>0</v>
      </c>
      <c r="BI107" s="144">
        <f t="shared" si="8"/>
        <v>0</v>
      </c>
      <c r="BJ107" s="17" t="s">
        <v>79</v>
      </c>
      <c r="BK107" s="144">
        <f t="shared" si="9"/>
        <v>0</v>
      </c>
      <c r="BL107" s="17" t="s">
        <v>189</v>
      </c>
      <c r="BM107" s="143" t="s">
        <v>390</v>
      </c>
    </row>
    <row r="108" spans="2:65" s="1" customFormat="1" ht="21.75" customHeight="1">
      <c r="B108" s="131"/>
      <c r="C108" s="132" t="s">
        <v>286</v>
      </c>
      <c r="D108" s="132" t="s">
        <v>184</v>
      </c>
      <c r="E108" s="133" t="s">
        <v>7312</v>
      </c>
      <c r="F108" s="134" t="s">
        <v>7313</v>
      </c>
      <c r="G108" s="135" t="s">
        <v>5381</v>
      </c>
      <c r="H108" s="136">
        <v>4</v>
      </c>
      <c r="I108" s="137"/>
      <c r="J108" s="138">
        <f t="shared" si="0"/>
        <v>0</v>
      </c>
      <c r="K108" s="134" t="s">
        <v>3</v>
      </c>
      <c r="L108" s="32"/>
      <c r="M108" s="139" t="s">
        <v>3</v>
      </c>
      <c r="N108" s="140" t="s">
        <v>43</v>
      </c>
      <c r="P108" s="141">
        <f t="shared" si="1"/>
        <v>0</v>
      </c>
      <c r="Q108" s="141">
        <v>0</v>
      </c>
      <c r="R108" s="141">
        <f t="shared" si="2"/>
        <v>0</v>
      </c>
      <c r="S108" s="141">
        <v>0</v>
      </c>
      <c r="T108" s="142">
        <f t="shared" si="3"/>
        <v>0</v>
      </c>
      <c r="AR108" s="143" t="s">
        <v>189</v>
      </c>
      <c r="AT108" s="143" t="s">
        <v>184</v>
      </c>
      <c r="AU108" s="143" t="s">
        <v>81</v>
      </c>
      <c r="AY108" s="17" t="s">
        <v>182</v>
      </c>
      <c r="BE108" s="144">
        <f t="shared" si="4"/>
        <v>0</v>
      </c>
      <c r="BF108" s="144">
        <f t="shared" si="5"/>
        <v>0</v>
      </c>
      <c r="BG108" s="144">
        <f t="shared" si="6"/>
        <v>0</v>
      </c>
      <c r="BH108" s="144">
        <f t="shared" si="7"/>
        <v>0</v>
      </c>
      <c r="BI108" s="144">
        <f t="shared" si="8"/>
        <v>0</v>
      </c>
      <c r="BJ108" s="17" t="s">
        <v>79</v>
      </c>
      <c r="BK108" s="144">
        <f t="shared" si="9"/>
        <v>0</v>
      </c>
      <c r="BL108" s="17" t="s">
        <v>189</v>
      </c>
      <c r="BM108" s="143" t="s">
        <v>405</v>
      </c>
    </row>
    <row r="109" spans="2:65" s="1" customFormat="1" ht="16.5" customHeight="1">
      <c r="B109" s="131"/>
      <c r="C109" s="132" t="s">
        <v>289</v>
      </c>
      <c r="D109" s="132" t="s">
        <v>184</v>
      </c>
      <c r="E109" s="133" t="s">
        <v>7314</v>
      </c>
      <c r="F109" s="134" t="s">
        <v>7315</v>
      </c>
      <c r="G109" s="135" t="s">
        <v>5381</v>
      </c>
      <c r="H109" s="136">
        <v>28</v>
      </c>
      <c r="I109" s="137"/>
      <c r="J109" s="138">
        <f t="shared" si="0"/>
        <v>0</v>
      </c>
      <c r="K109" s="134" t="s">
        <v>3</v>
      </c>
      <c r="L109" s="32"/>
      <c r="M109" s="139" t="s">
        <v>3</v>
      </c>
      <c r="N109" s="140" t="s">
        <v>43</v>
      </c>
      <c r="P109" s="141">
        <f t="shared" si="1"/>
        <v>0</v>
      </c>
      <c r="Q109" s="141">
        <v>0</v>
      </c>
      <c r="R109" s="141">
        <f t="shared" si="2"/>
        <v>0</v>
      </c>
      <c r="S109" s="141">
        <v>0</v>
      </c>
      <c r="T109" s="142">
        <f t="shared" si="3"/>
        <v>0</v>
      </c>
      <c r="AR109" s="143" t="s">
        <v>189</v>
      </c>
      <c r="AT109" s="143" t="s">
        <v>184</v>
      </c>
      <c r="AU109" s="143" t="s">
        <v>81</v>
      </c>
      <c r="AY109" s="17" t="s">
        <v>182</v>
      </c>
      <c r="BE109" s="144">
        <f t="shared" si="4"/>
        <v>0</v>
      </c>
      <c r="BF109" s="144">
        <f t="shared" si="5"/>
        <v>0</v>
      </c>
      <c r="BG109" s="144">
        <f t="shared" si="6"/>
        <v>0</v>
      </c>
      <c r="BH109" s="144">
        <f t="shared" si="7"/>
        <v>0</v>
      </c>
      <c r="BI109" s="144">
        <f t="shared" si="8"/>
        <v>0</v>
      </c>
      <c r="BJ109" s="17" t="s">
        <v>79</v>
      </c>
      <c r="BK109" s="144">
        <f t="shared" si="9"/>
        <v>0</v>
      </c>
      <c r="BL109" s="17" t="s">
        <v>189</v>
      </c>
      <c r="BM109" s="143" t="s">
        <v>425</v>
      </c>
    </row>
    <row r="110" spans="2:65" s="1" customFormat="1" ht="16.5" customHeight="1">
      <c r="B110" s="131"/>
      <c r="C110" s="132" t="s">
        <v>297</v>
      </c>
      <c r="D110" s="132" t="s">
        <v>184</v>
      </c>
      <c r="E110" s="133" t="s">
        <v>7316</v>
      </c>
      <c r="F110" s="134" t="s">
        <v>7317</v>
      </c>
      <c r="G110" s="135" t="s">
        <v>5381</v>
      </c>
      <c r="H110" s="136">
        <v>1</v>
      </c>
      <c r="I110" s="137"/>
      <c r="J110" s="138">
        <f t="shared" si="0"/>
        <v>0</v>
      </c>
      <c r="K110" s="134" t="s">
        <v>3</v>
      </c>
      <c r="L110" s="32"/>
      <c r="M110" s="139" t="s">
        <v>3</v>
      </c>
      <c r="N110" s="140" t="s">
        <v>43</v>
      </c>
      <c r="P110" s="141">
        <f t="shared" si="1"/>
        <v>0</v>
      </c>
      <c r="Q110" s="141">
        <v>0</v>
      </c>
      <c r="R110" s="141">
        <f t="shared" si="2"/>
        <v>0</v>
      </c>
      <c r="S110" s="141">
        <v>0</v>
      </c>
      <c r="T110" s="142">
        <f t="shared" si="3"/>
        <v>0</v>
      </c>
      <c r="AR110" s="143" t="s">
        <v>189</v>
      </c>
      <c r="AT110" s="143" t="s">
        <v>184</v>
      </c>
      <c r="AU110" s="143" t="s">
        <v>81</v>
      </c>
      <c r="AY110" s="17" t="s">
        <v>182</v>
      </c>
      <c r="BE110" s="144">
        <f t="shared" si="4"/>
        <v>0</v>
      </c>
      <c r="BF110" s="144">
        <f t="shared" si="5"/>
        <v>0</v>
      </c>
      <c r="BG110" s="144">
        <f t="shared" si="6"/>
        <v>0</v>
      </c>
      <c r="BH110" s="144">
        <f t="shared" si="7"/>
        <v>0</v>
      </c>
      <c r="BI110" s="144">
        <f t="shared" si="8"/>
        <v>0</v>
      </c>
      <c r="BJ110" s="17" t="s">
        <v>79</v>
      </c>
      <c r="BK110" s="144">
        <f t="shared" si="9"/>
        <v>0</v>
      </c>
      <c r="BL110" s="17" t="s">
        <v>189</v>
      </c>
      <c r="BM110" s="143" t="s">
        <v>444</v>
      </c>
    </row>
    <row r="111" spans="2:65" s="1" customFormat="1" ht="16.5" customHeight="1">
      <c r="B111" s="131"/>
      <c r="C111" s="132" t="s">
        <v>303</v>
      </c>
      <c r="D111" s="132" t="s">
        <v>184</v>
      </c>
      <c r="E111" s="133" t="s">
        <v>7284</v>
      </c>
      <c r="F111" s="134" t="s">
        <v>7285</v>
      </c>
      <c r="G111" s="135" t="s">
        <v>5381</v>
      </c>
      <c r="H111" s="136">
        <v>2</v>
      </c>
      <c r="I111" s="137"/>
      <c r="J111" s="138">
        <f t="shared" si="0"/>
        <v>0</v>
      </c>
      <c r="K111" s="134" t="s">
        <v>3</v>
      </c>
      <c r="L111" s="32"/>
      <c r="M111" s="139" t="s">
        <v>3</v>
      </c>
      <c r="N111" s="140" t="s">
        <v>43</v>
      </c>
      <c r="P111" s="141">
        <f t="shared" si="1"/>
        <v>0</v>
      </c>
      <c r="Q111" s="141">
        <v>0</v>
      </c>
      <c r="R111" s="141">
        <f t="shared" si="2"/>
        <v>0</v>
      </c>
      <c r="S111" s="141">
        <v>0</v>
      </c>
      <c r="T111" s="142">
        <f t="shared" si="3"/>
        <v>0</v>
      </c>
      <c r="AR111" s="143" t="s">
        <v>189</v>
      </c>
      <c r="AT111" s="143" t="s">
        <v>184</v>
      </c>
      <c r="AU111" s="143" t="s">
        <v>81</v>
      </c>
      <c r="AY111" s="17" t="s">
        <v>182</v>
      </c>
      <c r="BE111" s="144">
        <f t="shared" si="4"/>
        <v>0</v>
      </c>
      <c r="BF111" s="144">
        <f t="shared" si="5"/>
        <v>0</v>
      </c>
      <c r="BG111" s="144">
        <f t="shared" si="6"/>
        <v>0</v>
      </c>
      <c r="BH111" s="144">
        <f t="shared" si="7"/>
        <v>0</v>
      </c>
      <c r="BI111" s="144">
        <f t="shared" si="8"/>
        <v>0</v>
      </c>
      <c r="BJ111" s="17" t="s">
        <v>79</v>
      </c>
      <c r="BK111" s="144">
        <f t="shared" si="9"/>
        <v>0</v>
      </c>
      <c r="BL111" s="17" t="s">
        <v>189</v>
      </c>
      <c r="BM111" s="143" t="s">
        <v>464</v>
      </c>
    </row>
    <row r="112" spans="2:65" s="1" customFormat="1" ht="24.2" customHeight="1">
      <c r="B112" s="131"/>
      <c r="C112" s="132" t="s">
        <v>309</v>
      </c>
      <c r="D112" s="132" t="s">
        <v>184</v>
      </c>
      <c r="E112" s="133" t="s">
        <v>7318</v>
      </c>
      <c r="F112" s="134" t="s">
        <v>7319</v>
      </c>
      <c r="G112" s="135" t="s">
        <v>5381</v>
      </c>
      <c r="H112" s="136">
        <v>5</v>
      </c>
      <c r="I112" s="137"/>
      <c r="J112" s="138">
        <f t="shared" si="0"/>
        <v>0</v>
      </c>
      <c r="K112" s="134" t="s">
        <v>3</v>
      </c>
      <c r="L112" s="32"/>
      <c r="M112" s="139" t="s">
        <v>3</v>
      </c>
      <c r="N112" s="140" t="s">
        <v>43</v>
      </c>
      <c r="P112" s="141">
        <f t="shared" si="1"/>
        <v>0</v>
      </c>
      <c r="Q112" s="141">
        <v>0</v>
      </c>
      <c r="R112" s="141">
        <f t="shared" si="2"/>
        <v>0</v>
      </c>
      <c r="S112" s="141">
        <v>0</v>
      </c>
      <c r="T112" s="142">
        <f t="shared" si="3"/>
        <v>0</v>
      </c>
      <c r="AR112" s="143" t="s">
        <v>189</v>
      </c>
      <c r="AT112" s="143" t="s">
        <v>184</v>
      </c>
      <c r="AU112" s="143" t="s">
        <v>81</v>
      </c>
      <c r="AY112" s="17" t="s">
        <v>182</v>
      </c>
      <c r="BE112" s="144">
        <f t="shared" si="4"/>
        <v>0</v>
      </c>
      <c r="BF112" s="144">
        <f t="shared" si="5"/>
        <v>0</v>
      </c>
      <c r="BG112" s="144">
        <f t="shared" si="6"/>
        <v>0</v>
      </c>
      <c r="BH112" s="144">
        <f t="shared" si="7"/>
        <v>0</v>
      </c>
      <c r="BI112" s="144">
        <f t="shared" si="8"/>
        <v>0</v>
      </c>
      <c r="BJ112" s="17" t="s">
        <v>79</v>
      </c>
      <c r="BK112" s="144">
        <f t="shared" si="9"/>
        <v>0</v>
      </c>
      <c r="BL112" s="17" t="s">
        <v>189</v>
      </c>
      <c r="BM112" s="143" t="s">
        <v>484</v>
      </c>
    </row>
    <row r="113" spans="2:65" s="1" customFormat="1" ht="24.2" customHeight="1">
      <c r="B113" s="131"/>
      <c r="C113" s="132" t="s">
        <v>8</v>
      </c>
      <c r="D113" s="132" t="s">
        <v>184</v>
      </c>
      <c r="E113" s="133" t="s">
        <v>7320</v>
      </c>
      <c r="F113" s="134" t="s">
        <v>7321</v>
      </c>
      <c r="G113" s="135" t="s">
        <v>5381</v>
      </c>
      <c r="H113" s="136">
        <v>5</v>
      </c>
      <c r="I113" s="137"/>
      <c r="J113" s="138">
        <f t="shared" si="0"/>
        <v>0</v>
      </c>
      <c r="K113" s="134" t="s">
        <v>3</v>
      </c>
      <c r="L113" s="32"/>
      <c r="M113" s="139" t="s">
        <v>3</v>
      </c>
      <c r="N113" s="140" t="s">
        <v>43</v>
      </c>
      <c r="P113" s="141">
        <f t="shared" si="1"/>
        <v>0</v>
      </c>
      <c r="Q113" s="141">
        <v>0</v>
      </c>
      <c r="R113" s="141">
        <f t="shared" si="2"/>
        <v>0</v>
      </c>
      <c r="S113" s="141">
        <v>0</v>
      </c>
      <c r="T113" s="142">
        <f t="shared" si="3"/>
        <v>0</v>
      </c>
      <c r="AR113" s="143" t="s">
        <v>189</v>
      </c>
      <c r="AT113" s="143" t="s">
        <v>184</v>
      </c>
      <c r="AU113" s="143" t="s">
        <v>81</v>
      </c>
      <c r="AY113" s="17" t="s">
        <v>182</v>
      </c>
      <c r="BE113" s="144">
        <f t="shared" si="4"/>
        <v>0</v>
      </c>
      <c r="BF113" s="144">
        <f t="shared" si="5"/>
        <v>0</v>
      </c>
      <c r="BG113" s="144">
        <f t="shared" si="6"/>
        <v>0</v>
      </c>
      <c r="BH113" s="144">
        <f t="shared" si="7"/>
        <v>0</v>
      </c>
      <c r="BI113" s="144">
        <f t="shared" si="8"/>
        <v>0</v>
      </c>
      <c r="BJ113" s="17" t="s">
        <v>79</v>
      </c>
      <c r="BK113" s="144">
        <f t="shared" si="9"/>
        <v>0</v>
      </c>
      <c r="BL113" s="17" t="s">
        <v>189</v>
      </c>
      <c r="BM113" s="143" t="s">
        <v>507</v>
      </c>
    </row>
    <row r="114" spans="2:65" s="1" customFormat="1" ht="16.5" customHeight="1">
      <c r="B114" s="131"/>
      <c r="C114" s="132" t="s">
        <v>319</v>
      </c>
      <c r="D114" s="132" t="s">
        <v>184</v>
      </c>
      <c r="E114" s="133" t="s">
        <v>7322</v>
      </c>
      <c r="F114" s="134" t="s">
        <v>7323</v>
      </c>
      <c r="G114" s="135" t="s">
        <v>5381</v>
      </c>
      <c r="H114" s="136">
        <v>1</v>
      </c>
      <c r="I114" s="137"/>
      <c r="J114" s="138">
        <f t="shared" si="0"/>
        <v>0</v>
      </c>
      <c r="K114" s="134" t="s">
        <v>3</v>
      </c>
      <c r="L114" s="32"/>
      <c r="M114" s="139" t="s">
        <v>3</v>
      </c>
      <c r="N114" s="140" t="s">
        <v>43</v>
      </c>
      <c r="P114" s="141">
        <f t="shared" si="1"/>
        <v>0</v>
      </c>
      <c r="Q114" s="141">
        <v>0</v>
      </c>
      <c r="R114" s="141">
        <f t="shared" si="2"/>
        <v>0</v>
      </c>
      <c r="S114" s="141">
        <v>0</v>
      </c>
      <c r="T114" s="142">
        <f t="shared" si="3"/>
        <v>0</v>
      </c>
      <c r="AR114" s="143" t="s">
        <v>189</v>
      </c>
      <c r="AT114" s="143" t="s">
        <v>184</v>
      </c>
      <c r="AU114" s="143" t="s">
        <v>81</v>
      </c>
      <c r="AY114" s="17" t="s">
        <v>182</v>
      </c>
      <c r="BE114" s="144">
        <f t="shared" si="4"/>
        <v>0</v>
      </c>
      <c r="BF114" s="144">
        <f t="shared" si="5"/>
        <v>0</v>
      </c>
      <c r="BG114" s="144">
        <f t="shared" si="6"/>
        <v>0</v>
      </c>
      <c r="BH114" s="144">
        <f t="shared" si="7"/>
        <v>0</v>
      </c>
      <c r="BI114" s="144">
        <f t="shared" si="8"/>
        <v>0</v>
      </c>
      <c r="BJ114" s="17" t="s">
        <v>79</v>
      </c>
      <c r="BK114" s="144">
        <f t="shared" si="9"/>
        <v>0</v>
      </c>
      <c r="BL114" s="17" t="s">
        <v>189</v>
      </c>
      <c r="BM114" s="143" t="s">
        <v>520</v>
      </c>
    </row>
    <row r="115" spans="2:65" s="1" customFormat="1" ht="16.5" customHeight="1">
      <c r="B115" s="131"/>
      <c r="C115" s="132" t="s">
        <v>328</v>
      </c>
      <c r="D115" s="132" t="s">
        <v>184</v>
      </c>
      <c r="E115" s="133" t="s">
        <v>7324</v>
      </c>
      <c r="F115" s="134" t="s">
        <v>3085</v>
      </c>
      <c r="G115" s="135" t="s">
        <v>5418</v>
      </c>
      <c r="H115" s="185"/>
      <c r="I115" s="137"/>
      <c r="J115" s="138">
        <f t="shared" si="0"/>
        <v>0</v>
      </c>
      <c r="K115" s="134" t="s">
        <v>3</v>
      </c>
      <c r="L115" s="32"/>
      <c r="M115" s="139" t="s">
        <v>3</v>
      </c>
      <c r="N115" s="140" t="s">
        <v>43</v>
      </c>
      <c r="P115" s="141">
        <f t="shared" si="1"/>
        <v>0</v>
      </c>
      <c r="Q115" s="141">
        <v>0</v>
      </c>
      <c r="R115" s="141">
        <f t="shared" si="2"/>
        <v>0</v>
      </c>
      <c r="S115" s="141">
        <v>0</v>
      </c>
      <c r="T115" s="142">
        <f t="shared" si="3"/>
        <v>0</v>
      </c>
      <c r="AR115" s="143" t="s">
        <v>189</v>
      </c>
      <c r="AT115" s="143" t="s">
        <v>184</v>
      </c>
      <c r="AU115" s="143" t="s">
        <v>81</v>
      </c>
      <c r="AY115" s="17" t="s">
        <v>182</v>
      </c>
      <c r="BE115" s="144">
        <f t="shared" si="4"/>
        <v>0</v>
      </c>
      <c r="BF115" s="144">
        <f t="shared" si="5"/>
        <v>0</v>
      </c>
      <c r="BG115" s="144">
        <f t="shared" si="6"/>
        <v>0</v>
      </c>
      <c r="BH115" s="144">
        <f t="shared" si="7"/>
        <v>0</v>
      </c>
      <c r="BI115" s="144">
        <f t="shared" si="8"/>
        <v>0</v>
      </c>
      <c r="BJ115" s="17" t="s">
        <v>79</v>
      </c>
      <c r="BK115" s="144">
        <f t="shared" si="9"/>
        <v>0</v>
      </c>
      <c r="BL115" s="17" t="s">
        <v>189</v>
      </c>
      <c r="BM115" s="143" t="s">
        <v>531</v>
      </c>
    </row>
    <row r="116" spans="2:65" s="11" customFormat="1" ht="22.9" customHeight="1">
      <c r="B116" s="119"/>
      <c r="D116" s="120" t="s">
        <v>71</v>
      </c>
      <c r="E116" s="129" t="s">
        <v>6097</v>
      </c>
      <c r="F116" s="129" t="s">
        <v>7325</v>
      </c>
      <c r="I116" s="122"/>
      <c r="J116" s="130">
        <f>BK116</f>
        <v>0</v>
      </c>
      <c r="L116" s="119"/>
      <c r="M116" s="124"/>
      <c r="P116" s="125">
        <f>SUM(P117:P140)</f>
        <v>0</v>
      </c>
      <c r="R116" s="125">
        <f>SUM(R117:R140)</f>
        <v>0</v>
      </c>
      <c r="T116" s="126">
        <f>SUM(T117:T140)</f>
        <v>0</v>
      </c>
      <c r="AR116" s="120" t="s">
        <v>79</v>
      </c>
      <c r="AT116" s="127" t="s">
        <v>71</v>
      </c>
      <c r="AU116" s="127" t="s">
        <v>79</v>
      </c>
      <c r="AY116" s="120" t="s">
        <v>182</v>
      </c>
      <c r="BK116" s="128">
        <f>SUM(BK117:BK140)</f>
        <v>0</v>
      </c>
    </row>
    <row r="117" spans="2:65" s="1" customFormat="1" ht="16.5" customHeight="1">
      <c r="B117" s="131"/>
      <c r="C117" s="132" t="s">
        <v>338</v>
      </c>
      <c r="D117" s="132" t="s">
        <v>184</v>
      </c>
      <c r="E117" s="133" t="s">
        <v>7326</v>
      </c>
      <c r="F117" s="134" t="s">
        <v>7327</v>
      </c>
      <c r="G117" s="135" t="s">
        <v>5381</v>
      </c>
      <c r="H117" s="136">
        <v>4</v>
      </c>
      <c r="I117" s="137"/>
      <c r="J117" s="138">
        <f t="shared" ref="J117:J140" si="10">ROUND(I117*H117,2)</f>
        <v>0</v>
      </c>
      <c r="K117" s="134" t="s">
        <v>3</v>
      </c>
      <c r="L117" s="32"/>
      <c r="M117" s="139" t="s">
        <v>3</v>
      </c>
      <c r="N117" s="140" t="s">
        <v>43</v>
      </c>
      <c r="P117" s="141">
        <f t="shared" ref="P117:P140" si="11">O117*H117</f>
        <v>0</v>
      </c>
      <c r="Q117" s="141">
        <v>0</v>
      </c>
      <c r="R117" s="141">
        <f t="shared" ref="R117:R140" si="12">Q117*H117</f>
        <v>0</v>
      </c>
      <c r="S117" s="141">
        <v>0</v>
      </c>
      <c r="T117" s="142">
        <f t="shared" ref="T117:T140" si="13">S117*H117</f>
        <v>0</v>
      </c>
      <c r="AR117" s="143" t="s">
        <v>189</v>
      </c>
      <c r="AT117" s="143" t="s">
        <v>184</v>
      </c>
      <c r="AU117" s="143" t="s">
        <v>81</v>
      </c>
      <c r="AY117" s="17" t="s">
        <v>182</v>
      </c>
      <c r="BE117" s="144">
        <f t="shared" ref="BE117:BE140" si="14">IF(N117="základní",J117,0)</f>
        <v>0</v>
      </c>
      <c r="BF117" s="144">
        <f t="shared" ref="BF117:BF140" si="15">IF(N117="snížená",J117,0)</f>
        <v>0</v>
      </c>
      <c r="BG117" s="144">
        <f t="shared" ref="BG117:BG140" si="16">IF(N117="zákl. přenesená",J117,0)</f>
        <v>0</v>
      </c>
      <c r="BH117" s="144">
        <f t="shared" ref="BH117:BH140" si="17">IF(N117="sníž. přenesená",J117,0)</f>
        <v>0</v>
      </c>
      <c r="BI117" s="144">
        <f t="shared" ref="BI117:BI140" si="18">IF(N117="nulová",J117,0)</f>
        <v>0</v>
      </c>
      <c r="BJ117" s="17" t="s">
        <v>79</v>
      </c>
      <c r="BK117" s="144">
        <f t="shared" ref="BK117:BK140" si="19">ROUND(I117*H117,2)</f>
        <v>0</v>
      </c>
      <c r="BL117" s="17" t="s">
        <v>189</v>
      </c>
      <c r="BM117" s="143" t="s">
        <v>546</v>
      </c>
    </row>
    <row r="118" spans="2:65" s="1" customFormat="1" ht="16.5" customHeight="1">
      <c r="B118" s="131"/>
      <c r="C118" s="132" t="s">
        <v>351</v>
      </c>
      <c r="D118" s="132" t="s">
        <v>184</v>
      </c>
      <c r="E118" s="133" t="s">
        <v>7328</v>
      </c>
      <c r="F118" s="134" t="s">
        <v>7329</v>
      </c>
      <c r="G118" s="135" t="s">
        <v>5381</v>
      </c>
      <c r="H118" s="136">
        <v>1</v>
      </c>
      <c r="I118" s="137"/>
      <c r="J118" s="138">
        <f t="shared" si="10"/>
        <v>0</v>
      </c>
      <c r="K118" s="134" t="s">
        <v>3</v>
      </c>
      <c r="L118" s="32"/>
      <c r="M118" s="139" t="s">
        <v>3</v>
      </c>
      <c r="N118" s="140" t="s">
        <v>43</v>
      </c>
      <c r="P118" s="141">
        <f t="shared" si="11"/>
        <v>0</v>
      </c>
      <c r="Q118" s="141">
        <v>0</v>
      </c>
      <c r="R118" s="141">
        <f t="shared" si="12"/>
        <v>0</v>
      </c>
      <c r="S118" s="141">
        <v>0</v>
      </c>
      <c r="T118" s="142">
        <f t="shared" si="13"/>
        <v>0</v>
      </c>
      <c r="AR118" s="143" t="s">
        <v>189</v>
      </c>
      <c r="AT118" s="143" t="s">
        <v>184</v>
      </c>
      <c r="AU118" s="143" t="s">
        <v>81</v>
      </c>
      <c r="AY118" s="17" t="s">
        <v>182</v>
      </c>
      <c r="BE118" s="144">
        <f t="shared" si="14"/>
        <v>0</v>
      </c>
      <c r="BF118" s="144">
        <f t="shared" si="15"/>
        <v>0</v>
      </c>
      <c r="BG118" s="144">
        <f t="shared" si="16"/>
        <v>0</v>
      </c>
      <c r="BH118" s="144">
        <f t="shared" si="17"/>
        <v>0</v>
      </c>
      <c r="BI118" s="144">
        <f t="shared" si="18"/>
        <v>0</v>
      </c>
      <c r="BJ118" s="17" t="s">
        <v>79</v>
      </c>
      <c r="BK118" s="144">
        <f t="shared" si="19"/>
        <v>0</v>
      </c>
      <c r="BL118" s="17" t="s">
        <v>189</v>
      </c>
      <c r="BM118" s="143" t="s">
        <v>561</v>
      </c>
    </row>
    <row r="119" spans="2:65" s="1" customFormat="1" ht="24.2" customHeight="1">
      <c r="B119" s="131"/>
      <c r="C119" s="132" t="s">
        <v>357</v>
      </c>
      <c r="D119" s="132" t="s">
        <v>184</v>
      </c>
      <c r="E119" s="133" t="s">
        <v>7330</v>
      </c>
      <c r="F119" s="134" t="s">
        <v>7331</v>
      </c>
      <c r="G119" s="135" t="s">
        <v>5381</v>
      </c>
      <c r="H119" s="136">
        <v>1</v>
      </c>
      <c r="I119" s="137"/>
      <c r="J119" s="138">
        <f t="shared" si="10"/>
        <v>0</v>
      </c>
      <c r="K119" s="134" t="s">
        <v>3</v>
      </c>
      <c r="L119" s="32"/>
      <c r="M119" s="139" t="s">
        <v>3</v>
      </c>
      <c r="N119" s="140" t="s">
        <v>43</v>
      </c>
      <c r="P119" s="141">
        <f t="shared" si="11"/>
        <v>0</v>
      </c>
      <c r="Q119" s="141">
        <v>0</v>
      </c>
      <c r="R119" s="141">
        <f t="shared" si="12"/>
        <v>0</v>
      </c>
      <c r="S119" s="141">
        <v>0</v>
      </c>
      <c r="T119" s="142">
        <f t="shared" si="13"/>
        <v>0</v>
      </c>
      <c r="AR119" s="143" t="s">
        <v>189</v>
      </c>
      <c r="AT119" s="143" t="s">
        <v>184</v>
      </c>
      <c r="AU119" s="143" t="s">
        <v>81</v>
      </c>
      <c r="AY119" s="17" t="s">
        <v>182</v>
      </c>
      <c r="BE119" s="144">
        <f t="shared" si="14"/>
        <v>0</v>
      </c>
      <c r="BF119" s="144">
        <f t="shared" si="15"/>
        <v>0</v>
      </c>
      <c r="BG119" s="144">
        <f t="shared" si="16"/>
        <v>0</v>
      </c>
      <c r="BH119" s="144">
        <f t="shared" si="17"/>
        <v>0</v>
      </c>
      <c r="BI119" s="144">
        <f t="shared" si="18"/>
        <v>0</v>
      </c>
      <c r="BJ119" s="17" t="s">
        <v>79</v>
      </c>
      <c r="BK119" s="144">
        <f t="shared" si="19"/>
        <v>0</v>
      </c>
      <c r="BL119" s="17" t="s">
        <v>189</v>
      </c>
      <c r="BM119" s="143" t="s">
        <v>577</v>
      </c>
    </row>
    <row r="120" spans="2:65" s="1" customFormat="1" ht="16.5" customHeight="1">
      <c r="B120" s="131"/>
      <c r="C120" s="132" t="s">
        <v>363</v>
      </c>
      <c r="D120" s="132" t="s">
        <v>184</v>
      </c>
      <c r="E120" s="133" t="s">
        <v>7332</v>
      </c>
      <c r="F120" s="134" t="s">
        <v>7333</v>
      </c>
      <c r="G120" s="135" t="s">
        <v>5381</v>
      </c>
      <c r="H120" s="136">
        <v>1</v>
      </c>
      <c r="I120" s="137"/>
      <c r="J120" s="138">
        <f t="shared" si="10"/>
        <v>0</v>
      </c>
      <c r="K120" s="134" t="s">
        <v>3</v>
      </c>
      <c r="L120" s="32"/>
      <c r="M120" s="139" t="s">
        <v>3</v>
      </c>
      <c r="N120" s="140" t="s">
        <v>43</v>
      </c>
      <c r="P120" s="141">
        <f t="shared" si="11"/>
        <v>0</v>
      </c>
      <c r="Q120" s="141">
        <v>0</v>
      </c>
      <c r="R120" s="141">
        <f t="shared" si="12"/>
        <v>0</v>
      </c>
      <c r="S120" s="141">
        <v>0</v>
      </c>
      <c r="T120" s="142">
        <f t="shared" si="13"/>
        <v>0</v>
      </c>
      <c r="AR120" s="143" t="s">
        <v>189</v>
      </c>
      <c r="AT120" s="143" t="s">
        <v>184</v>
      </c>
      <c r="AU120" s="143" t="s">
        <v>81</v>
      </c>
      <c r="AY120" s="17" t="s">
        <v>182</v>
      </c>
      <c r="BE120" s="144">
        <f t="shared" si="14"/>
        <v>0</v>
      </c>
      <c r="BF120" s="144">
        <f t="shared" si="15"/>
        <v>0</v>
      </c>
      <c r="BG120" s="144">
        <f t="shared" si="16"/>
        <v>0</v>
      </c>
      <c r="BH120" s="144">
        <f t="shared" si="17"/>
        <v>0</v>
      </c>
      <c r="BI120" s="144">
        <f t="shared" si="18"/>
        <v>0</v>
      </c>
      <c r="BJ120" s="17" t="s">
        <v>79</v>
      </c>
      <c r="BK120" s="144">
        <f t="shared" si="19"/>
        <v>0</v>
      </c>
      <c r="BL120" s="17" t="s">
        <v>189</v>
      </c>
      <c r="BM120" s="143" t="s">
        <v>613</v>
      </c>
    </row>
    <row r="121" spans="2:65" s="1" customFormat="1" ht="24.2" customHeight="1">
      <c r="B121" s="131"/>
      <c r="C121" s="132" t="s">
        <v>374</v>
      </c>
      <c r="D121" s="132" t="s">
        <v>184</v>
      </c>
      <c r="E121" s="133" t="s">
        <v>7334</v>
      </c>
      <c r="F121" s="134" t="s">
        <v>7335</v>
      </c>
      <c r="G121" s="135" t="s">
        <v>5381</v>
      </c>
      <c r="H121" s="136">
        <v>1</v>
      </c>
      <c r="I121" s="137"/>
      <c r="J121" s="138">
        <f t="shared" si="10"/>
        <v>0</v>
      </c>
      <c r="K121" s="134" t="s">
        <v>3</v>
      </c>
      <c r="L121" s="32"/>
      <c r="M121" s="139" t="s">
        <v>3</v>
      </c>
      <c r="N121" s="140" t="s">
        <v>43</v>
      </c>
      <c r="P121" s="141">
        <f t="shared" si="11"/>
        <v>0</v>
      </c>
      <c r="Q121" s="141">
        <v>0</v>
      </c>
      <c r="R121" s="141">
        <f t="shared" si="12"/>
        <v>0</v>
      </c>
      <c r="S121" s="141">
        <v>0</v>
      </c>
      <c r="T121" s="142">
        <f t="shared" si="13"/>
        <v>0</v>
      </c>
      <c r="AR121" s="143" t="s">
        <v>189</v>
      </c>
      <c r="AT121" s="143" t="s">
        <v>184</v>
      </c>
      <c r="AU121" s="143" t="s">
        <v>81</v>
      </c>
      <c r="AY121" s="17" t="s">
        <v>182</v>
      </c>
      <c r="BE121" s="144">
        <f t="shared" si="14"/>
        <v>0</v>
      </c>
      <c r="BF121" s="144">
        <f t="shared" si="15"/>
        <v>0</v>
      </c>
      <c r="BG121" s="144">
        <f t="shared" si="16"/>
        <v>0</v>
      </c>
      <c r="BH121" s="144">
        <f t="shared" si="17"/>
        <v>0</v>
      </c>
      <c r="BI121" s="144">
        <f t="shared" si="18"/>
        <v>0</v>
      </c>
      <c r="BJ121" s="17" t="s">
        <v>79</v>
      </c>
      <c r="BK121" s="144">
        <f t="shared" si="19"/>
        <v>0</v>
      </c>
      <c r="BL121" s="17" t="s">
        <v>189</v>
      </c>
      <c r="BM121" s="143" t="s">
        <v>653</v>
      </c>
    </row>
    <row r="122" spans="2:65" s="1" customFormat="1" ht="16.5" customHeight="1">
      <c r="B122" s="131"/>
      <c r="C122" s="132" t="s">
        <v>382</v>
      </c>
      <c r="D122" s="132" t="s">
        <v>184</v>
      </c>
      <c r="E122" s="133" t="s">
        <v>7336</v>
      </c>
      <c r="F122" s="134" t="s">
        <v>7337</v>
      </c>
      <c r="G122" s="135" t="s">
        <v>5381</v>
      </c>
      <c r="H122" s="136">
        <v>1</v>
      </c>
      <c r="I122" s="137"/>
      <c r="J122" s="138">
        <f t="shared" si="10"/>
        <v>0</v>
      </c>
      <c r="K122" s="134" t="s">
        <v>3</v>
      </c>
      <c r="L122" s="32"/>
      <c r="M122" s="139" t="s">
        <v>3</v>
      </c>
      <c r="N122" s="140" t="s">
        <v>43</v>
      </c>
      <c r="P122" s="141">
        <f t="shared" si="11"/>
        <v>0</v>
      </c>
      <c r="Q122" s="141">
        <v>0</v>
      </c>
      <c r="R122" s="141">
        <f t="shared" si="12"/>
        <v>0</v>
      </c>
      <c r="S122" s="141">
        <v>0</v>
      </c>
      <c r="T122" s="142">
        <f t="shared" si="13"/>
        <v>0</v>
      </c>
      <c r="AR122" s="143" t="s">
        <v>189</v>
      </c>
      <c r="AT122" s="143" t="s">
        <v>184</v>
      </c>
      <c r="AU122" s="143" t="s">
        <v>81</v>
      </c>
      <c r="AY122" s="17" t="s">
        <v>182</v>
      </c>
      <c r="BE122" s="144">
        <f t="shared" si="14"/>
        <v>0</v>
      </c>
      <c r="BF122" s="144">
        <f t="shared" si="15"/>
        <v>0</v>
      </c>
      <c r="BG122" s="144">
        <f t="shared" si="16"/>
        <v>0</v>
      </c>
      <c r="BH122" s="144">
        <f t="shared" si="17"/>
        <v>0</v>
      </c>
      <c r="BI122" s="144">
        <f t="shared" si="18"/>
        <v>0</v>
      </c>
      <c r="BJ122" s="17" t="s">
        <v>79</v>
      </c>
      <c r="BK122" s="144">
        <f t="shared" si="19"/>
        <v>0</v>
      </c>
      <c r="BL122" s="17" t="s">
        <v>189</v>
      </c>
      <c r="BM122" s="143" t="s">
        <v>668</v>
      </c>
    </row>
    <row r="123" spans="2:65" s="1" customFormat="1" ht="24.2" customHeight="1">
      <c r="B123" s="131"/>
      <c r="C123" s="132" t="s">
        <v>390</v>
      </c>
      <c r="D123" s="132" t="s">
        <v>184</v>
      </c>
      <c r="E123" s="133" t="s">
        <v>7338</v>
      </c>
      <c r="F123" s="134" t="s">
        <v>7339</v>
      </c>
      <c r="G123" s="135" t="s">
        <v>5381</v>
      </c>
      <c r="H123" s="136">
        <v>1</v>
      </c>
      <c r="I123" s="137"/>
      <c r="J123" s="138">
        <f t="shared" si="10"/>
        <v>0</v>
      </c>
      <c r="K123" s="134" t="s">
        <v>3</v>
      </c>
      <c r="L123" s="32"/>
      <c r="M123" s="139" t="s">
        <v>3</v>
      </c>
      <c r="N123" s="140" t="s">
        <v>43</v>
      </c>
      <c r="P123" s="141">
        <f t="shared" si="11"/>
        <v>0</v>
      </c>
      <c r="Q123" s="141">
        <v>0</v>
      </c>
      <c r="R123" s="141">
        <f t="shared" si="12"/>
        <v>0</v>
      </c>
      <c r="S123" s="141">
        <v>0</v>
      </c>
      <c r="T123" s="142">
        <f t="shared" si="13"/>
        <v>0</v>
      </c>
      <c r="AR123" s="143" t="s">
        <v>189</v>
      </c>
      <c r="AT123" s="143" t="s">
        <v>184</v>
      </c>
      <c r="AU123" s="143" t="s">
        <v>81</v>
      </c>
      <c r="AY123" s="17" t="s">
        <v>182</v>
      </c>
      <c r="BE123" s="144">
        <f t="shared" si="14"/>
        <v>0</v>
      </c>
      <c r="BF123" s="144">
        <f t="shared" si="15"/>
        <v>0</v>
      </c>
      <c r="BG123" s="144">
        <f t="shared" si="16"/>
        <v>0</v>
      </c>
      <c r="BH123" s="144">
        <f t="shared" si="17"/>
        <v>0</v>
      </c>
      <c r="BI123" s="144">
        <f t="shared" si="18"/>
        <v>0</v>
      </c>
      <c r="BJ123" s="17" t="s">
        <v>79</v>
      </c>
      <c r="BK123" s="144">
        <f t="shared" si="19"/>
        <v>0</v>
      </c>
      <c r="BL123" s="17" t="s">
        <v>189</v>
      </c>
      <c r="BM123" s="143" t="s">
        <v>682</v>
      </c>
    </row>
    <row r="124" spans="2:65" s="1" customFormat="1" ht="49.15" customHeight="1">
      <c r="B124" s="131"/>
      <c r="C124" s="132" t="s">
        <v>395</v>
      </c>
      <c r="D124" s="132" t="s">
        <v>184</v>
      </c>
      <c r="E124" s="133" t="s">
        <v>7340</v>
      </c>
      <c r="F124" s="134" t="s">
        <v>7341</v>
      </c>
      <c r="G124" s="135" t="s">
        <v>5381</v>
      </c>
      <c r="H124" s="136">
        <v>1</v>
      </c>
      <c r="I124" s="137"/>
      <c r="J124" s="138">
        <f t="shared" si="10"/>
        <v>0</v>
      </c>
      <c r="K124" s="134" t="s">
        <v>3</v>
      </c>
      <c r="L124" s="32"/>
      <c r="M124" s="139" t="s">
        <v>3</v>
      </c>
      <c r="N124" s="140" t="s">
        <v>43</v>
      </c>
      <c r="P124" s="141">
        <f t="shared" si="11"/>
        <v>0</v>
      </c>
      <c r="Q124" s="141">
        <v>0</v>
      </c>
      <c r="R124" s="141">
        <f t="shared" si="12"/>
        <v>0</v>
      </c>
      <c r="S124" s="141">
        <v>0</v>
      </c>
      <c r="T124" s="142">
        <f t="shared" si="13"/>
        <v>0</v>
      </c>
      <c r="AR124" s="143" t="s">
        <v>189</v>
      </c>
      <c r="AT124" s="143" t="s">
        <v>184</v>
      </c>
      <c r="AU124" s="143" t="s">
        <v>81</v>
      </c>
      <c r="AY124" s="17" t="s">
        <v>182</v>
      </c>
      <c r="BE124" s="144">
        <f t="shared" si="14"/>
        <v>0</v>
      </c>
      <c r="BF124" s="144">
        <f t="shared" si="15"/>
        <v>0</v>
      </c>
      <c r="BG124" s="144">
        <f t="shared" si="16"/>
        <v>0</v>
      </c>
      <c r="BH124" s="144">
        <f t="shared" si="17"/>
        <v>0</v>
      </c>
      <c r="BI124" s="144">
        <f t="shared" si="18"/>
        <v>0</v>
      </c>
      <c r="BJ124" s="17" t="s">
        <v>79</v>
      </c>
      <c r="BK124" s="144">
        <f t="shared" si="19"/>
        <v>0</v>
      </c>
      <c r="BL124" s="17" t="s">
        <v>189</v>
      </c>
      <c r="BM124" s="143" t="s">
        <v>695</v>
      </c>
    </row>
    <row r="125" spans="2:65" s="1" customFormat="1" ht="49.15" customHeight="1">
      <c r="B125" s="131"/>
      <c r="C125" s="132" t="s">
        <v>405</v>
      </c>
      <c r="D125" s="132" t="s">
        <v>184</v>
      </c>
      <c r="E125" s="133" t="s">
        <v>7342</v>
      </c>
      <c r="F125" s="134" t="s">
        <v>7343</v>
      </c>
      <c r="G125" s="135" t="s">
        <v>5381</v>
      </c>
      <c r="H125" s="136">
        <v>1</v>
      </c>
      <c r="I125" s="137"/>
      <c r="J125" s="138">
        <f t="shared" si="10"/>
        <v>0</v>
      </c>
      <c r="K125" s="134" t="s">
        <v>3</v>
      </c>
      <c r="L125" s="32"/>
      <c r="M125" s="139" t="s">
        <v>3</v>
      </c>
      <c r="N125" s="140" t="s">
        <v>43</v>
      </c>
      <c r="P125" s="141">
        <f t="shared" si="11"/>
        <v>0</v>
      </c>
      <c r="Q125" s="141">
        <v>0</v>
      </c>
      <c r="R125" s="141">
        <f t="shared" si="12"/>
        <v>0</v>
      </c>
      <c r="S125" s="141">
        <v>0</v>
      </c>
      <c r="T125" s="142">
        <f t="shared" si="13"/>
        <v>0</v>
      </c>
      <c r="AR125" s="143" t="s">
        <v>189</v>
      </c>
      <c r="AT125" s="143" t="s">
        <v>184</v>
      </c>
      <c r="AU125" s="143" t="s">
        <v>81</v>
      </c>
      <c r="AY125" s="17" t="s">
        <v>182</v>
      </c>
      <c r="BE125" s="144">
        <f t="shared" si="14"/>
        <v>0</v>
      </c>
      <c r="BF125" s="144">
        <f t="shared" si="15"/>
        <v>0</v>
      </c>
      <c r="BG125" s="144">
        <f t="shared" si="16"/>
        <v>0</v>
      </c>
      <c r="BH125" s="144">
        <f t="shared" si="17"/>
        <v>0</v>
      </c>
      <c r="BI125" s="144">
        <f t="shared" si="18"/>
        <v>0</v>
      </c>
      <c r="BJ125" s="17" t="s">
        <v>79</v>
      </c>
      <c r="BK125" s="144">
        <f t="shared" si="19"/>
        <v>0</v>
      </c>
      <c r="BL125" s="17" t="s">
        <v>189</v>
      </c>
      <c r="BM125" s="143" t="s">
        <v>709</v>
      </c>
    </row>
    <row r="126" spans="2:65" s="1" customFormat="1" ht="24.2" customHeight="1">
      <c r="B126" s="131"/>
      <c r="C126" s="132" t="s">
        <v>418</v>
      </c>
      <c r="D126" s="132" t="s">
        <v>184</v>
      </c>
      <c r="E126" s="133" t="s">
        <v>7344</v>
      </c>
      <c r="F126" s="134" t="s">
        <v>7345</v>
      </c>
      <c r="G126" s="135" t="s">
        <v>5381</v>
      </c>
      <c r="H126" s="136">
        <v>2</v>
      </c>
      <c r="I126" s="137"/>
      <c r="J126" s="138">
        <f t="shared" si="10"/>
        <v>0</v>
      </c>
      <c r="K126" s="134" t="s">
        <v>3</v>
      </c>
      <c r="L126" s="32"/>
      <c r="M126" s="139" t="s">
        <v>3</v>
      </c>
      <c r="N126" s="140" t="s">
        <v>43</v>
      </c>
      <c r="P126" s="141">
        <f t="shared" si="11"/>
        <v>0</v>
      </c>
      <c r="Q126" s="141">
        <v>0</v>
      </c>
      <c r="R126" s="141">
        <f t="shared" si="12"/>
        <v>0</v>
      </c>
      <c r="S126" s="141">
        <v>0</v>
      </c>
      <c r="T126" s="142">
        <f t="shared" si="13"/>
        <v>0</v>
      </c>
      <c r="AR126" s="143" t="s">
        <v>189</v>
      </c>
      <c r="AT126" s="143" t="s">
        <v>184</v>
      </c>
      <c r="AU126" s="143" t="s">
        <v>81</v>
      </c>
      <c r="AY126" s="17" t="s">
        <v>182</v>
      </c>
      <c r="BE126" s="144">
        <f t="shared" si="14"/>
        <v>0</v>
      </c>
      <c r="BF126" s="144">
        <f t="shared" si="15"/>
        <v>0</v>
      </c>
      <c r="BG126" s="144">
        <f t="shared" si="16"/>
        <v>0</v>
      </c>
      <c r="BH126" s="144">
        <f t="shared" si="17"/>
        <v>0</v>
      </c>
      <c r="BI126" s="144">
        <f t="shared" si="18"/>
        <v>0</v>
      </c>
      <c r="BJ126" s="17" t="s">
        <v>79</v>
      </c>
      <c r="BK126" s="144">
        <f t="shared" si="19"/>
        <v>0</v>
      </c>
      <c r="BL126" s="17" t="s">
        <v>189</v>
      </c>
      <c r="BM126" s="143" t="s">
        <v>729</v>
      </c>
    </row>
    <row r="127" spans="2:65" s="1" customFormat="1" ht="21.75" customHeight="1">
      <c r="B127" s="131"/>
      <c r="C127" s="132" t="s">
        <v>425</v>
      </c>
      <c r="D127" s="132" t="s">
        <v>184</v>
      </c>
      <c r="E127" s="133" t="s">
        <v>7346</v>
      </c>
      <c r="F127" s="134" t="s">
        <v>7347</v>
      </c>
      <c r="G127" s="135" t="s">
        <v>5381</v>
      </c>
      <c r="H127" s="136">
        <v>1</v>
      </c>
      <c r="I127" s="137"/>
      <c r="J127" s="138">
        <f t="shared" si="10"/>
        <v>0</v>
      </c>
      <c r="K127" s="134" t="s">
        <v>3</v>
      </c>
      <c r="L127" s="32"/>
      <c r="M127" s="139" t="s">
        <v>3</v>
      </c>
      <c r="N127" s="140" t="s">
        <v>43</v>
      </c>
      <c r="P127" s="141">
        <f t="shared" si="11"/>
        <v>0</v>
      </c>
      <c r="Q127" s="141">
        <v>0</v>
      </c>
      <c r="R127" s="141">
        <f t="shared" si="12"/>
        <v>0</v>
      </c>
      <c r="S127" s="141">
        <v>0</v>
      </c>
      <c r="T127" s="142">
        <f t="shared" si="13"/>
        <v>0</v>
      </c>
      <c r="AR127" s="143" t="s">
        <v>189</v>
      </c>
      <c r="AT127" s="143" t="s">
        <v>184</v>
      </c>
      <c r="AU127" s="143" t="s">
        <v>81</v>
      </c>
      <c r="AY127" s="17" t="s">
        <v>182</v>
      </c>
      <c r="BE127" s="144">
        <f t="shared" si="14"/>
        <v>0</v>
      </c>
      <c r="BF127" s="144">
        <f t="shared" si="15"/>
        <v>0</v>
      </c>
      <c r="BG127" s="144">
        <f t="shared" si="16"/>
        <v>0</v>
      </c>
      <c r="BH127" s="144">
        <f t="shared" si="17"/>
        <v>0</v>
      </c>
      <c r="BI127" s="144">
        <f t="shared" si="18"/>
        <v>0</v>
      </c>
      <c r="BJ127" s="17" t="s">
        <v>79</v>
      </c>
      <c r="BK127" s="144">
        <f t="shared" si="19"/>
        <v>0</v>
      </c>
      <c r="BL127" s="17" t="s">
        <v>189</v>
      </c>
      <c r="BM127" s="143" t="s">
        <v>742</v>
      </c>
    </row>
    <row r="128" spans="2:65" s="1" customFormat="1" ht="16.5" customHeight="1">
      <c r="B128" s="131"/>
      <c r="C128" s="132" t="s">
        <v>439</v>
      </c>
      <c r="D128" s="132" t="s">
        <v>184</v>
      </c>
      <c r="E128" s="133" t="s">
        <v>7348</v>
      </c>
      <c r="F128" s="134" t="s">
        <v>7349</v>
      </c>
      <c r="G128" s="135" t="s">
        <v>5381</v>
      </c>
      <c r="H128" s="136">
        <v>1</v>
      </c>
      <c r="I128" s="137"/>
      <c r="J128" s="138">
        <f t="shared" si="10"/>
        <v>0</v>
      </c>
      <c r="K128" s="134" t="s">
        <v>3</v>
      </c>
      <c r="L128" s="32"/>
      <c r="M128" s="139" t="s">
        <v>3</v>
      </c>
      <c r="N128" s="140" t="s">
        <v>43</v>
      </c>
      <c r="P128" s="141">
        <f t="shared" si="11"/>
        <v>0</v>
      </c>
      <c r="Q128" s="141">
        <v>0</v>
      </c>
      <c r="R128" s="141">
        <f t="shared" si="12"/>
        <v>0</v>
      </c>
      <c r="S128" s="141">
        <v>0</v>
      </c>
      <c r="T128" s="142">
        <f t="shared" si="13"/>
        <v>0</v>
      </c>
      <c r="AR128" s="143" t="s">
        <v>189</v>
      </c>
      <c r="AT128" s="143" t="s">
        <v>184</v>
      </c>
      <c r="AU128" s="143" t="s">
        <v>81</v>
      </c>
      <c r="AY128" s="17" t="s">
        <v>182</v>
      </c>
      <c r="BE128" s="144">
        <f t="shared" si="14"/>
        <v>0</v>
      </c>
      <c r="BF128" s="144">
        <f t="shared" si="15"/>
        <v>0</v>
      </c>
      <c r="BG128" s="144">
        <f t="shared" si="16"/>
        <v>0</v>
      </c>
      <c r="BH128" s="144">
        <f t="shared" si="17"/>
        <v>0</v>
      </c>
      <c r="BI128" s="144">
        <f t="shared" si="18"/>
        <v>0</v>
      </c>
      <c r="BJ128" s="17" t="s">
        <v>79</v>
      </c>
      <c r="BK128" s="144">
        <f t="shared" si="19"/>
        <v>0</v>
      </c>
      <c r="BL128" s="17" t="s">
        <v>189</v>
      </c>
      <c r="BM128" s="143" t="s">
        <v>772</v>
      </c>
    </row>
    <row r="129" spans="2:65" s="1" customFormat="1" ht="16.5" customHeight="1">
      <c r="B129" s="131"/>
      <c r="C129" s="132" t="s">
        <v>444</v>
      </c>
      <c r="D129" s="132" t="s">
        <v>184</v>
      </c>
      <c r="E129" s="133" t="s">
        <v>7350</v>
      </c>
      <c r="F129" s="134" t="s">
        <v>7351</v>
      </c>
      <c r="G129" s="135" t="s">
        <v>5381</v>
      </c>
      <c r="H129" s="136">
        <v>2</v>
      </c>
      <c r="I129" s="137"/>
      <c r="J129" s="138">
        <f t="shared" si="10"/>
        <v>0</v>
      </c>
      <c r="K129" s="134" t="s">
        <v>3</v>
      </c>
      <c r="L129" s="32"/>
      <c r="M129" s="139" t="s">
        <v>3</v>
      </c>
      <c r="N129" s="140" t="s">
        <v>43</v>
      </c>
      <c r="P129" s="141">
        <f t="shared" si="11"/>
        <v>0</v>
      </c>
      <c r="Q129" s="141">
        <v>0</v>
      </c>
      <c r="R129" s="141">
        <f t="shared" si="12"/>
        <v>0</v>
      </c>
      <c r="S129" s="141">
        <v>0</v>
      </c>
      <c r="T129" s="142">
        <f t="shared" si="13"/>
        <v>0</v>
      </c>
      <c r="AR129" s="143" t="s">
        <v>189</v>
      </c>
      <c r="AT129" s="143" t="s">
        <v>184</v>
      </c>
      <c r="AU129" s="143" t="s">
        <v>81</v>
      </c>
      <c r="AY129" s="17" t="s">
        <v>182</v>
      </c>
      <c r="BE129" s="144">
        <f t="shared" si="14"/>
        <v>0</v>
      </c>
      <c r="BF129" s="144">
        <f t="shared" si="15"/>
        <v>0</v>
      </c>
      <c r="BG129" s="144">
        <f t="shared" si="16"/>
        <v>0</v>
      </c>
      <c r="BH129" s="144">
        <f t="shared" si="17"/>
        <v>0</v>
      </c>
      <c r="BI129" s="144">
        <f t="shared" si="18"/>
        <v>0</v>
      </c>
      <c r="BJ129" s="17" t="s">
        <v>79</v>
      </c>
      <c r="BK129" s="144">
        <f t="shared" si="19"/>
        <v>0</v>
      </c>
      <c r="BL129" s="17" t="s">
        <v>189</v>
      </c>
      <c r="BM129" s="143" t="s">
        <v>808</v>
      </c>
    </row>
    <row r="130" spans="2:65" s="1" customFormat="1" ht="16.5" customHeight="1">
      <c r="B130" s="131"/>
      <c r="C130" s="132" t="s">
        <v>454</v>
      </c>
      <c r="D130" s="132" t="s">
        <v>184</v>
      </c>
      <c r="E130" s="133" t="s">
        <v>7352</v>
      </c>
      <c r="F130" s="134" t="s">
        <v>7353</v>
      </c>
      <c r="G130" s="135" t="s">
        <v>5381</v>
      </c>
      <c r="H130" s="136">
        <v>2</v>
      </c>
      <c r="I130" s="137"/>
      <c r="J130" s="138">
        <f t="shared" si="10"/>
        <v>0</v>
      </c>
      <c r="K130" s="134" t="s">
        <v>3</v>
      </c>
      <c r="L130" s="32"/>
      <c r="M130" s="139" t="s">
        <v>3</v>
      </c>
      <c r="N130" s="140" t="s">
        <v>43</v>
      </c>
      <c r="P130" s="141">
        <f t="shared" si="11"/>
        <v>0</v>
      </c>
      <c r="Q130" s="141">
        <v>0</v>
      </c>
      <c r="R130" s="141">
        <f t="shared" si="12"/>
        <v>0</v>
      </c>
      <c r="S130" s="141">
        <v>0</v>
      </c>
      <c r="T130" s="142">
        <f t="shared" si="13"/>
        <v>0</v>
      </c>
      <c r="AR130" s="143" t="s">
        <v>189</v>
      </c>
      <c r="AT130" s="143" t="s">
        <v>184</v>
      </c>
      <c r="AU130" s="143" t="s">
        <v>81</v>
      </c>
      <c r="AY130" s="17" t="s">
        <v>182</v>
      </c>
      <c r="BE130" s="144">
        <f t="shared" si="14"/>
        <v>0</v>
      </c>
      <c r="BF130" s="144">
        <f t="shared" si="15"/>
        <v>0</v>
      </c>
      <c r="BG130" s="144">
        <f t="shared" si="16"/>
        <v>0</v>
      </c>
      <c r="BH130" s="144">
        <f t="shared" si="17"/>
        <v>0</v>
      </c>
      <c r="BI130" s="144">
        <f t="shared" si="18"/>
        <v>0</v>
      </c>
      <c r="BJ130" s="17" t="s">
        <v>79</v>
      </c>
      <c r="BK130" s="144">
        <f t="shared" si="19"/>
        <v>0</v>
      </c>
      <c r="BL130" s="17" t="s">
        <v>189</v>
      </c>
      <c r="BM130" s="143" t="s">
        <v>838</v>
      </c>
    </row>
    <row r="131" spans="2:65" s="1" customFormat="1" ht="21.75" customHeight="1">
      <c r="B131" s="131"/>
      <c r="C131" s="132" t="s">
        <v>464</v>
      </c>
      <c r="D131" s="132" t="s">
        <v>184</v>
      </c>
      <c r="E131" s="133" t="s">
        <v>7354</v>
      </c>
      <c r="F131" s="134" t="s">
        <v>7355</v>
      </c>
      <c r="G131" s="135" t="s">
        <v>5381</v>
      </c>
      <c r="H131" s="136">
        <v>1</v>
      </c>
      <c r="I131" s="137"/>
      <c r="J131" s="138">
        <f t="shared" si="10"/>
        <v>0</v>
      </c>
      <c r="K131" s="134" t="s">
        <v>3</v>
      </c>
      <c r="L131" s="32"/>
      <c r="M131" s="139" t="s">
        <v>3</v>
      </c>
      <c r="N131" s="140" t="s">
        <v>43</v>
      </c>
      <c r="P131" s="141">
        <f t="shared" si="11"/>
        <v>0</v>
      </c>
      <c r="Q131" s="141">
        <v>0</v>
      </c>
      <c r="R131" s="141">
        <f t="shared" si="12"/>
        <v>0</v>
      </c>
      <c r="S131" s="141">
        <v>0</v>
      </c>
      <c r="T131" s="142">
        <f t="shared" si="13"/>
        <v>0</v>
      </c>
      <c r="AR131" s="143" t="s">
        <v>189</v>
      </c>
      <c r="AT131" s="143" t="s">
        <v>184</v>
      </c>
      <c r="AU131" s="143" t="s">
        <v>81</v>
      </c>
      <c r="AY131" s="17" t="s">
        <v>182</v>
      </c>
      <c r="BE131" s="144">
        <f t="shared" si="14"/>
        <v>0</v>
      </c>
      <c r="BF131" s="144">
        <f t="shared" si="15"/>
        <v>0</v>
      </c>
      <c r="BG131" s="144">
        <f t="shared" si="16"/>
        <v>0</v>
      </c>
      <c r="BH131" s="144">
        <f t="shared" si="17"/>
        <v>0</v>
      </c>
      <c r="BI131" s="144">
        <f t="shared" si="18"/>
        <v>0</v>
      </c>
      <c r="BJ131" s="17" t="s">
        <v>79</v>
      </c>
      <c r="BK131" s="144">
        <f t="shared" si="19"/>
        <v>0</v>
      </c>
      <c r="BL131" s="17" t="s">
        <v>189</v>
      </c>
      <c r="BM131" s="143" t="s">
        <v>850</v>
      </c>
    </row>
    <row r="132" spans="2:65" s="1" customFormat="1" ht="16.5" customHeight="1">
      <c r="B132" s="131"/>
      <c r="C132" s="132" t="s">
        <v>479</v>
      </c>
      <c r="D132" s="132" t="s">
        <v>184</v>
      </c>
      <c r="E132" s="133" t="s">
        <v>7356</v>
      </c>
      <c r="F132" s="134" t="s">
        <v>7357</v>
      </c>
      <c r="G132" s="135" t="s">
        <v>5381</v>
      </c>
      <c r="H132" s="136">
        <v>1</v>
      </c>
      <c r="I132" s="137"/>
      <c r="J132" s="138">
        <f t="shared" si="10"/>
        <v>0</v>
      </c>
      <c r="K132" s="134" t="s">
        <v>3</v>
      </c>
      <c r="L132" s="32"/>
      <c r="M132" s="139" t="s">
        <v>3</v>
      </c>
      <c r="N132" s="140" t="s">
        <v>43</v>
      </c>
      <c r="P132" s="141">
        <f t="shared" si="11"/>
        <v>0</v>
      </c>
      <c r="Q132" s="141">
        <v>0</v>
      </c>
      <c r="R132" s="141">
        <f t="shared" si="12"/>
        <v>0</v>
      </c>
      <c r="S132" s="141">
        <v>0</v>
      </c>
      <c r="T132" s="142">
        <f t="shared" si="13"/>
        <v>0</v>
      </c>
      <c r="AR132" s="143" t="s">
        <v>189</v>
      </c>
      <c r="AT132" s="143" t="s">
        <v>184</v>
      </c>
      <c r="AU132" s="143" t="s">
        <v>81</v>
      </c>
      <c r="AY132" s="17" t="s">
        <v>182</v>
      </c>
      <c r="BE132" s="144">
        <f t="shared" si="14"/>
        <v>0</v>
      </c>
      <c r="BF132" s="144">
        <f t="shared" si="15"/>
        <v>0</v>
      </c>
      <c r="BG132" s="144">
        <f t="shared" si="16"/>
        <v>0</v>
      </c>
      <c r="BH132" s="144">
        <f t="shared" si="17"/>
        <v>0</v>
      </c>
      <c r="BI132" s="144">
        <f t="shared" si="18"/>
        <v>0</v>
      </c>
      <c r="BJ132" s="17" t="s">
        <v>79</v>
      </c>
      <c r="BK132" s="144">
        <f t="shared" si="19"/>
        <v>0</v>
      </c>
      <c r="BL132" s="17" t="s">
        <v>189</v>
      </c>
      <c r="BM132" s="143" t="s">
        <v>861</v>
      </c>
    </row>
    <row r="133" spans="2:65" s="1" customFormat="1" ht="16.5" customHeight="1">
      <c r="B133" s="131"/>
      <c r="C133" s="132" t="s">
        <v>484</v>
      </c>
      <c r="D133" s="132" t="s">
        <v>184</v>
      </c>
      <c r="E133" s="133" t="s">
        <v>7358</v>
      </c>
      <c r="F133" s="134" t="s">
        <v>7359</v>
      </c>
      <c r="G133" s="135" t="s">
        <v>5381</v>
      </c>
      <c r="H133" s="136">
        <v>2</v>
      </c>
      <c r="I133" s="137"/>
      <c r="J133" s="138">
        <f t="shared" si="10"/>
        <v>0</v>
      </c>
      <c r="K133" s="134" t="s">
        <v>3</v>
      </c>
      <c r="L133" s="32"/>
      <c r="M133" s="139" t="s">
        <v>3</v>
      </c>
      <c r="N133" s="140" t="s">
        <v>43</v>
      </c>
      <c r="P133" s="141">
        <f t="shared" si="11"/>
        <v>0</v>
      </c>
      <c r="Q133" s="141">
        <v>0</v>
      </c>
      <c r="R133" s="141">
        <f t="shared" si="12"/>
        <v>0</v>
      </c>
      <c r="S133" s="141">
        <v>0</v>
      </c>
      <c r="T133" s="142">
        <f t="shared" si="13"/>
        <v>0</v>
      </c>
      <c r="AR133" s="143" t="s">
        <v>189</v>
      </c>
      <c r="AT133" s="143" t="s">
        <v>184</v>
      </c>
      <c r="AU133" s="143" t="s">
        <v>81</v>
      </c>
      <c r="AY133" s="17" t="s">
        <v>182</v>
      </c>
      <c r="BE133" s="144">
        <f t="shared" si="14"/>
        <v>0</v>
      </c>
      <c r="BF133" s="144">
        <f t="shared" si="15"/>
        <v>0</v>
      </c>
      <c r="BG133" s="144">
        <f t="shared" si="16"/>
        <v>0</v>
      </c>
      <c r="BH133" s="144">
        <f t="shared" si="17"/>
        <v>0</v>
      </c>
      <c r="BI133" s="144">
        <f t="shared" si="18"/>
        <v>0</v>
      </c>
      <c r="BJ133" s="17" t="s">
        <v>79</v>
      </c>
      <c r="BK133" s="144">
        <f t="shared" si="19"/>
        <v>0</v>
      </c>
      <c r="BL133" s="17" t="s">
        <v>189</v>
      </c>
      <c r="BM133" s="143" t="s">
        <v>896</v>
      </c>
    </row>
    <row r="134" spans="2:65" s="1" customFormat="1" ht="21.75" customHeight="1">
      <c r="B134" s="131"/>
      <c r="C134" s="132" t="s">
        <v>499</v>
      </c>
      <c r="D134" s="132" t="s">
        <v>184</v>
      </c>
      <c r="E134" s="133" t="s">
        <v>7360</v>
      </c>
      <c r="F134" s="134" t="s">
        <v>7361</v>
      </c>
      <c r="G134" s="135" t="s">
        <v>5381</v>
      </c>
      <c r="H134" s="136">
        <v>2</v>
      </c>
      <c r="I134" s="137"/>
      <c r="J134" s="138">
        <f t="shared" si="10"/>
        <v>0</v>
      </c>
      <c r="K134" s="134" t="s">
        <v>3</v>
      </c>
      <c r="L134" s="32"/>
      <c r="M134" s="139" t="s">
        <v>3</v>
      </c>
      <c r="N134" s="140" t="s">
        <v>43</v>
      </c>
      <c r="P134" s="141">
        <f t="shared" si="11"/>
        <v>0</v>
      </c>
      <c r="Q134" s="141">
        <v>0</v>
      </c>
      <c r="R134" s="141">
        <f t="shared" si="12"/>
        <v>0</v>
      </c>
      <c r="S134" s="141">
        <v>0</v>
      </c>
      <c r="T134" s="142">
        <f t="shared" si="13"/>
        <v>0</v>
      </c>
      <c r="AR134" s="143" t="s">
        <v>189</v>
      </c>
      <c r="AT134" s="143" t="s">
        <v>184</v>
      </c>
      <c r="AU134" s="143" t="s">
        <v>81</v>
      </c>
      <c r="AY134" s="17" t="s">
        <v>182</v>
      </c>
      <c r="BE134" s="144">
        <f t="shared" si="14"/>
        <v>0</v>
      </c>
      <c r="BF134" s="144">
        <f t="shared" si="15"/>
        <v>0</v>
      </c>
      <c r="BG134" s="144">
        <f t="shared" si="16"/>
        <v>0</v>
      </c>
      <c r="BH134" s="144">
        <f t="shared" si="17"/>
        <v>0</v>
      </c>
      <c r="BI134" s="144">
        <f t="shared" si="18"/>
        <v>0</v>
      </c>
      <c r="BJ134" s="17" t="s">
        <v>79</v>
      </c>
      <c r="BK134" s="144">
        <f t="shared" si="19"/>
        <v>0</v>
      </c>
      <c r="BL134" s="17" t="s">
        <v>189</v>
      </c>
      <c r="BM134" s="143" t="s">
        <v>911</v>
      </c>
    </row>
    <row r="135" spans="2:65" s="1" customFormat="1" ht="21.75" customHeight="1">
      <c r="B135" s="131"/>
      <c r="C135" s="132" t="s">
        <v>507</v>
      </c>
      <c r="D135" s="132" t="s">
        <v>184</v>
      </c>
      <c r="E135" s="133" t="s">
        <v>7362</v>
      </c>
      <c r="F135" s="134" t="s">
        <v>7363</v>
      </c>
      <c r="G135" s="135" t="s">
        <v>5381</v>
      </c>
      <c r="H135" s="136">
        <v>5</v>
      </c>
      <c r="I135" s="137"/>
      <c r="J135" s="138">
        <f t="shared" si="10"/>
        <v>0</v>
      </c>
      <c r="K135" s="134" t="s">
        <v>3</v>
      </c>
      <c r="L135" s="32"/>
      <c r="M135" s="139" t="s">
        <v>3</v>
      </c>
      <c r="N135" s="140" t="s">
        <v>43</v>
      </c>
      <c r="P135" s="141">
        <f t="shared" si="11"/>
        <v>0</v>
      </c>
      <c r="Q135" s="141">
        <v>0</v>
      </c>
      <c r="R135" s="141">
        <f t="shared" si="12"/>
        <v>0</v>
      </c>
      <c r="S135" s="141">
        <v>0</v>
      </c>
      <c r="T135" s="142">
        <f t="shared" si="13"/>
        <v>0</v>
      </c>
      <c r="AR135" s="143" t="s">
        <v>189</v>
      </c>
      <c r="AT135" s="143" t="s">
        <v>184</v>
      </c>
      <c r="AU135" s="143" t="s">
        <v>81</v>
      </c>
      <c r="AY135" s="17" t="s">
        <v>182</v>
      </c>
      <c r="BE135" s="144">
        <f t="shared" si="14"/>
        <v>0</v>
      </c>
      <c r="BF135" s="144">
        <f t="shared" si="15"/>
        <v>0</v>
      </c>
      <c r="BG135" s="144">
        <f t="shared" si="16"/>
        <v>0</v>
      </c>
      <c r="BH135" s="144">
        <f t="shared" si="17"/>
        <v>0</v>
      </c>
      <c r="BI135" s="144">
        <f t="shared" si="18"/>
        <v>0</v>
      </c>
      <c r="BJ135" s="17" t="s">
        <v>79</v>
      </c>
      <c r="BK135" s="144">
        <f t="shared" si="19"/>
        <v>0</v>
      </c>
      <c r="BL135" s="17" t="s">
        <v>189</v>
      </c>
      <c r="BM135" s="143" t="s">
        <v>967</v>
      </c>
    </row>
    <row r="136" spans="2:65" s="1" customFormat="1" ht="24.2" customHeight="1">
      <c r="B136" s="131"/>
      <c r="C136" s="132" t="s">
        <v>513</v>
      </c>
      <c r="D136" s="132" t="s">
        <v>184</v>
      </c>
      <c r="E136" s="133" t="s">
        <v>7364</v>
      </c>
      <c r="F136" s="134" t="s">
        <v>7365</v>
      </c>
      <c r="G136" s="135" t="s">
        <v>5381</v>
      </c>
      <c r="H136" s="136">
        <v>75</v>
      </c>
      <c r="I136" s="137"/>
      <c r="J136" s="138">
        <f t="shared" si="10"/>
        <v>0</v>
      </c>
      <c r="K136" s="134" t="s">
        <v>3</v>
      </c>
      <c r="L136" s="32"/>
      <c r="M136" s="139" t="s">
        <v>3</v>
      </c>
      <c r="N136" s="140" t="s">
        <v>43</v>
      </c>
      <c r="P136" s="141">
        <f t="shared" si="11"/>
        <v>0</v>
      </c>
      <c r="Q136" s="141">
        <v>0</v>
      </c>
      <c r="R136" s="141">
        <f t="shared" si="12"/>
        <v>0</v>
      </c>
      <c r="S136" s="141">
        <v>0</v>
      </c>
      <c r="T136" s="142">
        <f t="shared" si="13"/>
        <v>0</v>
      </c>
      <c r="AR136" s="143" t="s">
        <v>189</v>
      </c>
      <c r="AT136" s="143" t="s">
        <v>184</v>
      </c>
      <c r="AU136" s="143" t="s">
        <v>81</v>
      </c>
      <c r="AY136" s="17" t="s">
        <v>182</v>
      </c>
      <c r="BE136" s="144">
        <f t="shared" si="14"/>
        <v>0</v>
      </c>
      <c r="BF136" s="144">
        <f t="shared" si="15"/>
        <v>0</v>
      </c>
      <c r="BG136" s="144">
        <f t="shared" si="16"/>
        <v>0</v>
      </c>
      <c r="BH136" s="144">
        <f t="shared" si="17"/>
        <v>0</v>
      </c>
      <c r="BI136" s="144">
        <f t="shared" si="18"/>
        <v>0</v>
      </c>
      <c r="BJ136" s="17" t="s">
        <v>79</v>
      </c>
      <c r="BK136" s="144">
        <f t="shared" si="19"/>
        <v>0</v>
      </c>
      <c r="BL136" s="17" t="s">
        <v>189</v>
      </c>
      <c r="BM136" s="143" t="s">
        <v>988</v>
      </c>
    </row>
    <row r="137" spans="2:65" s="1" customFormat="1" ht="24.2" customHeight="1">
      <c r="B137" s="131"/>
      <c r="C137" s="132" t="s">
        <v>520</v>
      </c>
      <c r="D137" s="132" t="s">
        <v>184</v>
      </c>
      <c r="E137" s="133" t="s">
        <v>7366</v>
      </c>
      <c r="F137" s="134" t="s">
        <v>7367</v>
      </c>
      <c r="G137" s="135" t="s">
        <v>5381</v>
      </c>
      <c r="H137" s="136">
        <v>20</v>
      </c>
      <c r="I137" s="137"/>
      <c r="J137" s="138">
        <f t="shared" si="10"/>
        <v>0</v>
      </c>
      <c r="K137" s="134" t="s">
        <v>3</v>
      </c>
      <c r="L137" s="32"/>
      <c r="M137" s="139" t="s">
        <v>3</v>
      </c>
      <c r="N137" s="140" t="s">
        <v>43</v>
      </c>
      <c r="P137" s="141">
        <f t="shared" si="11"/>
        <v>0</v>
      </c>
      <c r="Q137" s="141">
        <v>0</v>
      </c>
      <c r="R137" s="141">
        <f t="shared" si="12"/>
        <v>0</v>
      </c>
      <c r="S137" s="141">
        <v>0</v>
      </c>
      <c r="T137" s="142">
        <f t="shared" si="13"/>
        <v>0</v>
      </c>
      <c r="AR137" s="143" t="s">
        <v>189</v>
      </c>
      <c r="AT137" s="143" t="s">
        <v>184</v>
      </c>
      <c r="AU137" s="143" t="s">
        <v>81</v>
      </c>
      <c r="AY137" s="17" t="s">
        <v>182</v>
      </c>
      <c r="BE137" s="144">
        <f t="shared" si="14"/>
        <v>0</v>
      </c>
      <c r="BF137" s="144">
        <f t="shared" si="15"/>
        <v>0</v>
      </c>
      <c r="BG137" s="144">
        <f t="shared" si="16"/>
        <v>0</v>
      </c>
      <c r="BH137" s="144">
        <f t="shared" si="17"/>
        <v>0</v>
      </c>
      <c r="BI137" s="144">
        <f t="shared" si="18"/>
        <v>0</v>
      </c>
      <c r="BJ137" s="17" t="s">
        <v>79</v>
      </c>
      <c r="BK137" s="144">
        <f t="shared" si="19"/>
        <v>0</v>
      </c>
      <c r="BL137" s="17" t="s">
        <v>189</v>
      </c>
      <c r="BM137" s="143" t="s">
        <v>1003</v>
      </c>
    </row>
    <row r="138" spans="2:65" s="1" customFormat="1" ht="16.5" customHeight="1">
      <c r="B138" s="131"/>
      <c r="C138" s="132" t="s">
        <v>526</v>
      </c>
      <c r="D138" s="132" t="s">
        <v>184</v>
      </c>
      <c r="E138" s="133" t="s">
        <v>7368</v>
      </c>
      <c r="F138" s="134" t="s">
        <v>7369</v>
      </c>
      <c r="G138" s="135" t="s">
        <v>5381</v>
      </c>
      <c r="H138" s="136">
        <v>1</v>
      </c>
      <c r="I138" s="137"/>
      <c r="J138" s="138">
        <f t="shared" si="10"/>
        <v>0</v>
      </c>
      <c r="K138" s="134" t="s">
        <v>3</v>
      </c>
      <c r="L138" s="32"/>
      <c r="M138" s="139" t="s">
        <v>3</v>
      </c>
      <c r="N138" s="140" t="s">
        <v>43</v>
      </c>
      <c r="P138" s="141">
        <f t="shared" si="11"/>
        <v>0</v>
      </c>
      <c r="Q138" s="141">
        <v>0</v>
      </c>
      <c r="R138" s="141">
        <f t="shared" si="12"/>
        <v>0</v>
      </c>
      <c r="S138" s="141">
        <v>0</v>
      </c>
      <c r="T138" s="142">
        <f t="shared" si="13"/>
        <v>0</v>
      </c>
      <c r="AR138" s="143" t="s">
        <v>189</v>
      </c>
      <c r="AT138" s="143" t="s">
        <v>184</v>
      </c>
      <c r="AU138" s="143" t="s">
        <v>81</v>
      </c>
      <c r="AY138" s="17" t="s">
        <v>182</v>
      </c>
      <c r="BE138" s="144">
        <f t="shared" si="14"/>
        <v>0</v>
      </c>
      <c r="BF138" s="144">
        <f t="shared" si="15"/>
        <v>0</v>
      </c>
      <c r="BG138" s="144">
        <f t="shared" si="16"/>
        <v>0</v>
      </c>
      <c r="BH138" s="144">
        <f t="shared" si="17"/>
        <v>0</v>
      </c>
      <c r="BI138" s="144">
        <f t="shared" si="18"/>
        <v>0</v>
      </c>
      <c r="BJ138" s="17" t="s">
        <v>79</v>
      </c>
      <c r="BK138" s="144">
        <f t="shared" si="19"/>
        <v>0</v>
      </c>
      <c r="BL138" s="17" t="s">
        <v>189</v>
      </c>
      <c r="BM138" s="143" t="s">
        <v>1039</v>
      </c>
    </row>
    <row r="139" spans="2:65" s="1" customFormat="1" ht="16.5" customHeight="1">
      <c r="B139" s="131"/>
      <c r="C139" s="132" t="s">
        <v>507</v>
      </c>
      <c r="D139" s="132" t="s">
        <v>184</v>
      </c>
      <c r="E139" s="133" t="s">
        <v>7370</v>
      </c>
      <c r="F139" s="134" t="s">
        <v>7371</v>
      </c>
      <c r="G139" s="135" t="s">
        <v>5381</v>
      </c>
      <c r="H139" s="136">
        <v>1</v>
      </c>
      <c r="I139" s="137"/>
      <c r="J139" s="138">
        <f t="shared" si="10"/>
        <v>0</v>
      </c>
      <c r="K139" s="134" t="s">
        <v>3</v>
      </c>
      <c r="L139" s="32"/>
      <c r="M139" s="139" t="s">
        <v>3</v>
      </c>
      <c r="N139" s="140" t="s">
        <v>43</v>
      </c>
      <c r="P139" s="141">
        <f t="shared" si="11"/>
        <v>0</v>
      </c>
      <c r="Q139" s="141">
        <v>0</v>
      </c>
      <c r="R139" s="141">
        <f t="shared" si="12"/>
        <v>0</v>
      </c>
      <c r="S139" s="141">
        <v>0</v>
      </c>
      <c r="T139" s="142">
        <f t="shared" si="13"/>
        <v>0</v>
      </c>
      <c r="AR139" s="143" t="s">
        <v>189</v>
      </c>
      <c r="AT139" s="143" t="s">
        <v>184</v>
      </c>
      <c r="AU139" s="143" t="s">
        <v>81</v>
      </c>
      <c r="AY139" s="17" t="s">
        <v>182</v>
      </c>
      <c r="BE139" s="144">
        <f t="shared" si="14"/>
        <v>0</v>
      </c>
      <c r="BF139" s="144">
        <f t="shared" si="15"/>
        <v>0</v>
      </c>
      <c r="BG139" s="144">
        <f t="shared" si="16"/>
        <v>0</v>
      </c>
      <c r="BH139" s="144">
        <f t="shared" si="17"/>
        <v>0</v>
      </c>
      <c r="BI139" s="144">
        <f t="shared" si="18"/>
        <v>0</v>
      </c>
      <c r="BJ139" s="17" t="s">
        <v>79</v>
      </c>
      <c r="BK139" s="144">
        <f t="shared" si="19"/>
        <v>0</v>
      </c>
      <c r="BL139" s="17" t="s">
        <v>189</v>
      </c>
      <c r="BM139" s="143" t="s">
        <v>1053</v>
      </c>
    </row>
    <row r="140" spans="2:65" s="1" customFormat="1" ht="16.5" customHeight="1">
      <c r="B140" s="131"/>
      <c r="C140" s="132" t="s">
        <v>513</v>
      </c>
      <c r="D140" s="132" t="s">
        <v>184</v>
      </c>
      <c r="E140" s="133" t="s">
        <v>7372</v>
      </c>
      <c r="F140" s="134" t="s">
        <v>3085</v>
      </c>
      <c r="G140" s="135" t="s">
        <v>5418</v>
      </c>
      <c r="H140" s="185"/>
      <c r="I140" s="137"/>
      <c r="J140" s="138">
        <f t="shared" si="10"/>
        <v>0</v>
      </c>
      <c r="K140" s="134" t="s">
        <v>3</v>
      </c>
      <c r="L140" s="32"/>
      <c r="M140" s="139" t="s">
        <v>3</v>
      </c>
      <c r="N140" s="140" t="s">
        <v>43</v>
      </c>
      <c r="P140" s="141">
        <f t="shared" si="11"/>
        <v>0</v>
      </c>
      <c r="Q140" s="141">
        <v>0</v>
      </c>
      <c r="R140" s="141">
        <f t="shared" si="12"/>
        <v>0</v>
      </c>
      <c r="S140" s="141">
        <v>0</v>
      </c>
      <c r="T140" s="142">
        <f t="shared" si="13"/>
        <v>0</v>
      </c>
      <c r="AR140" s="143" t="s">
        <v>189</v>
      </c>
      <c r="AT140" s="143" t="s">
        <v>184</v>
      </c>
      <c r="AU140" s="143" t="s">
        <v>81</v>
      </c>
      <c r="AY140" s="17" t="s">
        <v>182</v>
      </c>
      <c r="BE140" s="144">
        <f t="shared" si="14"/>
        <v>0</v>
      </c>
      <c r="BF140" s="144">
        <f t="shared" si="15"/>
        <v>0</v>
      </c>
      <c r="BG140" s="144">
        <f t="shared" si="16"/>
        <v>0</v>
      </c>
      <c r="BH140" s="144">
        <f t="shared" si="17"/>
        <v>0</v>
      </c>
      <c r="BI140" s="144">
        <f t="shared" si="18"/>
        <v>0</v>
      </c>
      <c r="BJ140" s="17" t="s">
        <v>79</v>
      </c>
      <c r="BK140" s="144">
        <f t="shared" si="19"/>
        <v>0</v>
      </c>
      <c r="BL140" s="17" t="s">
        <v>189</v>
      </c>
      <c r="BM140" s="143" t="s">
        <v>1080</v>
      </c>
    </row>
    <row r="141" spans="2:65" s="11" customFormat="1" ht="22.9" customHeight="1">
      <c r="B141" s="119"/>
      <c r="D141" s="120" t="s">
        <v>71</v>
      </c>
      <c r="E141" s="129" t="s">
        <v>6122</v>
      </c>
      <c r="F141" s="129" t="s">
        <v>7373</v>
      </c>
      <c r="I141" s="122"/>
      <c r="J141" s="130">
        <f>BK141</f>
        <v>0</v>
      </c>
      <c r="L141" s="119"/>
      <c r="M141" s="124"/>
      <c r="P141" s="125">
        <f>SUM(P142:P149)</f>
        <v>0</v>
      </c>
      <c r="R141" s="125">
        <f>SUM(R142:R149)</f>
        <v>0</v>
      </c>
      <c r="T141" s="126">
        <f>SUM(T142:T149)</f>
        <v>0</v>
      </c>
      <c r="AR141" s="120" t="s">
        <v>79</v>
      </c>
      <c r="AT141" s="127" t="s">
        <v>71</v>
      </c>
      <c r="AU141" s="127" t="s">
        <v>79</v>
      </c>
      <c r="AY141" s="120" t="s">
        <v>182</v>
      </c>
      <c r="BK141" s="128">
        <f>SUM(BK142:BK149)</f>
        <v>0</v>
      </c>
    </row>
    <row r="142" spans="2:65" s="1" customFormat="1" ht="16.5" customHeight="1">
      <c r="B142" s="131"/>
      <c r="C142" s="132" t="s">
        <v>531</v>
      </c>
      <c r="D142" s="132" t="s">
        <v>184</v>
      </c>
      <c r="E142" s="133" t="s">
        <v>7374</v>
      </c>
      <c r="F142" s="134" t="s">
        <v>7375</v>
      </c>
      <c r="G142" s="135" t="s">
        <v>300</v>
      </c>
      <c r="H142" s="136">
        <v>2150</v>
      </c>
      <c r="I142" s="137"/>
      <c r="J142" s="138">
        <f t="shared" ref="J142:J149" si="20">ROUND(I142*H142,2)</f>
        <v>0</v>
      </c>
      <c r="K142" s="134" t="s">
        <v>3</v>
      </c>
      <c r="L142" s="32"/>
      <c r="M142" s="139" t="s">
        <v>3</v>
      </c>
      <c r="N142" s="140" t="s">
        <v>43</v>
      </c>
      <c r="P142" s="141">
        <f t="shared" ref="P142:P149" si="21">O142*H142</f>
        <v>0</v>
      </c>
      <c r="Q142" s="141">
        <v>0</v>
      </c>
      <c r="R142" s="141">
        <f t="shared" ref="R142:R149" si="22">Q142*H142</f>
        <v>0</v>
      </c>
      <c r="S142" s="141">
        <v>0</v>
      </c>
      <c r="T142" s="142">
        <f t="shared" ref="T142:T149" si="23">S142*H142</f>
        <v>0</v>
      </c>
      <c r="AR142" s="143" t="s">
        <v>189</v>
      </c>
      <c r="AT142" s="143" t="s">
        <v>184</v>
      </c>
      <c r="AU142" s="143" t="s">
        <v>81</v>
      </c>
      <c r="AY142" s="17" t="s">
        <v>182</v>
      </c>
      <c r="BE142" s="144">
        <f t="shared" ref="BE142:BE149" si="24">IF(N142="základní",J142,0)</f>
        <v>0</v>
      </c>
      <c r="BF142" s="144">
        <f t="shared" ref="BF142:BF149" si="25">IF(N142="snížená",J142,0)</f>
        <v>0</v>
      </c>
      <c r="BG142" s="144">
        <f t="shared" ref="BG142:BG149" si="26">IF(N142="zákl. přenesená",J142,0)</f>
        <v>0</v>
      </c>
      <c r="BH142" s="144">
        <f t="shared" ref="BH142:BH149" si="27">IF(N142="sníž. přenesená",J142,0)</f>
        <v>0</v>
      </c>
      <c r="BI142" s="144">
        <f t="shared" ref="BI142:BI149" si="28">IF(N142="nulová",J142,0)</f>
        <v>0</v>
      </c>
      <c r="BJ142" s="17" t="s">
        <v>79</v>
      </c>
      <c r="BK142" s="144">
        <f t="shared" ref="BK142:BK149" si="29">ROUND(I142*H142,2)</f>
        <v>0</v>
      </c>
      <c r="BL142" s="17" t="s">
        <v>189</v>
      </c>
      <c r="BM142" s="143" t="s">
        <v>1100</v>
      </c>
    </row>
    <row r="143" spans="2:65" s="1" customFormat="1" ht="24.2" customHeight="1">
      <c r="B143" s="131"/>
      <c r="C143" s="132" t="s">
        <v>526</v>
      </c>
      <c r="D143" s="132" t="s">
        <v>184</v>
      </c>
      <c r="E143" s="133" t="s">
        <v>7376</v>
      </c>
      <c r="F143" s="134" t="s">
        <v>7377</v>
      </c>
      <c r="G143" s="135" t="s">
        <v>300</v>
      </c>
      <c r="H143" s="136">
        <v>320</v>
      </c>
      <c r="I143" s="137"/>
      <c r="J143" s="138">
        <f t="shared" si="20"/>
        <v>0</v>
      </c>
      <c r="K143" s="134" t="s">
        <v>3</v>
      </c>
      <c r="L143" s="32"/>
      <c r="M143" s="139" t="s">
        <v>3</v>
      </c>
      <c r="N143" s="140" t="s">
        <v>43</v>
      </c>
      <c r="P143" s="141">
        <f t="shared" si="21"/>
        <v>0</v>
      </c>
      <c r="Q143" s="141">
        <v>0</v>
      </c>
      <c r="R143" s="141">
        <f t="shared" si="22"/>
        <v>0</v>
      </c>
      <c r="S143" s="141">
        <v>0</v>
      </c>
      <c r="T143" s="142">
        <f t="shared" si="23"/>
        <v>0</v>
      </c>
      <c r="AR143" s="143" t="s">
        <v>189</v>
      </c>
      <c r="AT143" s="143" t="s">
        <v>184</v>
      </c>
      <c r="AU143" s="143" t="s">
        <v>81</v>
      </c>
      <c r="AY143" s="17" t="s">
        <v>182</v>
      </c>
      <c r="BE143" s="144">
        <f t="shared" si="24"/>
        <v>0</v>
      </c>
      <c r="BF143" s="144">
        <f t="shared" si="25"/>
        <v>0</v>
      </c>
      <c r="BG143" s="144">
        <f t="shared" si="26"/>
        <v>0</v>
      </c>
      <c r="BH143" s="144">
        <f t="shared" si="27"/>
        <v>0</v>
      </c>
      <c r="BI143" s="144">
        <f t="shared" si="28"/>
        <v>0</v>
      </c>
      <c r="BJ143" s="17" t="s">
        <v>79</v>
      </c>
      <c r="BK143" s="144">
        <f t="shared" si="29"/>
        <v>0</v>
      </c>
      <c r="BL143" s="17" t="s">
        <v>189</v>
      </c>
      <c r="BM143" s="143" t="s">
        <v>1114</v>
      </c>
    </row>
    <row r="144" spans="2:65" s="1" customFormat="1" ht="24.2" customHeight="1">
      <c r="B144" s="131"/>
      <c r="C144" s="132" t="s">
        <v>531</v>
      </c>
      <c r="D144" s="132" t="s">
        <v>184</v>
      </c>
      <c r="E144" s="133" t="s">
        <v>7378</v>
      </c>
      <c r="F144" s="134" t="s">
        <v>7379</v>
      </c>
      <c r="G144" s="135" t="s">
        <v>300</v>
      </c>
      <c r="H144" s="136">
        <v>190</v>
      </c>
      <c r="I144" s="137"/>
      <c r="J144" s="138">
        <f t="shared" si="20"/>
        <v>0</v>
      </c>
      <c r="K144" s="134" t="s">
        <v>3</v>
      </c>
      <c r="L144" s="32"/>
      <c r="M144" s="139" t="s">
        <v>3</v>
      </c>
      <c r="N144" s="140" t="s">
        <v>43</v>
      </c>
      <c r="P144" s="141">
        <f t="shared" si="21"/>
        <v>0</v>
      </c>
      <c r="Q144" s="141">
        <v>0</v>
      </c>
      <c r="R144" s="141">
        <f t="shared" si="22"/>
        <v>0</v>
      </c>
      <c r="S144" s="141">
        <v>0</v>
      </c>
      <c r="T144" s="142">
        <f t="shared" si="23"/>
        <v>0</v>
      </c>
      <c r="AR144" s="143" t="s">
        <v>189</v>
      </c>
      <c r="AT144" s="143" t="s">
        <v>184</v>
      </c>
      <c r="AU144" s="143" t="s">
        <v>81</v>
      </c>
      <c r="AY144" s="17" t="s">
        <v>182</v>
      </c>
      <c r="BE144" s="144">
        <f t="shared" si="24"/>
        <v>0</v>
      </c>
      <c r="BF144" s="144">
        <f t="shared" si="25"/>
        <v>0</v>
      </c>
      <c r="BG144" s="144">
        <f t="shared" si="26"/>
        <v>0</v>
      </c>
      <c r="BH144" s="144">
        <f t="shared" si="27"/>
        <v>0</v>
      </c>
      <c r="BI144" s="144">
        <f t="shared" si="28"/>
        <v>0</v>
      </c>
      <c r="BJ144" s="17" t="s">
        <v>79</v>
      </c>
      <c r="BK144" s="144">
        <f t="shared" si="29"/>
        <v>0</v>
      </c>
      <c r="BL144" s="17" t="s">
        <v>189</v>
      </c>
      <c r="BM144" s="143" t="s">
        <v>1124</v>
      </c>
    </row>
    <row r="145" spans="2:65" s="1" customFormat="1" ht="16.5" customHeight="1">
      <c r="B145" s="131"/>
      <c r="C145" s="132" t="s">
        <v>540</v>
      </c>
      <c r="D145" s="132" t="s">
        <v>184</v>
      </c>
      <c r="E145" s="133" t="s">
        <v>7380</v>
      </c>
      <c r="F145" s="134" t="s">
        <v>7381</v>
      </c>
      <c r="G145" s="135" t="s">
        <v>300</v>
      </c>
      <c r="H145" s="136">
        <v>850</v>
      </c>
      <c r="I145" s="137"/>
      <c r="J145" s="138">
        <f t="shared" si="20"/>
        <v>0</v>
      </c>
      <c r="K145" s="134" t="s">
        <v>3</v>
      </c>
      <c r="L145" s="32"/>
      <c r="M145" s="139" t="s">
        <v>3</v>
      </c>
      <c r="N145" s="140" t="s">
        <v>43</v>
      </c>
      <c r="P145" s="141">
        <f t="shared" si="21"/>
        <v>0</v>
      </c>
      <c r="Q145" s="141">
        <v>0</v>
      </c>
      <c r="R145" s="141">
        <f t="shared" si="22"/>
        <v>0</v>
      </c>
      <c r="S145" s="141">
        <v>0</v>
      </c>
      <c r="T145" s="142">
        <f t="shared" si="23"/>
        <v>0</v>
      </c>
      <c r="AR145" s="143" t="s">
        <v>189</v>
      </c>
      <c r="AT145" s="143" t="s">
        <v>184</v>
      </c>
      <c r="AU145" s="143" t="s">
        <v>81</v>
      </c>
      <c r="AY145" s="17" t="s">
        <v>182</v>
      </c>
      <c r="BE145" s="144">
        <f t="shared" si="24"/>
        <v>0</v>
      </c>
      <c r="BF145" s="144">
        <f t="shared" si="25"/>
        <v>0</v>
      </c>
      <c r="BG145" s="144">
        <f t="shared" si="26"/>
        <v>0</v>
      </c>
      <c r="BH145" s="144">
        <f t="shared" si="27"/>
        <v>0</v>
      </c>
      <c r="BI145" s="144">
        <f t="shared" si="28"/>
        <v>0</v>
      </c>
      <c r="BJ145" s="17" t="s">
        <v>79</v>
      </c>
      <c r="BK145" s="144">
        <f t="shared" si="29"/>
        <v>0</v>
      </c>
      <c r="BL145" s="17" t="s">
        <v>189</v>
      </c>
      <c r="BM145" s="143" t="s">
        <v>1135</v>
      </c>
    </row>
    <row r="146" spans="2:65" s="1" customFormat="1" ht="16.5" customHeight="1">
      <c r="B146" s="131"/>
      <c r="C146" s="132" t="s">
        <v>546</v>
      </c>
      <c r="D146" s="132" t="s">
        <v>184</v>
      </c>
      <c r="E146" s="133" t="s">
        <v>7382</v>
      </c>
      <c r="F146" s="134" t="s">
        <v>7383</v>
      </c>
      <c r="G146" s="135" t="s">
        <v>300</v>
      </c>
      <c r="H146" s="136">
        <v>80</v>
      </c>
      <c r="I146" s="137"/>
      <c r="J146" s="138">
        <f t="shared" si="20"/>
        <v>0</v>
      </c>
      <c r="K146" s="134" t="s">
        <v>3</v>
      </c>
      <c r="L146" s="32"/>
      <c r="M146" s="139" t="s">
        <v>3</v>
      </c>
      <c r="N146" s="140" t="s">
        <v>43</v>
      </c>
      <c r="P146" s="141">
        <f t="shared" si="21"/>
        <v>0</v>
      </c>
      <c r="Q146" s="141">
        <v>0</v>
      </c>
      <c r="R146" s="141">
        <f t="shared" si="22"/>
        <v>0</v>
      </c>
      <c r="S146" s="141">
        <v>0</v>
      </c>
      <c r="T146" s="142">
        <f t="shared" si="23"/>
        <v>0</v>
      </c>
      <c r="AR146" s="143" t="s">
        <v>189</v>
      </c>
      <c r="AT146" s="143" t="s">
        <v>184</v>
      </c>
      <c r="AU146" s="143" t="s">
        <v>81</v>
      </c>
      <c r="AY146" s="17" t="s">
        <v>182</v>
      </c>
      <c r="BE146" s="144">
        <f t="shared" si="24"/>
        <v>0</v>
      </c>
      <c r="BF146" s="144">
        <f t="shared" si="25"/>
        <v>0</v>
      </c>
      <c r="BG146" s="144">
        <f t="shared" si="26"/>
        <v>0</v>
      </c>
      <c r="BH146" s="144">
        <f t="shared" si="27"/>
        <v>0</v>
      </c>
      <c r="BI146" s="144">
        <f t="shared" si="28"/>
        <v>0</v>
      </c>
      <c r="BJ146" s="17" t="s">
        <v>79</v>
      </c>
      <c r="BK146" s="144">
        <f t="shared" si="29"/>
        <v>0</v>
      </c>
      <c r="BL146" s="17" t="s">
        <v>189</v>
      </c>
      <c r="BM146" s="143" t="s">
        <v>1162</v>
      </c>
    </row>
    <row r="147" spans="2:65" s="1" customFormat="1" ht="24.2" customHeight="1">
      <c r="B147" s="131"/>
      <c r="C147" s="132" t="s">
        <v>561</v>
      </c>
      <c r="D147" s="132" t="s">
        <v>184</v>
      </c>
      <c r="E147" s="133" t="s">
        <v>7384</v>
      </c>
      <c r="F147" s="134" t="s">
        <v>7385</v>
      </c>
      <c r="G147" s="135" t="s">
        <v>5381</v>
      </c>
      <c r="H147" s="136">
        <v>9360</v>
      </c>
      <c r="I147" s="137"/>
      <c r="J147" s="138">
        <f t="shared" si="20"/>
        <v>0</v>
      </c>
      <c r="K147" s="134" t="s">
        <v>3</v>
      </c>
      <c r="L147" s="32"/>
      <c r="M147" s="139" t="s">
        <v>3</v>
      </c>
      <c r="N147" s="140" t="s">
        <v>43</v>
      </c>
      <c r="P147" s="141">
        <f t="shared" si="21"/>
        <v>0</v>
      </c>
      <c r="Q147" s="141">
        <v>0</v>
      </c>
      <c r="R147" s="141">
        <f t="shared" si="22"/>
        <v>0</v>
      </c>
      <c r="S147" s="141">
        <v>0</v>
      </c>
      <c r="T147" s="142">
        <f t="shared" si="23"/>
        <v>0</v>
      </c>
      <c r="AR147" s="143" t="s">
        <v>189</v>
      </c>
      <c r="AT147" s="143" t="s">
        <v>184</v>
      </c>
      <c r="AU147" s="143" t="s">
        <v>81</v>
      </c>
      <c r="AY147" s="17" t="s">
        <v>182</v>
      </c>
      <c r="BE147" s="144">
        <f t="shared" si="24"/>
        <v>0</v>
      </c>
      <c r="BF147" s="144">
        <f t="shared" si="25"/>
        <v>0</v>
      </c>
      <c r="BG147" s="144">
        <f t="shared" si="26"/>
        <v>0</v>
      </c>
      <c r="BH147" s="144">
        <f t="shared" si="27"/>
        <v>0</v>
      </c>
      <c r="BI147" s="144">
        <f t="shared" si="28"/>
        <v>0</v>
      </c>
      <c r="BJ147" s="17" t="s">
        <v>79</v>
      </c>
      <c r="BK147" s="144">
        <f t="shared" si="29"/>
        <v>0</v>
      </c>
      <c r="BL147" s="17" t="s">
        <v>189</v>
      </c>
      <c r="BM147" s="143" t="s">
        <v>1229</v>
      </c>
    </row>
    <row r="148" spans="2:65" s="1" customFormat="1" ht="16.5" customHeight="1">
      <c r="B148" s="131"/>
      <c r="C148" s="132" t="s">
        <v>568</v>
      </c>
      <c r="D148" s="132" t="s">
        <v>184</v>
      </c>
      <c r="E148" s="133" t="s">
        <v>7386</v>
      </c>
      <c r="F148" s="134" t="s">
        <v>7387</v>
      </c>
      <c r="G148" s="135" t="s">
        <v>300</v>
      </c>
      <c r="H148" s="136">
        <v>8</v>
      </c>
      <c r="I148" s="137"/>
      <c r="J148" s="138">
        <f t="shared" si="20"/>
        <v>0</v>
      </c>
      <c r="K148" s="134" t="s">
        <v>3</v>
      </c>
      <c r="L148" s="32"/>
      <c r="M148" s="139" t="s">
        <v>3</v>
      </c>
      <c r="N148" s="140" t="s">
        <v>43</v>
      </c>
      <c r="P148" s="141">
        <f t="shared" si="21"/>
        <v>0</v>
      </c>
      <c r="Q148" s="141">
        <v>0</v>
      </c>
      <c r="R148" s="141">
        <f t="shared" si="22"/>
        <v>0</v>
      </c>
      <c r="S148" s="141">
        <v>0</v>
      </c>
      <c r="T148" s="142">
        <f t="shared" si="23"/>
        <v>0</v>
      </c>
      <c r="AR148" s="143" t="s">
        <v>189</v>
      </c>
      <c r="AT148" s="143" t="s">
        <v>184</v>
      </c>
      <c r="AU148" s="143" t="s">
        <v>81</v>
      </c>
      <c r="AY148" s="17" t="s">
        <v>182</v>
      </c>
      <c r="BE148" s="144">
        <f t="shared" si="24"/>
        <v>0</v>
      </c>
      <c r="BF148" s="144">
        <f t="shared" si="25"/>
        <v>0</v>
      </c>
      <c r="BG148" s="144">
        <f t="shared" si="26"/>
        <v>0</v>
      </c>
      <c r="BH148" s="144">
        <f t="shared" si="27"/>
        <v>0</v>
      </c>
      <c r="BI148" s="144">
        <f t="shared" si="28"/>
        <v>0</v>
      </c>
      <c r="BJ148" s="17" t="s">
        <v>79</v>
      </c>
      <c r="BK148" s="144">
        <f t="shared" si="29"/>
        <v>0</v>
      </c>
      <c r="BL148" s="17" t="s">
        <v>189</v>
      </c>
      <c r="BM148" s="143" t="s">
        <v>1293</v>
      </c>
    </row>
    <row r="149" spans="2:65" s="1" customFormat="1" ht="16.5" customHeight="1">
      <c r="B149" s="131"/>
      <c r="C149" s="132" t="s">
        <v>577</v>
      </c>
      <c r="D149" s="132" t="s">
        <v>184</v>
      </c>
      <c r="E149" s="133" t="s">
        <v>7388</v>
      </c>
      <c r="F149" s="134" t="s">
        <v>3085</v>
      </c>
      <c r="G149" s="135" t="s">
        <v>5418</v>
      </c>
      <c r="H149" s="185"/>
      <c r="I149" s="137"/>
      <c r="J149" s="138">
        <f t="shared" si="20"/>
        <v>0</v>
      </c>
      <c r="K149" s="134" t="s">
        <v>3</v>
      </c>
      <c r="L149" s="32"/>
      <c r="M149" s="139" t="s">
        <v>3</v>
      </c>
      <c r="N149" s="140" t="s">
        <v>43</v>
      </c>
      <c r="P149" s="141">
        <f t="shared" si="21"/>
        <v>0</v>
      </c>
      <c r="Q149" s="141">
        <v>0</v>
      </c>
      <c r="R149" s="141">
        <f t="shared" si="22"/>
        <v>0</v>
      </c>
      <c r="S149" s="141">
        <v>0</v>
      </c>
      <c r="T149" s="142">
        <f t="shared" si="23"/>
        <v>0</v>
      </c>
      <c r="AR149" s="143" t="s">
        <v>189</v>
      </c>
      <c r="AT149" s="143" t="s">
        <v>184</v>
      </c>
      <c r="AU149" s="143" t="s">
        <v>81</v>
      </c>
      <c r="AY149" s="17" t="s">
        <v>182</v>
      </c>
      <c r="BE149" s="144">
        <f t="shared" si="24"/>
        <v>0</v>
      </c>
      <c r="BF149" s="144">
        <f t="shared" si="25"/>
        <v>0</v>
      </c>
      <c r="BG149" s="144">
        <f t="shared" si="26"/>
        <v>0</v>
      </c>
      <c r="BH149" s="144">
        <f t="shared" si="27"/>
        <v>0</v>
      </c>
      <c r="BI149" s="144">
        <f t="shared" si="28"/>
        <v>0</v>
      </c>
      <c r="BJ149" s="17" t="s">
        <v>79</v>
      </c>
      <c r="BK149" s="144">
        <f t="shared" si="29"/>
        <v>0</v>
      </c>
      <c r="BL149" s="17" t="s">
        <v>189</v>
      </c>
      <c r="BM149" s="143" t="s">
        <v>1303</v>
      </c>
    </row>
    <row r="150" spans="2:65" s="11" customFormat="1" ht="22.9" customHeight="1">
      <c r="B150" s="119"/>
      <c r="D150" s="120" t="s">
        <v>71</v>
      </c>
      <c r="E150" s="129" t="s">
        <v>6179</v>
      </c>
      <c r="F150" s="129" t="s">
        <v>7389</v>
      </c>
      <c r="I150" s="122"/>
      <c r="J150" s="130">
        <f>BK150</f>
        <v>0</v>
      </c>
      <c r="L150" s="119"/>
      <c r="M150" s="124"/>
      <c r="P150" s="125">
        <f>SUM(P151:P165)</f>
        <v>0</v>
      </c>
      <c r="R150" s="125">
        <f>SUM(R151:R165)</f>
        <v>0</v>
      </c>
      <c r="T150" s="126">
        <f>SUM(T151:T165)</f>
        <v>0</v>
      </c>
      <c r="AR150" s="120" t="s">
        <v>79</v>
      </c>
      <c r="AT150" s="127" t="s">
        <v>71</v>
      </c>
      <c r="AU150" s="127" t="s">
        <v>79</v>
      </c>
      <c r="AY150" s="120" t="s">
        <v>182</v>
      </c>
      <c r="BK150" s="128">
        <f>SUM(BK151:BK165)</f>
        <v>0</v>
      </c>
    </row>
    <row r="151" spans="2:65" s="1" customFormat="1" ht="16.5" customHeight="1">
      <c r="B151" s="131"/>
      <c r="C151" s="132" t="s">
        <v>583</v>
      </c>
      <c r="D151" s="132" t="s">
        <v>184</v>
      </c>
      <c r="E151" s="133" t="s">
        <v>7390</v>
      </c>
      <c r="F151" s="134" t="s">
        <v>7391</v>
      </c>
      <c r="G151" s="135" t="s">
        <v>5256</v>
      </c>
      <c r="H151" s="136">
        <v>30</v>
      </c>
      <c r="I151" s="137"/>
      <c r="J151" s="138">
        <f t="shared" ref="J151:J165" si="30">ROUND(I151*H151,2)</f>
        <v>0</v>
      </c>
      <c r="K151" s="134" t="s">
        <v>3</v>
      </c>
      <c r="L151" s="32"/>
      <c r="M151" s="139" t="s">
        <v>3</v>
      </c>
      <c r="N151" s="140" t="s">
        <v>43</v>
      </c>
      <c r="P151" s="141">
        <f t="shared" ref="P151:P165" si="31">O151*H151</f>
        <v>0</v>
      </c>
      <c r="Q151" s="141">
        <v>0</v>
      </c>
      <c r="R151" s="141">
        <f t="shared" ref="R151:R165" si="32">Q151*H151</f>
        <v>0</v>
      </c>
      <c r="S151" s="141">
        <v>0</v>
      </c>
      <c r="T151" s="142">
        <f t="shared" ref="T151:T165" si="33">S151*H151</f>
        <v>0</v>
      </c>
      <c r="AR151" s="143" t="s">
        <v>189</v>
      </c>
      <c r="AT151" s="143" t="s">
        <v>184</v>
      </c>
      <c r="AU151" s="143" t="s">
        <v>81</v>
      </c>
      <c r="AY151" s="17" t="s">
        <v>182</v>
      </c>
      <c r="BE151" s="144">
        <f t="shared" ref="BE151:BE165" si="34">IF(N151="základní",J151,0)</f>
        <v>0</v>
      </c>
      <c r="BF151" s="144">
        <f t="shared" ref="BF151:BF165" si="35">IF(N151="snížená",J151,0)</f>
        <v>0</v>
      </c>
      <c r="BG151" s="144">
        <f t="shared" ref="BG151:BG165" si="36">IF(N151="zákl. přenesená",J151,0)</f>
        <v>0</v>
      </c>
      <c r="BH151" s="144">
        <f t="shared" ref="BH151:BH165" si="37">IF(N151="sníž. přenesená",J151,0)</f>
        <v>0</v>
      </c>
      <c r="BI151" s="144">
        <f t="shared" ref="BI151:BI165" si="38">IF(N151="nulová",J151,0)</f>
        <v>0</v>
      </c>
      <c r="BJ151" s="17" t="s">
        <v>79</v>
      </c>
      <c r="BK151" s="144">
        <f t="shared" ref="BK151:BK165" si="39">ROUND(I151*H151,2)</f>
        <v>0</v>
      </c>
      <c r="BL151" s="17" t="s">
        <v>189</v>
      </c>
      <c r="BM151" s="143" t="s">
        <v>1370</v>
      </c>
    </row>
    <row r="152" spans="2:65" s="1" customFormat="1" ht="16.5" customHeight="1">
      <c r="B152" s="131"/>
      <c r="C152" s="132" t="s">
        <v>613</v>
      </c>
      <c r="D152" s="132" t="s">
        <v>184</v>
      </c>
      <c r="E152" s="133" t="s">
        <v>7392</v>
      </c>
      <c r="F152" s="134" t="s">
        <v>7393</v>
      </c>
      <c r="G152" s="135" t="s">
        <v>5256</v>
      </c>
      <c r="H152" s="136">
        <v>20</v>
      </c>
      <c r="I152" s="137"/>
      <c r="J152" s="138">
        <f t="shared" si="30"/>
        <v>0</v>
      </c>
      <c r="K152" s="134" t="s">
        <v>3</v>
      </c>
      <c r="L152" s="32"/>
      <c r="M152" s="139" t="s">
        <v>3</v>
      </c>
      <c r="N152" s="140" t="s">
        <v>43</v>
      </c>
      <c r="P152" s="141">
        <f t="shared" si="31"/>
        <v>0</v>
      </c>
      <c r="Q152" s="141">
        <v>0</v>
      </c>
      <c r="R152" s="141">
        <f t="shared" si="32"/>
        <v>0</v>
      </c>
      <c r="S152" s="141">
        <v>0</v>
      </c>
      <c r="T152" s="142">
        <f t="shared" si="33"/>
        <v>0</v>
      </c>
      <c r="AR152" s="143" t="s">
        <v>189</v>
      </c>
      <c r="AT152" s="143" t="s">
        <v>184</v>
      </c>
      <c r="AU152" s="143" t="s">
        <v>81</v>
      </c>
      <c r="AY152" s="17" t="s">
        <v>182</v>
      </c>
      <c r="BE152" s="144">
        <f t="shared" si="34"/>
        <v>0</v>
      </c>
      <c r="BF152" s="144">
        <f t="shared" si="35"/>
        <v>0</v>
      </c>
      <c r="BG152" s="144">
        <f t="shared" si="36"/>
        <v>0</v>
      </c>
      <c r="BH152" s="144">
        <f t="shared" si="37"/>
        <v>0</v>
      </c>
      <c r="BI152" s="144">
        <f t="shared" si="38"/>
        <v>0</v>
      </c>
      <c r="BJ152" s="17" t="s">
        <v>79</v>
      </c>
      <c r="BK152" s="144">
        <f t="shared" si="39"/>
        <v>0</v>
      </c>
      <c r="BL152" s="17" t="s">
        <v>189</v>
      </c>
      <c r="BM152" s="143" t="s">
        <v>1387</v>
      </c>
    </row>
    <row r="153" spans="2:65" s="1" customFormat="1" ht="16.5" customHeight="1">
      <c r="B153" s="131"/>
      <c r="C153" s="132" t="s">
        <v>644</v>
      </c>
      <c r="D153" s="132" t="s">
        <v>184</v>
      </c>
      <c r="E153" s="133" t="s">
        <v>7394</v>
      </c>
      <c r="F153" s="134" t="s">
        <v>7395</v>
      </c>
      <c r="G153" s="135" t="s">
        <v>5381</v>
      </c>
      <c r="H153" s="136">
        <v>229</v>
      </c>
      <c r="I153" s="137"/>
      <c r="J153" s="138">
        <f t="shared" si="30"/>
        <v>0</v>
      </c>
      <c r="K153" s="134" t="s">
        <v>3</v>
      </c>
      <c r="L153" s="32"/>
      <c r="M153" s="139" t="s">
        <v>3</v>
      </c>
      <c r="N153" s="140" t="s">
        <v>43</v>
      </c>
      <c r="P153" s="141">
        <f t="shared" si="31"/>
        <v>0</v>
      </c>
      <c r="Q153" s="141">
        <v>0</v>
      </c>
      <c r="R153" s="141">
        <f t="shared" si="32"/>
        <v>0</v>
      </c>
      <c r="S153" s="141">
        <v>0</v>
      </c>
      <c r="T153" s="142">
        <f t="shared" si="33"/>
        <v>0</v>
      </c>
      <c r="AR153" s="143" t="s">
        <v>189</v>
      </c>
      <c r="AT153" s="143" t="s">
        <v>184</v>
      </c>
      <c r="AU153" s="143" t="s">
        <v>81</v>
      </c>
      <c r="AY153" s="17" t="s">
        <v>182</v>
      </c>
      <c r="BE153" s="144">
        <f t="shared" si="34"/>
        <v>0</v>
      </c>
      <c r="BF153" s="144">
        <f t="shared" si="35"/>
        <v>0</v>
      </c>
      <c r="BG153" s="144">
        <f t="shared" si="36"/>
        <v>0</v>
      </c>
      <c r="BH153" s="144">
        <f t="shared" si="37"/>
        <v>0</v>
      </c>
      <c r="BI153" s="144">
        <f t="shared" si="38"/>
        <v>0</v>
      </c>
      <c r="BJ153" s="17" t="s">
        <v>79</v>
      </c>
      <c r="BK153" s="144">
        <f t="shared" si="39"/>
        <v>0</v>
      </c>
      <c r="BL153" s="17" t="s">
        <v>189</v>
      </c>
      <c r="BM153" s="143" t="s">
        <v>1399</v>
      </c>
    </row>
    <row r="154" spans="2:65" s="1" customFormat="1" ht="44.25" customHeight="1">
      <c r="B154" s="131"/>
      <c r="C154" s="132" t="s">
        <v>653</v>
      </c>
      <c r="D154" s="132" t="s">
        <v>184</v>
      </c>
      <c r="E154" s="133" t="s">
        <v>7396</v>
      </c>
      <c r="F154" s="134" t="s">
        <v>7397</v>
      </c>
      <c r="G154" s="135" t="s">
        <v>2421</v>
      </c>
      <c r="H154" s="136">
        <v>1</v>
      </c>
      <c r="I154" s="137"/>
      <c r="J154" s="138">
        <f t="shared" si="30"/>
        <v>0</v>
      </c>
      <c r="K154" s="134" t="s">
        <v>3</v>
      </c>
      <c r="L154" s="32"/>
      <c r="M154" s="139" t="s">
        <v>3</v>
      </c>
      <c r="N154" s="140" t="s">
        <v>43</v>
      </c>
      <c r="P154" s="141">
        <f t="shared" si="31"/>
        <v>0</v>
      </c>
      <c r="Q154" s="141">
        <v>0</v>
      </c>
      <c r="R154" s="141">
        <f t="shared" si="32"/>
        <v>0</v>
      </c>
      <c r="S154" s="141">
        <v>0</v>
      </c>
      <c r="T154" s="142">
        <f t="shared" si="33"/>
        <v>0</v>
      </c>
      <c r="AR154" s="143" t="s">
        <v>189</v>
      </c>
      <c r="AT154" s="143" t="s">
        <v>184</v>
      </c>
      <c r="AU154" s="143" t="s">
        <v>81</v>
      </c>
      <c r="AY154" s="17" t="s">
        <v>182</v>
      </c>
      <c r="BE154" s="144">
        <f t="shared" si="34"/>
        <v>0</v>
      </c>
      <c r="BF154" s="144">
        <f t="shared" si="35"/>
        <v>0</v>
      </c>
      <c r="BG154" s="144">
        <f t="shared" si="36"/>
        <v>0</v>
      </c>
      <c r="BH154" s="144">
        <f t="shared" si="37"/>
        <v>0</v>
      </c>
      <c r="BI154" s="144">
        <f t="shared" si="38"/>
        <v>0</v>
      </c>
      <c r="BJ154" s="17" t="s">
        <v>79</v>
      </c>
      <c r="BK154" s="144">
        <f t="shared" si="39"/>
        <v>0</v>
      </c>
      <c r="BL154" s="17" t="s">
        <v>189</v>
      </c>
      <c r="BM154" s="143" t="s">
        <v>1413</v>
      </c>
    </row>
    <row r="155" spans="2:65" s="1" customFormat="1" ht="16.5" customHeight="1">
      <c r="B155" s="131"/>
      <c r="C155" s="132" t="s">
        <v>659</v>
      </c>
      <c r="D155" s="132" t="s">
        <v>184</v>
      </c>
      <c r="E155" s="133" t="s">
        <v>7398</v>
      </c>
      <c r="F155" s="134" t="s">
        <v>7399</v>
      </c>
      <c r="G155" s="135" t="s">
        <v>5381</v>
      </c>
      <c r="H155" s="136">
        <v>30</v>
      </c>
      <c r="I155" s="137"/>
      <c r="J155" s="138">
        <f t="shared" si="30"/>
        <v>0</v>
      </c>
      <c r="K155" s="134" t="s">
        <v>3</v>
      </c>
      <c r="L155" s="32"/>
      <c r="M155" s="139" t="s">
        <v>3</v>
      </c>
      <c r="N155" s="140" t="s">
        <v>43</v>
      </c>
      <c r="P155" s="141">
        <f t="shared" si="31"/>
        <v>0</v>
      </c>
      <c r="Q155" s="141">
        <v>0</v>
      </c>
      <c r="R155" s="141">
        <f t="shared" si="32"/>
        <v>0</v>
      </c>
      <c r="S155" s="141">
        <v>0</v>
      </c>
      <c r="T155" s="142">
        <f t="shared" si="33"/>
        <v>0</v>
      </c>
      <c r="AR155" s="143" t="s">
        <v>189</v>
      </c>
      <c r="AT155" s="143" t="s">
        <v>184</v>
      </c>
      <c r="AU155" s="143" t="s">
        <v>81</v>
      </c>
      <c r="AY155" s="17" t="s">
        <v>182</v>
      </c>
      <c r="BE155" s="144">
        <f t="shared" si="34"/>
        <v>0</v>
      </c>
      <c r="BF155" s="144">
        <f t="shared" si="35"/>
        <v>0</v>
      </c>
      <c r="BG155" s="144">
        <f t="shared" si="36"/>
        <v>0</v>
      </c>
      <c r="BH155" s="144">
        <f t="shared" si="37"/>
        <v>0</v>
      </c>
      <c r="BI155" s="144">
        <f t="shared" si="38"/>
        <v>0</v>
      </c>
      <c r="BJ155" s="17" t="s">
        <v>79</v>
      </c>
      <c r="BK155" s="144">
        <f t="shared" si="39"/>
        <v>0</v>
      </c>
      <c r="BL155" s="17" t="s">
        <v>189</v>
      </c>
      <c r="BM155" s="143" t="s">
        <v>1424</v>
      </c>
    </row>
    <row r="156" spans="2:65" s="1" customFormat="1" ht="16.5" customHeight="1">
      <c r="B156" s="131"/>
      <c r="C156" s="132" t="s">
        <v>668</v>
      </c>
      <c r="D156" s="132" t="s">
        <v>184</v>
      </c>
      <c r="E156" s="133" t="s">
        <v>7400</v>
      </c>
      <c r="F156" s="134" t="s">
        <v>7401</v>
      </c>
      <c r="G156" s="135" t="s">
        <v>2421</v>
      </c>
      <c r="H156" s="136">
        <v>1</v>
      </c>
      <c r="I156" s="137"/>
      <c r="J156" s="138">
        <f t="shared" si="30"/>
        <v>0</v>
      </c>
      <c r="K156" s="134" t="s">
        <v>3</v>
      </c>
      <c r="L156" s="32"/>
      <c r="M156" s="139" t="s">
        <v>3</v>
      </c>
      <c r="N156" s="140" t="s">
        <v>43</v>
      </c>
      <c r="P156" s="141">
        <f t="shared" si="31"/>
        <v>0</v>
      </c>
      <c r="Q156" s="141">
        <v>0</v>
      </c>
      <c r="R156" s="141">
        <f t="shared" si="32"/>
        <v>0</v>
      </c>
      <c r="S156" s="141">
        <v>0</v>
      </c>
      <c r="T156" s="142">
        <f t="shared" si="33"/>
        <v>0</v>
      </c>
      <c r="AR156" s="143" t="s">
        <v>189</v>
      </c>
      <c r="AT156" s="143" t="s">
        <v>184</v>
      </c>
      <c r="AU156" s="143" t="s">
        <v>81</v>
      </c>
      <c r="AY156" s="17" t="s">
        <v>182</v>
      </c>
      <c r="BE156" s="144">
        <f t="shared" si="34"/>
        <v>0</v>
      </c>
      <c r="BF156" s="144">
        <f t="shared" si="35"/>
        <v>0</v>
      </c>
      <c r="BG156" s="144">
        <f t="shared" si="36"/>
        <v>0</v>
      </c>
      <c r="BH156" s="144">
        <f t="shared" si="37"/>
        <v>0</v>
      </c>
      <c r="BI156" s="144">
        <f t="shared" si="38"/>
        <v>0</v>
      </c>
      <c r="BJ156" s="17" t="s">
        <v>79</v>
      </c>
      <c r="BK156" s="144">
        <f t="shared" si="39"/>
        <v>0</v>
      </c>
      <c r="BL156" s="17" t="s">
        <v>189</v>
      </c>
      <c r="BM156" s="143" t="s">
        <v>1436</v>
      </c>
    </row>
    <row r="157" spans="2:65" s="1" customFormat="1" ht="16.5" customHeight="1">
      <c r="B157" s="131"/>
      <c r="C157" s="132" t="s">
        <v>72</v>
      </c>
      <c r="D157" s="132" t="s">
        <v>184</v>
      </c>
      <c r="E157" s="133" t="s">
        <v>7402</v>
      </c>
      <c r="F157" s="134" t="s">
        <v>7403</v>
      </c>
      <c r="G157" s="135" t="s">
        <v>300</v>
      </c>
      <c r="H157" s="136">
        <v>80</v>
      </c>
      <c r="I157" s="137"/>
      <c r="J157" s="138">
        <f t="shared" si="30"/>
        <v>0</v>
      </c>
      <c r="K157" s="134" t="s">
        <v>3</v>
      </c>
      <c r="L157" s="32"/>
      <c r="M157" s="139" t="s">
        <v>3</v>
      </c>
      <c r="N157" s="140" t="s">
        <v>43</v>
      </c>
      <c r="P157" s="141">
        <f t="shared" si="31"/>
        <v>0</v>
      </c>
      <c r="Q157" s="141">
        <v>0</v>
      </c>
      <c r="R157" s="141">
        <f t="shared" si="32"/>
        <v>0</v>
      </c>
      <c r="S157" s="141">
        <v>0</v>
      </c>
      <c r="T157" s="142">
        <f t="shared" si="33"/>
        <v>0</v>
      </c>
      <c r="AR157" s="143" t="s">
        <v>189</v>
      </c>
      <c r="AT157" s="143" t="s">
        <v>184</v>
      </c>
      <c r="AU157" s="143" t="s">
        <v>81</v>
      </c>
      <c r="AY157" s="17" t="s">
        <v>182</v>
      </c>
      <c r="BE157" s="144">
        <f t="shared" si="34"/>
        <v>0</v>
      </c>
      <c r="BF157" s="144">
        <f t="shared" si="35"/>
        <v>0</v>
      </c>
      <c r="BG157" s="144">
        <f t="shared" si="36"/>
        <v>0</v>
      </c>
      <c r="BH157" s="144">
        <f t="shared" si="37"/>
        <v>0</v>
      </c>
      <c r="BI157" s="144">
        <f t="shared" si="38"/>
        <v>0</v>
      </c>
      <c r="BJ157" s="17" t="s">
        <v>79</v>
      </c>
      <c r="BK157" s="144">
        <f t="shared" si="39"/>
        <v>0</v>
      </c>
      <c r="BL157" s="17" t="s">
        <v>189</v>
      </c>
      <c r="BM157" s="143" t="s">
        <v>1455</v>
      </c>
    </row>
    <row r="158" spans="2:65" s="1" customFormat="1" ht="16.5" customHeight="1">
      <c r="B158" s="131"/>
      <c r="C158" s="132" t="s">
        <v>676</v>
      </c>
      <c r="D158" s="132" t="s">
        <v>184</v>
      </c>
      <c r="E158" s="133" t="s">
        <v>7404</v>
      </c>
      <c r="F158" s="134" t="s">
        <v>7405</v>
      </c>
      <c r="G158" s="135" t="s">
        <v>2421</v>
      </c>
      <c r="H158" s="136">
        <v>1</v>
      </c>
      <c r="I158" s="137"/>
      <c r="J158" s="138">
        <f t="shared" si="30"/>
        <v>0</v>
      </c>
      <c r="K158" s="134" t="s">
        <v>3</v>
      </c>
      <c r="L158" s="32"/>
      <c r="M158" s="139" t="s">
        <v>3</v>
      </c>
      <c r="N158" s="140" t="s">
        <v>43</v>
      </c>
      <c r="P158" s="141">
        <f t="shared" si="31"/>
        <v>0</v>
      </c>
      <c r="Q158" s="141">
        <v>0</v>
      </c>
      <c r="R158" s="141">
        <f t="shared" si="32"/>
        <v>0</v>
      </c>
      <c r="S158" s="141">
        <v>0</v>
      </c>
      <c r="T158" s="142">
        <f t="shared" si="33"/>
        <v>0</v>
      </c>
      <c r="AR158" s="143" t="s">
        <v>189</v>
      </c>
      <c r="AT158" s="143" t="s">
        <v>184</v>
      </c>
      <c r="AU158" s="143" t="s">
        <v>81</v>
      </c>
      <c r="AY158" s="17" t="s">
        <v>182</v>
      </c>
      <c r="BE158" s="144">
        <f t="shared" si="34"/>
        <v>0</v>
      </c>
      <c r="BF158" s="144">
        <f t="shared" si="35"/>
        <v>0</v>
      </c>
      <c r="BG158" s="144">
        <f t="shared" si="36"/>
        <v>0</v>
      </c>
      <c r="BH158" s="144">
        <f t="shared" si="37"/>
        <v>0</v>
      </c>
      <c r="BI158" s="144">
        <f t="shared" si="38"/>
        <v>0</v>
      </c>
      <c r="BJ158" s="17" t="s">
        <v>79</v>
      </c>
      <c r="BK158" s="144">
        <f t="shared" si="39"/>
        <v>0</v>
      </c>
      <c r="BL158" s="17" t="s">
        <v>189</v>
      </c>
      <c r="BM158" s="143" t="s">
        <v>1466</v>
      </c>
    </row>
    <row r="159" spans="2:65" s="1" customFormat="1" ht="16.5" customHeight="1">
      <c r="B159" s="131"/>
      <c r="C159" s="132" t="s">
        <v>682</v>
      </c>
      <c r="D159" s="132" t="s">
        <v>184</v>
      </c>
      <c r="E159" s="133" t="s">
        <v>7406</v>
      </c>
      <c r="F159" s="134" t="s">
        <v>7407</v>
      </c>
      <c r="G159" s="135" t="s">
        <v>2421</v>
      </c>
      <c r="H159" s="136">
        <v>1</v>
      </c>
      <c r="I159" s="137"/>
      <c r="J159" s="138">
        <f t="shared" si="30"/>
        <v>0</v>
      </c>
      <c r="K159" s="134" t="s">
        <v>3</v>
      </c>
      <c r="L159" s="32"/>
      <c r="M159" s="139" t="s">
        <v>3</v>
      </c>
      <c r="N159" s="140" t="s">
        <v>43</v>
      </c>
      <c r="P159" s="141">
        <f t="shared" si="31"/>
        <v>0</v>
      </c>
      <c r="Q159" s="141">
        <v>0</v>
      </c>
      <c r="R159" s="141">
        <f t="shared" si="32"/>
        <v>0</v>
      </c>
      <c r="S159" s="141">
        <v>0</v>
      </c>
      <c r="T159" s="142">
        <f t="shared" si="33"/>
        <v>0</v>
      </c>
      <c r="AR159" s="143" t="s">
        <v>189</v>
      </c>
      <c r="AT159" s="143" t="s">
        <v>184</v>
      </c>
      <c r="AU159" s="143" t="s">
        <v>81</v>
      </c>
      <c r="AY159" s="17" t="s">
        <v>182</v>
      </c>
      <c r="BE159" s="144">
        <f t="shared" si="34"/>
        <v>0</v>
      </c>
      <c r="BF159" s="144">
        <f t="shared" si="35"/>
        <v>0</v>
      </c>
      <c r="BG159" s="144">
        <f t="shared" si="36"/>
        <v>0</v>
      </c>
      <c r="BH159" s="144">
        <f t="shared" si="37"/>
        <v>0</v>
      </c>
      <c r="BI159" s="144">
        <f t="shared" si="38"/>
        <v>0</v>
      </c>
      <c r="BJ159" s="17" t="s">
        <v>79</v>
      </c>
      <c r="BK159" s="144">
        <f t="shared" si="39"/>
        <v>0</v>
      </c>
      <c r="BL159" s="17" t="s">
        <v>189</v>
      </c>
      <c r="BM159" s="143" t="s">
        <v>1476</v>
      </c>
    </row>
    <row r="160" spans="2:65" s="1" customFormat="1" ht="16.5" customHeight="1">
      <c r="B160" s="131"/>
      <c r="C160" s="132" t="s">
        <v>687</v>
      </c>
      <c r="D160" s="132" t="s">
        <v>184</v>
      </c>
      <c r="E160" s="133" t="s">
        <v>7408</v>
      </c>
      <c r="F160" s="134" t="s">
        <v>7409</v>
      </c>
      <c r="G160" s="135" t="s">
        <v>5256</v>
      </c>
      <c r="H160" s="136">
        <v>1</v>
      </c>
      <c r="I160" s="137"/>
      <c r="J160" s="138">
        <f t="shared" si="30"/>
        <v>0</v>
      </c>
      <c r="K160" s="134" t="s">
        <v>3</v>
      </c>
      <c r="L160" s="32"/>
      <c r="M160" s="139" t="s">
        <v>3</v>
      </c>
      <c r="N160" s="140" t="s">
        <v>43</v>
      </c>
      <c r="P160" s="141">
        <f t="shared" si="31"/>
        <v>0</v>
      </c>
      <c r="Q160" s="141">
        <v>0</v>
      </c>
      <c r="R160" s="141">
        <f t="shared" si="32"/>
        <v>0</v>
      </c>
      <c r="S160" s="141">
        <v>0</v>
      </c>
      <c r="T160" s="142">
        <f t="shared" si="33"/>
        <v>0</v>
      </c>
      <c r="AR160" s="143" t="s">
        <v>189</v>
      </c>
      <c r="AT160" s="143" t="s">
        <v>184</v>
      </c>
      <c r="AU160" s="143" t="s">
        <v>81</v>
      </c>
      <c r="AY160" s="17" t="s">
        <v>182</v>
      </c>
      <c r="BE160" s="144">
        <f t="shared" si="34"/>
        <v>0</v>
      </c>
      <c r="BF160" s="144">
        <f t="shared" si="35"/>
        <v>0</v>
      </c>
      <c r="BG160" s="144">
        <f t="shared" si="36"/>
        <v>0</v>
      </c>
      <c r="BH160" s="144">
        <f t="shared" si="37"/>
        <v>0</v>
      </c>
      <c r="BI160" s="144">
        <f t="shared" si="38"/>
        <v>0</v>
      </c>
      <c r="BJ160" s="17" t="s">
        <v>79</v>
      </c>
      <c r="BK160" s="144">
        <f t="shared" si="39"/>
        <v>0</v>
      </c>
      <c r="BL160" s="17" t="s">
        <v>189</v>
      </c>
      <c r="BM160" s="143" t="s">
        <v>1486</v>
      </c>
    </row>
    <row r="161" spans="2:65" s="1" customFormat="1" ht="24.2" customHeight="1">
      <c r="B161" s="131"/>
      <c r="C161" s="132" t="s">
        <v>695</v>
      </c>
      <c r="D161" s="132" t="s">
        <v>184</v>
      </c>
      <c r="E161" s="133" t="s">
        <v>7410</v>
      </c>
      <c r="F161" s="134" t="s">
        <v>7411</v>
      </c>
      <c r="G161" s="135" t="s">
        <v>2421</v>
      </c>
      <c r="H161" s="136">
        <v>1</v>
      </c>
      <c r="I161" s="137"/>
      <c r="J161" s="138">
        <f t="shared" si="30"/>
        <v>0</v>
      </c>
      <c r="K161" s="134" t="s">
        <v>3</v>
      </c>
      <c r="L161" s="32"/>
      <c r="M161" s="139" t="s">
        <v>3</v>
      </c>
      <c r="N161" s="140" t="s">
        <v>43</v>
      </c>
      <c r="P161" s="141">
        <f t="shared" si="31"/>
        <v>0</v>
      </c>
      <c r="Q161" s="141">
        <v>0</v>
      </c>
      <c r="R161" s="141">
        <f t="shared" si="32"/>
        <v>0</v>
      </c>
      <c r="S161" s="141">
        <v>0</v>
      </c>
      <c r="T161" s="142">
        <f t="shared" si="33"/>
        <v>0</v>
      </c>
      <c r="AR161" s="143" t="s">
        <v>189</v>
      </c>
      <c r="AT161" s="143" t="s">
        <v>184</v>
      </c>
      <c r="AU161" s="143" t="s">
        <v>81</v>
      </c>
      <c r="AY161" s="17" t="s">
        <v>182</v>
      </c>
      <c r="BE161" s="144">
        <f t="shared" si="34"/>
        <v>0</v>
      </c>
      <c r="BF161" s="144">
        <f t="shared" si="35"/>
        <v>0</v>
      </c>
      <c r="BG161" s="144">
        <f t="shared" si="36"/>
        <v>0</v>
      </c>
      <c r="BH161" s="144">
        <f t="shared" si="37"/>
        <v>0</v>
      </c>
      <c r="BI161" s="144">
        <f t="shared" si="38"/>
        <v>0</v>
      </c>
      <c r="BJ161" s="17" t="s">
        <v>79</v>
      </c>
      <c r="BK161" s="144">
        <f t="shared" si="39"/>
        <v>0</v>
      </c>
      <c r="BL161" s="17" t="s">
        <v>189</v>
      </c>
      <c r="BM161" s="143" t="s">
        <v>1497</v>
      </c>
    </row>
    <row r="162" spans="2:65" s="1" customFormat="1" ht="21.75" customHeight="1">
      <c r="B162" s="131"/>
      <c r="C162" s="132" t="s">
        <v>701</v>
      </c>
      <c r="D162" s="132" t="s">
        <v>184</v>
      </c>
      <c r="E162" s="133" t="s">
        <v>7412</v>
      </c>
      <c r="F162" s="134" t="s">
        <v>7038</v>
      </c>
      <c r="G162" s="135" t="s">
        <v>2421</v>
      </c>
      <c r="H162" s="136">
        <v>1</v>
      </c>
      <c r="I162" s="137"/>
      <c r="J162" s="138">
        <f t="shared" si="30"/>
        <v>0</v>
      </c>
      <c r="K162" s="134" t="s">
        <v>3</v>
      </c>
      <c r="L162" s="32"/>
      <c r="M162" s="139" t="s">
        <v>3</v>
      </c>
      <c r="N162" s="140" t="s">
        <v>43</v>
      </c>
      <c r="P162" s="141">
        <f t="shared" si="31"/>
        <v>0</v>
      </c>
      <c r="Q162" s="141">
        <v>0</v>
      </c>
      <c r="R162" s="141">
        <f t="shared" si="32"/>
        <v>0</v>
      </c>
      <c r="S162" s="141">
        <v>0</v>
      </c>
      <c r="T162" s="142">
        <f t="shared" si="33"/>
        <v>0</v>
      </c>
      <c r="AR162" s="143" t="s">
        <v>189</v>
      </c>
      <c r="AT162" s="143" t="s">
        <v>184</v>
      </c>
      <c r="AU162" s="143" t="s">
        <v>81</v>
      </c>
      <c r="AY162" s="17" t="s">
        <v>182</v>
      </c>
      <c r="BE162" s="144">
        <f t="shared" si="34"/>
        <v>0</v>
      </c>
      <c r="BF162" s="144">
        <f t="shared" si="35"/>
        <v>0</v>
      </c>
      <c r="BG162" s="144">
        <f t="shared" si="36"/>
        <v>0</v>
      </c>
      <c r="BH162" s="144">
        <f t="shared" si="37"/>
        <v>0</v>
      </c>
      <c r="BI162" s="144">
        <f t="shared" si="38"/>
        <v>0</v>
      </c>
      <c r="BJ162" s="17" t="s">
        <v>79</v>
      </c>
      <c r="BK162" s="144">
        <f t="shared" si="39"/>
        <v>0</v>
      </c>
      <c r="BL162" s="17" t="s">
        <v>189</v>
      </c>
      <c r="BM162" s="143" t="s">
        <v>1726</v>
      </c>
    </row>
    <row r="163" spans="2:65" s="1" customFormat="1" ht="21.75" customHeight="1">
      <c r="B163" s="131"/>
      <c r="C163" s="132" t="s">
        <v>709</v>
      </c>
      <c r="D163" s="132" t="s">
        <v>184</v>
      </c>
      <c r="E163" s="133" t="s">
        <v>7413</v>
      </c>
      <c r="F163" s="134" t="s">
        <v>7414</v>
      </c>
      <c r="G163" s="135" t="s">
        <v>2421</v>
      </c>
      <c r="H163" s="136">
        <v>1</v>
      </c>
      <c r="I163" s="137"/>
      <c r="J163" s="138">
        <f t="shared" si="30"/>
        <v>0</v>
      </c>
      <c r="K163" s="134" t="s">
        <v>3</v>
      </c>
      <c r="L163" s="32"/>
      <c r="M163" s="139" t="s">
        <v>3</v>
      </c>
      <c r="N163" s="140" t="s">
        <v>43</v>
      </c>
      <c r="P163" s="141">
        <f t="shared" si="31"/>
        <v>0</v>
      </c>
      <c r="Q163" s="141">
        <v>0</v>
      </c>
      <c r="R163" s="141">
        <f t="shared" si="32"/>
        <v>0</v>
      </c>
      <c r="S163" s="141">
        <v>0</v>
      </c>
      <c r="T163" s="142">
        <f t="shared" si="33"/>
        <v>0</v>
      </c>
      <c r="AR163" s="143" t="s">
        <v>189</v>
      </c>
      <c r="AT163" s="143" t="s">
        <v>184</v>
      </c>
      <c r="AU163" s="143" t="s">
        <v>81</v>
      </c>
      <c r="AY163" s="17" t="s">
        <v>182</v>
      </c>
      <c r="BE163" s="144">
        <f t="shared" si="34"/>
        <v>0</v>
      </c>
      <c r="BF163" s="144">
        <f t="shared" si="35"/>
        <v>0</v>
      </c>
      <c r="BG163" s="144">
        <f t="shared" si="36"/>
        <v>0</v>
      </c>
      <c r="BH163" s="144">
        <f t="shared" si="37"/>
        <v>0</v>
      </c>
      <c r="BI163" s="144">
        <f t="shared" si="38"/>
        <v>0</v>
      </c>
      <c r="BJ163" s="17" t="s">
        <v>79</v>
      </c>
      <c r="BK163" s="144">
        <f t="shared" si="39"/>
        <v>0</v>
      </c>
      <c r="BL163" s="17" t="s">
        <v>189</v>
      </c>
      <c r="BM163" s="143" t="s">
        <v>1772</v>
      </c>
    </row>
    <row r="164" spans="2:65" s="1" customFormat="1" ht="24.2" customHeight="1">
      <c r="B164" s="131"/>
      <c r="C164" s="132" t="s">
        <v>714</v>
      </c>
      <c r="D164" s="132" t="s">
        <v>184</v>
      </c>
      <c r="E164" s="133" t="s">
        <v>7415</v>
      </c>
      <c r="F164" s="134" t="s">
        <v>7416</v>
      </c>
      <c r="G164" s="135" t="s">
        <v>2421</v>
      </c>
      <c r="H164" s="136">
        <v>1</v>
      </c>
      <c r="I164" s="137"/>
      <c r="J164" s="138">
        <f t="shared" si="30"/>
        <v>0</v>
      </c>
      <c r="K164" s="134" t="s">
        <v>3</v>
      </c>
      <c r="L164" s="32"/>
      <c r="M164" s="139" t="s">
        <v>3</v>
      </c>
      <c r="N164" s="140" t="s">
        <v>43</v>
      </c>
      <c r="P164" s="141">
        <f t="shared" si="31"/>
        <v>0</v>
      </c>
      <c r="Q164" s="141">
        <v>0</v>
      </c>
      <c r="R164" s="141">
        <f t="shared" si="32"/>
        <v>0</v>
      </c>
      <c r="S164" s="141">
        <v>0</v>
      </c>
      <c r="T164" s="142">
        <f t="shared" si="33"/>
        <v>0</v>
      </c>
      <c r="AR164" s="143" t="s">
        <v>189</v>
      </c>
      <c r="AT164" s="143" t="s">
        <v>184</v>
      </c>
      <c r="AU164" s="143" t="s">
        <v>81</v>
      </c>
      <c r="AY164" s="17" t="s">
        <v>182</v>
      </c>
      <c r="BE164" s="144">
        <f t="shared" si="34"/>
        <v>0</v>
      </c>
      <c r="BF164" s="144">
        <f t="shared" si="35"/>
        <v>0</v>
      </c>
      <c r="BG164" s="144">
        <f t="shared" si="36"/>
        <v>0</v>
      </c>
      <c r="BH164" s="144">
        <f t="shared" si="37"/>
        <v>0</v>
      </c>
      <c r="BI164" s="144">
        <f t="shared" si="38"/>
        <v>0</v>
      </c>
      <c r="BJ164" s="17" t="s">
        <v>79</v>
      </c>
      <c r="BK164" s="144">
        <f t="shared" si="39"/>
        <v>0</v>
      </c>
      <c r="BL164" s="17" t="s">
        <v>189</v>
      </c>
      <c r="BM164" s="143" t="s">
        <v>1786</v>
      </c>
    </row>
    <row r="165" spans="2:65" s="1" customFormat="1" ht="24.2" customHeight="1">
      <c r="B165" s="131"/>
      <c r="C165" s="132" t="s">
        <v>729</v>
      </c>
      <c r="D165" s="132" t="s">
        <v>184</v>
      </c>
      <c r="E165" s="133" t="s">
        <v>7417</v>
      </c>
      <c r="F165" s="134" t="s">
        <v>7418</v>
      </c>
      <c r="G165" s="135" t="s">
        <v>2421</v>
      </c>
      <c r="H165" s="136">
        <v>1</v>
      </c>
      <c r="I165" s="137"/>
      <c r="J165" s="138">
        <f t="shared" si="30"/>
        <v>0</v>
      </c>
      <c r="K165" s="134" t="s">
        <v>3</v>
      </c>
      <c r="L165" s="32"/>
      <c r="M165" s="186" t="s">
        <v>3</v>
      </c>
      <c r="N165" s="187" t="s">
        <v>43</v>
      </c>
      <c r="O165" s="188"/>
      <c r="P165" s="189">
        <f t="shared" si="31"/>
        <v>0</v>
      </c>
      <c r="Q165" s="189">
        <v>0</v>
      </c>
      <c r="R165" s="189">
        <f t="shared" si="32"/>
        <v>0</v>
      </c>
      <c r="S165" s="189">
        <v>0</v>
      </c>
      <c r="T165" s="190">
        <f t="shared" si="33"/>
        <v>0</v>
      </c>
      <c r="AR165" s="143" t="s">
        <v>189</v>
      </c>
      <c r="AT165" s="143" t="s">
        <v>184</v>
      </c>
      <c r="AU165" s="143" t="s">
        <v>81</v>
      </c>
      <c r="AY165" s="17" t="s">
        <v>182</v>
      </c>
      <c r="BE165" s="144">
        <f t="shared" si="34"/>
        <v>0</v>
      </c>
      <c r="BF165" s="144">
        <f t="shared" si="35"/>
        <v>0</v>
      </c>
      <c r="BG165" s="144">
        <f t="shared" si="36"/>
        <v>0</v>
      </c>
      <c r="BH165" s="144">
        <f t="shared" si="37"/>
        <v>0</v>
      </c>
      <c r="BI165" s="144">
        <f t="shared" si="38"/>
        <v>0</v>
      </c>
      <c r="BJ165" s="17" t="s">
        <v>79</v>
      </c>
      <c r="BK165" s="144">
        <f t="shared" si="39"/>
        <v>0</v>
      </c>
      <c r="BL165" s="17" t="s">
        <v>189</v>
      </c>
      <c r="BM165" s="143" t="s">
        <v>1848</v>
      </c>
    </row>
    <row r="166" spans="2:65" s="1" customFormat="1" ht="6.95" customHeight="1">
      <c r="B166" s="41"/>
      <c r="C166" s="42"/>
      <c r="D166" s="42"/>
      <c r="E166" s="42"/>
      <c r="F166" s="42"/>
      <c r="G166" s="42"/>
      <c r="H166" s="42"/>
      <c r="I166" s="42"/>
      <c r="J166" s="42"/>
      <c r="K166" s="42"/>
      <c r="L166" s="32"/>
    </row>
  </sheetData>
  <autoFilter ref="C89:K165"/>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B2:BM12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t="s">
        <v>6</v>
      </c>
      <c r="M2" s="309"/>
      <c r="N2" s="309"/>
      <c r="O2" s="309"/>
      <c r="P2" s="309"/>
      <c r="Q2" s="309"/>
      <c r="R2" s="309"/>
      <c r="S2" s="309"/>
      <c r="T2" s="309"/>
      <c r="U2" s="309"/>
      <c r="V2" s="309"/>
      <c r="AT2" s="17" t="s">
        <v>116</v>
      </c>
    </row>
    <row r="3" spans="2:46" ht="6.95" customHeight="1">
      <c r="B3" s="18"/>
      <c r="C3" s="19"/>
      <c r="D3" s="19"/>
      <c r="E3" s="19"/>
      <c r="F3" s="19"/>
      <c r="G3" s="19"/>
      <c r="H3" s="19"/>
      <c r="I3" s="19"/>
      <c r="J3" s="19"/>
      <c r="K3" s="19"/>
      <c r="L3" s="20"/>
      <c r="AT3" s="17" t="s">
        <v>81</v>
      </c>
    </row>
    <row r="4" spans="2:46" ht="24.95" customHeight="1">
      <c r="B4" s="20"/>
      <c r="D4" s="21" t="s">
        <v>125</v>
      </c>
      <c r="L4" s="20"/>
      <c r="M4" s="89" t="s">
        <v>11</v>
      </c>
      <c r="AT4" s="17" t="s">
        <v>4</v>
      </c>
    </row>
    <row r="5" spans="2:46" ht="6.95" customHeight="1">
      <c r="B5" s="20"/>
      <c r="L5" s="20"/>
    </row>
    <row r="6" spans="2:46" ht="12" customHeight="1">
      <c r="B6" s="20"/>
      <c r="D6" s="27" t="s">
        <v>17</v>
      </c>
      <c r="L6" s="20"/>
    </row>
    <row r="7" spans="2:46" ht="26.25" customHeight="1">
      <c r="B7" s="20"/>
      <c r="E7" s="341" t="str">
        <f>'Rekapitulace stavby'!K6</f>
        <v>Stavební úpravy části objektu A (budovy T13) na dětskou psychiatrii Nemocnice České Budějovice</v>
      </c>
      <c r="F7" s="342"/>
      <c r="G7" s="342"/>
      <c r="H7" s="342"/>
      <c r="L7" s="20"/>
    </row>
    <row r="8" spans="2:46" ht="12" customHeight="1">
      <c r="B8" s="20"/>
      <c r="D8" s="27" t="s">
        <v>126</v>
      </c>
      <c r="L8" s="20"/>
    </row>
    <row r="9" spans="2:46" s="1" customFormat="1" ht="16.5" customHeight="1">
      <c r="B9" s="32"/>
      <c r="E9" s="341" t="s">
        <v>127</v>
      </c>
      <c r="F9" s="340"/>
      <c r="G9" s="340"/>
      <c r="H9" s="340"/>
      <c r="L9" s="32"/>
    </row>
    <row r="10" spans="2:46" s="1" customFormat="1" ht="12" customHeight="1">
      <c r="B10" s="32"/>
      <c r="D10" s="27" t="s">
        <v>128</v>
      </c>
      <c r="L10" s="32"/>
    </row>
    <row r="11" spans="2:46" s="1" customFormat="1" ht="16.5" customHeight="1">
      <c r="B11" s="32"/>
      <c r="E11" s="335" t="s">
        <v>7419</v>
      </c>
      <c r="F11" s="340"/>
      <c r="G11" s="340"/>
      <c r="H11" s="340"/>
      <c r="L11" s="32"/>
    </row>
    <row r="12" spans="2:46" s="1" customFormat="1">
      <c r="B12" s="32"/>
      <c r="L12" s="32"/>
    </row>
    <row r="13" spans="2:46" s="1" customFormat="1" ht="12" customHeight="1">
      <c r="B13" s="32"/>
      <c r="D13" s="27" t="s">
        <v>19</v>
      </c>
      <c r="F13" s="25" t="s">
        <v>3</v>
      </c>
      <c r="I13" s="27" t="s">
        <v>21</v>
      </c>
      <c r="J13" s="25" t="s">
        <v>3</v>
      </c>
      <c r="L13" s="32"/>
    </row>
    <row r="14" spans="2:46" s="1" customFormat="1" ht="12" customHeight="1">
      <c r="B14" s="32"/>
      <c r="D14" s="27" t="s">
        <v>22</v>
      </c>
      <c r="F14" s="25" t="s">
        <v>23</v>
      </c>
      <c r="I14" s="27" t="s">
        <v>24</v>
      </c>
      <c r="J14" s="49" t="str">
        <f>'Rekapitulace stavby'!AN8</f>
        <v>11. 5. 2023</v>
      </c>
      <c r="L14" s="32"/>
    </row>
    <row r="15" spans="2:46" s="1" customFormat="1" ht="10.9" customHeight="1">
      <c r="B15" s="32"/>
      <c r="L15" s="32"/>
    </row>
    <row r="16" spans="2:46" s="1" customFormat="1" ht="12" customHeight="1">
      <c r="B16" s="32"/>
      <c r="D16" s="27" t="s">
        <v>26</v>
      </c>
      <c r="I16" s="27" t="s">
        <v>27</v>
      </c>
      <c r="J16" s="25" t="str">
        <f>IF('Rekapitulace stavby'!AN10="","",'Rekapitulace stavby'!AN10)</f>
        <v/>
      </c>
      <c r="L16" s="32"/>
    </row>
    <row r="17" spans="2:12" s="1" customFormat="1" ht="18" customHeight="1">
      <c r="B17" s="32"/>
      <c r="E17" s="25" t="str">
        <f>IF('Rekapitulace stavby'!E11="","",'Rekapitulace stavby'!E11)</f>
        <v xml:space="preserve"> </v>
      </c>
      <c r="I17" s="27" t="s">
        <v>29</v>
      </c>
      <c r="J17" s="25" t="str">
        <f>IF('Rekapitulace stavby'!AN11="","",'Rekapitulace stavby'!AN11)</f>
        <v/>
      </c>
      <c r="L17" s="32"/>
    </row>
    <row r="18" spans="2:12" s="1" customFormat="1" ht="6.95" customHeight="1">
      <c r="B18" s="32"/>
      <c r="L18" s="32"/>
    </row>
    <row r="19" spans="2:12" s="1" customFormat="1" ht="12" customHeight="1">
      <c r="B19" s="32"/>
      <c r="D19" s="27" t="s">
        <v>30</v>
      </c>
      <c r="I19" s="27" t="s">
        <v>27</v>
      </c>
      <c r="J19" s="28" t="str">
        <f>'Rekapitulace stavby'!AN13</f>
        <v>Vyplň údaj</v>
      </c>
      <c r="L19" s="32"/>
    </row>
    <row r="20" spans="2:12" s="1" customFormat="1" ht="18" customHeight="1">
      <c r="B20" s="32"/>
      <c r="E20" s="343" t="str">
        <f>'Rekapitulace stavby'!E14</f>
        <v>Vyplň údaj</v>
      </c>
      <c r="F20" s="325"/>
      <c r="G20" s="325"/>
      <c r="H20" s="325"/>
      <c r="I20" s="27" t="s">
        <v>29</v>
      </c>
      <c r="J20" s="28" t="str">
        <f>'Rekapitulace stavby'!AN14</f>
        <v>Vyplň údaj</v>
      </c>
      <c r="L20" s="32"/>
    </row>
    <row r="21" spans="2:12" s="1" customFormat="1" ht="6.95" customHeight="1">
      <c r="B21" s="32"/>
      <c r="L21" s="32"/>
    </row>
    <row r="22" spans="2:12" s="1" customFormat="1" ht="12" customHeight="1">
      <c r="B22" s="32"/>
      <c r="D22" s="27" t="s">
        <v>32</v>
      </c>
      <c r="I22" s="27" t="s">
        <v>27</v>
      </c>
      <c r="J22" s="25" t="s">
        <v>3</v>
      </c>
      <c r="L22" s="32"/>
    </row>
    <row r="23" spans="2:12" s="1" customFormat="1" ht="18" customHeight="1">
      <c r="B23" s="32"/>
      <c r="E23" s="25" t="s">
        <v>33</v>
      </c>
      <c r="I23" s="27" t="s">
        <v>29</v>
      </c>
      <c r="J23" s="25" t="s">
        <v>3</v>
      </c>
      <c r="L23" s="32"/>
    </row>
    <row r="24" spans="2:12" s="1" customFormat="1" ht="6.95" customHeight="1">
      <c r="B24" s="32"/>
      <c r="L24" s="32"/>
    </row>
    <row r="25" spans="2:12" s="1" customFormat="1" ht="12" customHeight="1">
      <c r="B25" s="32"/>
      <c r="D25" s="27" t="s">
        <v>35</v>
      </c>
      <c r="I25" s="27" t="s">
        <v>27</v>
      </c>
      <c r="J25" s="25" t="str">
        <f>IF('Rekapitulace stavby'!AN19="","",'Rekapitulace stavby'!AN19)</f>
        <v/>
      </c>
      <c r="L25" s="32"/>
    </row>
    <row r="26" spans="2:12" s="1" customFormat="1" ht="18" customHeight="1">
      <c r="B26" s="32"/>
      <c r="E26" s="25" t="str">
        <f>IF('Rekapitulace stavby'!E20="","",'Rekapitulace stavby'!E20)</f>
        <v xml:space="preserve"> </v>
      </c>
      <c r="I26" s="27" t="s">
        <v>29</v>
      </c>
      <c r="J26" s="25" t="str">
        <f>IF('Rekapitulace stavby'!AN20="","",'Rekapitulace stavby'!AN20)</f>
        <v/>
      </c>
      <c r="L26" s="32"/>
    </row>
    <row r="27" spans="2:12" s="1" customFormat="1" ht="6.95" customHeight="1">
      <c r="B27" s="32"/>
      <c r="L27" s="32"/>
    </row>
    <row r="28" spans="2:12" s="1" customFormat="1" ht="12" customHeight="1">
      <c r="B28" s="32"/>
      <c r="D28" s="27" t="s">
        <v>36</v>
      </c>
      <c r="L28" s="32"/>
    </row>
    <row r="29" spans="2:12" s="7" customFormat="1" ht="71.25" customHeight="1">
      <c r="B29" s="90"/>
      <c r="E29" s="329" t="s">
        <v>37</v>
      </c>
      <c r="F29" s="329"/>
      <c r="G29" s="329"/>
      <c r="H29" s="329"/>
      <c r="L29" s="90"/>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1" t="s">
        <v>38</v>
      </c>
      <c r="J32" s="62">
        <f>ROUND(J92,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92" t="s">
        <v>42</v>
      </c>
      <c r="E35" s="27" t="s">
        <v>43</v>
      </c>
      <c r="F35" s="82">
        <f>ROUND((SUM(BE92:BE125)),  2)</f>
        <v>0</v>
      </c>
      <c r="I35" s="93">
        <v>0.21</v>
      </c>
      <c r="J35" s="82">
        <f>ROUND(((SUM(BE92:BE125))*I35),  2)</f>
        <v>0</v>
      </c>
      <c r="L35" s="32"/>
    </row>
    <row r="36" spans="2:12" s="1" customFormat="1" ht="14.45" customHeight="1">
      <c r="B36" s="32"/>
      <c r="E36" s="27" t="s">
        <v>44</v>
      </c>
      <c r="F36" s="82">
        <f>ROUND((SUM(BF92:BF125)),  2)</f>
        <v>0</v>
      </c>
      <c r="I36" s="93">
        <v>0.15</v>
      </c>
      <c r="J36" s="82">
        <f>ROUND(((SUM(BF92:BF125))*I36),  2)</f>
        <v>0</v>
      </c>
      <c r="L36" s="32"/>
    </row>
    <row r="37" spans="2:12" s="1" customFormat="1" ht="14.45" hidden="1" customHeight="1">
      <c r="B37" s="32"/>
      <c r="E37" s="27" t="s">
        <v>45</v>
      </c>
      <c r="F37" s="82">
        <f>ROUND((SUM(BG92:BG125)),  2)</f>
        <v>0</v>
      </c>
      <c r="I37" s="93">
        <v>0.21</v>
      </c>
      <c r="J37" s="82">
        <f>0</f>
        <v>0</v>
      </c>
      <c r="L37" s="32"/>
    </row>
    <row r="38" spans="2:12" s="1" customFormat="1" ht="14.45" hidden="1" customHeight="1">
      <c r="B38" s="32"/>
      <c r="E38" s="27" t="s">
        <v>46</v>
      </c>
      <c r="F38" s="82">
        <f>ROUND((SUM(BH92:BH125)),  2)</f>
        <v>0</v>
      </c>
      <c r="I38" s="93">
        <v>0.15</v>
      </c>
      <c r="J38" s="82">
        <f>0</f>
        <v>0</v>
      </c>
      <c r="L38" s="32"/>
    </row>
    <row r="39" spans="2:12" s="1" customFormat="1" ht="14.45" hidden="1" customHeight="1">
      <c r="B39" s="32"/>
      <c r="E39" s="27" t="s">
        <v>47</v>
      </c>
      <c r="F39" s="82">
        <f>ROUND((SUM(BI92:BI125)),  2)</f>
        <v>0</v>
      </c>
      <c r="I39" s="93">
        <v>0</v>
      </c>
      <c r="J39" s="82">
        <f>0</f>
        <v>0</v>
      </c>
      <c r="L39" s="32"/>
    </row>
    <row r="40" spans="2:12" s="1" customFormat="1" ht="6.95" customHeight="1">
      <c r="B40" s="32"/>
      <c r="L40" s="32"/>
    </row>
    <row r="41" spans="2:12" s="1" customFormat="1" ht="25.35" customHeight="1">
      <c r="B41" s="32"/>
      <c r="C41" s="94"/>
      <c r="D41" s="95" t="s">
        <v>48</v>
      </c>
      <c r="E41" s="53"/>
      <c r="F41" s="53"/>
      <c r="G41" s="96" t="s">
        <v>49</v>
      </c>
      <c r="H41" s="97" t="s">
        <v>50</v>
      </c>
      <c r="I41" s="53"/>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130</v>
      </c>
      <c r="L47" s="32"/>
    </row>
    <row r="48" spans="2:12" s="1" customFormat="1" ht="6.95" customHeight="1">
      <c r="B48" s="32"/>
      <c r="L48" s="32"/>
    </row>
    <row r="49" spans="2:47" s="1" customFormat="1" ht="12" customHeight="1">
      <c r="B49" s="32"/>
      <c r="C49" s="27" t="s">
        <v>17</v>
      </c>
      <c r="L49" s="32"/>
    </row>
    <row r="50" spans="2:47" s="1" customFormat="1" ht="26.25" customHeight="1">
      <c r="B50" s="32"/>
      <c r="E50" s="341" t="str">
        <f>E7</f>
        <v>Stavební úpravy části objektu A (budovy T13) na dětskou psychiatrii Nemocnice České Budějovice</v>
      </c>
      <c r="F50" s="342"/>
      <c r="G50" s="342"/>
      <c r="H50" s="342"/>
      <c r="L50" s="32"/>
    </row>
    <row r="51" spans="2:47" ht="12" customHeight="1">
      <c r="B51" s="20"/>
      <c r="C51" s="27" t="s">
        <v>126</v>
      </c>
      <c r="L51" s="20"/>
    </row>
    <row r="52" spans="2:47" s="1" customFormat="1" ht="16.5" customHeight="1">
      <c r="B52" s="32"/>
      <c r="E52" s="341" t="s">
        <v>127</v>
      </c>
      <c r="F52" s="340"/>
      <c r="G52" s="340"/>
      <c r="H52" s="340"/>
      <c r="L52" s="32"/>
    </row>
    <row r="53" spans="2:47" s="1" customFormat="1" ht="12" customHeight="1">
      <c r="B53" s="32"/>
      <c r="C53" s="27" t="s">
        <v>128</v>
      </c>
      <c r="L53" s="32"/>
    </row>
    <row r="54" spans="2:47" s="1" customFormat="1" ht="16.5" customHeight="1">
      <c r="B54" s="32"/>
      <c r="E54" s="335" t="str">
        <f>E11</f>
        <v>11 - výtah</v>
      </c>
      <c r="F54" s="340"/>
      <c r="G54" s="340"/>
      <c r="H54" s="340"/>
      <c r="L54" s="32"/>
    </row>
    <row r="55" spans="2:47" s="1" customFormat="1" ht="6.95" customHeight="1">
      <c r="B55" s="32"/>
      <c r="L55" s="32"/>
    </row>
    <row r="56" spans="2:47" s="1" customFormat="1" ht="12" customHeight="1">
      <c r="B56" s="32"/>
      <c r="C56" s="27" t="s">
        <v>22</v>
      </c>
      <c r="F56" s="25" t="str">
        <f>F14</f>
        <v>České Budějovice</v>
      </c>
      <c r="I56" s="27" t="s">
        <v>24</v>
      </c>
      <c r="J56" s="49" t="str">
        <f>IF(J14="","",J14)</f>
        <v>11. 5. 2023</v>
      </c>
      <c r="L56" s="32"/>
    </row>
    <row r="57" spans="2:47" s="1" customFormat="1" ht="6.95" customHeight="1">
      <c r="B57" s="32"/>
      <c r="L57" s="32"/>
    </row>
    <row r="58" spans="2:47" s="1" customFormat="1" ht="25.7" customHeight="1">
      <c r="B58" s="32"/>
      <c r="C58" s="27" t="s">
        <v>26</v>
      </c>
      <c r="F58" s="25" t="str">
        <f>E17</f>
        <v xml:space="preserve"> </v>
      </c>
      <c r="I58" s="27" t="s">
        <v>32</v>
      </c>
      <c r="J58" s="30" t="str">
        <f>E23</f>
        <v>Atelier G+G s.r.o., Jindřichův Hradec</v>
      </c>
      <c r="L58" s="32"/>
    </row>
    <row r="59" spans="2:47" s="1" customFormat="1" ht="15.2" customHeight="1">
      <c r="B59" s="32"/>
      <c r="C59" s="27" t="s">
        <v>30</v>
      </c>
      <c r="F59" s="25" t="str">
        <f>IF(E20="","",E20)</f>
        <v>Vyplň údaj</v>
      </c>
      <c r="I59" s="27" t="s">
        <v>35</v>
      </c>
      <c r="J59" s="30" t="str">
        <f>E26</f>
        <v xml:space="preserve"> </v>
      </c>
      <c r="L59" s="32"/>
    </row>
    <row r="60" spans="2:47" s="1" customFormat="1" ht="10.35" customHeight="1">
      <c r="B60" s="32"/>
      <c r="L60" s="32"/>
    </row>
    <row r="61" spans="2:47" s="1" customFormat="1" ht="29.25" customHeight="1">
      <c r="B61" s="32"/>
      <c r="C61" s="100" t="s">
        <v>131</v>
      </c>
      <c r="D61" s="94"/>
      <c r="E61" s="94"/>
      <c r="F61" s="94"/>
      <c r="G61" s="94"/>
      <c r="H61" s="94"/>
      <c r="I61" s="94"/>
      <c r="J61" s="101" t="s">
        <v>132</v>
      </c>
      <c r="K61" s="94"/>
      <c r="L61" s="32"/>
    </row>
    <row r="62" spans="2:47" s="1" customFormat="1" ht="10.35" customHeight="1">
      <c r="B62" s="32"/>
      <c r="L62" s="32"/>
    </row>
    <row r="63" spans="2:47" s="1" customFormat="1" ht="22.9" customHeight="1">
      <c r="B63" s="32"/>
      <c r="C63" s="102" t="s">
        <v>70</v>
      </c>
      <c r="J63" s="62">
        <f>J92</f>
        <v>0</v>
      </c>
      <c r="L63" s="32"/>
      <c r="AU63" s="17" t="s">
        <v>133</v>
      </c>
    </row>
    <row r="64" spans="2:47" s="8" customFormat="1" ht="24.95" customHeight="1">
      <c r="B64" s="103"/>
      <c r="D64" s="104" t="s">
        <v>134</v>
      </c>
      <c r="E64" s="105"/>
      <c r="F64" s="105"/>
      <c r="G64" s="105"/>
      <c r="H64" s="105"/>
      <c r="I64" s="105"/>
      <c r="J64" s="106">
        <f>J93</f>
        <v>0</v>
      </c>
      <c r="L64" s="103"/>
    </row>
    <row r="65" spans="2:12" s="9" customFormat="1" ht="19.899999999999999" customHeight="1">
      <c r="B65" s="107"/>
      <c r="D65" s="108" t="s">
        <v>141</v>
      </c>
      <c r="E65" s="109"/>
      <c r="F65" s="109"/>
      <c r="G65" s="109"/>
      <c r="H65" s="109"/>
      <c r="I65" s="109"/>
      <c r="J65" s="110">
        <f>J94</f>
        <v>0</v>
      </c>
      <c r="L65" s="107"/>
    </row>
    <row r="66" spans="2:12" s="9" customFormat="1" ht="19.899999999999999" customHeight="1">
      <c r="B66" s="107"/>
      <c r="D66" s="108" t="s">
        <v>143</v>
      </c>
      <c r="E66" s="109"/>
      <c r="F66" s="109"/>
      <c r="G66" s="109"/>
      <c r="H66" s="109"/>
      <c r="I66" s="109"/>
      <c r="J66" s="110">
        <f>J105</f>
        <v>0</v>
      </c>
      <c r="L66" s="107"/>
    </row>
    <row r="67" spans="2:12" s="8" customFormat="1" ht="24.95" customHeight="1">
      <c r="B67" s="103"/>
      <c r="D67" s="104" t="s">
        <v>5790</v>
      </c>
      <c r="E67" s="105"/>
      <c r="F67" s="105"/>
      <c r="G67" s="105"/>
      <c r="H67" s="105"/>
      <c r="I67" s="105"/>
      <c r="J67" s="106">
        <f>J108</f>
        <v>0</v>
      </c>
      <c r="L67" s="103"/>
    </row>
    <row r="68" spans="2:12" s="9" customFormat="1" ht="19.899999999999999" customHeight="1">
      <c r="B68" s="107"/>
      <c r="D68" s="108" t="s">
        <v>156</v>
      </c>
      <c r="E68" s="109"/>
      <c r="F68" s="109"/>
      <c r="G68" s="109"/>
      <c r="H68" s="109"/>
      <c r="I68" s="109"/>
      <c r="J68" s="110">
        <f>J109</f>
        <v>0</v>
      </c>
      <c r="L68" s="107"/>
    </row>
    <row r="69" spans="2:12" s="8" customFormat="1" ht="24.95" customHeight="1">
      <c r="B69" s="103"/>
      <c r="D69" s="104" t="s">
        <v>6473</v>
      </c>
      <c r="E69" s="105"/>
      <c r="F69" s="105"/>
      <c r="G69" s="105"/>
      <c r="H69" s="105"/>
      <c r="I69" s="105"/>
      <c r="J69" s="106">
        <f>J122</f>
        <v>0</v>
      </c>
      <c r="L69" s="103"/>
    </row>
    <row r="70" spans="2:12" s="9" customFormat="1" ht="19.899999999999999" customHeight="1">
      <c r="B70" s="107"/>
      <c r="D70" s="108" t="s">
        <v>7420</v>
      </c>
      <c r="E70" s="109"/>
      <c r="F70" s="109"/>
      <c r="G70" s="109"/>
      <c r="H70" s="109"/>
      <c r="I70" s="109"/>
      <c r="J70" s="110">
        <f>J123</f>
        <v>0</v>
      </c>
      <c r="L70" s="107"/>
    </row>
    <row r="71" spans="2:12" s="1" customFormat="1" ht="21.75" customHeight="1">
      <c r="B71" s="32"/>
      <c r="L71" s="32"/>
    </row>
    <row r="72" spans="2:12" s="1" customFormat="1" ht="6.95" customHeight="1">
      <c r="B72" s="41"/>
      <c r="C72" s="42"/>
      <c r="D72" s="42"/>
      <c r="E72" s="42"/>
      <c r="F72" s="42"/>
      <c r="G72" s="42"/>
      <c r="H72" s="42"/>
      <c r="I72" s="42"/>
      <c r="J72" s="42"/>
      <c r="K72" s="42"/>
      <c r="L72" s="32"/>
    </row>
    <row r="76" spans="2:12" s="1" customFormat="1" ht="6.95" customHeight="1">
      <c r="B76" s="43"/>
      <c r="C76" s="44"/>
      <c r="D76" s="44"/>
      <c r="E76" s="44"/>
      <c r="F76" s="44"/>
      <c r="G76" s="44"/>
      <c r="H76" s="44"/>
      <c r="I76" s="44"/>
      <c r="J76" s="44"/>
      <c r="K76" s="44"/>
      <c r="L76" s="32"/>
    </row>
    <row r="77" spans="2:12" s="1" customFormat="1" ht="24.95" customHeight="1">
      <c r="B77" s="32"/>
      <c r="C77" s="21" t="s">
        <v>167</v>
      </c>
      <c r="L77" s="32"/>
    </row>
    <row r="78" spans="2:12" s="1" customFormat="1" ht="6.95" customHeight="1">
      <c r="B78" s="32"/>
      <c r="L78" s="32"/>
    </row>
    <row r="79" spans="2:12" s="1" customFormat="1" ht="12" customHeight="1">
      <c r="B79" s="32"/>
      <c r="C79" s="27" t="s">
        <v>17</v>
      </c>
      <c r="L79" s="32"/>
    </row>
    <row r="80" spans="2:12" s="1" customFormat="1" ht="26.25" customHeight="1">
      <c r="B80" s="32"/>
      <c r="E80" s="341" t="str">
        <f>E7</f>
        <v>Stavební úpravy části objektu A (budovy T13) na dětskou psychiatrii Nemocnice České Budějovice</v>
      </c>
      <c r="F80" s="342"/>
      <c r="G80" s="342"/>
      <c r="H80" s="342"/>
      <c r="L80" s="32"/>
    </row>
    <row r="81" spans="2:65" ht="12" customHeight="1">
      <c r="B81" s="20"/>
      <c r="C81" s="27" t="s">
        <v>126</v>
      </c>
      <c r="L81" s="20"/>
    </row>
    <row r="82" spans="2:65" s="1" customFormat="1" ht="16.5" customHeight="1">
      <c r="B82" s="32"/>
      <c r="E82" s="341" t="s">
        <v>127</v>
      </c>
      <c r="F82" s="340"/>
      <c r="G82" s="340"/>
      <c r="H82" s="340"/>
      <c r="L82" s="32"/>
    </row>
    <row r="83" spans="2:65" s="1" customFormat="1" ht="12" customHeight="1">
      <c r="B83" s="32"/>
      <c r="C83" s="27" t="s">
        <v>128</v>
      </c>
      <c r="L83" s="32"/>
    </row>
    <row r="84" spans="2:65" s="1" customFormat="1" ht="16.5" customHeight="1">
      <c r="B84" s="32"/>
      <c r="E84" s="335" t="str">
        <f>E11</f>
        <v>11 - výtah</v>
      </c>
      <c r="F84" s="340"/>
      <c r="G84" s="340"/>
      <c r="H84" s="340"/>
      <c r="L84" s="32"/>
    </row>
    <row r="85" spans="2:65" s="1" customFormat="1" ht="6.95" customHeight="1">
      <c r="B85" s="32"/>
      <c r="L85" s="32"/>
    </row>
    <row r="86" spans="2:65" s="1" customFormat="1" ht="12" customHeight="1">
      <c r="B86" s="32"/>
      <c r="C86" s="27" t="s">
        <v>22</v>
      </c>
      <c r="F86" s="25" t="str">
        <f>F14</f>
        <v>České Budějovice</v>
      </c>
      <c r="I86" s="27" t="s">
        <v>24</v>
      </c>
      <c r="J86" s="49" t="str">
        <f>IF(J14="","",J14)</f>
        <v>11. 5. 2023</v>
      </c>
      <c r="L86" s="32"/>
    </row>
    <row r="87" spans="2:65" s="1" customFormat="1" ht="6.95" customHeight="1">
      <c r="B87" s="32"/>
      <c r="L87" s="32"/>
    </row>
    <row r="88" spans="2:65" s="1" customFormat="1" ht="25.7" customHeight="1">
      <c r="B88" s="32"/>
      <c r="C88" s="27" t="s">
        <v>26</v>
      </c>
      <c r="F88" s="25" t="str">
        <f>E17</f>
        <v xml:space="preserve"> </v>
      </c>
      <c r="I88" s="27" t="s">
        <v>32</v>
      </c>
      <c r="J88" s="30" t="str">
        <f>E23</f>
        <v>Atelier G+G s.r.o., Jindřichův Hradec</v>
      </c>
      <c r="L88" s="32"/>
    </row>
    <row r="89" spans="2:65" s="1" customFormat="1" ht="15.2" customHeight="1">
      <c r="B89" s="32"/>
      <c r="C89" s="27" t="s">
        <v>30</v>
      </c>
      <c r="F89" s="25" t="str">
        <f>IF(E20="","",E20)</f>
        <v>Vyplň údaj</v>
      </c>
      <c r="I89" s="27" t="s">
        <v>35</v>
      </c>
      <c r="J89" s="30" t="str">
        <f>E26</f>
        <v xml:space="preserve"> </v>
      </c>
      <c r="L89" s="32"/>
    </row>
    <row r="90" spans="2:65" s="1" customFormat="1" ht="10.35" customHeight="1">
      <c r="B90" s="32"/>
      <c r="L90" s="32"/>
    </row>
    <row r="91" spans="2:65" s="10" customFormat="1" ht="29.25" customHeight="1">
      <c r="B91" s="111"/>
      <c r="C91" s="112" t="s">
        <v>168</v>
      </c>
      <c r="D91" s="113" t="s">
        <v>57</v>
      </c>
      <c r="E91" s="113" t="s">
        <v>53</v>
      </c>
      <c r="F91" s="113" t="s">
        <v>54</v>
      </c>
      <c r="G91" s="113" t="s">
        <v>169</v>
      </c>
      <c r="H91" s="113" t="s">
        <v>170</v>
      </c>
      <c r="I91" s="113" t="s">
        <v>171</v>
      </c>
      <c r="J91" s="113" t="s">
        <v>132</v>
      </c>
      <c r="K91" s="114" t="s">
        <v>172</v>
      </c>
      <c r="L91" s="111"/>
      <c r="M91" s="55" t="s">
        <v>3</v>
      </c>
      <c r="N91" s="56" t="s">
        <v>42</v>
      </c>
      <c r="O91" s="56" t="s">
        <v>173</v>
      </c>
      <c r="P91" s="56" t="s">
        <v>174</v>
      </c>
      <c r="Q91" s="56" t="s">
        <v>175</v>
      </c>
      <c r="R91" s="56" t="s">
        <v>176</v>
      </c>
      <c r="S91" s="56" t="s">
        <v>177</v>
      </c>
      <c r="T91" s="57" t="s">
        <v>178</v>
      </c>
    </row>
    <row r="92" spans="2:65" s="1" customFormat="1" ht="22.9" customHeight="1">
      <c r="B92" s="32"/>
      <c r="C92" s="60" t="s">
        <v>179</v>
      </c>
      <c r="J92" s="115">
        <f>BK92</f>
        <v>0</v>
      </c>
      <c r="L92" s="32"/>
      <c r="M92" s="58"/>
      <c r="N92" s="50"/>
      <c r="O92" s="50"/>
      <c r="P92" s="116">
        <f>P93+P108+P122</f>
        <v>0</v>
      </c>
      <c r="Q92" s="50"/>
      <c r="R92" s="116">
        <f>R93+R108+R122</f>
        <v>6.686656000000001</v>
      </c>
      <c r="S92" s="50"/>
      <c r="T92" s="117">
        <f>T93+T108+T122</f>
        <v>0</v>
      </c>
      <c r="AT92" s="17" t="s">
        <v>71</v>
      </c>
      <c r="AU92" s="17" t="s">
        <v>133</v>
      </c>
      <c r="BK92" s="118">
        <f>BK93+BK108+BK122</f>
        <v>0</v>
      </c>
    </row>
    <row r="93" spans="2:65" s="11" customFormat="1" ht="25.9" customHeight="1">
      <c r="B93" s="119"/>
      <c r="D93" s="120" t="s">
        <v>71</v>
      </c>
      <c r="E93" s="121" t="s">
        <v>180</v>
      </c>
      <c r="F93" s="121" t="s">
        <v>181</v>
      </c>
      <c r="I93" s="122"/>
      <c r="J93" s="123">
        <f>BK93</f>
        <v>0</v>
      </c>
      <c r="L93" s="119"/>
      <c r="M93" s="124"/>
      <c r="P93" s="125">
        <f>P94+P105</f>
        <v>0</v>
      </c>
      <c r="R93" s="125">
        <f>R94+R105</f>
        <v>5.6559999999999996E-3</v>
      </c>
      <c r="T93" s="126">
        <f>T94+T105</f>
        <v>0</v>
      </c>
      <c r="AR93" s="120" t="s">
        <v>79</v>
      </c>
      <c r="AT93" s="127" t="s">
        <v>71</v>
      </c>
      <c r="AU93" s="127" t="s">
        <v>72</v>
      </c>
      <c r="AY93" s="120" t="s">
        <v>182</v>
      </c>
      <c r="BK93" s="128">
        <f>BK94+BK105</f>
        <v>0</v>
      </c>
    </row>
    <row r="94" spans="2:65" s="11" customFormat="1" ht="22.9" customHeight="1">
      <c r="B94" s="119"/>
      <c r="D94" s="120" t="s">
        <v>71</v>
      </c>
      <c r="E94" s="129" t="s">
        <v>243</v>
      </c>
      <c r="F94" s="129" t="s">
        <v>2424</v>
      </c>
      <c r="I94" s="122"/>
      <c r="J94" s="130">
        <f>BK94</f>
        <v>0</v>
      </c>
      <c r="L94" s="119"/>
      <c r="M94" s="124"/>
      <c r="P94" s="125">
        <f>SUM(P95:P104)</f>
        <v>0</v>
      </c>
      <c r="R94" s="125">
        <f>SUM(R95:R104)</f>
        <v>5.6559999999999996E-3</v>
      </c>
      <c r="T94" s="126">
        <f>SUM(T95:T104)</f>
        <v>0</v>
      </c>
      <c r="AR94" s="120" t="s">
        <v>79</v>
      </c>
      <c r="AT94" s="127" t="s">
        <v>71</v>
      </c>
      <c r="AU94" s="127" t="s">
        <v>79</v>
      </c>
      <c r="AY94" s="120" t="s">
        <v>182</v>
      </c>
      <c r="BK94" s="128">
        <f>SUM(BK95:BK104)</f>
        <v>0</v>
      </c>
    </row>
    <row r="95" spans="2:65" s="1" customFormat="1" ht="37.9" customHeight="1">
      <c r="B95" s="131"/>
      <c r="C95" s="132" t="s">
        <v>79</v>
      </c>
      <c r="D95" s="132" t="s">
        <v>184</v>
      </c>
      <c r="E95" s="133" t="s">
        <v>2578</v>
      </c>
      <c r="F95" s="134" t="s">
        <v>2579</v>
      </c>
      <c r="G95" s="135" t="s">
        <v>543</v>
      </c>
      <c r="H95" s="136">
        <v>16</v>
      </c>
      <c r="I95" s="137"/>
      <c r="J95" s="138">
        <f>ROUND(I95*H95,2)</f>
        <v>0</v>
      </c>
      <c r="K95" s="134" t="s">
        <v>188</v>
      </c>
      <c r="L95" s="32"/>
      <c r="M95" s="139" t="s">
        <v>3</v>
      </c>
      <c r="N95" s="140" t="s">
        <v>43</v>
      </c>
      <c r="P95" s="141">
        <f>O95*H95</f>
        <v>0</v>
      </c>
      <c r="Q95" s="141">
        <v>2.0000000000000002E-5</v>
      </c>
      <c r="R95" s="141">
        <f>Q95*H95</f>
        <v>3.2000000000000003E-4</v>
      </c>
      <c r="S95" s="141">
        <v>0</v>
      </c>
      <c r="T95" s="142">
        <f>S95*H95</f>
        <v>0</v>
      </c>
      <c r="AR95" s="143" t="s">
        <v>189</v>
      </c>
      <c r="AT95" s="143" t="s">
        <v>184</v>
      </c>
      <c r="AU95" s="143" t="s">
        <v>81</v>
      </c>
      <c r="AY95" s="17" t="s">
        <v>182</v>
      </c>
      <c r="BE95" s="144">
        <f>IF(N95="základní",J95,0)</f>
        <v>0</v>
      </c>
      <c r="BF95" s="144">
        <f>IF(N95="snížená",J95,0)</f>
        <v>0</v>
      </c>
      <c r="BG95" s="144">
        <f>IF(N95="zákl. přenesená",J95,0)</f>
        <v>0</v>
      </c>
      <c r="BH95" s="144">
        <f>IF(N95="sníž. přenesená",J95,0)</f>
        <v>0</v>
      </c>
      <c r="BI95" s="144">
        <f>IF(N95="nulová",J95,0)</f>
        <v>0</v>
      </c>
      <c r="BJ95" s="17" t="s">
        <v>79</v>
      </c>
      <c r="BK95" s="144">
        <f>ROUND(I95*H95,2)</f>
        <v>0</v>
      </c>
      <c r="BL95" s="17" t="s">
        <v>189</v>
      </c>
      <c r="BM95" s="143" t="s">
        <v>7421</v>
      </c>
    </row>
    <row r="96" spans="2:65" s="1" customFormat="1">
      <c r="B96" s="32"/>
      <c r="D96" s="145" t="s">
        <v>191</v>
      </c>
      <c r="F96" s="146" t="s">
        <v>2581</v>
      </c>
      <c r="I96" s="147"/>
      <c r="L96" s="32"/>
      <c r="M96" s="148"/>
      <c r="T96" s="52"/>
      <c r="AT96" s="17" t="s">
        <v>191</v>
      </c>
      <c r="AU96" s="17" t="s">
        <v>81</v>
      </c>
    </row>
    <row r="97" spans="2:65" s="1" customFormat="1" ht="33" customHeight="1">
      <c r="B97" s="131"/>
      <c r="C97" s="132" t="s">
        <v>81</v>
      </c>
      <c r="D97" s="132" t="s">
        <v>184</v>
      </c>
      <c r="E97" s="133" t="s">
        <v>2586</v>
      </c>
      <c r="F97" s="134" t="s">
        <v>2587</v>
      </c>
      <c r="G97" s="135" t="s">
        <v>543</v>
      </c>
      <c r="H97" s="136">
        <v>16</v>
      </c>
      <c r="I97" s="137"/>
      <c r="J97" s="138">
        <f>ROUND(I97*H97,2)</f>
        <v>0</v>
      </c>
      <c r="K97" s="134" t="s">
        <v>188</v>
      </c>
      <c r="L97" s="32"/>
      <c r="M97" s="139" t="s">
        <v>3</v>
      </c>
      <c r="N97" s="140" t="s">
        <v>43</v>
      </c>
      <c r="P97" s="141">
        <f>O97*H97</f>
        <v>0</v>
      </c>
      <c r="Q97" s="141">
        <v>2.7999999999999998E-4</v>
      </c>
      <c r="R97" s="141">
        <f>Q97*H97</f>
        <v>4.4799999999999996E-3</v>
      </c>
      <c r="S97" s="141">
        <v>0</v>
      </c>
      <c r="T97" s="142">
        <f>S97*H97</f>
        <v>0</v>
      </c>
      <c r="AR97" s="143" t="s">
        <v>189</v>
      </c>
      <c r="AT97" s="143" t="s">
        <v>184</v>
      </c>
      <c r="AU97" s="143" t="s">
        <v>81</v>
      </c>
      <c r="AY97" s="17" t="s">
        <v>182</v>
      </c>
      <c r="BE97" s="144">
        <f>IF(N97="základní",J97,0)</f>
        <v>0</v>
      </c>
      <c r="BF97" s="144">
        <f>IF(N97="snížená",J97,0)</f>
        <v>0</v>
      </c>
      <c r="BG97" s="144">
        <f>IF(N97="zákl. přenesená",J97,0)</f>
        <v>0</v>
      </c>
      <c r="BH97" s="144">
        <f>IF(N97="sníž. přenesená",J97,0)</f>
        <v>0</v>
      </c>
      <c r="BI97" s="144">
        <f>IF(N97="nulová",J97,0)</f>
        <v>0</v>
      </c>
      <c r="BJ97" s="17" t="s">
        <v>79</v>
      </c>
      <c r="BK97" s="144">
        <f>ROUND(I97*H97,2)</f>
        <v>0</v>
      </c>
      <c r="BL97" s="17" t="s">
        <v>189</v>
      </c>
      <c r="BM97" s="143" t="s">
        <v>7422</v>
      </c>
    </row>
    <row r="98" spans="2:65" s="1" customFormat="1">
      <c r="B98" s="32"/>
      <c r="D98" s="145" t="s">
        <v>191</v>
      </c>
      <c r="F98" s="146" t="s">
        <v>2589</v>
      </c>
      <c r="I98" s="147"/>
      <c r="L98" s="32"/>
      <c r="M98" s="148"/>
      <c r="T98" s="52"/>
      <c r="AT98" s="17" t="s">
        <v>191</v>
      </c>
      <c r="AU98" s="17" t="s">
        <v>81</v>
      </c>
    </row>
    <row r="99" spans="2:65" s="1" customFormat="1" ht="24.2" customHeight="1">
      <c r="B99" s="131"/>
      <c r="C99" s="164" t="s">
        <v>202</v>
      </c>
      <c r="D99" s="164" t="s">
        <v>281</v>
      </c>
      <c r="E99" s="165" t="s">
        <v>2596</v>
      </c>
      <c r="F99" s="166" t="s">
        <v>2597</v>
      </c>
      <c r="G99" s="167" t="s">
        <v>2598</v>
      </c>
      <c r="H99" s="168">
        <v>0.16</v>
      </c>
      <c r="I99" s="169"/>
      <c r="J99" s="170">
        <f>ROUND(I99*H99,2)</f>
        <v>0</v>
      </c>
      <c r="K99" s="166" t="s">
        <v>188</v>
      </c>
      <c r="L99" s="171"/>
      <c r="M99" s="172" t="s">
        <v>3</v>
      </c>
      <c r="N99" s="173" t="s">
        <v>43</v>
      </c>
      <c r="P99" s="141">
        <f>O99*H99</f>
        <v>0</v>
      </c>
      <c r="Q99" s="141">
        <v>3.3300000000000001E-3</v>
      </c>
      <c r="R99" s="141">
        <f>Q99*H99</f>
        <v>5.3280000000000005E-4</v>
      </c>
      <c r="S99" s="141">
        <v>0</v>
      </c>
      <c r="T99" s="142">
        <f>S99*H99</f>
        <v>0</v>
      </c>
      <c r="AR99" s="143" t="s">
        <v>236</v>
      </c>
      <c r="AT99" s="143" t="s">
        <v>281</v>
      </c>
      <c r="AU99" s="143" t="s">
        <v>81</v>
      </c>
      <c r="AY99" s="17" t="s">
        <v>182</v>
      </c>
      <c r="BE99" s="144">
        <f>IF(N99="základní",J99,0)</f>
        <v>0</v>
      </c>
      <c r="BF99" s="144">
        <f>IF(N99="snížená",J99,0)</f>
        <v>0</v>
      </c>
      <c r="BG99" s="144">
        <f>IF(N99="zákl. přenesená",J99,0)</f>
        <v>0</v>
      </c>
      <c r="BH99" s="144">
        <f>IF(N99="sníž. přenesená",J99,0)</f>
        <v>0</v>
      </c>
      <c r="BI99" s="144">
        <f>IF(N99="nulová",J99,0)</f>
        <v>0</v>
      </c>
      <c r="BJ99" s="17" t="s">
        <v>79</v>
      </c>
      <c r="BK99" s="144">
        <f>ROUND(I99*H99,2)</f>
        <v>0</v>
      </c>
      <c r="BL99" s="17" t="s">
        <v>189</v>
      </c>
      <c r="BM99" s="143" t="s">
        <v>7423</v>
      </c>
    </row>
    <row r="100" spans="2:65" s="12" customFormat="1">
      <c r="B100" s="149"/>
      <c r="D100" s="150" t="s">
        <v>193</v>
      </c>
      <c r="F100" s="152" t="s">
        <v>7424</v>
      </c>
      <c r="H100" s="153">
        <v>0.16</v>
      </c>
      <c r="I100" s="154"/>
      <c r="L100" s="149"/>
      <c r="M100" s="155"/>
      <c r="T100" s="156"/>
      <c r="AT100" s="151" t="s">
        <v>193</v>
      </c>
      <c r="AU100" s="151" t="s">
        <v>81</v>
      </c>
      <c r="AV100" s="12" t="s">
        <v>81</v>
      </c>
      <c r="AW100" s="12" t="s">
        <v>4</v>
      </c>
      <c r="AX100" s="12" t="s">
        <v>79</v>
      </c>
      <c r="AY100" s="151" t="s">
        <v>182</v>
      </c>
    </row>
    <row r="101" spans="2:65" s="1" customFormat="1" ht="24.2" customHeight="1">
      <c r="B101" s="131"/>
      <c r="C101" s="164" t="s">
        <v>189</v>
      </c>
      <c r="D101" s="164" t="s">
        <v>281</v>
      </c>
      <c r="E101" s="165" t="s">
        <v>2602</v>
      </c>
      <c r="F101" s="166" t="s">
        <v>2603</v>
      </c>
      <c r="G101" s="167" t="s">
        <v>2598</v>
      </c>
      <c r="H101" s="168">
        <v>0.16</v>
      </c>
      <c r="I101" s="169"/>
      <c r="J101" s="170">
        <f>ROUND(I101*H101,2)</f>
        <v>0</v>
      </c>
      <c r="K101" s="166" t="s">
        <v>188</v>
      </c>
      <c r="L101" s="171"/>
      <c r="M101" s="172" t="s">
        <v>3</v>
      </c>
      <c r="N101" s="173" t="s">
        <v>43</v>
      </c>
      <c r="P101" s="141">
        <f>O101*H101</f>
        <v>0</v>
      </c>
      <c r="Q101" s="141">
        <v>1.1299999999999999E-3</v>
      </c>
      <c r="R101" s="141">
        <f>Q101*H101</f>
        <v>1.808E-4</v>
      </c>
      <c r="S101" s="141">
        <v>0</v>
      </c>
      <c r="T101" s="142">
        <f>S101*H101</f>
        <v>0</v>
      </c>
      <c r="AR101" s="143" t="s">
        <v>236</v>
      </c>
      <c r="AT101" s="143" t="s">
        <v>281</v>
      </c>
      <c r="AU101" s="143" t="s">
        <v>81</v>
      </c>
      <c r="AY101" s="17" t="s">
        <v>182</v>
      </c>
      <c r="BE101" s="144">
        <f>IF(N101="základní",J101,0)</f>
        <v>0</v>
      </c>
      <c r="BF101" s="144">
        <f>IF(N101="snížená",J101,0)</f>
        <v>0</v>
      </c>
      <c r="BG101" s="144">
        <f>IF(N101="zákl. přenesená",J101,0)</f>
        <v>0</v>
      </c>
      <c r="BH101" s="144">
        <f>IF(N101="sníž. přenesená",J101,0)</f>
        <v>0</v>
      </c>
      <c r="BI101" s="144">
        <f>IF(N101="nulová",J101,0)</f>
        <v>0</v>
      </c>
      <c r="BJ101" s="17" t="s">
        <v>79</v>
      </c>
      <c r="BK101" s="144">
        <f>ROUND(I101*H101,2)</f>
        <v>0</v>
      </c>
      <c r="BL101" s="17" t="s">
        <v>189</v>
      </c>
      <c r="BM101" s="143" t="s">
        <v>7425</v>
      </c>
    </row>
    <row r="102" spans="2:65" s="12" customFormat="1">
      <c r="B102" s="149"/>
      <c r="D102" s="150" t="s">
        <v>193</v>
      </c>
      <c r="F102" s="152" t="s">
        <v>7424</v>
      </c>
      <c r="H102" s="153">
        <v>0.16</v>
      </c>
      <c r="I102" s="154"/>
      <c r="L102" s="149"/>
      <c r="M102" s="155"/>
      <c r="T102" s="156"/>
      <c r="AT102" s="151" t="s">
        <v>193</v>
      </c>
      <c r="AU102" s="151" t="s">
        <v>81</v>
      </c>
      <c r="AV102" s="12" t="s">
        <v>81</v>
      </c>
      <c r="AW102" s="12" t="s">
        <v>4</v>
      </c>
      <c r="AX102" s="12" t="s">
        <v>79</v>
      </c>
      <c r="AY102" s="151" t="s">
        <v>182</v>
      </c>
    </row>
    <row r="103" spans="2:65" s="1" customFormat="1" ht="24.2" customHeight="1">
      <c r="B103" s="131"/>
      <c r="C103" s="164" t="s">
        <v>218</v>
      </c>
      <c r="D103" s="164" t="s">
        <v>281</v>
      </c>
      <c r="E103" s="165" t="s">
        <v>2606</v>
      </c>
      <c r="F103" s="166" t="s">
        <v>2607</v>
      </c>
      <c r="G103" s="167" t="s">
        <v>2598</v>
      </c>
      <c r="H103" s="168">
        <v>0.16</v>
      </c>
      <c r="I103" s="169"/>
      <c r="J103" s="170">
        <f>ROUND(I103*H103,2)</f>
        <v>0</v>
      </c>
      <c r="K103" s="166" t="s">
        <v>188</v>
      </c>
      <c r="L103" s="171"/>
      <c r="M103" s="172" t="s">
        <v>3</v>
      </c>
      <c r="N103" s="173" t="s">
        <v>43</v>
      </c>
      <c r="P103" s="141">
        <f>O103*H103</f>
        <v>0</v>
      </c>
      <c r="Q103" s="141">
        <v>8.8999999999999995E-4</v>
      </c>
      <c r="R103" s="141">
        <f>Q103*H103</f>
        <v>1.4239999999999999E-4</v>
      </c>
      <c r="S103" s="141">
        <v>0</v>
      </c>
      <c r="T103" s="142">
        <f>S103*H103</f>
        <v>0</v>
      </c>
      <c r="AR103" s="143" t="s">
        <v>236</v>
      </c>
      <c r="AT103" s="143" t="s">
        <v>281</v>
      </c>
      <c r="AU103" s="143" t="s">
        <v>81</v>
      </c>
      <c r="AY103" s="17" t="s">
        <v>182</v>
      </c>
      <c r="BE103" s="144">
        <f>IF(N103="základní",J103,0)</f>
        <v>0</v>
      </c>
      <c r="BF103" s="144">
        <f>IF(N103="snížená",J103,0)</f>
        <v>0</v>
      </c>
      <c r="BG103" s="144">
        <f>IF(N103="zákl. přenesená",J103,0)</f>
        <v>0</v>
      </c>
      <c r="BH103" s="144">
        <f>IF(N103="sníž. přenesená",J103,0)</f>
        <v>0</v>
      </c>
      <c r="BI103" s="144">
        <f>IF(N103="nulová",J103,0)</f>
        <v>0</v>
      </c>
      <c r="BJ103" s="17" t="s">
        <v>79</v>
      </c>
      <c r="BK103" s="144">
        <f>ROUND(I103*H103,2)</f>
        <v>0</v>
      </c>
      <c r="BL103" s="17" t="s">
        <v>189</v>
      </c>
      <c r="BM103" s="143" t="s">
        <v>7426</v>
      </c>
    </row>
    <row r="104" spans="2:65" s="12" customFormat="1">
      <c r="B104" s="149"/>
      <c r="D104" s="150" t="s">
        <v>193</v>
      </c>
      <c r="F104" s="152" t="s">
        <v>7424</v>
      </c>
      <c r="H104" s="153">
        <v>0.16</v>
      </c>
      <c r="I104" s="154"/>
      <c r="L104" s="149"/>
      <c r="M104" s="155"/>
      <c r="T104" s="156"/>
      <c r="AT104" s="151" t="s">
        <v>193</v>
      </c>
      <c r="AU104" s="151" t="s">
        <v>81</v>
      </c>
      <c r="AV104" s="12" t="s">
        <v>81</v>
      </c>
      <c r="AW104" s="12" t="s">
        <v>4</v>
      </c>
      <c r="AX104" s="12" t="s">
        <v>79</v>
      </c>
      <c r="AY104" s="151" t="s">
        <v>182</v>
      </c>
    </row>
    <row r="105" spans="2:65" s="11" customFormat="1" ht="22.9" customHeight="1">
      <c r="B105" s="119"/>
      <c r="D105" s="120" t="s">
        <v>71</v>
      </c>
      <c r="E105" s="129" t="s">
        <v>3084</v>
      </c>
      <c r="F105" s="129" t="s">
        <v>3085</v>
      </c>
      <c r="I105" s="122"/>
      <c r="J105" s="130">
        <f>BK105</f>
        <v>0</v>
      </c>
      <c r="L105" s="119"/>
      <c r="M105" s="124"/>
      <c r="P105" s="125">
        <f>SUM(P106:P107)</f>
        <v>0</v>
      </c>
      <c r="R105" s="125">
        <f>SUM(R106:R107)</f>
        <v>0</v>
      </c>
      <c r="T105" s="126">
        <f>SUM(T106:T107)</f>
        <v>0</v>
      </c>
      <c r="AR105" s="120" t="s">
        <v>79</v>
      </c>
      <c r="AT105" s="127" t="s">
        <v>71</v>
      </c>
      <c r="AU105" s="127" t="s">
        <v>79</v>
      </c>
      <c r="AY105" s="120" t="s">
        <v>182</v>
      </c>
      <c r="BK105" s="128">
        <f>SUM(BK106:BK107)</f>
        <v>0</v>
      </c>
    </row>
    <row r="106" spans="2:65" s="1" customFormat="1" ht="55.5" customHeight="1">
      <c r="B106" s="131"/>
      <c r="C106" s="132" t="s">
        <v>224</v>
      </c>
      <c r="D106" s="132" t="s">
        <v>184</v>
      </c>
      <c r="E106" s="133" t="s">
        <v>7427</v>
      </c>
      <c r="F106" s="134" t="s">
        <v>7428</v>
      </c>
      <c r="G106" s="135" t="s">
        <v>256</v>
      </c>
      <c r="H106" s="136">
        <v>6.0000000000000001E-3</v>
      </c>
      <c r="I106" s="137"/>
      <c r="J106" s="138">
        <f>ROUND(I106*H106,2)</f>
        <v>0</v>
      </c>
      <c r="K106" s="134" t="s">
        <v>188</v>
      </c>
      <c r="L106" s="32"/>
      <c r="M106" s="139" t="s">
        <v>3</v>
      </c>
      <c r="N106" s="140" t="s">
        <v>43</v>
      </c>
      <c r="P106" s="141">
        <f>O106*H106</f>
        <v>0</v>
      </c>
      <c r="Q106" s="141">
        <v>0</v>
      </c>
      <c r="R106" s="141">
        <f>Q106*H106</f>
        <v>0</v>
      </c>
      <c r="S106" s="141">
        <v>0</v>
      </c>
      <c r="T106" s="142">
        <f>S106*H106</f>
        <v>0</v>
      </c>
      <c r="AR106" s="143" t="s">
        <v>189</v>
      </c>
      <c r="AT106" s="143" t="s">
        <v>184</v>
      </c>
      <c r="AU106" s="143" t="s">
        <v>81</v>
      </c>
      <c r="AY106" s="17" t="s">
        <v>182</v>
      </c>
      <c r="BE106" s="144">
        <f>IF(N106="základní",J106,0)</f>
        <v>0</v>
      </c>
      <c r="BF106" s="144">
        <f>IF(N106="snížená",J106,0)</f>
        <v>0</v>
      </c>
      <c r="BG106" s="144">
        <f>IF(N106="zákl. přenesená",J106,0)</f>
        <v>0</v>
      </c>
      <c r="BH106" s="144">
        <f>IF(N106="sníž. přenesená",J106,0)</f>
        <v>0</v>
      </c>
      <c r="BI106" s="144">
        <f>IF(N106="nulová",J106,0)</f>
        <v>0</v>
      </c>
      <c r="BJ106" s="17" t="s">
        <v>79</v>
      </c>
      <c r="BK106" s="144">
        <f>ROUND(I106*H106,2)</f>
        <v>0</v>
      </c>
      <c r="BL106" s="17" t="s">
        <v>189</v>
      </c>
      <c r="BM106" s="143" t="s">
        <v>7429</v>
      </c>
    </row>
    <row r="107" spans="2:65" s="1" customFormat="1">
      <c r="B107" s="32"/>
      <c r="D107" s="145" t="s">
        <v>191</v>
      </c>
      <c r="F107" s="146" t="s">
        <v>7430</v>
      </c>
      <c r="I107" s="147"/>
      <c r="L107" s="32"/>
      <c r="M107" s="148"/>
      <c r="T107" s="52"/>
      <c r="AT107" s="17" t="s">
        <v>191</v>
      </c>
      <c r="AU107" s="17" t="s">
        <v>81</v>
      </c>
    </row>
    <row r="108" spans="2:65" s="11" customFormat="1" ht="25.9" customHeight="1">
      <c r="B108" s="119"/>
      <c r="D108" s="120" t="s">
        <v>71</v>
      </c>
      <c r="E108" s="121" t="s">
        <v>3091</v>
      </c>
      <c r="F108" s="121" t="s">
        <v>5797</v>
      </c>
      <c r="I108" s="122"/>
      <c r="J108" s="123">
        <f>BK108</f>
        <v>0</v>
      </c>
      <c r="L108" s="119"/>
      <c r="M108" s="124"/>
      <c r="P108" s="125">
        <f>P109</f>
        <v>0</v>
      </c>
      <c r="R108" s="125">
        <f>R109</f>
        <v>6.6810000000000009</v>
      </c>
      <c r="T108" s="126">
        <f>T109</f>
        <v>0</v>
      </c>
      <c r="AR108" s="120" t="s">
        <v>81</v>
      </c>
      <c r="AT108" s="127" t="s">
        <v>71</v>
      </c>
      <c r="AU108" s="127" t="s">
        <v>72</v>
      </c>
      <c r="AY108" s="120" t="s">
        <v>182</v>
      </c>
      <c r="BK108" s="128">
        <f>BK109</f>
        <v>0</v>
      </c>
    </row>
    <row r="109" spans="2:65" s="11" customFormat="1" ht="22.9" customHeight="1">
      <c r="B109" s="119"/>
      <c r="D109" s="120" t="s">
        <v>71</v>
      </c>
      <c r="E109" s="129" t="s">
        <v>4395</v>
      </c>
      <c r="F109" s="129" t="s">
        <v>4396</v>
      </c>
      <c r="I109" s="122"/>
      <c r="J109" s="130">
        <f>BK109</f>
        <v>0</v>
      </c>
      <c r="L109" s="119"/>
      <c r="M109" s="124"/>
      <c r="P109" s="125">
        <f>SUM(P110:P121)</f>
        <v>0</v>
      </c>
      <c r="R109" s="125">
        <f>SUM(R110:R121)</f>
        <v>6.6810000000000009</v>
      </c>
      <c r="T109" s="126">
        <f>SUM(T110:T121)</f>
        <v>0</v>
      </c>
      <c r="AR109" s="120" t="s">
        <v>81</v>
      </c>
      <c r="AT109" s="127" t="s">
        <v>71</v>
      </c>
      <c r="AU109" s="127" t="s">
        <v>79</v>
      </c>
      <c r="AY109" s="120" t="s">
        <v>182</v>
      </c>
      <c r="BK109" s="128">
        <f>SUM(BK110:BK121)</f>
        <v>0</v>
      </c>
    </row>
    <row r="110" spans="2:65" s="1" customFormat="1" ht="37.9" customHeight="1">
      <c r="B110" s="131"/>
      <c r="C110" s="132" t="s">
        <v>230</v>
      </c>
      <c r="D110" s="132" t="s">
        <v>184</v>
      </c>
      <c r="E110" s="133" t="s">
        <v>7431</v>
      </c>
      <c r="F110" s="134" t="s">
        <v>7432</v>
      </c>
      <c r="G110" s="135" t="s">
        <v>543</v>
      </c>
      <c r="H110" s="136">
        <v>131</v>
      </c>
      <c r="I110" s="137"/>
      <c r="J110" s="138">
        <f>ROUND(I110*H110,2)</f>
        <v>0</v>
      </c>
      <c r="K110" s="134" t="s">
        <v>3</v>
      </c>
      <c r="L110" s="32"/>
      <c r="M110" s="139" t="s">
        <v>3</v>
      </c>
      <c r="N110" s="140" t="s">
        <v>43</v>
      </c>
      <c r="P110" s="141">
        <f>O110*H110</f>
        <v>0</v>
      </c>
      <c r="Q110" s="141">
        <v>0.05</v>
      </c>
      <c r="R110" s="141">
        <f>Q110*H110</f>
        <v>6.5500000000000007</v>
      </c>
      <c r="S110" s="141">
        <v>0</v>
      </c>
      <c r="T110" s="142">
        <f>S110*H110</f>
        <v>0</v>
      </c>
      <c r="AR110" s="143" t="s">
        <v>286</v>
      </c>
      <c r="AT110" s="143" t="s">
        <v>184</v>
      </c>
      <c r="AU110" s="143" t="s">
        <v>81</v>
      </c>
      <c r="AY110" s="17" t="s">
        <v>182</v>
      </c>
      <c r="BE110" s="144">
        <f>IF(N110="základní",J110,0)</f>
        <v>0</v>
      </c>
      <c r="BF110" s="144">
        <f>IF(N110="snížená",J110,0)</f>
        <v>0</v>
      </c>
      <c r="BG110" s="144">
        <f>IF(N110="zákl. přenesená",J110,0)</f>
        <v>0</v>
      </c>
      <c r="BH110" s="144">
        <f>IF(N110="sníž. přenesená",J110,0)</f>
        <v>0</v>
      </c>
      <c r="BI110" s="144">
        <f>IF(N110="nulová",J110,0)</f>
        <v>0</v>
      </c>
      <c r="BJ110" s="17" t="s">
        <v>79</v>
      </c>
      <c r="BK110" s="144">
        <f>ROUND(I110*H110,2)</f>
        <v>0</v>
      </c>
      <c r="BL110" s="17" t="s">
        <v>286</v>
      </c>
      <c r="BM110" s="143" t="s">
        <v>7433</v>
      </c>
    </row>
    <row r="111" spans="2:65" s="12" customFormat="1">
      <c r="B111" s="149"/>
      <c r="D111" s="150" t="s">
        <v>193</v>
      </c>
      <c r="E111" s="151" t="s">
        <v>3</v>
      </c>
      <c r="F111" s="152" t="s">
        <v>7434</v>
      </c>
      <c r="H111" s="153">
        <v>131</v>
      </c>
      <c r="I111" s="154"/>
      <c r="L111" s="149"/>
      <c r="M111" s="155"/>
      <c r="T111" s="156"/>
      <c r="AT111" s="151" t="s">
        <v>193</v>
      </c>
      <c r="AU111" s="151" t="s">
        <v>81</v>
      </c>
      <c r="AV111" s="12" t="s">
        <v>81</v>
      </c>
      <c r="AW111" s="12" t="s">
        <v>34</v>
      </c>
      <c r="AX111" s="12" t="s">
        <v>79</v>
      </c>
      <c r="AY111" s="151" t="s">
        <v>182</v>
      </c>
    </row>
    <row r="112" spans="2:65" s="1" customFormat="1" ht="24.2" customHeight="1">
      <c r="B112" s="131"/>
      <c r="C112" s="164" t="s">
        <v>236</v>
      </c>
      <c r="D112" s="164" t="s">
        <v>281</v>
      </c>
      <c r="E112" s="165" t="s">
        <v>736</v>
      </c>
      <c r="F112" s="166" t="s">
        <v>737</v>
      </c>
      <c r="G112" s="167" t="s">
        <v>256</v>
      </c>
      <c r="H112" s="168">
        <v>7.4999999999999997E-2</v>
      </c>
      <c r="I112" s="169"/>
      <c r="J112" s="170">
        <f>ROUND(I112*H112,2)</f>
        <v>0</v>
      </c>
      <c r="K112" s="166" t="s">
        <v>188</v>
      </c>
      <c r="L112" s="171"/>
      <c r="M112" s="172" t="s">
        <v>3</v>
      </c>
      <c r="N112" s="173" t="s">
        <v>43</v>
      </c>
      <c r="P112" s="141">
        <f>O112*H112</f>
        <v>0</v>
      </c>
      <c r="Q112" s="141">
        <v>1</v>
      </c>
      <c r="R112" s="141">
        <f>Q112*H112</f>
        <v>7.4999999999999997E-2</v>
      </c>
      <c r="S112" s="141">
        <v>0</v>
      </c>
      <c r="T112" s="142">
        <f>S112*H112</f>
        <v>0</v>
      </c>
      <c r="AR112" s="143" t="s">
        <v>405</v>
      </c>
      <c r="AT112" s="143" t="s">
        <v>281</v>
      </c>
      <c r="AU112" s="143" t="s">
        <v>81</v>
      </c>
      <c r="AY112" s="17" t="s">
        <v>182</v>
      </c>
      <c r="BE112" s="144">
        <f>IF(N112="základní",J112,0)</f>
        <v>0</v>
      </c>
      <c r="BF112" s="144">
        <f>IF(N112="snížená",J112,0)</f>
        <v>0</v>
      </c>
      <c r="BG112" s="144">
        <f>IF(N112="zákl. přenesená",J112,0)</f>
        <v>0</v>
      </c>
      <c r="BH112" s="144">
        <f>IF(N112="sníž. přenesená",J112,0)</f>
        <v>0</v>
      </c>
      <c r="BI112" s="144">
        <f>IF(N112="nulová",J112,0)</f>
        <v>0</v>
      </c>
      <c r="BJ112" s="17" t="s">
        <v>79</v>
      </c>
      <c r="BK112" s="144">
        <f>ROUND(I112*H112,2)</f>
        <v>0</v>
      </c>
      <c r="BL112" s="17" t="s">
        <v>286</v>
      </c>
      <c r="BM112" s="143" t="s">
        <v>7435</v>
      </c>
    </row>
    <row r="113" spans="2:65" s="1" customFormat="1" ht="19.5">
      <c r="B113" s="32"/>
      <c r="D113" s="150" t="s">
        <v>739</v>
      </c>
      <c r="F113" s="181" t="s">
        <v>740</v>
      </c>
      <c r="I113" s="147"/>
      <c r="L113" s="32"/>
      <c r="M113" s="148"/>
      <c r="T113" s="52"/>
      <c r="AT113" s="17" t="s">
        <v>739</v>
      </c>
      <c r="AU113" s="17" t="s">
        <v>81</v>
      </c>
    </row>
    <row r="114" spans="2:65" s="12" customFormat="1">
      <c r="B114" s="149"/>
      <c r="D114" s="150" t="s">
        <v>193</v>
      </c>
      <c r="E114" s="151" t="s">
        <v>3</v>
      </c>
      <c r="F114" s="152" t="s">
        <v>7436</v>
      </c>
      <c r="H114" s="153">
        <v>7.4999999999999997E-2</v>
      </c>
      <c r="I114" s="154"/>
      <c r="L114" s="149"/>
      <c r="M114" s="155"/>
      <c r="T114" s="156"/>
      <c r="AT114" s="151" t="s">
        <v>193</v>
      </c>
      <c r="AU114" s="151" t="s">
        <v>81</v>
      </c>
      <c r="AV114" s="12" t="s">
        <v>81</v>
      </c>
      <c r="AW114" s="12" t="s">
        <v>34</v>
      </c>
      <c r="AX114" s="12" t="s">
        <v>79</v>
      </c>
      <c r="AY114" s="151" t="s">
        <v>182</v>
      </c>
    </row>
    <row r="115" spans="2:65" s="1" customFormat="1" ht="21.75" customHeight="1">
      <c r="B115" s="131"/>
      <c r="C115" s="164" t="s">
        <v>243</v>
      </c>
      <c r="D115" s="164" t="s">
        <v>281</v>
      </c>
      <c r="E115" s="165" t="s">
        <v>4465</v>
      </c>
      <c r="F115" s="166" t="s">
        <v>4466</v>
      </c>
      <c r="G115" s="167" t="s">
        <v>256</v>
      </c>
      <c r="H115" s="168">
        <v>5.6000000000000001E-2</v>
      </c>
      <c r="I115" s="169"/>
      <c r="J115" s="170">
        <f>ROUND(I115*H115,2)</f>
        <v>0</v>
      </c>
      <c r="K115" s="166" t="s">
        <v>188</v>
      </c>
      <c r="L115" s="171"/>
      <c r="M115" s="172" t="s">
        <v>3</v>
      </c>
      <c r="N115" s="173" t="s">
        <v>43</v>
      </c>
      <c r="P115" s="141">
        <f>O115*H115</f>
        <v>0</v>
      </c>
      <c r="Q115" s="141">
        <v>1</v>
      </c>
      <c r="R115" s="141">
        <f>Q115*H115</f>
        <v>5.6000000000000001E-2</v>
      </c>
      <c r="S115" s="141">
        <v>0</v>
      </c>
      <c r="T115" s="142">
        <f>S115*H115</f>
        <v>0</v>
      </c>
      <c r="AR115" s="143" t="s">
        <v>405</v>
      </c>
      <c r="AT115" s="143" t="s">
        <v>281</v>
      </c>
      <c r="AU115" s="143" t="s">
        <v>81</v>
      </c>
      <c r="AY115" s="17" t="s">
        <v>182</v>
      </c>
      <c r="BE115" s="144">
        <f>IF(N115="základní",J115,0)</f>
        <v>0</v>
      </c>
      <c r="BF115" s="144">
        <f>IF(N115="snížená",J115,0)</f>
        <v>0</v>
      </c>
      <c r="BG115" s="144">
        <f>IF(N115="zákl. přenesená",J115,0)</f>
        <v>0</v>
      </c>
      <c r="BH115" s="144">
        <f>IF(N115="sníž. přenesená",J115,0)</f>
        <v>0</v>
      </c>
      <c r="BI115" s="144">
        <f>IF(N115="nulová",J115,0)</f>
        <v>0</v>
      </c>
      <c r="BJ115" s="17" t="s">
        <v>79</v>
      </c>
      <c r="BK115" s="144">
        <f>ROUND(I115*H115,2)</f>
        <v>0</v>
      </c>
      <c r="BL115" s="17" t="s">
        <v>286</v>
      </c>
      <c r="BM115" s="143" t="s">
        <v>7437</v>
      </c>
    </row>
    <row r="116" spans="2:65" s="1" customFormat="1" ht="19.5">
      <c r="B116" s="32"/>
      <c r="D116" s="150" t="s">
        <v>739</v>
      </c>
      <c r="F116" s="181" t="s">
        <v>4468</v>
      </c>
      <c r="I116" s="147"/>
      <c r="L116" s="32"/>
      <c r="M116" s="148"/>
      <c r="T116" s="52"/>
      <c r="AT116" s="17" t="s">
        <v>739</v>
      </c>
      <c r="AU116" s="17" t="s">
        <v>81</v>
      </c>
    </row>
    <row r="117" spans="2:65" s="12" customFormat="1">
      <c r="B117" s="149"/>
      <c r="D117" s="150" t="s">
        <v>193</v>
      </c>
      <c r="E117" s="151" t="s">
        <v>3</v>
      </c>
      <c r="F117" s="152" t="s">
        <v>7438</v>
      </c>
      <c r="H117" s="153">
        <v>5.6000000000000001E-2</v>
      </c>
      <c r="I117" s="154"/>
      <c r="L117" s="149"/>
      <c r="M117" s="155"/>
      <c r="T117" s="156"/>
      <c r="AT117" s="151" t="s">
        <v>193</v>
      </c>
      <c r="AU117" s="151" t="s">
        <v>81</v>
      </c>
      <c r="AV117" s="12" t="s">
        <v>81</v>
      </c>
      <c r="AW117" s="12" t="s">
        <v>34</v>
      </c>
      <c r="AX117" s="12" t="s">
        <v>79</v>
      </c>
      <c r="AY117" s="151" t="s">
        <v>182</v>
      </c>
    </row>
    <row r="118" spans="2:65" s="1" customFormat="1" ht="49.15" customHeight="1">
      <c r="B118" s="131"/>
      <c r="C118" s="132" t="s">
        <v>111</v>
      </c>
      <c r="D118" s="132" t="s">
        <v>184</v>
      </c>
      <c r="E118" s="133" t="s">
        <v>4668</v>
      </c>
      <c r="F118" s="134" t="s">
        <v>4669</v>
      </c>
      <c r="G118" s="135" t="s">
        <v>256</v>
      </c>
      <c r="H118" s="136">
        <v>6.681</v>
      </c>
      <c r="I118" s="137"/>
      <c r="J118" s="138">
        <f>ROUND(I118*H118,2)</f>
        <v>0</v>
      </c>
      <c r="K118" s="134" t="s">
        <v>188</v>
      </c>
      <c r="L118" s="32"/>
      <c r="M118" s="139" t="s">
        <v>3</v>
      </c>
      <c r="N118" s="140" t="s">
        <v>43</v>
      </c>
      <c r="P118" s="141">
        <f>O118*H118</f>
        <v>0</v>
      </c>
      <c r="Q118" s="141">
        <v>0</v>
      </c>
      <c r="R118" s="141">
        <f>Q118*H118</f>
        <v>0</v>
      </c>
      <c r="S118" s="141">
        <v>0</v>
      </c>
      <c r="T118" s="142">
        <f>S118*H118</f>
        <v>0</v>
      </c>
      <c r="AR118" s="143" t="s">
        <v>286</v>
      </c>
      <c r="AT118" s="143" t="s">
        <v>184</v>
      </c>
      <c r="AU118" s="143" t="s">
        <v>81</v>
      </c>
      <c r="AY118" s="17" t="s">
        <v>182</v>
      </c>
      <c r="BE118" s="144">
        <f>IF(N118="základní",J118,0)</f>
        <v>0</v>
      </c>
      <c r="BF118" s="144">
        <f>IF(N118="snížená",J118,0)</f>
        <v>0</v>
      </c>
      <c r="BG118" s="144">
        <f>IF(N118="zákl. přenesená",J118,0)</f>
        <v>0</v>
      </c>
      <c r="BH118" s="144">
        <f>IF(N118="sníž. přenesená",J118,0)</f>
        <v>0</v>
      </c>
      <c r="BI118" s="144">
        <f>IF(N118="nulová",J118,0)</f>
        <v>0</v>
      </c>
      <c r="BJ118" s="17" t="s">
        <v>79</v>
      </c>
      <c r="BK118" s="144">
        <f>ROUND(I118*H118,2)</f>
        <v>0</v>
      </c>
      <c r="BL118" s="17" t="s">
        <v>286</v>
      </c>
      <c r="BM118" s="143" t="s">
        <v>7439</v>
      </c>
    </row>
    <row r="119" spans="2:65" s="1" customFormat="1">
      <c r="B119" s="32"/>
      <c r="D119" s="145" t="s">
        <v>191</v>
      </c>
      <c r="F119" s="146" t="s">
        <v>4671</v>
      </c>
      <c r="I119" s="147"/>
      <c r="L119" s="32"/>
      <c r="M119" s="148"/>
      <c r="T119" s="52"/>
      <c r="AT119" s="17" t="s">
        <v>191</v>
      </c>
      <c r="AU119" s="17" t="s">
        <v>81</v>
      </c>
    </row>
    <row r="120" spans="2:65" s="1" customFormat="1" ht="49.15" customHeight="1">
      <c r="B120" s="131"/>
      <c r="C120" s="132" t="s">
        <v>114</v>
      </c>
      <c r="D120" s="132" t="s">
        <v>184</v>
      </c>
      <c r="E120" s="133" t="s">
        <v>7440</v>
      </c>
      <c r="F120" s="134" t="s">
        <v>7441</v>
      </c>
      <c r="G120" s="135" t="s">
        <v>256</v>
      </c>
      <c r="H120" s="136">
        <v>6.681</v>
      </c>
      <c r="I120" s="137"/>
      <c r="J120" s="138">
        <f>ROUND(I120*H120,2)</f>
        <v>0</v>
      </c>
      <c r="K120" s="134" t="s">
        <v>188</v>
      </c>
      <c r="L120" s="32"/>
      <c r="M120" s="139" t="s">
        <v>3</v>
      </c>
      <c r="N120" s="140" t="s">
        <v>43</v>
      </c>
      <c r="P120" s="141">
        <f>O120*H120</f>
        <v>0</v>
      </c>
      <c r="Q120" s="141">
        <v>0</v>
      </c>
      <c r="R120" s="141">
        <f>Q120*H120</f>
        <v>0</v>
      </c>
      <c r="S120" s="141">
        <v>0</v>
      </c>
      <c r="T120" s="142">
        <f>S120*H120</f>
        <v>0</v>
      </c>
      <c r="AR120" s="143" t="s">
        <v>286</v>
      </c>
      <c r="AT120" s="143" t="s">
        <v>184</v>
      </c>
      <c r="AU120" s="143" t="s">
        <v>81</v>
      </c>
      <c r="AY120" s="17" t="s">
        <v>182</v>
      </c>
      <c r="BE120" s="144">
        <f>IF(N120="základní",J120,0)</f>
        <v>0</v>
      </c>
      <c r="BF120" s="144">
        <f>IF(N120="snížená",J120,0)</f>
        <v>0</v>
      </c>
      <c r="BG120" s="144">
        <f>IF(N120="zákl. přenesená",J120,0)</f>
        <v>0</v>
      </c>
      <c r="BH120" s="144">
        <f>IF(N120="sníž. přenesená",J120,0)</f>
        <v>0</v>
      </c>
      <c r="BI120" s="144">
        <f>IF(N120="nulová",J120,0)</f>
        <v>0</v>
      </c>
      <c r="BJ120" s="17" t="s">
        <v>79</v>
      </c>
      <c r="BK120" s="144">
        <f>ROUND(I120*H120,2)</f>
        <v>0</v>
      </c>
      <c r="BL120" s="17" t="s">
        <v>286</v>
      </c>
      <c r="BM120" s="143" t="s">
        <v>7442</v>
      </c>
    </row>
    <row r="121" spans="2:65" s="1" customFormat="1">
      <c r="B121" s="32"/>
      <c r="D121" s="145" t="s">
        <v>191</v>
      </c>
      <c r="F121" s="146" t="s">
        <v>7443</v>
      </c>
      <c r="I121" s="147"/>
      <c r="L121" s="32"/>
      <c r="M121" s="148"/>
      <c r="T121" s="52"/>
      <c r="AT121" s="17" t="s">
        <v>191</v>
      </c>
      <c r="AU121" s="17" t="s">
        <v>81</v>
      </c>
    </row>
    <row r="122" spans="2:65" s="11" customFormat="1" ht="25.9" customHeight="1">
      <c r="B122" s="119"/>
      <c r="D122" s="120" t="s">
        <v>71</v>
      </c>
      <c r="E122" s="121" t="s">
        <v>281</v>
      </c>
      <c r="F122" s="121" t="s">
        <v>6475</v>
      </c>
      <c r="I122" s="122"/>
      <c r="J122" s="123">
        <f>BK122</f>
        <v>0</v>
      </c>
      <c r="L122" s="119"/>
      <c r="M122" s="124"/>
      <c r="P122" s="125">
        <f>P123</f>
        <v>0</v>
      </c>
      <c r="R122" s="125">
        <f>R123</f>
        <v>0</v>
      </c>
      <c r="T122" s="126">
        <f>T123</f>
        <v>0</v>
      </c>
      <c r="AR122" s="120" t="s">
        <v>202</v>
      </c>
      <c r="AT122" s="127" t="s">
        <v>71</v>
      </c>
      <c r="AU122" s="127" t="s">
        <v>72</v>
      </c>
      <c r="AY122" s="120" t="s">
        <v>182</v>
      </c>
      <c r="BK122" s="128">
        <f>BK123</f>
        <v>0</v>
      </c>
    </row>
    <row r="123" spans="2:65" s="11" customFormat="1" ht="22.9" customHeight="1">
      <c r="B123" s="119"/>
      <c r="D123" s="120" t="s">
        <v>71</v>
      </c>
      <c r="E123" s="129" t="s">
        <v>7444</v>
      </c>
      <c r="F123" s="129" t="s">
        <v>7445</v>
      </c>
      <c r="I123" s="122"/>
      <c r="J123" s="130">
        <f>BK123</f>
        <v>0</v>
      </c>
      <c r="L123" s="119"/>
      <c r="M123" s="124"/>
      <c r="P123" s="125">
        <f>SUM(P124:P125)</f>
        <v>0</v>
      </c>
      <c r="R123" s="125">
        <f>SUM(R124:R125)</f>
        <v>0</v>
      </c>
      <c r="T123" s="126">
        <f>SUM(T124:T125)</f>
        <v>0</v>
      </c>
      <c r="AR123" s="120" t="s">
        <v>202</v>
      </c>
      <c r="AT123" s="127" t="s">
        <v>71</v>
      </c>
      <c r="AU123" s="127" t="s">
        <v>79</v>
      </c>
      <c r="AY123" s="120" t="s">
        <v>182</v>
      </c>
      <c r="BK123" s="128">
        <f>SUM(BK124:BK125)</f>
        <v>0</v>
      </c>
    </row>
    <row r="124" spans="2:65" s="1" customFormat="1" ht="24.2" customHeight="1">
      <c r="B124" s="131"/>
      <c r="C124" s="132" t="s">
        <v>260</v>
      </c>
      <c r="D124" s="132" t="s">
        <v>184</v>
      </c>
      <c r="E124" s="133" t="s">
        <v>7446</v>
      </c>
      <c r="F124" s="134" t="s">
        <v>7447</v>
      </c>
      <c r="G124" s="135" t="s">
        <v>543</v>
      </c>
      <c r="H124" s="136">
        <v>1</v>
      </c>
      <c r="I124" s="137"/>
      <c r="J124" s="138">
        <f>ROUND(I124*H124,2)</f>
        <v>0</v>
      </c>
      <c r="K124" s="134" t="s">
        <v>3</v>
      </c>
      <c r="L124" s="32"/>
      <c r="M124" s="139" t="s">
        <v>3</v>
      </c>
      <c r="N124" s="140" t="s">
        <v>43</v>
      </c>
      <c r="P124" s="141">
        <f>O124*H124</f>
        <v>0</v>
      </c>
      <c r="Q124" s="141">
        <v>0</v>
      </c>
      <c r="R124" s="141">
        <f>Q124*H124</f>
        <v>0</v>
      </c>
      <c r="S124" s="141">
        <v>0</v>
      </c>
      <c r="T124" s="142">
        <f>S124*H124</f>
        <v>0</v>
      </c>
      <c r="AR124" s="143" t="s">
        <v>709</v>
      </c>
      <c r="AT124" s="143" t="s">
        <v>184</v>
      </c>
      <c r="AU124" s="143" t="s">
        <v>81</v>
      </c>
      <c r="AY124" s="17" t="s">
        <v>182</v>
      </c>
      <c r="BE124" s="144">
        <f>IF(N124="základní",J124,0)</f>
        <v>0</v>
      </c>
      <c r="BF124" s="144">
        <f>IF(N124="snížená",J124,0)</f>
        <v>0</v>
      </c>
      <c r="BG124" s="144">
        <f>IF(N124="zákl. přenesená",J124,0)</f>
        <v>0</v>
      </c>
      <c r="BH124" s="144">
        <f>IF(N124="sníž. přenesená",J124,0)</f>
        <v>0</v>
      </c>
      <c r="BI124" s="144">
        <f>IF(N124="nulová",J124,0)</f>
        <v>0</v>
      </c>
      <c r="BJ124" s="17" t="s">
        <v>79</v>
      </c>
      <c r="BK124" s="144">
        <f>ROUND(I124*H124,2)</f>
        <v>0</v>
      </c>
      <c r="BL124" s="17" t="s">
        <v>709</v>
      </c>
      <c r="BM124" s="143" t="s">
        <v>7448</v>
      </c>
    </row>
    <row r="125" spans="2:65" s="1" customFormat="1" ht="165.75">
      <c r="B125" s="32"/>
      <c r="D125" s="150" t="s">
        <v>739</v>
      </c>
      <c r="F125" s="181" t="s">
        <v>7449</v>
      </c>
      <c r="I125" s="147"/>
      <c r="L125" s="32"/>
      <c r="M125" s="191"/>
      <c r="N125" s="188"/>
      <c r="O125" s="188"/>
      <c r="P125" s="188"/>
      <c r="Q125" s="188"/>
      <c r="R125" s="188"/>
      <c r="S125" s="188"/>
      <c r="T125" s="192"/>
      <c r="AT125" s="17" t="s">
        <v>739</v>
      </c>
      <c r="AU125" s="17" t="s">
        <v>81</v>
      </c>
    </row>
    <row r="126" spans="2:65" s="1" customFormat="1" ht="6.95" customHeight="1">
      <c r="B126" s="41"/>
      <c r="C126" s="42"/>
      <c r="D126" s="42"/>
      <c r="E126" s="42"/>
      <c r="F126" s="42"/>
      <c r="G126" s="42"/>
      <c r="H126" s="42"/>
      <c r="I126" s="42"/>
      <c r="J126" s="42"/>
      <c r="K126" s="42"/>
      <c r="L126" s="32"/>
    </row>
  </sheetData>
  <autoFilter ref="C91:K125"/>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hyperlink ref="F98" r:id="rId2"/>
    <hyperlink ref="F107" r:id="rId3"/>
    <hyperlink ref="F119" r:id="rId4"/>
    <hyperlink ref="F121" r:id="rId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13.xml><?xml version="1.0" encoding="utf-8"?>
<worksheet xmlns="http://schemas.openxmlformats.org/spreadsheetml/2006/main" xmlns:r="http://schemas.openxmlformats.org/officeDocument/2006/relationships">
  <sheetPr>
    <pageSetUpPr fitToPage="1"/>
  </sheetPr>
  <dimension ref="B2:BM21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t="s">
        <v>6</v>
      </c>
      <c r="M2" s="309"/>
      <c r="N2" s="309"/>
      <c r="O2" s="309"/>
      <c r="P2" s="309"/>
      <c r="Q2" s="309"/>
      <c r="R2" s="309"/>
      <c r="S2" s="309"/>
      <c r="T2" s="309"/>
      <c r="U2" s="309"/>
      <c r="V2" s="309"/>
      <c r="AT2" s="17" t="s">
        <v>121</v>
      </c>
    </row>
    <row r="3" spans="2:46" ht="6.95" customHeight="1">
      <c r="B3" s="18"/>
      <c r="C3" s="19"/>
      <c r="D3" s="19"/>
      <c r="E3" s="19"/>
      <c r="F3" s="19"/>
      <c r="G3" s="19"/>
      <c r="H3" s="19"/>
      <c r="I3" s="19"/>
      <c r="J3" s="19"/>
      <c r="K3" s="19"/>
      <c r="L3" s="20"/>
      <c r="AT3" s="17" t="s">
        <v>81</v>
      </c>
    </row>
    <row r="4" spans="2:46" ht="24.95" customHeight="1">
      <c r="B4" s="20"/>
      <c r="D4" s="21" t="s">
        <v>125</v>
      </c>
      <c r="L4" s="20"/>
      <c r="M4" s="89" t="s">
        <v>11</v>
      </c>
      <c r="AT4" s="17" t="s">
        <v>4</v>
      </c>
    </row>
    <row r="5" spans="2:46" ht="6.95" customHeight="1">
      <c r="B5" s="20"/>
      <c r="L5" s="20"/>
    </row>
    <row r="6" spans="2:46" ht="12" customHeight="1">
      <c r="B6" s="20"/>
      <c r="D6" s="27" t="s">
        <v>17</v>
      </c>
      <c r="L6" s="20"/>
    </row>
    <row r="7" spans="2:46" ht="26.25" customHeight="1">
      <c r="B7" s="20"/>
      <c r="E7" s="341" t="str">
        <f>'Rekapitulace stavby'!K6</f>
        <v>Stavební úpravy části objektu A (budovy T13) na dětskou psychiatrii Nemocnice České Budějovice</v>
      </c>
      <c r="F7" s="342"/>
      <c r="G7" s="342"/>
      <c r="H7" s="342"/>
      <c r="L7" s="20"/>
    </row>
    <row r="8" spans="2:46" ht="12" customHeight="1">
      <c r="B8" s="20"/>
      <c r="D8" s="27" t="s">
        <v>126</v>
      </c>
      <c r="L8" s="20"/>
    </row>
    <row r="9" spans="2:46" s="1" customFormat="1" ht="16.5" customHeight="1">
      <c r="B9" s="32"/>
      <c r="E9" s="341" t="s">
        <v>7450</v>
      </c>
      <c r="F9" s="340"/>
      <c r="G9" s="340"/>
      <c r="H9" s="340"/>
      <c r="L9" s="32"/>
    </row>
    <row r="10" spans="2:46" s="1" customFormat="1" ht="12" customHeight="1">
      <c r="B10" s="32"/>
      <c r="D10" s="27" t="s">
        <v>128</v>
      </c>
      <c r="L10" s="32"/>
    </row>
    <row r="11" spans="2:46" s="1" customFormat="1" ht="16.5" customHeight="1">
      <c r="B11" s="32"/>
      <c r="E11" s="335" t="s">
        <v>129</v>
      </c>
      <c r="F11" s="340"/>
      <c r="G11" s="340"/>
      <c r="H11" s="340"/>
      <c r="L11" s="32"/>
    </row>
    <row r="12" spans="2:46" s="1" customFormat="1">
      <c r="B12" s="32"/>
      <c r="L12" s="32"/>
    </row>
    <row r="13" spans="2:46" s="1" customFormat="1" ht="12" customHeight="1">
      <c r="B13" s="32"/>
      <c r="D13" s="27" t="s">
        <v>19</v>
      </c>
      <c r="F13" s="25" t="s">
        <v>20</v>
      </c>
      <c r="I13" s="27" t="s">
        <v>21</v>
      </c>
      <c r="J13" s="25" t="s">
        <v>3</v>
      </c>
      <c r="L13" s="32"/>
    </row>
    <row r="14" spans="2:46" s="1" customFormat="1" ht="12" customHeight="1">
      <c r="B14" s="32"/>
      <c r="D14" s="27" t="s">
        <v>22</v>
      </c>
      <c r="F14" s="25" t="s">
        <v>23</v>
      </c>
      <c r="I14" s="27" t="s">
        <v>24</v>
      </c>
      <c r="J14" s="49" t="str">
        <f>'Rekapitulace stavby'!AN8</f>
        <v>11. 5. 2023</v>
      </c>
      <c r="L14" s="32"/>
    </row>
    <row r="15" spans="2:46" s="1" customFormat="1" ht="10.9" customHeight="1">
      <c r="B15" s="32"/>
      <c r="L15" s="32"/>
    </row>
    <row r="16" spans="2:46" s="1" customFormat="1" ht="12" customHeight="1">
      <c r="B16" s="32"/>
      <c r="D16" s="27" t="s">
        <v>26</v>
      </c>
      <c r="I16" s="27" t="s">
        <v>27</v>
      </c>
      <c r="J16" s="25" t="str">
        <f>IF('Rekapitulace stavby'!AN10="","",'Rekapitulace stavby'!AN10)</f>
        <v/>
      </c>
      <c r="L16" s="32"/>
    </row>
    <row r="17" spans="2:12" s="1" customFormat="1" ht="18" customHeight="1">
      <c r="B17" s="32"/>
      <c r="E17" s="25" t="str">
        <f>IF('Rekapitulace stavby'!E11="","",'Rekapitulace stavby'!E11)</f>
        <v xml:space="preserve"> </v>
      </c>
      <c r="I17" s="27" t="s">
        <v>29</v>
      </c>
      <c r="J17" s="25" t="str">
        <f>IF('Rekapitulace stavby'!AN11="","",'Rekapitulace stavby'!AN11)</f>
        <v/>
      </c>
      <c r="L17" s="32"/>
    </row>
    <row r="18" spans="2:12" s="1" customFormat="1" ht="6.95" customHeight="1">
      <c r="B18" s="32"/>
      <c r="L18" s="32"/>
    </row>
    <row r="19" spans="2:12" s="1" customFormat="1" ht="12" customHeight="1">
      <c r="B19" s="32"/>
      <c r="D19" s="27" t="s">
        <v>30</v>
      </c>
      <c r="I19" s="27" t="s">
        <v>27</v>
      </c>
      <c r="J19" s="28" t="str">
        <f>'Rekapitulace stavby'!AN13</f>
        <v>Vyplň údaj</v>
      </c>
      <c r="L19" s="32"/>
    </row>
    <row r="20" spans="2:12" s="1" customFormat="1" ht="18" customHeight="1">
      <c r="B20" s="32"/>
      <c r="E20" s="343" t="str">
        <f>'Rekapitulace stavby'!E14</f>
        <v>Vyplň údaj</v>
      </c>
      <c r="F20" s="325"/>
      <c r="G20" s="325"/>
      <c r="H20" s="325"/>
      <c r="I20" s="27" t="s">
        <v>29</v>
      </c>
      <c r="J20" s="28" t="str">
        <f>'Rekapitulace stavby'!AN14</f>
        <v>Vyplň údaj</v>
      </c>
      <c r="L20" s="32"/>
    </row>
    <row r="21" spans="2:12" s="1" customFormat="1" ht="6.95" customHeight="1">
      <c r="B21" s="32"/>
      <c r="L21" s="32"/>
    </row>
    <row r="22" spans="2:12" s="1" customFormat="1" ht="12" customHeight="1">
      <c r="B22" s="32"/>
      <c r="D22" s="27" t="s">
        <v>32</v>
      </c>
      <c r="I22" s="27" t="s">
        <v>27</v>
      </c>
      <c r="J22" s="25" t="s">
        <v>3</v>
      </c>
      <c r="L22" s="32"/>
    </row>
    <row r="23" spans="2:12" s="1" customFormat="1" ht="18" customHeight="1">
      <c r="B23" s="32"/>
      <c r="E23" s="25" t="s">
        <v>33</v>
      </c>
      <c r="I23" s="27" t="s">
        <v>29</v>
      </c>
      <c r="J23" s="25" t="s">
        <v>3</v>
      </c>
      <c r="L23" s="32"/>
    </row>
    <row r="24" spans="2:12" s="1" customFormat="1" ht="6.95" customHeight="1">
      <c r="B24" s="32"/>
      <c r="L24" s="32"/>
    </row>
    <row r="25" spans="2:12" s="1" customFormat="1" ht="12" customHeight="1">
      <c r="B25" s="32"/>
      <c r="D25" s="27" t="s">
        <v>35</v>
      </c>
      <c r="I25" s="27" t="s">
        <v>27</v>
      </c>
      <c r="J25" s="25" t="str">
        <f>IF('Rekapitulace stavby'!AN19="","",'Rekapitulace stavby'!AN19)</f>
        <v/>
      </c>
      <c r="L25" s="32"/>
    </row>
    <row r="26" spans="2:12" s="1" customFormat="1" ht="18" customHeight="1">
      <c r="B26" s="32"/>
      <c r="E26" s="25" t="str">
        <f>IF('Rekapitulace stavby'!E20="","",'Rekapitulace stavby'!E20)</f>
        <v xml:space="preserve"> </v>
      </c>
      <c r="I26" s="27" t="s">
        <v>29</v>
      </c>
      <c r="J26" s="25" t="str">
        <f>IF('Rekapitulace stavby'!AN20="","",'Rekapitulace stavby'!AN20)</f>
        <v/>
      </c>
      <c r="L26" s="32"/>
    </row>
    <row r="27" spans="2:12" s="1" customFormat="1" ht="6.95" customHeight="1">
      <c r="B27" s="32"/>
      <c r="L27" s="32"/>
    </row>
    <row r="28" spans="2:12" s="1" customFormat="1" ht="12" customHeight="1">
      <c r="B28" s="32"/>
      <c r="D28" s="27" t="s">
        <v>36</v>
      </c>
      <c r="L28" s="32"/>
    </row>
    <row r="29" spans="2:12" s="7" customFormat="1" ht="71.25" customHeight="1">
      <c r="B29" s="90"/>
      <c r="E29" s="329" t="s">
        <v>37</v>
      </c>
      <c r="F29" s="329"/>
      <c r="G29" s="329"/>
      <c r="H29" s="329"/>
      <c r="L29" s="90"/>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1" t="s">
        <v>38</v>
      </c>
      <c r="J32" s="62">
        <f>ROUND(J91,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92" t="s">
        <v>42</v>
      </c>
      <c r="E35" s="27" t="s">
        <v>43</v>
      </c>
      <c r="F35" s="82">
        <f>ROUND((SUM(BE91:BE218)),  2)</f>
        <v>0</v>
      </c>
      <c r="I35" s="93">
        <v>0.21</v>
      </c>
      <c r="J35" s="82">
        <f>ROUND(((SUM(BE91:BE218))*I35),  2)</f>
        <v>0</v>
      </c>
      <c r="L35" s="32"/>
    </row>
    <row r="36" spans="2:12" s="1" customFormat="1" ht="14.45" customHeight="1">
      <c r="B36" s="32"/>
      <c r="E36" s="27" t="s">
        <v>44</v>
      </c>
      <c r="F36" s="82">
        <f>ROUND((SUM(BF91:BF218)),  2)</f>
        <v>0</v>
      </c>
      <c r="I36" s="93">
        <v>0.15</v>
      </c>
      <c r="J36" s="82">
        <f>ROUND(((SUM(BF91:BF218))*I36),  2)</f>
        <v>0</v>
      </c>
      <c r="L36" s="32"/>
    </row>
    <row r="37" spans="2:12" s="1" customFormat="1" ht="14.45" hidden="1" customHeight="1">
      <c r="B37" s="32"/>
      <c r="E37" s="27" t="s">
        <v>45</v>
      </c>
      <c r="F37" s="82">
        <f>ROUND((SUM(BG91:BG218)),  2)</f>
        <v>0</v>
      </c>
      <c r="I37" s="93">
        <v>0.21</v>
      </c>
      <c r="J37" s="82">
        <f>0</f>
        <v>0</v>
      </c>
      <c r="L37" s="32"/>
    </row>
    <row r="38" spans="2:12" s="1" customFormat="1" ht="14.45" hidden="1" customHeight="1">
      <c r="B38" s="32"/>
      <c r="E38" s="27" t="s">
        <v>46</v>
      </c>
      <c r="F38" s="82">
        <f>ROUND((SUM(BH91:BH218)),  2)</f>
        <v>0</v>
      </c>
      <c r="I38" s="93">
        <v>0.15</v>
      </c>
      <c r="J38" s="82">
        <f>0</f>
        <v>0</v>
      </c>
      <c r="L38" s="32"/>
    </row>
    <row r="39" spans="2:12" s="1" customFormat="1" ht="14.45" hidden="1" customHeight="1">
      <c r="B39" s="32"/>
      <c r="E39" s="27" t="s">
        <v>47</v>
      </c>
      <c r="F39" s="82">
        <f>ROUND((SUM(BI91:BI218)),  2)</f>
        <v>0</v>
      </c>
      <c r="I39" s="93">
        <v>0</v>
      </c>
      <c r="J39" s="82">
        <f>0</f>
        <v>0</v>
      </c>
      <c r="L39" s="32"/>
    </row>
    <row r="40" spans="2:12" s="1" customFormat="1" ht="6.95" customHeight="1">
      <c r="B40" s="32"/>
      <c r="L40" s="32"/>
    </row>
    <row r="41" spans="2:12" s="1" customFormat="1" ht="25.35" customHeight="1">
      <c r="B41" s="32"/>
      <c r="C41" s="94"/>
      <c r="D41" s="95" t="s">
        <v>48</v>
      </c>
      <c r="E41" s="53"/>
      <c r="F41" s="53"/>
      <c r="G41" s="96" t="s">
        <v>49</v>
      </c>
      <c r="H41" s="97" t="s">
        <v>50</v>
      </c>
      <c r="I41" s="53"/>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130</v>
      </c>
      <c r="L47" s="32"/>
    </row>
    <row r="48" spans="2:12" s="1" customFormat="1" ht="6.95" customHeight="1">
      <c r="B48" s="32"/>
      <c r="L48" s="32"/>
    </row>
    <row r="49" spans="2:47" s="1" customFormat="1" ht="12" customHeight="1">
      <c r="B49" s="32"/>
      <c r="C49" s="27" t="s">
        <v>17</v>
      </c>
      <c r="L49" s="32"/>
    </row>
    <row r="50" spans="2:47" s="1" customFormat="1" ht="26.25" customHeight="1">
      <c r="B50" s="32"/>
      <c r="E50" s="341" t="str">
        <f>E7</f>
        <v>Stavební úpravy části objektu A (budovy T13) na dětskou psychiatrii Nemocnice České Budějovice</v>
      </c>
      <c r="F50" s="342"/>
      <c r="G50" s="342"/>
      <c r="H50" s="342"/>
      <c r="L50" s="32"/>
    </row>
    <row r="51" spans="2:47" ht="12" customHeight="1">
      <c r="B51" s="20"/>
      <c r="C51" s="27" t="s">
        <v>126</v>
      </c>
      <c r="L51" s="20"/>
    </row>
    <row r="52" spans="2:47" s="1" customFormat="1" ht="16.5" customHeight="1">
      <c r="B52" s="32"/>
      <c r="E52" s="341" t="s">
        <v>7450</v>
      </c>
      <c r="F52" s="340"/>
      <c r="G52" s="340"/>
      <c r="H52" s="340"/>
      <c r="L52" s="32"/>
    </row>
    <row r="53" spans="2:47" s="1" customFormat="1" ht="12" customHeight="1">
      <c r="B53" s="32"/>
      <c r="C53" s="27" t="s">
        <v>128</v>
      </c>
      <c r="L53" s="32"/>
    </row>
    <row r="54" spans="2:47" s="1" customFormat="1" ht="16.5" customHeight="1">
      <c r="B54" s="32"/>
      <c r="E54" s="335" t="str">
        <f>E11</f>
        <v>01 - stavební část</v>
      </c>
      <c r="F54" s="340"/>
      <c r="G54" s="340"/>
      <c r="H54" s="340"/>
      <c r="L54" s="32"/>
    </row>
    <row r="55" spans="2:47" s="1" customFormat="1" ht="6.95" customHeight="1">
      <c r="B55" s="32"/>
      <c r="L55" s="32"/>
    </row>
    <row r="56" spans="2:47" s="1" customFormat="1" ht="12" customHeight="1">
      <c r="B56" s="32"/>
      <c r="C56" s="27" t="s">
        <v>22</v>
      </c>
      <c r="F56" s="25" t="str">
        <f>F14</f>
        <v>České Budějovice</v>
      </c>
      <c r="I56" s="27" t="s">
        <v>24</v>
      </c>
      <c r="J56" s="49" t="str">
        <f>IF(J14="","",J14)</f>
        <v>11. 5. 2023</v>
      </c>
      <c r="L56" s="32"/>
    </row>
    <row r="57" spans="2:47" s="1" customFormat="1" ht="6.95" customHeight="1">
      <c r="B57" s="32"/>
      <c r="L57" s="32"/>
    </row>
    <row r="58" spans="2:47" s="1" customFormat="1" ht="25.7" customHeight="1">
      <c r="B58" s="32"/>
      <c r="C58" s="27" t="s">
        <v>26</v>
      </c>
      <c r="F58" s="25" t="str">
        <f>E17</f>
        <v xml:space="preserve"> </v>
      </c>
      <c r="I58" s="27" t="s">
        <v>32</v>
      </c>
      <c r="J58" s="30" t="str">
        <f>E23</f>
        <v>Atelier G+G s.r.o., Jindřichův Hradec</v>
      </c>
      <c r="L58" s="32"/>
    </row>
    <row r="59" spans="2:47" s="1" customFormat="1" ht="15.2" customHeight="1">
      <c r="B59" s="32"/>
      <c r="C59" s="27" t="s">
        <v>30</v>
      </c>
      <c r="F59" s="25" t="str">
        <f>IF(E20="","",E20)</f>
        <v>Vyplň údaj</v>
      </c>
      <c r="I59" s="27" t="s">
        <v>35</v>
      </c>
      <c r="J59" s="30" t="str">
        <f>E26</f>
        <v xml:space="preserve"> </v>
      </c>
      <c r="L59" s="32"/>
    </row>
    <row r="60" spans="2:47" s="1" customFormat="1" ht="10.35" customHeight="1">
      <c r="B60" s="32"/>
      <c r="L60" s="32"/>
    </row>
    <row r="61" spans="2:47" s="1" customFormat="1" ht="29.25" customHeight="1">
      <c r="B61" s="32"/>
      <c r="C61" s="100" t="s">
        <v>131</v>
      </c>
      <c r="D61" s="94"/>
      <c r="E61" s="94"/>
      <c r="F61" s="94"/>
      <c r="G61" s="94"/>
      <c r="H61" s="94"/>
      <c r="I61" s="94"/>
      <c r="J61" s="101" t="s">
        <v>132</v>
      </c>
      <c r="K61" s="94"/>
      <c r="L61" s="32"/>
    </row>
    <row r="62" spans="2:47" s="1" customFormat="1" ht="10.35" customHeight="1">
      <c r="B62" s="32"/>
      <c r="L62" s="32"/>
    </row>
    <row r="63" spans="2:47" s="1" customFormat="1" ht="22.9" customHeight="1">
      <c r="B63" s="32"/>
      <c r="C63" s="102" t="s">
        <v>70</v>
      </c>
      <c r="J63" s="62">
        <f>J91</f>
        <v>0</v>
      </c>
      <c r="L63" s="32"/>
      <c r="AU63" s="17" t="s">
        <v>133</v>
      </c>
    </row>
    <row r="64" spans="2:47" s="8" customFormat="1" ht="24.95" customHeight="1">
      <c r="B64" s="103"/>
      <c r="D64" s="104" t="s">
        <v>134</v>
      </c>
      <c r="E64" s="105"/>
      <c r="F64" s="105"/>
      <c r="G64" s="105"/>
      <c r="H64" s="105"/>
      <c r="I64" s="105"/>
      <c r="J64" s="106">
        <f>J92</f>
        <v>0</v>
      </c>
      <c r="L64" s="103"/>
    </row>
    <row r="65" spans="2:12" s="9" customFormat="1" ht="19.899999999999999" customHeight="1">
      <c r="B65" s="107"/>
      <c r="D65" s="108" t="s">
        <v>135</v>
      </c>
      <c r="E65" s="109"/>
      <c r="F65" s="109"/>
      <c r="G65" s="109"/>
      <c r="H65" s="109"/>
      <c r="I65" s="109"/>
      <c r="J65" s="110">
        <f>J93</f>
        <v>0</v>
      </c>
      <c r="L65" s="107"/>
    </row>
    <row r="66" spans="2:12" s="9" customFormat="1" ht="19.899999999999999" customHeight="1">
      <c r="B66" s="107"/>
      <c r="D66" s="108" t="s">
        <v>7451</v>
      </c>
      <c r="E66" s="109"/>
      <c r="F66" s="109"/>
      <c r="G66" s="109"/>
      <c r="H66" s="109"/>
      <c r="I66" s="109"/>
      <c r="J66" s="110">
        <f>J149</f>
        <v>0</v>
      </c>
      <c r="L66" s="107"/>
    </row>
    <row r="67" spans="2:12" s="9" customFormat="1" ht="19.899999999999999" customHeight="1">
      <c r="B67" s="107"/>
      <c r="D67" s="108" t="s">
        <v>141</v>
      </c>
      <c r="E67" s="109"/>
      <c r="F67" s="109"/>
      <c r="G67" s="109"/>
      <c r="H67" s="109"/>
      <c r="I67" s="109"/>
      <c r="J67" s="110">
        <f>J180</f>
        <v>0</v>
      </c>
      <c r="L67" s="107"/>
    </row>
    <row r="68" spans="2:12" s="9" customFormat="1" ht="19.899999999999999" customHeight="1">
      <c r="B68" s="107"/>
      <c r="D68" s="108" t="s">
        <v>142</v>
      </c>
      <c r="E68" s="109"/>
      <c r="F68" s="109"/>
      <c r="G68" s="109"/>
      <c r="H68" s="109"/>
      <c r="I68" s="109"/>
      <c r="J68" s="110">
        <f>J200</f>
        <v>0</v>
      </c>
      <c r="L68" s="107"/>
    </row>
    <row r="69" spans="2:12" s="9" customFormat="1" ht="19.899999999999999" customHeight="1">
      <c r="B69" s="107"/>
      <c r="D69" s="108" t="s">
        <v>143</v>
      </c>
      <c r="E69" s="109"/>
      <c r="F69" s="109"/>
      <c r="G69" s="109"/>
      <c r="H69" s="109"/>
      <c r="I69" s="109"/>
      <c r="J69" s="110">
        <f>J216</f>
        <v>0</v>
      </c>
      <c r="L69" s="107"/>
    </row>
    <row r="70" spans="2:12" s="1" customFormat="1" ht="21.75" customHeight="1">
      <c r="B70" s="32"/>
      <c r="L70" s="32"/>
    </row>
    <row r="71" spans="2:12" s="1" customFormat="1" ht="6.95" customHeight="1">
      <c r="B71" s="41"/>
      <c r="C71" s="42"/>
      <c r="D71" s="42"/>
      <c r="E71" s="42"/>
      <c r="F71" s="42"/>
      <c r="G71" s="42"/>
      <c r="H71" s="42"/>
      <c r="I71" s="42"/>
      <c r="J71" s="42"/>
      <c r="K71" s="42"/>
      <c r="L71" s="32"/>
    </row>
    <row r="75" spans="2:12" s="1" customFormat="1" ht="6.95" customHeight="1">
      <c r="B75" s="43"/>
      <c r="C75" s="44"/>
      <c r="D75" s="44"/>
      <c r="E75" s="44"/>
      <c r="F75" s="44"/>
      <c r="G75" s="44"/>
      <c r="H75" s="44"/>
      <c r="I75" s="44"/>
      <c r="J75" s="44"/>
      <c r="K75" s="44"/>
      <c r="L75" s="32"/>
    </row>
    <row r="76" spans="2:12" s="1" customFormat="1" ht="24.95" customHeight="1">
      <c r="B76" s="32"/>
      <c r="C76" s="21" t="s">
        <v>167</v>
      </c>
      <c r="L76" s="32"/>
    </row>
    <row r="77" spans="2:12" s="1" customFormat="1" ht="6.95" customHeight="1">
      <c r="B77" s="32"/>
      <c r="L77" s="32"/>
    </row>
    <row r="78" spans="2:12" s="1" customFormat="1" ht="12" customHeight="1">
      <c r="B78" s="32"/>
      <c r="C78" s="27" t="s">
        <v>17</v>
      </c>
      <c r="L78" s="32"/>
    </row>
    <row r="79" spans="2:12" s="1" customFormat="1" ht="26.25" customHeight="1">
      <c r="B79" s="32"/>
      <c r="E79" s="341" t="str">
        <f>E7</f>
        <v>Stavební úpravy části objektu A (budovy T13) na dětskou psychiatrii Nemocnice České Budějovice</v>
      </c>
      <c r="F79" s="342"/>
      <c r="G79" s="342"/>
      <c r="H79" s="342"/>
      <c r="L79" s="32"/>
    </row>
    <row r="80" spans="2:12" ht="12" customHeight="1">
      <c r="B80" s="20"/>
      <c r="C80" s="27" t="s">
        <v>126</v>
      </c>
      <c r="L80" s="20"/>
    </row>
    <row r="81" spans="2:65" s="1" customFormat="1" ht="16.5" customHeight="1">
      <c r="B81" s="32"/>
      <c r="E81" s="341" t="s">
        <v>7450</v>
      </c>
      <c r="F81" s="340"/>
      <c r="G81" s="340"/>
      <c r="H81" s="340"/>
      <c r="L81" s="32"/>
    </row>
    <row r="82" spans="2:65" s="1" customFormat="1" ht="12" customHeight="1">
      <c r="B82" s="32"/>
      <c r="C82" s="27" t="s">
        <v>128</v>
      </c>
      <c r="L82" s="32"/>
    </row>
    <row r="83" spans="2:65" s="1" customFormat="1" ht="16.5" customHeight="1">
      <c r="B83" s="32"/>
      <c r="E83" s="335" t="str">
        <f>E11</f>
        <v>01 - stavební část</v>
      </c>
      <c r="F83" s="340"/>
      <c r="G83" s="340"/>
      <c r="H83" s="340"/>
      <c r="L83" s="32"/>
    </row>
    <row r="84" spans="2:65" s="1" customFormat="1" ht="6.95" customHeight="1">
      <c r="B84" s="32"/>
      <c r="L84" s="32"/>
    </row>
    <row r="85" spans="2:65" s="1" customFormat="1" ht="12" customHeight="1">
      <c r="B85" s="32"/>
      <c r="C85" s="27" t="s">
        <v>22</v>
      </c>
      <c r="F85" s="25" t="str">
        <f>F14</f>
        <v>České Budějovice</v>
      </c>
      <c r="I85" s="27" t="s">
        <v>24</v>
      </c>
      <c r="J85" s="49" t="str">
        <f>IF(J14="","",J14)</f>
        <v>11. 5. 2023</v>
      </c>
      <c r="L85" s="32"/>
    </row>
    <row r="86" spans="2:65" s="1" customFormat="1" ht="6.95" customHeight="1">
      <c r="B86" s="32"/>
      <c r="L86" s="32"/>
    </row>
    <row r="87" spans="2:65" s="1" customFormat="1" ht="25.7" customHeight="1">
      <c r="B87" s="32"/>
      <c r="C87" s="27" t="s">
        <v>26</v>
      </c>
      <c r="F87" s="25" t="str">
        <f>E17</f>
        <v xml:space="preserve"> </v>
      </c>
      <c r="I87" s="27" t="s">
        <v>32</v>
      </c>
      <c r="J87" s="30" t="str">
        <f>E23</f>
        <v>Atelier G+G s.r.o., Jindřichův Hradec</v>
      </c>
      <c r="L87" s="32"/>
    </row>
    <row r="88" spans="2:65" s="1" customFormat="1" ht="15.2" customHeight="1">
      <c r="B88" s="32"/>
      <c r="C88" s="27" t="s">
        <v>30</v>
      </c>
      <c r="F88" s="25" t="str">
        <f>IF(E20="","",E20)</f>
        <v>Vyplň údaj</v>
      </c>
      <c r="I88" s="27" t="s">
        <v>35</v>
      </c>
      <c r="J88" s="30" t="str">
        <f>E26</f>
        <v xml:space="preserve"> </v>
      </c>
      <c r="L88" s="32"/>
    </row>
    <row r="89" spans="2:65" s="1" customFormat="1" ht="10.35" customHeight="1">
      <c r="B89" s="32"/>
      <c r="L89" s="32"/>
    </row>
    <row r="90" spans="2:65" s="10" customFormat="1" ht="29.25" customHeight="1">
      <c r="B90" s="111"/>
      <c r="C90" s="112" t="s">
        <v>168</v>
      </c>
      <c r="D90" s="113" t="s">
        <v>57</v>
      </c>
      <c r="E90" s="113" t="s">
        <v>53</v>
      </c>
      <c r="F90" s="113" t="s">
        <v>54</v>
      </c>
      <c r="G90" s="113" t="s">
        <v>169</v>
      </c>
      <c r="H90" s="113" t="s">
        <v>170</v>
      </c>
      <c r="I90" s="113" t="s">
        <v>171</v>
      </c>
      <c r="J90" s="113" t="s">
        <v>132</v>
      </c>
      <c r="K90" s="114" t="s">
        <v>172</v>
      </c>
      <c r="L90" s="111"/>
      <c r="M90" s="55" t="s">
        <v>3</v>
      </c>
      <c r="N90" s="56" t="s">
        <v>42</v>
      </c>
      <c r="O90" s="56" t="s">
        <v>173</v>
      </c>
      <c r="P90" s="56" t="s">
        <v>174</v>
      </c>
      <c r="Q90" s="56" t="s">
        <v>175</v>
      </c>
      <c r="R90" s="56" t="s">
        <v>176</v>
      </c>
      <c r="S90" s="56" t="s">
        <v>177</v>
      </c>
      <c r="T90" s="57" t="s">
        <v>178</v>
      </c>
    </row>
    <row r="91" spans="2:65" s="1" customFormat="1" ht="22.9" customHeight="1">
      <c r="B91" s="32"/>
      <c r="C91" s="60" t="s">
        <v>179</v>
      </c>
      <c r="J91" s="115">
        <f>BK91</f>
        <v>0</v>
      </c>
      <c r="L91" s="32"/>
      <c r="M91" s="58"/>
      <c r="N91" s="50"/>
      <c r="O91" s="50"/>
      <c r="P91" s="116">
        <f>P92</f>
        <v>0</v>
      </c>
      <c r="Q91" s="50"/>
      <c r="R91" s="116">
        <f>R92</f>
        <v>67.061475000000002</v>
      </c>
      <c r="S91" s="50"/>
      <c r="T91" s="117">
        <f>T92</f>
        <v>236.33299999999997</v>
      </c>
      <c r="AT91" s="17" t="s">
        <v>71</v>
      </c>
      <c r="AU91" s="17" t="s">
        <v>133</v>
      </c>
      <c r="BK91" s="118">
        <f>BK92</f>
        <v>0</v>
      </c>
    </row>
    <row r="92" spans="2:65" s="11" customFormat="1" ht="25.9" customHeight="1">
      <c r="B92" s="119"/>
      <c r="D92" s="120" t="s">
        <v>71</v>
      </c>
      <c r="E92" s="121" t="s">
        <v>180</v>
      </c>
      <c r="F92" s="121" t="s">
        <v>181</v>
      </c>
      <c r="I92" s="122"/>
      <c r="J92" s="123">
        <f>BK92</f>
        <v>0</v>
      </c>
      <c r="L92" s="119"/>
      <c r="M92" s="124"/>
      <c r="P92" s="125">
        <f>P93+P149+P180+P200+P216</f>
        <v>0</v>
      </c>
      <c r="R92" s="125">
        <f>R93+R149+R180+R200+R216</f>
        <v>67.061475000000002</v>
      </c>
      <c r="T92" s="126">
        <f>T93+T149+T180+T200+T216</f>
        <v>236.33299999999997</v>
      </c>
      <c r="AR92" s="120" t="s">
        <v>79</v>
      </c>
      <c r="AT92" s="127" t="s">
        <v>71</v>
      </c>
      <c r="AU92" s="127" t="s">
        <v>72</v>
      </c>
      <c r="AY92" s="120" t="s">
        <v>182</v>
      </c>
      <c r="BK92" s="128">
        <f>BK93+BK149+BK180+BK200+BK216</f>
        <v>0</v>
      </c>
    </row>
    <row r="93" spans="2:65" s="11" customFormat="1" ht="22.9" customHeight="1">
      <c r="B93" s="119"/>
      <c r="D93" s="120" t="s">
        <v>71</v>
      </c>
      <c r="E93" s="129" t="s">
        <v>79</v>
      </c>
      <c r="F93" s="129" t="s">
        <v>183</v>
      </c>
      <c r="I93" s="122"/>
      <c r="J93" s="130">
        <f>BK93</f>
        <v>0</v>
      </c>
      <c r="L93" s="119"/>
      <c r="M93" s="124"/>
      <c r="P93" s="125">
        <f>SUM(P94:P148)</f>
        <v>0</v>
      </c>
      <c r="R93" s="125">
        <f>SUM(R94:R148)</f>
        <v>0.71890999999999994</v>
      </c>
      <c r="T93" s="126">
        <f>SUM(T94:T148)</f>
        <v>236.33299999999997</v>
      </c>
      <c r="AR93" s="120" t="s">
        <v>79</v>
      </c>
      <c r="AT93" s="127" t="s">
        <v>71</v>
      </c>
      <c r="AU93" s="127" t="s">
        <v>79</v>
      </c>
      <c r="AY93" s="120" t="s">
        <v>182</v>
      </c>
      <c r="BK93" s="128">
        <f>SUM(BK94:BK148)</f>
        <v>0</v>
      </c>
    </row>
    <row r="94" spans="2:65" s="1" customFormat="1" ht="66.75" customHeight="1">
      <c r="B94" s="131"/>
      <c r="C94" s="132" t="s">
        <v>79</v>
      </c>
      <c r="D94" s="132" t="s">
        <v>184</v>
      </c>
      <c r="E94" s="133" t="s">
        <v>7452</v>
      </c>
      <c r="F94" s="134" t="s">
        <v>7453</v>
      </c>
      <c r="G94" s="135" t="s">
        <v>292</v>
      </c>
      <c r="H94" s="136">
        <v>2.4</v>
      </c>
      <c r="I94" s="137"/>
      <c r="J94" s="138">
        <f>ROUND(I94*H94,2)</f>
        <v>0</v>
      </c>
      <c r="K94" s="134" t="s">
        <v>188</v>
      </c>
      <c r="L94" s="32"/>
      <c r="M94" s="139" t="s">
        <v>3</v>
      </c>
      <c r="N94" s="140" t="s">
        <v>43</v>
      </c>
      <c r="P94" s="141">
        <f>O94*H94</f>
        <v>0</v>
      </c>
      <c r="Q94" s="141">
        <v>0</v>
      </c>
      <c r="R94" s="141">
        <f>Q94*H94</f>
        <v>0</v>
      </c>
      <c r="S94" s="141">
        <v>0.29499999999999998</v>
      </c>
      <c r="T94" s="142">
        <f>S94*H94</f>
        <v>0.70799999999999996</v>
      </c>
      <c r="AR94" s="143" t="s">
        <v>189</v>
      </c>
      <c r="AT94" s="143" t="s">
        <v>184</v>
      </c>
      <c r="AU94" s="143" t="s">
        <v>81</v>
      </c>
      <c r="AY94" s="17" t="s">
        <v>182</v>
      </c>
      <c r="BE94" s="144">
        <f>IF(N94="základní",J94,0)</f>
        <v>0</v>
      </c>
      <c r="BF94" s="144">
        <f>IF(N94="snížená",J94,0)</f>
        <v>0</v>
      </c>
      <c r="BG94" s="144">
        <f>IF(N94="zákl. přenesená",J94,0)</f>
        <v>0</v>
      </c>
      <c r="BH94" s="144">
        <f>IF(N94="sníž. přenesená",J94,0)</f>
        <v>0</v>
      </c>
      <c r="BI94" s="144">
        <f>IF(N94="nulová",J94,0)</f>
        <v>0</v>
      </c>
      <c r="BJ94" s="17" t="s">
        <v>79</v>
      </c>
      <c r="BK94" s="144">
        <f>ROUND(I94*H94,2)</f>
        <v>0</v>
      </c>
      <c r="BL94" s="17" t="s">
        <v>189</v>
      </c>
      <c r="BM94" s="143" t="s">
        <v>7454</v>
      </c>
    </row>
    <row r="95" spans="2:65" s="1" customFormat="1">
      <c r="B95" s="32"/>
      <c r="D95" s="145" t="s">
        <v>191</v>
      </c>
      <c r="F95" s="146" t="s">
        <v>7455</v>
      </c>
      <c r="I95" s="147"/>
      <c r="L95" s="32"/>
      <c r="M95" s="148"/>
      <c r="T95" s="52"/>
      <c r="AT95" s="17" t="s">
        <v>191</v>
      </c>
      <c r="AU95" s="17" t="s">
        <v>81</v>
      </c>
    </row>
    <row r="96" spans="2:65" s="12" customFormat="1">
      <c r="B96" s="149"/>
      <c r="D96" s="150" t="s">
        <v>193</v>
      </c>
      <c r="E96" s="151" t="s">
        <v>3</v>
      </c>
      <c r="F96" s="152" t="s">
        <v>7456</v>
      </c>
      <c r="H96" s="153">
        <v>2.4</v>
      </c>
      <c r="I96" s="154"/>
      <c r="L96" s="149"/>
      <c r="M96" s="155"/>
      <c r="T96" s="156"/>
      <c r="AT96" s="151" t="s">
        <v>193</v>
      </c>
      <c r="AU96" s="151" t="s">
        <v>81</v>
      </c>
      <c r="AV96" s="12" t="s">
        <v>81</v>
      </c>
      <c r="AW96" s="12" t="s">
        <v>34</v>
      </c>
      <c r="AX96" s="12" t="s">
        <v>79</v>
      </c>
      <c r="AY96" s="151" t="s">
        <v>182</v>
      </c>
    </row>
    <row r="97" spans="2:65" s="1" customFormat="1" ht="66.75" customHeight="1">
      <c r="B97" s="131"/>
      <c r="C97" s="132" t="s">
        <v>81</v>
      </c>
      <c r="D97" s="132" t="s">
        <v>184</v>
      </c>
      <c r="E97" s="133" t="s">
        <v>7457</v>
      </c>
      <c r="F97" s="134" t="s">
        <v>7458</v>
      </c>
      <c r="G97" s="135" t="s">
        <v>292</v>
      </c>
      <c r="H97" s="136">
        <v>317</v>
      </c>
      <c r="I97" s="137"/>
      <c r="J97" s="138">
        <f>ROUND(I97*H97,2)</f>
        <v>0</v>
      </c>
      <c r="K97" s="134" t="s">
        <v>188</v>
      </c>
      <c r="L97" s="32"/>
      <c r="M97" s="139" t="s">
        <v>3</v>
      </c>
      <c r="N97" s="140" t="s">
        <v>43</v>
      </c>
      <c r="P97" s="141">
        <f>O97*H97</f>
        <v>0</v>
      </c>
      <c r="Q97" s="141">
        <v>0</v>
      </c>
      <c r="R97" s="141">
        <f>Q97*H97</f>
        <v>0</v>
      </c>
      <c r="S97" s="141">
        <v>0.44</v>
      </c>
      <c r="T97" s="142">
        <f>S97*H97</f>
        <v>139.47999999999999</v>
      </c>
      <c r="AR97" s="143" t="s">
        <v>189</v>
      </c>
      <c r="AT97" s="143" t="s">
        <v>184</v>
      </c>
      <c r="AU97" s="143" t="s">
        <v>81</v>
      </c>
      <c r="AY97" s="17" t="s">
        <v>182</v>
      </c>
      <c r="BE97" s="144">
        <f>IF(N97="základní",J97,0)</f>
        <v>0</v>
      </c>
      <c r="BF97" s="144">
        <f>IF(N97="snížená",J97,0)</f>
        <v>0</v>
      </c>
      <c r="BG97" s="144">
        <f>IF(N97="zákl. přenesená",J97,0)</f>
        <v>0</v>
      </c>
      <c r="BH97" s="144">
        <f>IF(N97="sníž. přenesená",J97,0)</f>
        <v>0</v>
      </c>
      <c r="BI97" s="144">
        <f>IF(N97="nulová",J97,0)</f>
        <v>0</v>
      </c>
      <c r="BJ97" s="17" t="s">
        <v>79</v>
      </c>
      <c r="BK97" s="144">
        <f>ROUND(I97*H97,2)</f>
        <v>0</v>
      </c>
      <c r="BL97" s="17" t="s">
        <v>189</v>
      </c>
      <c r="BM97" s="143" t="s">
        <v>7459</v>
      </c>
    </row>
    <row r="98" spans="2:65" s="1" customFormat="1">
      <c r="B98" s="32"/>
      <c r="D98" s="145" t="s">
        <v>191</v>
      </c>
      <c r="F98" s="146" t="s">
        <v>7460</v>
      </c>
      <c r="I98" s="147"/>
      <c r="L98" s="32"/>
      <c r="M98" s="148"/>
      <c r="T98" s="52"/>
      <c r="AT98" s="17" t="s">
        <v>191</v>
      </c>
      <c r="AU98" s="17" t="s">
        <v>81</v>
      </c>
    </row>
    <row r="99" spans="2:65" s="12" customFormat="1">
      <c r="B99" s="149"/>
      <c r="D99" s="150" t="s">
        <v>193</v>
      </c>
      <c r="E99" s="151" t="s">
        <v>3</v>
      </c>
      <c r="F99" s="152" t="s">
        <v>7461</v>
      </c>
      <c r="H99" s="153">
        <v>317</v>
      </c>
      <c r="I99" s="154"/>
      <c r="L99" s="149"/>
      <c r="M99" s="155"/>
      <c r="T99" s="156"/>
      <c r="AT99" s="151" t="s">
        <v>193</v>
      </c>
      <c r="AU99" s="151" t="s">
        <v>81</v>
      </c>
      <c r="AV99" s="12" t="s">
        <v>81</v>
      </c>
      <c r="AW99" s="12" t="s">
        <v>34</v>
      </c>
      <c r="AX99" s="12" t="s">
        <v>79</v>
      </c>
      <c r="AY99" s="151" t="s">
        <v>182</v>
      </c>
    </row>
    <row r="100" spans="2:65" s="1" customFormat="1" ht="55.5" customHeight="1">
      <c r="B100" s="131"/>
      <c r="C100" s="132" t="s">
        <v>202</v>
      </c>
      <c r="D100" s="132" t="s">
        <v>184</v>
      </c>
      <c r="E100" s="133" t="s">
        <v>7462</v>
      </c>
      <c r="F100" s="134" t="s">
        <v>7463</v>
      </c>
      <c r="G100" s="135" t="s">
        <v>292</v>
      </c>
      <c r="H100" s="136">
        <v>317</v>
      </c>
      <c r="I100" s="137"/>
      <c r="J100" s="138">
        <f>ROUND(I100*H100,2)</f>
        <v>0</v>
      </c>
      <c r="K100" s="134" t="s">
        <v>188</v>
      </c>
      <c r="L100" s="32"/>
      <c r="M100" s="139" t="s">
        <v>3</v>
      </c>
      <c r="N100" s="140" t="s">
        <v>43</v>
      </c>
      <c r="P100" s="141">
        <f>O100*H100</f>
        <v>0</v>
      </c>
      <c r="Q100" s="141">
        <v>0</v>
      </c>
      <c r="R100" s="141">
        <f>Q100*H100</f>
        <v>0</v>
      </c>
      <c r="S100" s="141">
        <v>0.22</v>
      </c>
      <c r="T100" s="142">
        <f>S100*H100</f>
        <v>69.739999999999995</v>
      </c>
      <c r="AR100" s="143" t="s">
        <v>189</v>
      </c>
      <c r="AT100" s="143" t="s">
        <v>184</v>
      </c>
      <c r="AU100" s="143" t="s">
        <v>81</v>
      </c>
      <c r="AY100" s="17" t="s">
        <v>182</v>
      </c>
      <c r="BE100" s="144">
        <f>IF(N100="základní",J100,0)</f>
        <v>0</v>
      </c>
      <c r="BF100" s="144">
        <f>IF(N100="snížená",J100,0)</f>
        <v>0</v>
      </c>
      <c r="BG100" s="144">
        <f>IF(N100="zákl. přenesená",J100,0)</f>
        <v>0</v>
      </c>
      <c r="BH100" s="144">
        <f>IF(N100="sníž. přenesená",J100,0)</f>
        <v>0</v>
      </c>
      <c r="BI100" s="144">
        <f>IF(N100="nulová",J100,0)</f>
        <v>0</v>
      </c>
      <c r="BJ100" s="17" t="s">
        <v>79</v>
      </c>
      <c r="BK100" s="144">
        <f>ROUND(I100*H100,2)</f>
        <v>0</v>
      </c>
      <c r="BL100" s="17" t="s">
        <v>189</v>
      </c>
      <c r="BM100" s="143" t="s">
        <v>7464</v>
      </c>
    </row>
    <row r="101" spans="2:65" s="1" customFormat="1">
      <c r="B101" s="32"/>
      <c r="D101" s="145" t="s">
        <v>191</v>
      </c>
      <c r="F101" s="146" t="s">
        <v>7465</v>
      </c>
      <c r="I101" s="147"/>
      <c r="L101" s="32"/>
      <c r="M101" s="148"/>
      <c r="T101" s="52"/>
      <c r="AT101" s="17" t="s">
        <v>191</v>
      </c>
      <c r="AU101" s="17" t="s">
        <v>81</v>
      </c>
    </row>
    <row r="102" spans="2:65" s="12" customFormat="1">
      <c r="B102" s="149"/>
      <c r="D102" s="150" t="s">
        <v>193</v>
      </c>
      <c r="E102" s="151" t="s">
        <v>3</v>
      </c>
      <c r="F102" s="152" t="s">
        <v>7461</v>
      </c>
      <c r="H102" s="153">
        <v>317</v>
      </c>
      <c r="I102" s="154"/>
      <c r="L102" s="149"/>
      <c r="M102" s="155"/>
      <c r="T102" s="156"/>
      <c r="AT102" s="151" t="s">
        <v>193</v>
      </c>
      <c r="AU102" s="151" t="s">
        <v>81</v>
      </c>
      <c r="AV102" s="12" t="s">
        <v>81</v>
      </c>
      <c r="AW102" s="12" t="s">
        <v>34</v>
      </c>
      <c r="AX102" s="12" t="s">
        <v>79</v>
      </c>
      <c r="AY102" s="151" t="s">
        <v>182</v>
      </c>
    </row>
    <row r="103" spans="2:65" s="1" customFormat="1" ht="62.65" customHeight="1">
      <c r="B103" s="131"/>
      <c r="C103" s="132" t="s">
        <v>189</v>
      </c>
      <c r="D103" s="132" t="s">
        <v>184</v>
      </c>
      <c r="E103" s="133" t="s">
        <v>7466</v>
      </c>
      <c r="F103" s="134" t="s">
        <v>7467</v>
      </c>
      <c r="G103" s="135" t="s">
        <v>292</v>
      </c>
      <c r="H103" s="136">
        <v>31.4</v>
      </c>
      <c r="I103" s="137"/>
      <c r="J103" s="138">
        <f>ROUND(I103*H103,2)</f>
        <v>0</v>
      </c>
      <c r="K103" s="134" t="s">
        <v>188</v>
      </c>
      <c r="L103" s="32"/>
      <c r="M103" s="139" t="s">
        <v>3</v>
      </c>
      <c r="N103" s="140" t="s">
        <v>43</v>
      </c>
      <c r="P103" s="141">
        <f>O103*H103</f>
        <v>0</v>
      </c>
      <c r="Q103" s="141">
        <v>0</v>
      </c>
      <c r="R103" s="141">
        <f>Q103*H103</f>
        <v>0</v>
      </c>
      <c r="S103" s="141">
        <v>0.5</v>
      </c>
      <c r="T103" s="142">
        <f>S103*H103</f>
        <v>15.7</v>
      </c>
      <c r="AR103" s="143" t="s">
        <v>189</v>
      </c>
      <c r="AT103" s="143" t="s">
        <v>184</v>
      </c>
      <c r="AU103" s="143" t="s">
        <v>81</v>
      </c>
      <c r="AY103" s="17" t="s">
        <v>182</v>
      </c>
      <c r="BE103" s="144">
        <f>IF(N103="základní",J103,0)</f>
        <v>0</v>
      </c>
      <c r="BF103" s="144">
        <f>IF(N103="snížená",J103,0)</f>
        <v>0</v>
      </c>
      <c r="BG103" s="144">
        <f>IF(N103="zákl. přenesená",J103,0)</f>
        <v>0</v>
      </c>
      <c r="BH103" s="144">
        <f>IF(N103="sníž. přenesená",J103,0)</f>
        <v>0</v>
      </c>
      <c r="BI103" s="144">
        <f>IF(N103="nulová",J103,0)</f>
        <v>0</v>
      </c>
      <c r="BJ103" s="17" t="s">
        <v>79</v>
      </c>
      <c r="BK103" s="144">
        <f>ROUND(I103*H103,2)</f>
        <v>0</v>
      </c>
      <c r="BL103" s="17" t="s">
        <v>189</v>
      </c>
      <c r="BM103" s="143" t="s">
        <v>7468</v>
      </c>
    </row>
    <row r="104" spans="2:65" s="1" customFormat="1">
      <c r="B104" s="32"/>
      <c r="D104" s="145" t="s">
        <v>191</v>
      </c>
      <c r="F104" s="146" t="s">
        <v>7469</v>
      </c>
      <c r="I104" s="147"/>
      <c r="L104" s="32"/>
      <c r="M104" s="148"/>
      <c r="T104" s="52"/>
      <c r="AT104" s="17" t="s">
        <v>191</v>
      </c>
      <c r="AU104" s="17" t="s">
        <v>81</v>
      </c>
    </row>
    <row r="105" spans="2:65" s="12" customFormat="1">
      <c r="B105" s="149"/>
      <c r="D105" s="150" t="s">
        <v>193</v>
      </c>
      <c r="E105" s="151" t="s">
        <v>3</v>
      </c>
      <c r="F105" s="152" t="s">
        <v>7470</v>
      </c>
      <c r="H105" s="153">
        <v>29</v>
      </c>
      <c r="I105" s="154"/>
      <c r="L105" s="149"/>
      <c r="M105" s="155"/>
      <c r="T105" s="156"/>
      <c r="AT105" s="151" t="s">
        <v>193</v>
      </c>
      <c r="AU105" s="151" t="s">
        <v>81</v>
      </c>
      <c r="AV105" s="12" t="s">
        <v>81</v>
      </c>
      <c r="AW105" s="12" t="s">
        <v>34</v>
      </c>
      <c r="AX105" s="12" t="s">
        <v>72</v>
      </c>
      <c r="AY105" s="151" t="s">
        <v>182</v>
      </c>
    </row>
    <row r="106" spans="2:65" s="12" customFormat="1">
      <c r="B106" s="149"/>
      <c r="D106" s="150" t="s">
        <v>193</v>
      </c>
      <c r="E106" s="151" t="s">
        <v>3</v>
      </c>
      <c r="F106" s="152" t="s">
        <v>7456</v>
      </c>
      <c r="H106" s="153">
        <v>2.4</v>
      </c>
      <c r="I106" s="154"/>
      <c r="L106" s="149"/>
      <c r="M106" s="155"/>
      <c r="T106" s="156"/>
      <c r="AT106" s="151" t="s">
        <v>193</v>
      </c>
      <c r="AU106" s="151" t="s">
        <v>81</v>
      </c>
      <c r="AV106" s="12" t="s">
        <v>81</v>
      </c>
      <c r="AW106" s="12" t="s">
        <v>34</v>
      </c>
      <c r="AX106" s="12" t="s">
        <v>72</v>
      </c>
      <c r="AY106" s="151" t="s">
        <v>182</v>
      </c>
    </row>
    <row r="107" spans="2:65" s="13" customFormat="1">
      <c r="B107" s="157"/>
      <c r="D107" s="150" t="s">
        <v>193</v>
      </c>
      <c r="E107" s="158" t="s">
        <v>3</v>
      </c>
      <c r="F107" s="159" t="s">
        <v>201</v>
      </c>
      <c r="H107" s="160">
        <v>31.4</v>
      </c>
      <c r="I107" s="161"/>
      <c r="L107" s="157"/>
      <c r="M107" s="162"/>
      <c r="T107" s="163"/>
      <c r="AT107" s="158" t="s">
        <v>193</v>
      </c>
      <c r="AU107" s="158" t="s">
        <v>81</v>
      </c>
      <c r="AV107" s="13" t="s">
        <v>189</v>
      </c>
      <c r="AW107" s="13" t="s">
        <v>34</v>
      </c>
      <c r="AX107" s="13" t="s">
        <v>79</v>
      </c>
      <c r="AY107" s="158" t="s">
        <v>182</v>
      </c>
    </row>
    <row r="108" spans="2:65" s="1" customFormat="1" ht="49.15" customHeight="1">
      <c r="B108" s="131"/>
      <c r="C108" s="132" t="s">
        <v>218</v>
      </c>
      <c r="D108" s="132" t="s">
        <v>184</v>
      </c>
      <c r="E108" s="133" t="s">
        <v>7471</v>
      </c>
      <c r="F108" s="134" t="s">
        <v>7472</v>
      </c>
      <c r="G108" s="135" t="s">
        <v>300</v>
      </c>
      <c r="H108" s="136">
        <v>45</v>
      </c>
      <c r="I108" s="137"/>
      <c r="J108" s="138">
        <f>ROUND(I108*H108,2)</f>
        <v>0</v>
      </c>
      <c r="K108" s="134" t="s">
        <v>188</v>
      </c>
      <c r="L108" s="32"/>
      <c r="M108" s="139" t="s">
        <v>3</v>
      </c>
      <c r="N108" s="140" t="s">
        <v>43</v>
      </c>
      <c r="P108" s="141">
        <f>O108*H108</f>
        <v>0</v>
      </c>
      <c r="Q108" s="141">
        <v>0</v>
      </c>
      <c r="R108" s="141">
        <f>Q108*H108</f>
        <v>0</v>
      </c>
      <c r="S108" s="141">
        <v>0.20499999999999999</v>
      </c>
      <c r="T108" s="142">
        <f>S108*H108</f>
        <v>9.2249999999999996</v>
      </c>
      <c r="AR108" s="143" t="s">
        <v>189</v>
      </c>
      <c r="AT108" s="143" t="s">
        <v>184</v>
      </c>
      <c r="AU108" s="143" t="s">
        <v>81</v>
      </c>
      <c r="AY108" s="17" t="s">
        <v>182</v>
      </c>
      <c r="BE108" s="144">
        <f>IF(N108="základní",J108,0)</f>
        <v>0</v>
      </c>
      <c r="BF108" s="144">
        <f>IF(N108="snížená",J108,0)</f>
        <v>0</v>
      </c>
      <c r="BG108" s="144">
        <f>IF(N108="zákl. přenesená",J108,0)</f>
        <v>0</v>
      </c>
      <c r="BH108" s="144">
        <f>IF(N108="sníž. přenesená",J108,0)</f>
        <v>0</v>
      </c>
      <c r="BI108" s="144">
        <f>IF(N108="nulová",J108,0)</f>
        <v>0</v>
      </c>
      <c r="BJ108" s="17" t="s">
        <v>79</v>
      </c>
      <c r="BK108" s="144">
        <f>ROUND(I108*H108,2)</f>
        <v>0</v>
      </c>
      <c r="BL108" s="17" t="s">
        <v>189</v>
      </c>
      <c r="BM108" s="143" t="s">
        <v>7473</v>
      </c>
    </row>
    <row r="109" spans="2:65" s="1" customFormat="1">
      <c r="B109" s="32"/>
      <c r="D109" s="145" t="s">
        <v>191</v>
      </c>
      <c r="F109" s="146" t="s">
        <v>7474</v>
      </c>
      <c r="I109" s="147"/>
      <c r="L109" s="32"/>
      <c r="M109" s="148"/>
      <c r="T109" s="52"/>
      <c r="AT109" s="17" t="s">
        <v>191</v>
      </c>
      <c r="AU109" s="17" t="s">
        <v>81</v>
      </c>
    </row>
    <row r="110" spans="2:65" s="12" customFormat="1">
      <c r="B110" s="149"/>
      <c r="D110" s="150" t="s">
        <v>193</v>
      </c>
      <c r="E110" s="151" t="s">
        <v>3</v>
      </c>
      <c r="F110" s="152" t="s">
        <v>7475</v>
      </c>
      <c r="H110" s="153">
        <v>45</v>
      </c>
      <c r="I110" s="154"/>
      <c r="L110" s="149"/>
      <c r="M110" s="155"/>
      <c r="T110" s="156"/>
      <c r="AT110" s="151" t="s">
        <v>193</v>
      </c>
      <c r="AU110" s="151" t="s">
        <v>81</v>
      </c>
      <c r="AV110" s="12" t="s">
        <v>81</v>
      </c>
      <c r="AW110" s="12" t="s">
        <v>34</v>
      </c>
      <c r="AX110" s="12" t="s">
        <v>79</v>
      </c>
      <c r="AY110" s="151" t="s">
        <v>182</v>
      </c>
    </row>
    <row r="111" spans="2:65" s="1" customFormat="1" ht="37.9" customHeight="1">
      <c r="B111" s="131"/>
      <c r="C111" s="132" t="s">
        <v>224</v>
      </c>
      <c r="D111" s="132" t="s">
        <v>184</v>
      </c>
      <c r="E111" s="133" t="s">
        <v>7476</v>
      </c>
      <c r="F111" s="134" t="s">
        <v>7477</v>
      </c>
      <c r="G111" s="135" t="s">
        <v>300</v>
      </c>
      <c r="H111" s="136">
        <v>37</v>
      </c>
      <c r="I111" s="137"/>
      <c r="J111" s="138">
        <f>ROUND(I111*H111,2)</f>
        <v>0</v>
      </c>
      <c r="K111" s="134" t="s">
        <v>188</v>
      </c>
      <c r="L111" s="32"/>
      <c r="M111" s="139" t="s">
        <v>3</v>
      </c>
      <c r="N111" s="140" t="s">
        <v>43</v>
      </c>
      <c r="P111" s="141">
        <f>O111*H111</f>
        <v>0</v>
      </c>
      <c r="Q111" s="141">
        <v>0</v>
      </c>
      <c r="R111" s="141">
        <f>Q111*H111</f>
        <v>0</v>
      </c>
      <c r="S111" s="141">
        <v>0.04</v>
      </c>
      <c r="T111" s="142">
        <f>S111*H111</f>
        <v>1.48</v>
      </c>
      <c r="AR111" s="143" t="s">
        <v>189</v>
      </c>
      <c r="AT111" s="143" t="s">
        <v>184</v>
      </c>
      <c r="AU111" s="143" t="s">
        <v>81</v>
      </c>
      <c r="AY111" s="17" t="s">
        <v>182</v>
      </c>
      <c r="BE111" s="144">
        <f>IF(N111="základní",J111,0)</f>
        <v>0</v>
      </c>
      <c r="BF111" s="144">
        <f>IF(N111="snížená",J111,0)</f>
        <v>0</v>
      </c>
      <c r="BG111" s="144">
        <f>IF(N111="zákl. přenesená",J111,0)</f>
        <v>0</v>
      </c>
      <c r="BH111" s="144">
        <f>IF(N111="sníž. přenesená",J111,0)</f>
        <v>0</v>
      </c>
      <c r="BI111" s="144">
        <f>IF(N111="nulová",J111,0)</f>
        <v>0</v>
      </c>
      <c r="BJ111" s="17" t="s">
        <v>79</v>
      </c>
      <c r="BK111" s="144">
        <f>ROUND(I111*H111,2)</f>
        <v>0</v>
      </c>
      <c r="BL111" s="17" t="s">
        <v>189</v>
      </c>
      <c r="BM111" s="143" t="s">
        <v>7478</v>
      </c>
    </row>
    <row r="112" spans="2:65" s="1" customFormat="1">
      <c r="B112" s="32"/>
      <c r="D112" s="145" t="s">
        <v>191</v>
      </c>
      <c r="F112" s="146" t="s">
        <v>7479</v>
      </c>
      <c r="I112" s="147"/>
      <c r="L112" s="32"/>
      <c r="M112" s="148"/>
      <c r="T112" s="52"/>
      <c r="AT112" s="17" t="s">
        <v>191</v>
      </c>
      <c r="AU112" s="17" t="s">
        <v>81</v>
      </c>
    </row>
    <row r="113" spans="2:65" s="12" customFormat="1">
      <c r="B113" s="149"/>
      <c r="D113" s="150" t="s">
        <v>193</v>
      </c>
      <c r="E113" s="151" t="s">
        <v>3</v>
      </c>
      <c r="F113" s="152" t="s">
        <v>7480</v>
      </c>
      <c r="H113" s="153">
        <v>37</v>
      </c>
      <c r="I113" s="154"/>
      <c r="L113" s="149"/>
      <c r="M113" s="155"/>
      <c r="T113" s="156"/>
      <c r="AT113" s="151" t="s">
        <v>193</v>
      </c>
      <c r="AU113" s="151" t="s">
        <v>81</v>
      </c>
      <c r="AV113" s="12" t="s">
        <v>81</v>
      </c>
      <c r="AW113" s="12" t="s">
        <v>34</v>
      </c>
      <c r="AX113" s="12" t="s">
        <v>79</v>
      </c>
      <c r="AY113" s="151" t="s">
        <v>182</v>
      </c>
    </row>
    <row r="114" spans="2:65" s="1" customFormat="1" ht="33" customHeight="1">
      <c r="B114" s="131"/>
      <c r="C114" s="132" t="s">
        <v>230</v>
      </c>
      <c r="D114" s="132" t="s">
        <v>184</v>
      </c>
      <c r="E114" s="133" t="s">
        <v>7481</v>
      </c>
      <c r="F114" s="134" t="s">
        <v>7482</v>
      </c>
      <c r="G114" s="135" t="s">
        <v>292</v>
      </c>
      <c r="H114" s="136">
        <v>125</v>
      </c>
      <c r="I114" s="137"/>
      <c r="J114" s="138">
        <f>ROUND(I114*H114,2)</f>
        <v>0</v>
      </c>
      <c r="K114" s="134" t="s">
        <v>188</v>
      </c>
      <c r="L114" s="32"/>
      <c r="M114" s="139" t="s">
        <v>3</v>
      </c>
      <c r="N114" s="140" t="s">
        <v>43</v>
      </c>
      <c r="P114" s="141">
        <f>O114*H114</f>
        <v>0</v>
      </c>
      <c r="Q114" s="141">
        <v>0</v>
      </c>
      <c r="R114" s="141">
        <f>Q114*H114</f>
        <v>0</v>
      </c>
      <c r="S114" s="141">
        <v>0</v>
      </c>
      <c r="T114" s="142">
        <f>S114*H114</f>
        <v>0</v>
      </c>
      <c r="AR114" s="143" t="s">
        <v>189</v>
      </c>
      <c r="AT114" s="143" t="s">
        <v>184</v>
      </c>
      <c r="AU114" s="143" t="s">
        <v>81</v>
      </c>
      <c r="AY114" s="17" t="s">
        <v>182</v>
      </c>
      <c r="BE114" s="144">
        <f>IF(N114="základní",J114,0)</f>
        <v>0</v>
      </c>
      <c r="BF114" s="144">
        <f>IF(N114="snížená",J114,0)</f>
        <v>0</v>
      </c>
      <c r="BG114" s="144">
        <f>IF(N114="zákl. přenesená",J114,0)</f>
        <v>0</v>
      </c>
      <c r="BH114" s="144">
        <f>IF(N114="sníž. přenesená",J114,0)</f>
        <v>0</v>
      </c>
      <c r="BI114" s="144">
        <f>IF(N114="nulová",J114,0)</f>
        <v>0</v>
      </c>
      <c r="BJ114" s="17" t="s">
        <v>79</v>
      </c>
      <c r="BK114" s="144">
        <f>ROUND(I114*H114,2)</f>
        <v>0</v>
      </c>
      <c r="BL114" s="17" t="s">
        <v>189</v>
      </c>
      <c r="BM114" s="143" t="s">
        <v>7483</v>
      </c>
    </row>
    <row r="115" spans="2:65" s="1" customFormat="1">
      <c r="B115" s="32"/>
      <c r="D115" s="145" t="s">
        <v>191</v>
      </c>
      <c r="F115" s="146" t="s">
        <v>7484</v>
      </c>
      <c r="I115" s="147"/>
      <c r="L115" s="32"/>
      <c r="M115" s="148"/>
      <c r="T115" s="52"/>
      <c r="AT115" s="17" t="s">
        <v>191</v>
      </c>
      <c r="AU115" s="17" t="s">
        <v>81</v>
      </c>
    </row>
    <row r="116" spans="2:65" s="12" customFormat="1">
      <c r="B116" s="149"/>
      <c r="D116" s="150" t="s">
        <v>193</v>
      </c>
      <c r="E116" s="151" t="s">
        <v>3</v>
      </c>
      <c r="F116" s="152" t="s">
        <v>7485</v>
      </c>
      <c r="H116" s="153">
        <v>125</v>
      </c>
      <c r="I116" s="154"/>
      <c r="L116" s="149"/>
      <c r="M116" s="155"/>
      <c r="T116" s="156"/>
      <c r="AT116" s="151" t="s">
        <v>193</v>
      </c>
      <c r="AU116" s="151" t="s">
        <v>81</v>
      </c>
      <c r="AV116" s="12" t="s">
        <v>81</v>
      </c>
      <c r="AW116" s="12" t="s">
        <v>34</v>
      </c>
      <c r="AX116" s="12" t="s">
        <v>79</v>
      </c>
      <c r="AY116" s="151" t="s">
        <v>182</v>
      </c>
    </row>
    <row r="117" spans="2:65" s="1" customFormat="1" ht="62.65" customHeight="1">
      <c r="B117" s="131"/>
      <c r="C117" s="132" t="s">
        <v>236</v>
      </c>
      <c r="D117" s="132" t="s">
        <v>184</v>
      </c>
      <c r="E117" s="133" t="s">
        <v>237</v>
      </c>
      <c r="F117" s="134" t="s">
        <v>238</v>
      </c>
      <c r="G117" s="135" t="s">
        <v>187</v>
      </c>
      <c r="H117" s="136">
        <v>75</v>
      </c>
      <c r="I117" s="137"/>
      <c r="J117" s="138">
        <f>ROUND(I117*H117,2)</f>
        <v>0</v>
      </c>
      <c r="K117" s="134" t="s">
        <v>188</v>
      </c>
      <c r="L117" s="32"/>
      <c r="M117" s="139" t="s">
        <v>3</v>
      </c>
      <c r="N117" s="140" t="s">
        <v>43</v>
      </c>
      <c r="P117" s="141">
        <f>O117*H117</f>
        <v>0</v>
      </c>
      <c r="Q117" s="141">
        <v>0</v>
      </c>
      <c r="R117" s="141">
        <f>Q117*H117</f>
        <v>0</v>
      </c>
      <c r="S117" s="141">
        <v>0</v>
      </c>
      <c r="T117" s="142">
        <f>S117*H117</f>
        <v>0</v>
      </c>
      <c r="AR117" s="143" t="s">
        <v>189</v>
      </c>
      <c r="AT117" s="143" t="s">
        <v>184</v>
      </c>
      <c r="AU117" s="143" t="s">
        <v>81</v>
      </c>
      <c r="AY117" s="17" t="s">
        <v>182</v>
      </c>
      <c r="BE117" s="144">
        <f>IF(N117="základní",J117,0)</f>
        <v>0</v>
      </c>
      <c r="BF117" s="144">
        <f>IF(N117="snížená",J117,0)</f>
        <v>0</v>
      </c>
      <c r="BG117" s="144">
        <f>IF(N117="zákl. přenesená",J117,0)</f>
        <v>0</v>
      </c>
      <c r="BH117" s="144">
        <f>IF(N117="sníž. přenesená",J117,0)</f>
        <v>0</v>
      </c>
      <c r="BI117" s="144">
        <f>IF(N117="nulová",J117,0)</f>
        <v>0</v>
      </c>
      <c r="BJ117" s="17" t="s">
        <v>79</v>
      </c>
      <c r="BK117" s="144">
        <f>ROUND(I117*H117,2)</f>
        <v>0</v>
      </c>
      <c r="BL117" s="17" t="s">
        <v>189</v>
      </c>
      <c r="BM117" s="143" t="s">
        <v>7486</v>
      </c>
    </row>
    <row r="118" spans="2:65" s="1" customFormat="1">
      <c r="B118" s="32"/>
      <c r="D118" s="145" t="s">
        <v>191</v>
      </c>
      <c r="F118" s="146" t="s">
        <v>240</v>
      </c>
      <c r="I118" s="147"/>
      <c r="L118" s="32"/>
      <c r="M118" s="148"/>
      <c r="T118" s="52"/>
      <c r="AT118" s="17" t="s">
        <v>191</v>
      </c>
      <c r="AU118" s="17" t="s">
        <v>81</v>
      </c>
    </row>
    <row r="119" spans="2:65" s="12" customFormat="1">
      <c r="B119" s="149"/>
      <c r="D119" s="150" t="s">
        <v>193</v>
      </c>
      <c r="E119" s="151" t="s">
        <v>3</v>
      </c>
      <c r="F119" s="152" t="s">
        <v>7487</v>
      </c>
      <c r="H119" s="153">
        <v>37.5</v>
      </c>
      <c r="I119" s="154"/>
      <c r="L119" s="149"/>
      <c r="M119" s="155"/>
      <c r="T119" s="156"/>
      <c r="AT119" s="151" t="s">
        <v>193</v>
      </c>
      <c r="AU119" s="151" t="s">
        <v>81</v>
      </c>
      <c r="AV119" s="12" t="s">
        <v>81</v>
      </c>
      <c r="AW119" s="12" t="s">
        <v>34</v>
      </c>
      <c r="AX119" s="12" t="s">
        <v>72</v>
      </c>
      <c r="AY119" s="151" t="s">
        <v>182</v>
      </c>
    </row>
    <row r="120" spans="2:65" s="12" customFormat="1">
      <c r="B120" s="149"/>
      <c r="D120" s="150" t="s">
        <v>193</v>
      </c>
      <c r="E120" s="151" t="s">
        <v>3</v>
      </c>
      <c r="F120" s="152" t="s">
        <v>7488</v>
      </c>
      <c r="H120" s="153">
        <v>37.5</v>
      </c>
      <c r="I120" s="154"/>
      <c r="L120" s="149"/>
      <c r="M120" s="155"/>
      <c r="T120" s="156"/>
      <c r="AT120" s="151" t="s">
        <v>193</v>
      </c>
      <c r="AU120" s="151" t="s">
        <v>81</v>
      </c>
      <c r="AV120" s="12" t="s">
        <v>81</v>
      </c>
      <c r="AW120" s="12" t="s">
        <v>34</v>
      </c>
      <c r="AX120" s="12" t="s">
        <v>72</v>
      </c>
      <c r="AY120" s="151" t="s">
        <v>182</v>
      </c>
    </row>
    <row r="121" spans="2:65" s="13" customFormat="1">
      <c r="B121" s="157"/>
      <c r="D121" s="150" t="s">
        <v>193</v>
      </c>
      <c r="E121" s="158" t="s">
        <v>3</v>
      </c>
      <c r="F121" s="159" t="s">
        <v>201</v>
      </c>
      <c r="H121" s="160">
        <v>75</v>
      </c>
      <c r="I121" s="161"/>
      <c r="L121" s="157"/>
      <c r="M121" s="162"/>
      <c r="T121" s="163"/>
      <c r="AT121" s="158" t="s">
        <v>193</v>
      </c>
      <c r="AU121" s="158" t="s">
        <v>81</v>
      </c>
      <c r="AV121" s="13" t="s">
        <v>189</v>
      </c>
      <c r="AW121" s="13" t="s">
        <v>34</v>
      </c>
      <c r="AX121" s="13" t="s">
        <v>79</v>
      </c>
      <c r="AY121" s="158" t="s">
        <v>182</v>
      </c>
    </row>
    <row r="122" spans="2:65" s="1" customFormat="1" ht="44.25" customHeight="1">
      <c r="B122" s="131"/>
      <c r="C122" s="132" t="s">
        <v>243</v>
      </c>
      <c r="D122" s="132" t="s">
        <v>184</v>
      </c>
      <c r="E122" s="133" t="s">
        <v>7489</v>
      </c>
      <c r="F122" s="134" t="s">
        <v>7490</v>
      </c>
      <c r="G122" s="135" t="s">
        <v>187</v>
      </c>
      <c r="H122" s="136">
        <v>37.5</v>
      </c>
      <c r="I122" s="137"/>
      <c r="J122" s="138">
        <f>ROUND(I122*H122,2)</f>
        <v>0</v>
      </c>
      <c r="K122" s="134" t="s">
        <v>188</v>
      </c>
      <c r="L122" s="32"/>
      <c r="M122" s="139" t="s">
        <v>3</v>
      </c>
      <c r="N122" s="140" t="s">
        <v>43</v>
      </c>
      <c r="P122" s="141">
        <f>O122*H122</f>
        <v>0</v>
      </c>
      <c r="Q122" s="141">
        <v>0</v>
      </c>
      <c r="R122" s="141">
        <f>Q122*H122</f>
        <v>0</v>
      </c>
      <c r="S122" s="141">
        <v>0</v>
      </c>
      <c r="T122" s="142">
        <f>S122*H122</f>
        <v>0</v>
      </c>
      <c r="AR122" s="143" t="s">
        <v>189</v>
      </c>
      <c r="AT122" s="143" t="s">
        <v>184</v>
      </c>
      <c r="AU122" s="143" t="s">
        <v>81</v>
      </c>
      <c r="AY122" s="17" t="s">
        <v>182</v>
      </c>
      <c r="BE122" s="144">
        <f>IF(N122="základní",J122,0)</f>
        <v>0</v>
      </c>
      <c r="BF122" s="144">
        <f>IF(N122="snížená",J122,0)</f>
        <v>0</v>
      </c>
      <c r="BG122" s="144">
        <f>IF(N122="zákl. přenesená",J122,0)</f>
        <v>0</v>
      </c>
      <c r="BH122" s="144">
        <f>IF(N122="sníž. přenesená",J122,0)</f>
        <v>0</v>
      </c>
      <c r="BI122" s="144">
        <f>IF(N122="nulová",J122,0)</f>
        <v>0</v>
      </c>
      <c r="BJ122" s="17" t="s">
        <v>79</v>
      </c>
      <c r="BK122" s="144">
        <f>ROUND(I122*H122,2)</f>
        <v>0</v>
      </c>
      <c r="BL122" s="17" t="s">
        <v>189</v>
      </c>
      <c r="BM122" s="143" t="s">
        <v>7491</v>
      </c>
    </row>
    <row r="123" spans="2:65" s="1" customFormat="1">
      <c r="B123" s="32"/>
      <c r="D123" s="145" t="s">
        <v>191</v>
      </c>
      <c r="F123" s="146" t="s">
        <v>7492</v>
      </c>
      <c r="I123" s="147"/>
      <c r="L123" s="32"/>
      <c r="M123" s="148"/>
      <c r="T123" s="52"/>
      <c r="AT123" s="17" t="s">
        <v>191</v>
      </c>
      <c r="AU123" s="17" t="s">
        <v>81</v>
      </c>
    </row>
    <row r="124" spans="2:65" s="12" customFormat="1">
      <c r="B124" s="149"/>
      <c r="D124" s="150" t="s">
        <v>193</v>
      </c>
      <c r="E124" s="151" t="s">
        <v>3</v>
      </c>
      <c r="F124" s="152" t="s">
        <v>7488</v>
      </c>
      <c r="H124" s="153">
        <v>37.5</v>
      </c>
      <c r="I124" s="154"/>
      <c r="L124" s="149"/>
      <c r="M124" s="155"/>
      <c r="T124" s="156"/>
      <c r="AT124" s="151" t="s">
        <v>193</v>
      </c>
      <c r="AU124" s="151" t="s">
        <v>81</v>
      </c>
      <c r="AV124" s="12" t="s">
        <v>81</v>
      </c>
      <c r="AW124" s="12" t="s">
        <v>34</v>
      </c>
      <c r="AX124" s="12" t="s">
        <v>79</v>
      </c>
      <c r="AY124" s="151" t="s">
        <v>182</v>
      </c>
    </row>
    <row r="125" spans="2:65" s="1" customFormat="1" ht="55.5" customHeight="1">
      <c r="B125" s="131"/>
      <c r="C125" s="132" t="s">
        <v>111</v>
      </c>
      <c r="D125" s="132" t="s">
        <v>184</v>
      </c>
      <c r="E125" s="133" t="s">
        <v>7493</v>
      </c>
      <c r="F125" s="134" t="s">
        <v>7494</v>
      </c>
      <c r="G125" s="135" t="s">
        <v>292</v>
      </c>
      <c r="H125" s="136">
        <v>67</v>
      </c>
      <c r="I125" s="137"/>
      <c r="J125" s="138">
        <f>ROUND(I125*H125,2)</f>
        <v>0</v>
      </c>
      <c r="K125" s="134" t="s">
        <v>188</v>
      </c>
      <c r="L125" s="32"/>
      <c r="M125" s="139" t="s">
        <v>3</v>
      </c>
      <c r="N125" s="140" t="s">
        <v>43</v>
      </c>
      <c r="P125" s="141">
        <f>O125*H125</f>
        <v>0</v>
      </c>
      <c r="Q125" s="141">
        <v>0</v>
      </c>
      <c r="R125" s="141">
        <f>Q125*H125</f>
        <v>0</v>
      </c>
      <c r="S125" s="141">
        <v>0</v>
      </c>
      <c r="T125" s="142">
        <f>S125*H125</f>
        <v>0</v>
      </c>
      <c r="AR125" s="143" t="s">
        <v>189</v>
      </c>
      <c r="AT125" s="143" t="s">
        <v>184</v>
      </c>
      <c r="AU125" s="143" t="s">
        <v>81</v>
      </c>
      <c r="AY125" s="17" t="s">
        <v>182</v>
      </c>
      <c r="BE125" s="144">
        <f>IF(N125="základní",J125,0)</f>
        <v>0</v>
      </c>
      <c r="BF125" s="144">
        <f>IF(N125="snížená",J125,0)</f>
        <v>0</v>
      </c>
      <c r="BG125" s="144">
        <f>IF(N125="zákl. přenesená",J125,0)</f>
        <v>0</v>
      </c>
      <c r="BH125" s="144">
        <f>IF(N125="sníž. přenesená",J125,0)</f>
        <v>0</v>
      </c>
      <c r="BI125" s="144">
        <f>IF(N125="nulová",J125,0)</f>
        <v>0</v>
      </c>
      <c r="BJ125" s="17" t="s">
        <v>79</v>
      </c>
      <c r="BK125" s="144">
        <f>ROUND(I125*H125,2)</f>
        <v>0</v>
      </c>
      <c r="BL125" s="17" t="s">
        <v>189</v>
      </c>
      <c r="BM125" s="143" t="s">
        <v>7495</v>
      </c>
    </row>
    <row r="126" spans="2:65" s="1" customFormat="1">
      <c r="B126" s="32"/>
      <c r="D126" s="145" t="s">
        <v>191</v>
      </c>
      <c r="F126" s="146" t="s">
        <v>7496</v>
      </c>
      <c r="I126" s="147"/>
      <c r="L126" s="32"/>
      <c r="M126" s="148"/>
      <c r="T126" s="52"/>
      <c r="AT126" s="17" t="s">
        <v>191</v>
      </c>
      <c r="AU126" s="17" t="s">
        <v>81</v>
      </c>
    </row>
    <row r="127" spans="2:65" s="12" customFormat="1">
      <c r="B127" s="149"/>
      <c r="D127" s="150" t="s">
        <v>193</v>
      </c>
      <c r="E127" s="151" t="s">
        <v>3</v>
      </c>
      <c r="F127" s="152" t="s">
        <v>7497</v>
      </c>
      <c r="H127" s="153">
        <v>67</v>
      </c>
      <c r="I127" s="154"/>
      <c r="L127" s="149"/>
      <c r="M127" s="155"/>
      <c r="T127" s="156"/>
      <c r="AT127" s="151" t="s">
        <v>193</v>
      </c>
      <c r="AU127" s="151" t="s">
        <v>81</v>
      </c>
      <c r="AV127" s="12" t="s">
        <v>81</v>
      </c>
      <c r="AW127" s="12" t="s">
        <v>34</v>
      </c>
      <c r="AX127" s="12" t="s">
        <v>79</v>
      </c>
      <c r="AY127" s="151" t="s">
        <v>182</v>
      </c>
    </row>
    <row r="128" spans="2:65" s="1" customFormat="1" ht="37.9" customHeight="1">
      <c r="B128" s="131"/>
      <c r="C128" s="132" t="s">
        <v>114</v>
      </c>
      <c r="D128" s="132" t="s">
        <v>184</v>
      </c>
      <c r="E128" s="133" t="s">
        <v>7498</v>
      </c>
      <c r="F128" s="134" t="s">
        <v>7499</v>
      </c>
      <c r="G128" s="135" t="s">
        <v>292</v>
      </c>
      <c r="H128" s="136">
        <v>67</v>
      </c>
      <c r="I128" s="137"/>
      <c r="J128" s="138">
        <f>ROUND(I128*H128,2)</f>
        <v>0</v>
      </c>
      <c r="K128" s="134" t="s">
        <v>188</v>
      </c>
      <c r="L128" s="32"/>
      <c r="M128" s="139" t="s">
        <v>3</v>
      </c>
      <c r="N128" s="140" t="s">
        <v>43</v>
      </c>
      <c r="P128" s="141">
        <f>O128*H128</f>
        <v>0</v>
      </c>
      <c r="Q128" s="141">
        <v>0</v>
      </c>
      <c r="R128" s="141">
        <f>Q128*H128</f>
        <v>0</v>
      </c>
      <c r="S128" s="141">
        <v>0</v>
      </c>
      <c r="T128" s="142">
        <f>S128*H128</f>
        <v>0</v>
      </c>
      <c r="AR128" s="143" t="s">
        <v>189</v>
      </c>
      <c r="AT128" s="143" t="s">
        <v>184</v>
      </c>
      <c r="AU128" s="143" t="s">
        <v>81</v>
      </c>
      <c r="AY128" s="17" t="s">
        <v>182</v>
      </c>
      <c r="BE128" s="144">
        <f>IF(N128="základní",J128,0)</f>
        <v>0</v>
      </c>
      <c r="BF128" s="144">
        <f>IF(N128="snížená",J128,0)</f>
        <v>0</v>
      </c>
      <c r="BG128" s="144">
        <f>IF(N128="zákl. přenesená",J128,0)</f>
        <v>0</v>
      </c>
      <c r="BH128" s="144">
        <f>IF(N128="sníž. přenesená",J128,0)</f>
        <v>0</v>
      </c>
      <c r="BI128" s="144">
        <f>IF(N128="nulová",J128,0)</f>
        <v>0</v>
      </c>
      <c r="BJ128" s="17" t="s">
        <v>79</v>
      </c>
      <c r="BK128" s="144">
        <f>ROUND(I128*H128,2)</f>
        <v>0</v>
      </c>
      <c r="BL128" s="17" t="s">
        <v>189</v>
      </c>
      <c r="BM128" s="143" t="s">
        <v>7500</v>
      </c>
    </row>
    <row r="129" spans="2:65" s="1" customFormat="1">
      <c r="B129" s="32"/>
      <c r="D129" s="145" t="s">
        <v>191</v>
      </c>
      <c r="F129" s="146" t="s">
        <v>7501</v>
      </c>
      <c r="I129" s="147"/>
      <c r="L129" s="32"/>
      <c r="M129" s="148"/>
      <c r="T129" s="52"/>
      <c r="AT129" s="17" t="s">
        <v>191</v>
      </c>
      <c r="AU129" s="17" t="s">
        <v>81</v>
      </c>
    </row>
    <row r="130" spans="2:65" s="12" customFormat="1">
      <c r="B130" s="149"/>
      <c r="D130" s="150" t="s">
        <v>193</v>
      </c>
      <c r="E130" s="151" t="s">
        <v>3</v>
      </c>
      <c r="F130" s="152" t="s">
        <v>7502</v>
      </c>
      <c r="H130" s="153">
        <v>67</v>
      </c>
      <c r="I130" s="154"/>
      <c r="L130" s="149"/>
      <c r="M130" s="155"/>
      <c r="T130" s="156"/>
      <c r="AT130" s="151" t="s">
        <v>193</v>
      </c>
      <c r="AU130" s="151" t="s">
        <v>81</v>
      </c>
      <c r="AV130" s="12" t="s">
        <v>81</v>
      </c>
      <c r="AW130" s="12" t="s">
        <v>34</v>
      </c>
      <c r="AX130" s="12" t="s">
        <v>79</v>
      </c>
      <c r="AY130" s="151" t="s">
        <v>182</v>
      </c>
    </row>
    <row r="131" spans="2:65" s="1" customFormat="1" ht="37.9" customHeight="1">
      <c r="B131" s="131"/>
      <c r="C131" s="132" t="s">
        <v>260</v>
      </c>
      <c r="D131" s="132" t="s">
        <v>184</v>
      </c>
      <c r="E131" s="133" t="s">
        <v>7503</v>
      </c>
      <c r="F131" s="134" t="s">
        <v>7504</v>
      </c>
      <c r="G131" s="135" t="s">
        <v>292</v>
      </c>
      <c r="H131" s="136">
        <v>67</v>
      </c>
      <c r="I131" s="137"/>
      <c r="J131" s="138">
        <f>ROUND(I131*H131,2)</f>
        <v>0</v>
      </c>
      <c r="K131" s="134" t="s">
        <v>188</v>
      </c>
      <c r="L131" s="32"/>
      <c r="M131" s="139" t="s">
        <v>3</v>
      </c>
      <c r="N131" s="140" t="s">
        <v>43</v>
      </c>
      <c r="P131" s="141">
        <f>O131*H131</f>
        <v>0</v>
      </c>
      <c r="Q131" s="141">
        <v>0</v>
      </c>
      <c r="R131" s="141">
        <f>Q131*H131</f>
        <v>0</v>
      </c>
      <c r="S131" s="141">
        <v>0</v>
      </c>
      <c r="T131" s="142">
        <f>S131*H131</f>
        <v>0</v>
      </c>
      <c r="AR131" s="143" t="s">
        <v>189</v>
      </c>
      <c r="AT131" s="143" t="s">
        <v>184</v>
      </c>
      <c r="AU131" s="143" t="s">
        <v>81</v>
      </c>
      <c r="AY131" s="17" t="s">
        <v>182</v>
      </c>
      <c r="BE131" s="144">
        <f>IF(N131="základní",J131,0)</f>
        <v>0</v>
      </c>
      <c r="BF131" s="144">
        <f>IF(N131="snížená",J131,0)</f>
        <v>0</v>
      </c>
      <c r="BG131" s="144">
        <f>IF(N131="zákl. přenesená",J131,0)</f>
        <v>0</v>
      </c>
      <c r="BH131" s="144">
        <f>IF(N131="sníž. přenesená",J131,0)</f>
        <v>0</v>
      </c>
      <c r="BI131" s="144">
        <f>IF(N131="nulová",J131,0)</f>
        <v>0</v>
      </c>
      <c r="BJ131" s="17" t="s">
        <v>79</v>
      </c>
      <c r="BK131" s="144">
        <f>ROUND(I131*H131,2)</f>
        <v>0</v>
      </c>
      <c r="BL131" s="17" t="s">
        <v>189</v>
      </c>
      <c r="BM131" s="143" t="s">
        <v>7505</v>
      </c>
    </row>
    <row r="132" spans="2:65" s="1" customFormat="1">
      <c r="B132" s="32"/>
      <c r="D132" s="145" t="s">
        <v>191</v>
      </c>
      <c r="F132" s="146" t="s">
        <v>7506</v>
      </c>
      <c r="I132" s="147"/>
      <c r="L132" s="32"/>
      <c r="M132" s="148"/>
      <c r="T132" s="52"/>
      <c r="AT132" s="17" t="s">
        <v>191</v>
      </c>
      <c r="AU132" s="17" t="s">
        <v>81</v>
      </c>
    </row>
    <row r="133" spans="2:65" s="12" customFormat="1">
      <c r="B133" s="149"/>
      <c r="D133" s="150" t="s">
        <v>193</v>
      </c>
      <c r="E133" s="151" t="s">
        <v>3</v>
      </c>
      <c r="F133" s="152" t="s">
        <v>7497</v>
      </c>
      <c r="H133" s="153">
        <v>67</v>
      </c>
      <c r="I133" s="154"/>
      <c r="L133" s="149"/>
      <c r="M133" s="155"/>
      <c r="T133" s="156"/>
      <c r="AT133" s="151" t="s">
        <v>193</v>
      </c>
      <c r="AU133" s="151" t="s">
        <v>81</v>
      </c>
      <c r="AV133" s="12" t="s">
        <v>81</v>
      </c>
      <c r="AW133" s="12" t="s">
        <v>34</v>
      </c>
      <c r="AX133" s="12" t="s">
        <v>79</v>
      </c>
      <c r="AY133" s="151" t="s">
        <v>182</v>
      </c>
    </row>
    <row r="134" spans="2:65" s="1" customFormat="1" ht="16.5" customHeight="1">
      <c r="B134" s="131"/>
      <c r="C134" s="164" t="s">
        <v>265</v>
      </c>
      <c r="D134" s="164" t="s">
        <v>281</v>
      </c>
      <c r="E134" s="165" t="s">
        <v>7507</v>
      </c>
      <c r="F134" s="166" t="s">
        <v>7508</v>
      </c>
      <c r="G134" s="167" t="s">
        <v>4434</v>
      </c>
      <c r="H134" s="168">
        <v>1.34</v>
      </c>
      <c r="I134" s="169"/>
      <c r="J134" s="170">
        <f>ROUND(I134*H134,2)</f>
        <v>0</v>
      </c>
      <c r="K134" s="166" t="s">
        <v>188</v>
      </c>
      <c r="L134" s="171"/>
      <c r="M134" s="172" t="s">
        <v>3</v>
      </c>
      <c r="N134" s="173" t="s">
        <v>43</v>
      </c>
      <c r="P134" s="141">
        <f>O134*H134</f>
        <v>0</v>
      </c>
      <c r="Q134" s="141">
        <v>1E-3</v>
      </c>
      <c r="R134" s="141">
        <f>Q134*H134</f>
        <v>1.34E-3</v>
      </c>
      <c r="S134" s="141">
        <v>0</v>
      </c>
      <c r="T134" s="142">
        <f>S134*H134</f>
        <v>0</v>
      </c>
      <c r="AR134" s="143" t="s">
        <v>236</v>
      </c>
      <c r="AT134" s="143" t="s">
        <v>281</v>
      </c>
      <c r="AU134" s="143" t="s">
        <v>81</v>
      </c>
      <c r="AY134" s="17" t="s">
        <v>182</v>
      </c>
      <c r="BE134" s="144">
        <f>IF(N134="základní",J134,0)</f>
        <v>0</v>
      </c>
      <c r="BF134" s="144">
        <f>IF(N134="snížená",J134,0)</f>
        <v>0</v>
      </c>
      <c r="BG134" s="144">
        <f>IF(N134="zákl. přenesená",J134,0)</f>
        <v>0</v>
      </c>
      <c r="BH134" s="144">
        <f>IF(N134="sníž. přenesená",J134,0)</f>
        <v>0</v>
      </c>
      <c r="BI134" s="144">
        <f>IF(N134="nulová",J134,0)</f>
        <v>0</v>
      </c>
      <c r="BJ134" s="17" t="s">
        <v>79</v>
      </c>
      <c r="BK134" s="144">
        <f>ROUND(I134*H134,2)</f>
        <v>0</v>
      </c>
      <c r="BL134" s="17" t="s">
        <v>189</v>
      </c>
      <c r="BM134" s="143" t="s">
        <v>7509</v>
      </c>
    </row>
    <row r="135" spans="2:65" s="12" customFormat="1">
      <c r="B135" s="149"/>
      <c r="D135" s="150" t="s">
        <v>193</v>
      </c>
      <c r="F135" s="152" t="s">
        <v>7510</v>
      </c>
      <c r="H135" s="153">
        <v>1.34</v>
      </c>
      <c r="I135" s="154"/>
      <c r="L135" s="149"/>
      <c r="M135" s="155"/>
      <c r="T135" s="156"/>
      <c r="AT135" s="151" t="s">
        <v>193</v>
      </c>
      <c r="AU135" s="151" t="s">
        <v>81</v>
      </c>
      <c r="AV135" s="12" t="s">
        <v>81</v>
      </c>
      <c r="AW135" s="12" t="s">
        <v>4</v>
      </c>
      <c r="AX135" s="12" t="s">
        <v>79</v>
      </c>
      <c r="AY135" s="151" t="s">
        <v>182</v>
      </c>
    </row>
    <row r="136" spans="2:65" s="1" customFormat="1" ht="33" customHeight="1">
      <c r="B136" s="131"/>
      <c r="C136" s="132" t="s">
        <v>271</v>
      </c>
      <c r="D136" s="132" t="s">
        <v>184</v>
      </c>
      <c r="E136" s="133" t="s">
        <v>7511</v>
      </c>
      <c r="F136" s="134" t="s">
        <v>7512</v>
      </c>
      <c r="G136" s="135" t="s">
        <v>292</v>
      </c>
      <c r="H136" s="136">
        <v>67</v>
      </c>
      <c r="I136" s="137"/>
      <c r="J136" s="138">
        <f>ROUND(I136*H136,2)</f>
        <v>0</v>
      </c>
      <c r="K136" s="134" t="s">
        <v>188</v>
      </c>
      <c r="L136" s="32"/>
      <c r="M136" s="139" t="s">
        <v>3</v>
      </c>
      <c r="N136" s="140" t="s">
        <v>43</v>
      </c>
      <c r="P136" s="141">
        <f>O136*H136</f>
        <v>0</v>
      </c>
      <c r="Q136" s="141">
        <v>0</v>
      </c>
      <c r="R136" s="141">
        <f>Q136*H136</f>
        <v>0</v>
      </c>
      <c r="S136" s="141">
        <v>0</v>
      </c>
      <c r="T136" s="142">
        <f>S136*H136</f>
        <v>0</v>
      </c>
      <c r="AR136" s="143" t="s">
        <v>189</v>
      </c>
      <c r="AT136" s="143" t="s">
        <v>184</v>
      </c>
      <c r="AU136" s="143" t="s">
        <v>81</v>
      </c>
      <c r="AY136" s="17" t="s">
        <v>182</v>
      </c>
      <c r="BE136" s="144">
        <f>IF(N136="základní",J136,0)</f>
        <v>0</v>
      </c>
      <c r="BF136" s="144">
        <f>IF(N136="snížená",J136,0)</f>
        <v>0</v>
      </c>
      <c r="BG136" s="144">
        <f>IF(N136="zákl. přenesená",J136,0)</f>
        <v>0</v>
      </c>
      <c r="BH136" s="144">
        <f>IF(N136="sníž. přenesená",J136,0)</f>
        <v>0</v>
      </c>
      <c r="BI136" s="144">
        <f>IF(N136="nulová",J136,0)</f>
        <v>0</v>
      </c>
      <c r="BJ136" s="17" t="s">
        <v>79</v>
      </c>
      <c r="BK136" s="144">
        <f>ROUND(I136*H136,2)</f>
        <v>0</v>
      </c>
      <c r="BL136" s="17" t="s">
        <v>189</v>
      </c>
      <c r="BM136" s="143" t="s">
        <v>7513</v>
      </c>
    </row>
    <row r="137" spans="2:65" s="1" customFormat="1">
      <c r="B137" s="32"/>
      <c r="D137" s="145" t="s">
        <v>191</v>
      </c>
      <c r="F137" s="146" t="s">
        <v>7514</v>
      </c>
      <c r="I137" s="147"/>
      <c r="L137" s="32"/>
      <c r="M137" s="148"/>
      <c r="T137" s="52"/>
      <c r="AT137" s="17" t="s">
        <v>191</v>
      </c>
      <c r="AU137" s="17" t="s">
        <v>81</v>
      </c>
    </row>
    <row r="138" spans="2:65" s="12" customFormat="1">
      <c r="B138" s="149"/>
      <c r="D138" s="150" t="s">
        <v>193</v>
      </c>
      <c r="E138" s="151" t="s">
        <v>3</v>
      </c>
      <c r="F138" s="152" t="s">
        <v>7502</v>
      </c>
      <c r="H138" s="153">
        <v>67</v>
      </c>
      <c r="I138" s="154"/>
      <c r="L138" s="149"/>
      <c r="M138" s="155"/>
      <c r="T138" s="156"/>
      <c r="AT138" s="151" t="s">
        <v>193</v>
      </c>
      <c r="AU138" s="151" t="s">
        <v>81</v>
      </c>
      <c r="AV138" s="12" t="s">
        <v>81</v>
      </c>
      <c r="AW138" s="12" t="s">
        <v>34</v>
      </c>
      <c r="AX138" s="12" t="s">
        <v>79</v>
      </c>
      <c r="AY138" s="151" t="s">
        <v>182</v>
      </c>
    </row>
    <row r="139" spans="2:65" s="1" customFormat="1" ht="33" customHeight="1">
      <c r="B139" s="131"/>
      <c r="C139" s="132" t="s">
        <v>9</v>
      </c>
      <c r="D139" s="132" t="s">
        <v>184</v>
      </c>
      <c r="E139" s="133" t="s">
        <v>290</v>
      </c>
      <c r="F139" s="134" t="s">
        <v>291</v>
      </c>
      <c r="G139" s="135" t="s">
        <v>292</v>
      </c>
      <c r="H139" s="136">
        <v>343</v>
      </c>
      <c r="I139" s="137"/>
      <c r="J139" s="138">
        <f>ROUND(I139*H139,2)</f>
        <v>0</v>
      </c>
      <c r="K139" s="134" t="s">
        <v>188</v>
      </c>
      <c r="L139" s="32"/>
      <c r="M139" s="139" t="s">
        <v>3</v>
      </c>
      <c r="N139" s="140" t="s">
        <v>43</v>
      </c>
      <c r="P139" s="141">
        <f>O139*H139</f>
        <v>0</v>
      </c>
      <c r="Q139" s="141">
        <v>0</v>
      </c>
      <c r="R139" s="141">
        <f>Q139*H139</f>
        <v>0</v>
      </c>
      <c r="S139" s="141">
        <v>0</v>
      </c>
      <c r="T139" s="142">
        <f>S139*H139</f>
        <v>0</v>
      </c>
      <c r="AR139" s="143" t="s">
        <v>189</v>
      </c>
      <c r="AT139" s="143" t="s">
        <v>184</v>
      </c>
      <c r="AU139" s="143" t="s">
        <v>81</v>
      </c>
      <c r="AY139" s="17" t="s">
        <v>182</v>
      </c>
      <c r="BE139" s="144">
        <f>IF(N139="základní",J139,0)</f>
        <v>0</v>
      </c>
      <c r="BF139" s="144">
        <f>IF(N139="snížená",J139,0)</f>
        <v>0</v>
      </c>
      <c r="BG139" s="144">
        <f>IF(N139="zákl. přenesená",J139,0)</f>
        <v>0</v>
      </c>
      <c r="BH139" s="144">
        <f>IF(N139="sníž. přenesená",J139,0)</f>
        <v>0</v>
      </c>
      <c r="BI139" s="144">
        <f>IF(N139="nulová",J139,0)</f>
        <v>0</v>
      </c>
      <c r="BJ139" s="17" t="s">
        <v>79</v>
      </c>
      <c r="BK139" s="144">
        <f>ROUND(I139*H139,2)</f>
        <v>0</v>
      </c>
      <c r="BL139" s="17" t="s">
        <v>189</v>
      </c>
      <c r="BM139" s="143" t="s">
        <v>7515</v>
      </c>
    </row>
    <row r="140" spans="2:65" s="1" customFormat="1">
      <c r="B140" s="32"/>
      <c r="D140" s="145" t="s">
        <v>191</v>
      </c>
      <c r="F140" s="146" t="s">
        <v>294</v>
      </c>
      <c r="I140" s="147"/>
      <c r="L140" s="32"/>
      <c r="M140" s="148"/>
      <c r="T140" s="52"/>
      <c r="AT140" s="17" t="s">
        <v>191</v>
      </c>
      <c r="AU140" s="17" t="s">
        <v>81</v>
      </c>
    </row>
    <row r="141" spans="2:65" s="12" customFormat="1">
      <c r="B141" s="149"/>
      <c r="D141" s="150" t="s">
        <v>193</v>
      </c>
      <c r="E141" s="151" t="s">
        <v>3</v>
      </c>
      <c r="F141" s="152" t="s">
        <v>7516</v>
      </c>
      <c r="H141" s="153">
        <v>337</v>
      </c>
      <c r="I141" s="154"/>
      <c r="L141" s="149"/>
      <c r="M141" s="155"/>
      <c r="T141" s="156"/>
      <c r="AT141" s="151" t="s">
        <v>193</v>
      </c>
      <c r="AU141" s="151" t="s">
        <v>81</v>
      </c>
      <c r="AV141" s="12" t="s">
        <v>81</v>
      </c>
      <c r="AW141" s="12" t="s">
        <v>34</v>
      </c>
      <c r="AX141" s="12" t="s">
        <v>72</v>
      </c>
      <c r="AY141" s="151" t="s">
        <v>182</v>
      </c>
    </row>
    <row r="142" spans="2:65" s="12" customFormat="1">
      <c r="B142" s="149"/>
      <c r="D142" s="150" t="s">
        <v>193</v>
      </c>
      <c r="E142" s="151" t="s">
        <v>3</v>
      </c>
      <c r="F142" s="152" t="s">
        <v>7517</v>
      </c>
      <c r="H142" s="153">
        <v>6</v>
      </c>
      <c r="I142" s="154"/>
      <c r="L142" s="149"/>
      <c r="M142" s="155"/>
      <c r="T142" s="156"/>
      <c r="AT142" s="151" t="s">
        <v>193</v>
      </c>
      <c r="AU142" s="151" t="s">
        <v>81</v>
      </c>
      <c r="AV142" s="12" t="s">
        <v>81</v>
      </c>
      <c r="AW142" s="12" t="s">
        <v>34</v>
      </c>
      <c r="AX142" s="12" t="s">
        <v>72</v>
      </c>
      <c r="AY142" s="151" t="s">
        <v>182</v>
      </c>
    </row>
    <row r="143" spans="2:65" s="13" customFormat="1">
      <c r="B143" s="157"/>
      <c r="D143" s="150" t="s">
        <v>193</v>
      </c>
      <c r="E143" s="158" t="s">
        <v>3</v>
      </c>
      <c r="F143" s="159" t="s">
        <v>201</v>
      </c>
      <c r="H143" s="160">
        <v>343</v>
      </c>
      <c r="I143" s="161"/>
      <c r="L143" s="157"/>
      <c r="M143" s="162"/>
      <c r="T143" s="163"/>
      <c r="AT143" s="158" t="s">
        <v>193</v>
      </c>
      <c r="AU143" s="158" t="s">
        <v>81</v>
      </c>
      <c r="AV143" s="13" t="s">
        <v>189</v>
      </c>
      <c r="AW143" s="13" t="s">
        <v>34</v>
      </c>
      <c r="AX143" s="13" t="s">
        <v>79</v>
      </c>
      <c r="AY143" s="158" t="s">
        <v>182</v>
      </c>
    </row>
    <row r="144" spans="2:65" s="1" customFormat="1" ht="37.9" customHeight="1">
      <c r="B144" s="131"/>
      <c r="C144" s="132" t="s">
        <v>286</v>
      </c>
      <c r="D144" s="132" t="s">
        <v>184</v>
      </c>
      <c r="E144" s="133" t="s">
        <v>7518</v>
      </c>
      <c r="F144" s="134" t="s">
        <v>7519</v>
      </c>
      <c r="G144" s="135" t="s">
        <v>292</v>
      </c>
      <c r="H144" s="136">
        <v>67</v>
      </c>
      <c r="I144" s="137"/>
      <c r="J144" s="138">
        <f>ROUND(I144*H144,2)</f>
        <v>0</v>
      </c>
      <c r="K144" s="134" t="s">
        <v>188</v>
      </c>
      <c r="L144" s="32"/>
      <c r="M144" s="139" t="s">
        <v>3</v>
      </c>
      <c r="N144" s="140" t="s">
        <v>43</v>
      </c>
      <c r="P144" s="141">
        <f>O144*H144</f>
        <v>0</v>
      </c>
      <c r="Q144" s="141">
        <v>0</v>
      </c>
      <c r="R144" s="141">
        <f>Q144*H144</f>
        <v>0</v>
      </c>
      <c r="S144" s="141">
        <v>0</v>
      </c>
      <c r="T144" s="142">
        <f>S144*H144</f>
        <v>0</v>
      </c>
      <c r="AR144" s="143" t="s">
        <v>189</v>
      </c>
      <c r="AT144" s="143" t="s">
        <v>184</v>
      </c>
      <c r="AU144" s="143" t="s">
        <v>81</v>
      </c>
      <c r="AY144" s="17" t="s">
        <v>182</v>
      </c>
      <c r="BE144" s="144">
        <f>IF(N144="základní",J144,0)</f>
        <v>0</v>
      </c>
      <c r="BF144" s="144">
        <f>IF(N144="snížená",J144,0)</f>
        <v>0</v>
      </c>
      <c r="BG144" s="144">
        <f>IF(N144="zákl. přenesená",J144,0)</f>
        <v>0</v>
      </c>
      <c r="BH144" s="144">
        <f>IF(N144="sníž. přenesená",J144,0)</f>
        <v>0</v>
      </c>
      <c r="BI144" s="144">
        <f>IF(N144="nulová",J144,0)</f>
        <v>0</v>
      </c>
      <c r="BJ144" s="17" t="s">
        <v>79</v>
      </c>
      <c r="BK144" s="144">
        <f>ROUND(I144*H144,2)</f>
        <v>0</v>
      </c>
      <c r="BL144" s="17" t="s">
        <v>189</v>
      </c>
      <c r="BM144" s="143" t="s">
        <v>7520</v>
      </c>
    </row>
    <row r="145" spans="2:65" s="1" customFormat="1">
      <c r="B145" s="32"/>
      <c r="D145" s="145" t="s">
        <v>191</v>
      </c>
      <c r="F145" s="146" t="s">
        <v>7521</v>
      </c>
      <c r="I145" s="147"/>
      <c r="L145" s="32"/>
      <c r="M145" s="148"/>
      <c r="T145" s="52"/>
      <c r="AT145" s="17" t="s">
        <v>191</v>
      </c>
      <c r="AU145" s="17" t="s">
        <v>81</v>
      </c>
    </row>
    <row r="146" spans="2:65" s="12" customFormat="1">
      <c r="B146" s="149"/>
      <c r="D146" s="150" t="s">
        <v>193</v>
      </c>
      <c r="E146" s="151" t="s">
        <v>3</v>
      </c>
      <c r="F146" s="152" t="s">
        <v>7497</v>
      </c>
      <c r="H146" s="153">
        <v>67</v>
      </c>
      <c r="I146" s="154"/>
      <c r="L146" s="149"/>
      <c r="M146" s="155"/>
      <c r="T146" s="156"/>
      <c r="AT146" s="151" t="s">
        <v>193</v>
      </c>
      <c r="AU146" s="151" t="s">
        <v>81</v>
      </c>
      <c r="AV146" s="12" t="s">
        <v>81</v>
      </c>
      <c r="AW146" s="12" t="s">
        <v>34</v>
      </c>
      <c r="AX146" s="12" t="s">
        <v>79</v>
      </c>
      <c r="AY146" s="151" t="s">
        <v>182</v>
      </c>
    </row>
    <row r="147" spans="2:65" s="1" customFormat="1" ht="16.5" customHeight="1">
      <c r="B147" s="131"/>
      <c r="C147" s="164" t="s">
        <v>289</v>
      </c>
      <c r="D147" s="164" t="s">
        <v>281</v>
      </c>
      <c r="E147" s="165" t="s">
        <v>7522</v>
      </c>
      <c r="F147" s="166" t="s">
        <v>7523</v>
      </c>
      <c r="G147" s="167" t="s">
        <v>187</v>
      </c>
      <c r="H147" s="168">
        <v>3.4169999999999998</v>
      </c>
      <c r="I147" s="169"/>
      <c r="J147" s="170">
        <f>ROUND(I147*H147,2)</f>
        <v>0</v>
      </c>
      <c r="K147" s="166" t="s">
        <v>188</v>
      </c>
      <c r="L147" s="171"/>
      <c r="M147" s="172" t="s">
        <v>3</v>
      </c>
      <c r="N147" s="173" t="s">
        <v>43</v>
      </c>
      <c r="P147" s="141">
        <f>O147*H147</f>
        <v>0</v>
      </c>
      <c r="Q147" s="141">
        <v>0.21</v>
      </c>
      <c r="R147" s="141">
        <f>Q147*H147</f>
        <v>0.71756999999999993</v>
      </c>
      <c r="S147" s="141">
        <v>0</v>
      </c>
      <c r="T147" s="142">
        <f>S147*H147</f>
        <v>0</v>
      </c>
      <c r="AR147" s="143" t="s">
        <v>236</v>
      </c>
      <c r="AT147" s="143" t="s">
        <v>281</v>
      </c>
      <c r="AU147" s="143" t="s">
        <v>81</v>
      </c>
      <c r="AY147" s="17" t="s">
        <v>182</v>
      </c>
      <c r="BE147" s="144">
        <f>IF(N147="základní",J147,0)</f>
        <v>0</v>
      </c>
      <c r="BF147" s="144">
        <f>IF(N147="snížená",J147,0)</f>
        <v>0</v>
      </c>
      <c r="BG147" s="144">
        <f>IF(N147="zákl. přenesená",J147,0)</f>
        <v>0</v>
      </c>
      <c r="BH147" s="144">
        <f>IF(N147="sníž. přenesená",J147,0)</f>
        <v>0</v>
      </c>
      <c r="BI147" s="144">
        <f>IF(N147="nulová",J147,0)</f>
        <v>0</v>
      </c>
      <c r="BJ147" s="17" t="s">
        <v>79</v>
      </c>
      <c r="BK147" s="144">
        <f>ROUND(I147*H147,2)</f>
        <v>0</v>
      </c>
      <c r="BL147" s="17" t="s">
        <v>189</v>
      </c>
      <c r="BM147" s="143" t="s">
        <v>7524</v>
      </c>
    </row>
    <row r="148" spans="2:65" s="12" customFormat="1">
      <c r="B148" s="149"/>
      <c r="D148" s="150" t="s">
        <v>193</v>
      </c>
      <c r="F148" s="152" t="s">
        <v>7525</v>
      </c>
      <c r="H148" s="153">
        <v>3.4169999999999998</v>
      </c>
      <c r="I148" s="154"/>
      <c r="L148" s="149"/>
      <c r="M148" s="155"/>
      <c r="T148" s="156"/>
      <c r="AT148" s="151" t="s">
        <v>193</v>
      </c>
      <c r="AU148" s="151" t="s">
        <v>81</v>
      </c>
      <c r="AV148" s="12" t="s">
        <v>81</v>
      </c>
      <c r="AW148" s="12" t="s">
        <v>4</v>
      </c>
      <c r="AX148" s="12" t="s">
        <v>79</v>
      </c>
      <c r="AY148" s="151" t="s">
        <v>182</v>
      </c>
    </row>
    <row r="149" spans="2:65" s="11" customFormat="1" ht="22.9" customHeight="1">
      <c r="B149" s="119"/>
      <c r="D149" s="120" t="s">
        <v>71</v>
      </c>
      <c r="E149" s="129" t="s">
        <v>218</v>
      </c>
      <c r="F149" s="129" t="s">
        <v>7526</v>
      </c>
      <c r="I149" s="122"/>
      <c r="J149" s="130">
        <f>BK149</f>
        <v>0</v>
      </c>
      <c r="L149" s="119"/>
      <c r="M149" s="124"/>
      <c r="P149" s="125">
        <f>SUM(P150:P179)</f>
        <v>0</v>
      </c>
      <c r="R149" s="125">
        <f>SUM(R150:R179)</f>
        <v>34.670999999999992</v>
      </c>
      <c r="T149" s="126">
        <f>SUM(T150:T179)</f>
        <v>0</v>
      </c>
      <c r="AR149" s="120" t="s">
        <v>79</v>
      </c>
      <c r="AT149" s="127" t="s">
        <v>71</v>
      </c>
      <c r="AU149" s="127" t="s">
        <v>79</v>
      </c>
      <c r="AY149" s="120" t="s">
        <v>182</v>
      </c>
      <c r="BK149" s="128">
        <f>SUM(BK150:BK179)</f>
        <v>0</v>
      </c>
    </row>
    <row r="150" spans="2:65" s="1" customFormat="1" ht="44.25" customHeight="1">
      <c r="B150" s="131"/>
      <c r="C150" s="132" t="s">
        <v>297</v>
      </c>
      <c r="D150" s="132" t="s">
        <v>184</v>
      </c>
      <c r="E150" s="133" t="s">
        <v>7527</v>
      </c>
      <c r="F150" s="134" t="s">
        <v>7528</v>
      </c>
      <c r="G150" s="135" t="s">
        <v>292</v>
      </c>
      <c r="H150" s="136">
        <v>81</v>
      </c>
      <c r="I150" s="137"/>
      <c r="J150" s="138">
        <f>ROUND(I150*H150,2)</f>
        <v>0</v>
      </c>
      <c r="K150" s="134" t="s">
        <v>188</v>
      </c>
      <c r="L150" s="32"/>
      <c r="M150" s="139" t="s">
        <v>3</v>
      </c>
      <c r="N150" s="140" t="s">
        <v>43</v>
      </c>
      <c r="P150" s="141">
        <f>O150*H150</f>
        <v>0</v>
      </c>
      <c r="Q150" s="141">
        <v>0</v>
      </c>
      <c r="R150" s="141">
        <f>Q150*H150</f>
        <v>0</v>
      </c>
      <c r="S150" s="141">
        <v>0</v>
      </c>
      <c r="T150" s="142">
        <f>S150*H150</f>
        <v>0</v>
      </c>
      <c r="AR150" s="143" t="s">
        <v>189</v>
      </c>
      <c r="AT150" s="143" t="s">
        <v>184</v>
      </c>
      <c r="AU150" s="143" t="s">
        <v>81</v>
      </c>
      <c r="AY150" s="17" t="s">
        <v>182</v>
      </c>
      <c r="BE150" s="144">
        <f>IF(N150="základní",J150,0)</f>
        <v>0</v>
      </c>
      <c r="BF150" s="144">
        <f>IF(N150="snížená",J150,0)</f>
        <v>0</v>
      </c>
      <c r="BG150" s="144">
        <f>IF(N150="zákl. přenesená",J150,0)</f>
        <v>0</v>
      </c>
      <c r="BH150" s="144">
        <f>IF(N150="sníž. přenesená",J150,0)</f>
        <v>0</v>
      </c>
      <c r="BI150" s="144">
        <f>IF(N150="nulová",J150,0)</f>
        <v>0</v>
      </c>
      <c r="BJ150" s="17" t="s">
        <v>79</v>
      </c>
      <c r="BK150" s="144">
        <f>ROUND(I150*H150,2)</f>
        <v>0</v>
      </c>
      <c r="BL150" s="17" t="s">
        <v>189</v>
      </c>
      <c r="BM150" s="143" t="s">
        <v>7529</v>
      </c>
    </row>
    <row r="151" spans="2:65" s="1" customFormat="1">
      <c r="B151" s="32"/>
      <c r="D151" s="145" t="s">
        <v>191</v>
      </c>
      <c r="F151" s="146" t="s">
        <v>7530</v>
      </c>
      <c r="I151" s="147"/>
      <c r="L151" s="32"/>
      <c r="M151" s="148"/>
      <c r="T151" s="52"/>
      <c r="AT151" s="17" t="s">
        <v>191</v>
      </c>
      <c r="AU151" s="17" t="s">
        <v>81</v>
      </c>
    </row>
    <row r="152" spans="2:65" s="12" customFormat="1">
      <c r="B152" s="149"/>
      <c r="D152" s="150" t="s">
        <v>193</v>
      </c>
      <c r="E152" s="151" t="s">
        <v>3</v>
      </c>
      <c r="F152" s="152" t="s">
        <v>7531</v>
      </c>
      <c r="H152" s="153">
        <v>81</v>
      </c>
      <c r="I152" s="154"/>
      <c r="L152" s="149"/>
      <c r="M152" s="155"/>
      <c r="T152" s="156"/>
      <c r="AT152" s="151" t="s">
        <v>193</v>
      </c>
      <c r="AU152" s="151" t="s">
        <v>81</v>
      </c>
      <c r="AV152" s="12" t="s">
        <v>81</v>
      </c>
      <c r="AW152" s="12" t="s">
        <v>34</v>
      </c>
      <c r="AX152" s="12" t="s">
        <v>79</v>
      </c>
      <c r="AY152" s="151" t="s">
        <v>182</v>
      </c>
    </row>
    <row r="153" spans="2:65" s="1" customFormat="1" ht="44.25" customHeight="1">
      <c r="B153" s="131"/>
      <c r="C153" s="132" t="s">
        <v>303</v>
      </c>
      <c r="D153" s="132" t="s">
        <v>184</v>
      </c>
      <c r="E153" s="133" t="s">
        <v>7532</v>
      </c>
      <c r="F153" s="134" t="s">
        <v>7533</v>
      </c>
      <c r="G153" s="135" t="s">
        <v>292</v>
      </c>
      <c r="H153" s="136">
        <v>195</v>
      </c>
      <c r="I153" s="137"/>
      <c r="J153" s="138">
        <f>ROUND(I153*H153,2)</f>
        <v>0</v>
      </c>
      <c r="K153" s="134" t="s">
        <v>188</v>
      </c>
      <c r="L153" s="32"/>
      <c r="M153" s="139" t="s">
        <v>3</v>
      </c>
      <c r="N153" s="140" t="s">
        <v>43</v>
      </c>
      <c r="P153" s="141">
        <f>O153*H153</f>
        <v>0</v>
      </c>
      <c r="Q153" s="141">
        <v>0</v>
      </c>
      <c r="R153" s="141">
        <f>Q153*H153</f>
        <v>0</v>
      </c>
      <c r="S153" s="141">
        <v>0</v>
      </c>
      <c r="T153" s="142">
        <f>S153*H153</f>
        <v>0</v>
      </c>
      <c r="AR153" s="143" t="s">
        <v>189</v>
      </c>
      <c r="AT153" s="143" t="s">
        <v>184</v>
      </c>
      <c r="AU153" s="143" t="s">
        <v>81</v>
      </c>
      <c r="AY153" s="17" t="s">
        <v>182</v>
      </c>
      <c r="BE153" s="144">
        <f>IF(N153="základní",J153,0)</f>
        <v>0</v>
      </c>
      <c r="BF153" s="144">
        <f>IF(N153="snížená",J153,0)</f>
        <v>0</v>
      </c>
      <c r="BG153" s="144">
        <f>IF(N153="zákl. přenesená",J153,0)</f>
        <v>0</v>
      </c>
      <c r="BH153" s="144">
        <f>IF(N153="sníž. přenesená",J153,0)</f>
        <v>0</v>
      </c>
      <c r="BI153" s="144">
        <f>IF(N153="nulová",J153,0)</f>
        <v>0</v>
      </c>
      <c r="BJ153" s="17" t="s">
        <v>79</v>
      </c>
      <c r="BK153" s="144">
        <f>ROUND(I153*H153,2)</f>
        <v>0</v>
      </c>
      <c r="BL153" s="17" t="s">
        <v>189</v>
      </c>
      <c r="BM153" s="143" t="s">
        <v>7534</v>
      </c>
    </row>
    <row r="154" spans="2:65" s="1" customFormat="1">
      <c r="B154" s="32"/>
      <c r="D154" s="145" t="s">
        <v>191</v>
      </c>
      <c r="F154" s="146" t="s">
        <v>7535</v>
      </c>
      <c r="I154" s="147"/>
      <c r="L154" s="32"/>
      <c r="M154" s="148"/>
      <c r="T154" s="52"/>
      <c r="AT154" s="17" t="s">
        <v>191</v>
      </c>
      <c r="AU154" s="17" t="s">
        <v>81</v>
      </c>
    </row>
    <row r="155" spans="2:65" s="12" customFormat="1">
      <c r="B155" s="149"/>
      <c r="D155" s="150" t="s">
        <v>193</v>
      </c>
      <c r="E155" s="151" t="s">
        <v>3</v>
      </c>
      <c r="F155" s="152" t="s">
        <v>7536</v>
      </c>
      <c r="H155" s="153">
        <v>189</v>
      </c>
      <c r="I155" s="154"/>
      <c r="L155" s="149"/>
      <c r="M155" s="155"/>
      <c r="T155" s="156"/>
      <c r="AT155" s="151" t="s">
        <v>193</v>
      </c>
      <c r="AU155" s="151" t="s">
        <v>81</v>
      </c>
      <c r="AV155" s="12" t="s">
        <v>81</v>
      </c>
      <c r="AW155" s="12" t="s">
        <v>34</v>
      </c>
      <c r="AX155" s="12" t="s">
        <v>72</v>
      </c>
      <c r="AY155" s="151" t="s">
        <v>182</v>
      </c>
    </row>
    <row r="156" spans="2:65" s="12" customFormat="1">
      <c r="B156" s="149"/>
      <c r="D156" s="150" t="s">
        <v>193</v>
      </c>
      <c r="E156" s="151" t="s">
        <v>3</v>
      </c>
      <c r="F156" s="152" t="s">
        <v>7517</v>
      </c>
      <c r="H156" s="153">
        <v>6</v>
      </c>
      <c r="I156" s="154"/>
      <c r="L156" s="149"/>
      <c r="M156" s="155"/>
      <c r="T156" s="156"/>
      <c r="AT156" s="151" t="s">
        <v>193</v>
      </c>
      <c r="AU156" s="151" t="s">
        <v>81</v>
      </c>
      <c r="AV156" s="12" t="s">
        <v>81</v>
      </c>
      <c r="AW156" s="12" t="s">
        <v>34</v>
      </c>
      <c r="AX156" s="12" t="s">
        <v>72</v>
      </c>
      <c r="AY156" s="151" t="s">
        <v>182</v>
      </c>
    </row>
    <row r="157" spans="2:65" s="13" customFormat="1">
      <c r="B157" s="157"/>
      <c r="D157" s="150" t="s">
        <v>193</v>
      </c>
      <c r="E157" s="158" t="s">
        <v>3</v>
      </c>
      <c r="F157" s="159" t="s">
        <v>201</v>
      </c>
      <c r="H157" s="160">
        <v>195</v>
      </c>
      <c r="I157" s="161"/>
      <c r="L157" s="157"/>
      <c r="M157" s="162"/>
      <c r="T157" s="163"/>
      <c r="AT157" s="158" t="s">
        <v>193</v>
      </c>
      <c r="AU157" s="158" t="s">
        <v>81</v>
      </c>
      <c r="AV157" s="13" t="s">
        <v>189</v>
      </c>
      <c r="AW157" s="13" t="s">
        <v>34</v>
      </c>
      <c r="AX157" s="13" t="s">
        <v>79</v>
      </c>
      <c r="AY157" s="158" t="s">
        <v>182</v>
      </c>
    </row>
    <row r="158" spans="2:65" s="1" customFormat="1" ht="33" customHeight="1">
      <c r="B158" s="131"/>
      <c r="C158" s="132" t="s">
        <v>309</v>
      </c>
      <c r="D158" s="132" t="s">
        <v>184</v>
      </c>
      <c r="E158" s="133" t="s">
        <v>7537</v>
      </c>
      <c r="F158" s="134" t="s">
        <v>7538</v>
      </c>
      <c r="G158" s="135" t="s">
        <v>292</v>
      </c>
      <c r="H158" s="136">
        <v>195</v>
      </c>
      <c r="I158" s="137"/>
      <c r="J158" s="138">
        <f>ROUND(I158*H158,2)</f>
        <v>0</v>
      </c>
      <c r="K158" s="134" t="s">
        <v>188</v>
      </c>
      <c r="L158" s="32"/>
      <c r="M158" s="139" t="s">
        <v>3</v>
      </c>
      <c r="N158" s="140" t="s">
        <v>43</v>
      </c>
      <c r="P158" s="141">
        <f>O158*H158</f>
        <v>0</v>
      </c>
      <c r="Q158" s="141">
        <v>0</v>
      </c>
      <c r="R158" s="141">
        <f>Q158*H158</f>
        <v>0</v>
      </c>
      <c r="S158" s="141">
        <v>0</v>
      </c>
      <c r="T158" s="142">
        <f>S158*H158</f>
        <v>0</v>
      </c>
      <c r="AR158" s="143" t="s">
        <v>189</v>
      </c>
      <c r="AT158" s="143" t="s">
        <v>184</v>
      </c>
      <c r="AU158" s="143" t="s">
        <v>81</v>
      </c>
      <c r="AY158" s="17" t="s">
        <v>182</v>
      </c>
      <c r="BE158" s="144">
        <f>IF(N158="základní",J158,0)</f>
        <v>0</v>
      </c>
      <c r="BF158" s="144">
        <f>IF(N158="snížená",J158,0)</f>
        <v>0</v>
      </c>
      <c r="BG158" s="144">
        <f>IF(N158="zákl. přenesená",J158,0)</f>
        <v>0</v>
      </c>
      <c r="BH158" s="144">
        <f>IF(N158="sníž. přenesená",J158,0)</f>
        <v>0</v>
      </c>
      <c r="BI158" s="144">
        <f>IF(N158="nulová",J158,0)</f>
        <v>0</v>
      </c>
      <c r="BJ158" s="17" t="s">
        <v>79</v>
      </c>
      <c r="BK158" s="144">
        <f>ROUND(I158*H158,2)</f>
        <v>0</v>
      </c>
      <c r="BL158" s="17" t="s">
        <v>189</v>
      </c>
      <c r="BM158" s="143" t="s">
        <v>7539</v>
      </c>
    </row>
    <row r="159" spans="2:65" s="1" customFormat="1">
      <c r="B159" s="32"/>
      <c r="D159" s="145" t="s">
        <v>191</v>
      </c>
      <c r="F159" s="146" t="s">
        <v>7540</v>
      </c>
      <c r="I159" s="147"/>
      <c r="L159" s="32"/>
      <c r="M159" s="148"/>
      <c r="T159" s="52"/>
      <c r="AT159" s="17" t="s">
        <v>191</v>
      </c>
      <c r="AU159" s="17" t="s">
        <v>81</v>
      </c>
    </row>
    <row r="160" spans="2:65" s="12" customFormat="1">
      <c r="B160" s="149"/>
      <c r="D160" s="150" t="s">
        <v>193</v>
      </c>
      <c r="E160" s="151" t="s">
        <v>3</v>
      </c>
      <c r="F160" s="152" t="s">
        <v>7536</v>
      </c>
      <c r="H160" s="153">
        <v>189</v>
      </c>
      <c r="I160" s="154"/>
      <c r="L160" s="149"/>
      <c r="M160" s="155"/>
      <c r="T160" s="156"/>
      <c r="AT160" s="151" t="s">
        <v>193</v>
      </c>
      <c r="AU160" s="151" t="s">
        <v>81</v>
      </c>
      <c r="AV160" s="12" t="s">
        <v>81</v>
      </c>
      <c r="AW160" s="12" t="s">
        <v>34</v>
      </c>
      <c r="AX160" s="12" t="s">
        <v>72</v>
      </c>
      <c r="AY160" s="151" t="s">
        <v>182</v>
      </c>
    </row>
    <row r="161" spans="2:65" s="12" customFormat="1">
      <c r="B161" s="149"/>
      <c r="D161" s="150" t="s">
        <v>193</v>
      </c>
      <c r="E161" s="151" t="s">
        <v>3</v>
      </c>
      <c r="F161" s="152" t="s">
        <v>7517</v>
      </c>
      <c r="H161" s="153">
        <v>6</v>
      </c>
      <c r="I161" s="154"/>
      <c r="L161" s="149"/>
      <c r="M161" s="155"/>
      <c r="T161" s="156"/>
      <c r="AT161" s="151" t="s">
        <v>193</v>
      </c>
      <c r="AU161" s="151" t="s">
        <v>81</v>
      </c>
      <c r="AV161" s="12" t="s">
        <v>81</v>
      </c>
      <c r="AW161" s="12" t="s">
        <v>34</v>
      </c>
      <c r="AX161" s="12" t="s">
        <v>72</v>
      </c>
      <c r="AY161" s="151" t="s">
        <v>182</v>
      </c>
    </row>
    <row r="162" spans="2:65" s="13" customFormat="1">
      <c r="B162" s="157"/>
      <c r="D162" s="150" t="s">
        <v>193</v>
      </c>
      <c r="E162" s="158" t="s">
        <v>3</v>
      </c>
      <c r="F162" s="159" t="s">
        <v>201</v>
      </c>
      <c r="H162" s="160">
        <v>195</v>
      </c>
      <c r="I162" s="161"/>
      <c r="L162" s="157"/>
      <c r="M162" s="162"/>
      <c r="T162" s="163"/>
      <c r="AT162" s="158" t="s">
        <v>193</v>
      </c>
      <c r="AU162" s="158" t="s">
        <v>81</v>
      </c>
      <c r="AV162" s="13" t="s">
        <v>189</v>
      </c>
      <c r="AW162" s="13" t="s">
        <v>34</v>
      </c>
      <c r="AX162" s="13" t="s">
        <v>79</v>
      </c>
      <c r="AY162" s="158" t="s">
        <v>182</v>
      </c>
    </row>
    <row r="163" spans="2:65" s="1" customFormat="1" ht="24.2" customHeight="1">
      <c r="B163" s="131"/>
      <c r="C163" s="132" t="s">
        <v>8</v>
      </c>
      <c r="D163" s="132" t="s">
        <v>184</v>
      </c>
      <c r="E163" s="133" t="s">
        <v>7541</v>
      </c>
      <c r="F163" s="134" t="s">
        <v>7542</v>
      </c>
      <c r="G163" s="135" t="s">
        <v>292</v>
      </c>
      <c r="H163" s="136">
        <v>81</v>
      </c>
      <c r="I163" s="137"/>
      <c r="J163" s="138">
        <f>ROUND(I163*H163,2)</f>
        <v>0</v>
      </c>
      <c r="K163" s="134" t="s">
        <v>188</v>
      </c>
      <c r="L163" s="32"/>
      <c r="M163" s="139" t="s">
        <v>3</v>
      </c>
      <c r="N163" s="140" t="s">
        <v>43</v>
      </c>
      <c r="P163" s="141">
        <f>O163*H163</f>
        <v>0</v>
      </c>
      <c r="Q163" s="141">
        <v>0.40799999999999997</v>
      </c>
      <c r="R163" s="141">
        <f>Q163*H163</f>
        <v>33.047999999999995</v>
      </c>
      <c r="S163" s="141">
        <v>0</v>
      </c>
      <c r="T163" s="142">
        <f>S163*H163</f>
        <v>0</v>
      </c>
      <c r="AR163" s="143" t="s">
        <v>189</v>
      </c>
      <c r="AT163" s="143" t="s">
        <v>184</v>
      </c>
      <c r="AU163" s="143" t="s">
        <v>81</v>
      </c>
      <c r="AY163" s="17" t="s">
        <v>182</v>
      </c>
      <c r="BE163" s="144">
        <f>IF(N163="základní",J163,0)</f>
        <v>0</v>
      </c>
      <c r="BF163" s="144">
        <f>IF(N163="snížená",J163,0)</f>
        <v>0</v>
      </c>
      <c r="BG163" s="144">
        <f>IF(N163="zákl. přenesená",J163,0)</f>
        <v>0</v>
      </c>
      <c r="BH163" s="144">
        <f>IF(N163="sníž. přenesená",J163,0)</f>
        <v>0</v>
      </c>
      <c r="BI163" s="144">
        <f>IF(N163="nulová",J163,0)</f>
        <v>0</v>
      </c>
      <c r="BJ163" s="17" t="s">
        <v>79</v>
      </c>
      <c r="BK163" s="144">
        <f>ROUND(I163*H163,2)</f>
        <v>0</v>
      </c>
      <c r="BL163" s="17" t="s">
        <v>189</v>
      </c>
      <c r="BM163" s="143" t="s">
        <v>7543</v>
      </c>
    </row>
    <row r="164" spans="2:65" s="1" customFormat="1">
      <c r="B164" s="32"/>
      <c r="D164" s="145" t="s">
        <v>191</v>
      </c>
      <c r="F164" s="146" t="s">
        <v>7544</v>
      </c>
      <c r="I164" s="147"/>
      <c r="L164" s="32"/>
      <c r="M164" s="148"/>
      <c r="T164" s="52"/>
      <c r="AT164" s="17" t="s">
        <v>191</v>
      </c>
      <c r="AU164" s="17" t="s">
        <v>81</v>
      </c>
    </row>
    <row r="165" spans="2:65" s="12" customFormat="1">
      <c r="B165" s="149"/>
      <c r="D165" s="150" t="s">
        <v>193</v>
      </c>
      <c r="E165" s="151" t="s">
        <v>3</v>
      </c>
      <c r="F165" s="152" t="s">
        <v>7531</v>
      </c>
      <c r="H165" s="153">
        <v>81</v>
      </c>
      <c r="I165" s="154"/>
      <c r="L165" s="149"/>
      <c r="M165" s="155"/>
      <c r="T165" s="156"/>
      <c r="AT165" s="151" t="s">
        <v>193</v>
      </c>
      <c r="AU165" s="151" t="s">
        <v>81</v>
      </c>
      <c r="AV165" s="12" t="s">
        <v>81</v>
      </c>
      <c r="AW165" s="12" t="s">
        <v>34</v>
      </c>
      <c r="AX165" s="12" t="s">
        <v>79</v>
      </c>
      <c r="AY165" s="151" t="s">
        <v>182</v>
      </c>
    </row>
    <row r="166" spans="2:65" s="1" customFormat="1" ht="24.2" customHeight="1">
      <c r="B166" s="131"/>
      <c r="C166" s="132" t="s">
        <v>319</v>
      </c>
      <c r="D166" s="132" t="s">
        <v>184</v>
      </c>
      <c r="E166" s="133" t="s">
        <v>7545</v>
      </c>
      <c r="F166" s="134" t="s">
        <v>7546</v>
      </c>
      <c r="G166" s="135" t="s">
        <v>292</v>
      </c>
      <c r="H166" s="136">
        <v>189</v>
      </c>
      <c r="I166" s="137"/>
      <c r="J166" s="138">
        <f>ROUND(I166*H166,2)</f>
        <v>0</v>
      </c>
      <c r="K166" s="134" t="s">
        <v>188</v>
      </c>
      <c r="L166" s="32"/>
      <c r="M166" s="139" t="s">
        <v>3</v>
      </c>
      <c r="N166" s="140" t="s">
        <v>43</v>
      </c>
      <c r="P166" s="141">
        <f>O166*H166</f>
        <v>0</v>
      </c>
      <c r="Q166" s="141">
        <v>0</v>
      </c>
      <c r="R166" s="141">
        <f>Q166*H166</f>
        <v>0</v>
      </c>
      <c r="S166" s="141">
        <v>0</v>
      </c>
      <c r="T166" s="142">
        <f>S166*H166</f>
        <v>0</v>
      </c>
      <c r="AR166" s="143" t="s">
        <v>189</v>
      </c>
      <c r="AT166" s="143" t="s">
        <v>184</v>
      </c>
      <c r="AU166" s="143" t="s">
        <v>81</v>
      </c>
      <c r="AY166" s="17" t="s">
        <v>182</v>
      </c>
      <c r="BE166" s="144">
        <f>IF(N166="základní",J166,0)</f>
        <v>0</v>
      </c>
      <c r="BF166" s="144">
        <f>IF(N166="snížená",J166,0)</f>
        <v>0</v>
      </c>
      <c r="BG166" s="144">
        <f>IF(N166="zákl. přenesená",J166,0)</f>
        <v>0</v>
      </c>
      <c r="BH166" s="144">
        <f>IF(N166="sníž. přenesená",J166,0)</f>
        <v>0</v>
      </c>
      <c r="BI166" s="144">
        <f>IF(N166="nulová",J166,0)</f>
        <v>0</v>
      </c>
      <c r="BJ166" s="17" t="s">
        <v>79</v>
      </c>
      <c r="BK166" s="144">
        <f>ROUND(I166*H166,2)</f>
        <v>0</v>
      </c>
      <c r="BL166" s="17" t="s">
        <v>189</v>
      </c>
      <c r="BM166" s="143" t="s">
        <v>7547</v>
      </c>
    </row>
    <row r="167" spans="2:65" s="1" customFormat="1">
      <c r="B167" s="32"/>
      <c r="D167" s="145" t="s">
        <v>191</v>
      </c>
      <c r="F167" s="146" t="s">
        <v>7548</v>
      </c>
      <c r="I167" s="147"/>
      <c r="L167" s="32"/>
      <c r="M167" s="148"/>
      <c r="T167" s="52"/>
      <c r="AT167" s="17" t="s">
        <v>191</v>
      </c>
      <c r="AU167" s="17" t="s">
        <v>81</v>
      </c>
    </row>
    <row r="168" spans="2:65" s="12" customFormat="1">
      <c r="B168" s="149"/>
      <c r="D168" s="150" t="s">
        <v>193</v>
      </c>
      <c r="E168" s="151" t="s">
        <v>3</v>
      </c>
      <c r="F168" s="152" t="s">
        <v>7536</v>
      </c>
      <c r="H168" s="153">
        <v>189</v>
      </c>
      <c r="I168" s="154"/>
      <c r="L168" s="149"/>
      <c r="M168" s="155"/>
      <c r="T168" s="156"/>
      <c r="AT168" s="151" t="s">
        <v>193</v>
      </c>
      <c r="AU168" s="151" t="s">
        <v>81</v>
      </c>
      <c r="AV168" s="12" t="s">
        <v>81</v>
      </c>
      <c r="AW168" s="12" t="s">
        <v>34</v>
      </c>
      <c r="AX168" s="12" t="s">
        <v>79</v>
      </c>
      <c r="AY168" s="151" t="s">
        <v>182</v>
      </c>
    </row>
    <row r="169" spans="2:65" s="1" customFormat="1" ht="49.15" customHeight="1">
      <c r="B169" s="131"/>
      <c r="C169" s="132" t="s">
        <v>328</v>
      </c>
      <c r="D169" s="132" t="s">
        <v>184</v>
      </c>
      <c r="E169" s="133" t="s">
        <v>7549</v>
      </c>
      <c r="F169" s="134" t="s">
        <v>7550</v>
      </c>
      <c r="G169" s="135" t="s">
        <v>292</v>
      </c>
      <c r="H169" s="136">
        <v>189</v>
      </c>
      <c r="I169" s="137"/>
      <c r="J169" s="138">
        <f>ROUND(I169*H169,2)</f>
        <v>0</v>
      </c>
      <c r="K169" s="134" t="s">
        <v>188</v>
      </c>
      <c r="L169" s="32"/>
      <c r="M169" s="139" t="s">
        <v>3</v>
      </c>
      <c r="N169" s="140" t="s">
        <v>43</v>
      </c>
      <c r="P169" s="141">
        <f>O169*H169</f>
        <v>0</v>
      </c>
      <c r="Q169" s="141">
        <v>0</v>
      </c>
      <c r="R169" s="141">
        <f>Q169*H169</f>
        <v>0</v>
      </c>
      <c r="S169" s="141">
        <v>0</v>
      </c>
      <c r="T169" s="142">
        <f>S169*H169</f>
        <v>0</v>
      </c>
      <c r="AR169" s="143" t="s">
        <v>189</v>
      </c>
      <c r="AT169" s="143" t="s">
        <v>184</v>
      </c>
      <c r="AU169" s="143" t="s">
        <v>81</v>
      </c>
      <c r="AY169" s="17" t="s">
        <v>182</v>
      </c>
      <c r="BE169" s="144">
        <f>IF(N169="základní",J169,0)</f>
        <v>0</v>
      </c>
      <c r="BF169" s="144">
        <f>IF(N169="snížená",J169,0)</f>
        <v>0</v>
      </c>
      <c r="BG169" s="144">
        <f>IF(N169="zákl. přenesená",J169,0)</f>
        <v>0</v>
      </c>
      <c r="BH169" s="144">
        <f>IF(N169="sníž. přenesená",J169,0)</f>
        <v>0</v>
      </c>
      <c r="BI169" s="144">
        <f>IF(N169="nulová",J169,0)</f>
        <v>0</v>
      </c>
      <c r="BJ169" s="17" t="s">
        <v>79</v>
      </c>
      <c r="BK169" s="144">
        <f>ROUND(I169*H169,2)</f>
        <v>0</v>
      </c>
      <c r="BL169" s="17" t="s">
        <v>189</v>
      </c>
      <c r="BM169" s="143" t="s">
        <v>7551</v>
      </c>
    </row>
    <row r="170" spans="2:65" s="1" customFormat="1">
      <c r="B170" s="32"/>
      <c r="D170" s="145" t="s">
        <v>191</v>
      </c>
      <c r="F170" s="146" t="s">
        <v>7552</v>
      </c>
      <c r="I170" s="147"/>
      <c r="L170" s="32"/>
      <c r="M170" s="148"/>
      <c r="T170" s="52"/>
      <c r="AT170" s="17" t="s">
        <v>191</v>
      </c>
      <c r="AU170" s="17" t="s">
        <v>81</v>
      </c>
    </row>
    <row r="171" spans="2:65" s="12" customFormat="1">
      <c r="B171" s="149"/>
      <c r="D171" s="150" t="s">
        <v>193</v>
      </c>
      <c r="E171" s="151" t="s">
        <v>3</v>
      </c>
      <c r="F171" s="152" t="s">
        <v>7536</v>
      </c>
      <c r="H171" s="153">
        <v>189</v>
      </c>
      <c r="I171" s="154"/>
      <c r="L171" s="149"/>
      <c r="M171" s="155"/>
      <c r="T171" s="156"/>
      <c r="AT171" s="151" t="s">
        <v>193</v>
      </c>
      <c r="AU171" s="151" t="s">
        <v>81</v>
      </c>
      <c r="AV171" s="12" t="s">
        <v>81</v>
      </c>
      <c r="AW171" s="12" t="s">
        <v>34</v>
      </c>
      <c r="AX171" s="12" t="s">
        <v>79</v>
      </c>
      <c r="AY171" s="151" t="s">
        <v>182</v>
      </c>
    </row>
    <row r="172" spans="2:65" s="1" customFormat="1" ht="44.25" customHeight="1">
      <c r="B172" s="131"/>
      <c r="C172" s="132" t="s">
        <v>338</v>
      </c>
      <c r="D172" s="132" t="s">
        <v>184</v>
      </c>
      <c r="E172" s="133" t="s">
        <v>7553</v>
      </c>
      <c r="F172" s="134" t="s">
        <v>7554</v>
      </c>
      <c r="G172" s="135" t="s">
        <v>292</v>
      </c>
      <c r="H172" s="136">
        <v>189</v>
      </c>
      <c r="I172" s="137"/>
      <c r="J172" s="138">
        <f>ROUND(I172*H172,2)</f>
        <v>0</v>
      </c>
      <c r="K172" s="134" t="s">
        <v>188</v>
      </c>
      <c r="L172" s="32"/>
      <c r="M172" s="139" t="s">
        <v>3</v>
      </c>
      <c r="N172" s="140" t="s">
        <v>43</v>
      </c>
      <c r="P172" s="141">
        <f>O172*H172</f>
        <v>0</v>
      </c>
      <c r="Q172" s="141">
        <v>0</v>
      </c>
      <c r="R172" s="141">
        <f>Q172*H172</f>
        <v>0</v>
      </c>
      <c r="S172" s="141">
        <v>0</v>
      </c>
      <c r="T172" s="142">
        <f>S172*H172</f>
        <v>0</v>
      </c>
      <c r="AR172" s="143" t="s">
        <v>189</v>
      </c>
      <c r="AT172" s="143" t="s">
        <v>184</v>
      </c>
      <c r="AU172" s="143" t="s">
        <v>81</v>
      </c>
      <c r="AY172" s="17" t="s">
        <v>182</v>
      </c>
      <c r="BE172" s="144">
        <f>IF(N172="základní",J172,0)</f>
        <v>0</v>
      </c>
      <c r="BF172" s="144">
        <f>IF(N172="snížená",J172,0)</f>
        <v>0</v>
      </c>
      <c r="BG172" s="144">
        <f>IF(N172="zákl. přenesená",J172,0)</f>
        <v>0</v>
      </c>
      <c r="BH172" s="144">
        <f>IF(N172="sníž. přenesená",J172,0)</f>
        <v>0</v>
      </c>
      <c r="BI172" s="144">
        <f>IF(N172="nulová",J172,0)</f>
        <v>0</v>
      </c>
      <c r="BJ172" s="17" t="s">
        <v>79</v>
      </c>
      <c r="BK172" s="144">
        <f>ROUND(I172*H172,2)</f>
        <v>0</v>
      </c>
      <c r="BL172" s="17" t="s">
        <v>189</v>
      </c>
      <c r="BM172" s="143" t="s">
        <v>7555</v>
      </c>
    </row>
    <row r="173" spans="2:65" s="1" customFormat="1">
      <c r="B173" s="32"/>
      <c r="D173" s="145" t="s">
        <v>191</v>
      </c>
      <c r="F173" s="146" t="s">
        <v>7556</v>
      </c>
      <c r="I173" s="147"/>
      <c r="L173" s="32"/>
      <c r="M173" s="148"/>
      <c r="T173" s="52"/>
      <c r="AT173" s="17" t="s">
        <v>191</v>
      </c>
      <c r="AU173" s="17" t="s">
        <v>81</v>
      </c>
    </row>
    <row r="174" spans="2:65" s="12" customFormat="1">
      <c r="B174" s="149"/>
      <c r="D174" s="150" t="s">
        <v>193</v>
      </c>
      <c r="E174" s="151" t="s">
        <v>3</v>
      </c>
      <c r="F174" s="152" t="s">
        <v>7536</v>
      </c>
      <c r="H174" s="153">
        <v>189</v>
      </c>
      <c r="I174" s="154"/>
      <c r="L174" s="149"/>
      <c r="M174" s="155"/>
      <c r="T174" s="156"/>
      <c r="AT174" s="151" t="s">
        <v>193</v>
      </c>
      <c r="AU174" s="151" t="s">
        <v>81</v>
      </c>
      <c r="AV174" s="12" t="s">
        <v>81</v>
      </c>
      <c r="AW174" s="12" t="s">
        <v>34</v>
      </c>
      <c r="AX174" s="12" t="s">
        <v>79</v>
      </c>
      <c r="AY174" s="151" t="s">
        <v>182</v>
      </c>
    </row>
    <row r="175" spans="2:65" s="1" customFormat="1" ht="78" customHeight="1">
      <c r="B175" s="131"/>
      <c r="C175" s="132" t="s">
        <v>351</v>
      </c>
      <c r="D175" s="132" t="s">
        <v>184</v>
      </c>
      <c r="E175" s="133" t="s">
        <v>7557</v>
      </c>
      <c r="F175" s="134" t="s">
        <v>7558</v>
      </c>
      <c r="G175" s="135" t="s">
        <v>292</v>
      </c>
      <c r="H175" s="136">
        <v>6</v>
      </c>
      <c r="I175" s="137"/>
      <c r="J175" s="138">
        <f>ROUND(I175*H175,2)</f>
        <v>0</v>
      </c>
      <c r="K175" s="134" t="s">
        <v>188</v>
      </c>
      <c r="L175" s="32"/>
      <c r="M175" s="139" t="s">
        <v>3</v>
      </c>
      <c r="N175" s="140" t="s">
        <v>43</v>
      </c>
      <c r="P175" s="141">
        <f>O175*H175</f>
        <v>0</v>
      </c>
      <c r="Q175" s="141">
        <v>8.9219999999999994E-2</v>
      </c>
      <c r="R175" s="141">
        <f>Q175*H175</f>
        <v>0.53532000000000002</v>
      </c>
      <c r="S175" s="141">
        <v>0</v>
      </c>
      <c r="T175" s="142">
        <f>S175*H175</f>
        <v>0</v>
      </c>
      <c r="AR175" s="143" t="s">
        <v>189</v>
      </c>
      <c r="AT175" s="143" t="s">
        <v>184</v>
      </c>
      <c r="AU175" s="143" t="s">
        <v>81</v>
      </c>
      <c r="AY175" s="17" t="s">
        <v>182</v>
      </c>
      <c r="BE175" s="144">
        <f>IF(N175="základní",J175,0)</f>
        <v>0</v>
      </c>
      <c r="BF175" s="144">
        <f>IF(N175="snížená",J175,0)</f>
        <v>0</v>
      </c>
      <c r="BG175" s="144">
        <f>IF(N175="zákl. přenesená",J175,0)</f>
        <v>0</v>
      </c>
      <c r="BH175" s="144">
        <f>IF(N175="sníž. přenesená",J175,0)</f>
        <v>0</v>
      </c>
      <c r="BI175" s="144">
        <f>IF(N175="nulová",J175,0)</f>
        <v>0</v>
      </c>
      <c r="BJ175" s="17" t="s">
        <v>79</v>
      </c>
      <c r="BK175" s="144">
        <f>ROUND(I175*H175,2)</f>
        <v>0</v>
      </c>
      <c r="BL175" s="17" t="s">
        <v>189</v>
      </c>
      <c r="BM175" s="143" t="s">
        <v>7559</v>
      </c>
    </row>
    <row r="176" spans="2:65" s="1" customFormat="1">
      <c r="B176" s="32"/>
      <c r="D176" s="145" t="s">
        <v>191</v>
      </c>
      <c r="F176" s="146" t="s">
        <v>7560</v>
      </c>
      <c r="I176" s="147"/>
      <c r="L176" s="32"/>
      <c r="M176" s="148"/>
      <c r="T176" s="52"/>
      <c r="AT176" s="17" t="s">
        <v>191</v>
      </c>
      <c r="AU176" s="17" t="s">
        <v>81</v>
      </c>
    </row>
    <row r="177" spans="2:65" s="12" customFormat="1">
      <c r="B177" s="149"/>
      <c r="D177" s="150" t="s">
        <v>193</v>
      </c>
      <c r="E177" s="151" t="s">
        <v>3</v>
      </c>
      <c r="F177" s="152" t="s">
        <v>7517</v>
      </c>
      <c r="H177" s="153">
        <v>6</v>
      </c>
      <c r="I177" s="154"/>
      <c r="L177" s="149"/>
      <c r="M177" s="155"/>
      <c r="T177" s="156"/>
      <c r="AT177" s="151" t="s">
        <v>193</v>
      </c>
      <c r="AU177" s="151" t="s">
        <v>81</v>
      </c>
      <c r="AV177" s="12" t="s">
        <v>81</v>
      </c>
      <c r="AW177" s="12" t="s">
        <v>34</v>
      </c>
      <c r="AX177" s="12" t="s">
        <v>79</v>
      </c>
      <c r="AY177" s="151" t="s">
        <v>182</v>
      </c>
    </row>
    <row r="178" spans="2:65" s="1" customFormat="1" ht="21.75" customHeight="1">
      <c r="B178" s="131"/>
      <c r="C178" s="164" t="s">
        <v>357</v>
      </c>
      <c r="D178" s="164" t="s">
        <v>281</v>
      </c>
      <c r="E178" s="165" t="s">
        <v>7561</v>
      </c>
      <c r="F178" s="166" t="s">
        <v>7562</v>
      </c>
      <c r="G178" s="167" t="s">
        <v>292</v>
      </c>
      <c r="H178" s="168">
        <v>6.18</v>
      </c>
      <c r="I178" s="169"/>
      <c r="J178" s="170">
        <f>ROUND(I178*H178,2)</f>
        <v>0</v>
      </c>
      <c r="K178" s="166" t="s">
        <v>188</v>
      </c>
      <c r="L178" s="171"/>
      <c r="M178" s="172" t="s">
        <v>3</v>
      </c>
      <c r="N178" s="173" t="s">
        <v>43</v>
      </c>
      <c r="P178" s="141">
        <f>O178*H178</f>
        <v>0</v>
      </c>
      <c r="Q178" s="141">
        <v>0.17599999999999999</v>
      </c>
      <c r="R178" s="141">
        <f>Q178*H178</f>
        <v>1.08768</v>
      </c>
      <c r="S178" s="141">
        <v>0</v>
      </c>
      <c r="T178" s="142">
        <f>S178*H178</f>
        <v>0</v>
      </c>
      <c r="AR178" s="143" t="s">
        <v>236</v>
      </c>
      <c r="AT178" s="143" t="s">
        <v>281</v>
      </c>
      <c r="AU178" s="143" t="s">
        <v>81</v>
      </c>
      <c r="AY178" s="17" t="s">
        <v>182</v>
      </c>
      <c r="BE178" s="144">
        <f>IF(N178="základní",J178,0)</f>
        <v>0</v>
      </c>
      <c r="BF178" s="144">
        <f>IF(N178="snížená",J178,0)</f>
        <v>0</v>
      </c>
      <c r="BG178" s="144">
        <f>IF(N178="zákl. přenesená",J178,0)</f>
        <v>0</v>
      </c>
      <c r="BH178" s="144">
        <f>IF(N178="sníž. přenesená",J178,0)</f>
        <v>0</v>
      </c>
      <c r="BI178" s="144">
        <f>IF(N178="nulová",J178,0)</f>
        <v>0</v>
      </c>
      <c r="BJ178" s="17" t="s">
        <v>79</v>
      </c>
      <c r="BK178" s="144">
        <f>ROUND(I178*H178,2)</f>
        <v>0</v>
      </c>
      <c r="BL178" s="17" t="s">
        <v>189</v>
      </c>
      <c r="BM178" s="143" t="s">
        <v>7563</v>
      </c>
    </row>
    <row r="179" spans="2:65" s="12" customFormat="1">
      <c r="B179" s="149"/>
      <c r="D179" s="150" t="s">
        <v>193</v>
      </c>
      <c r="F179" s="152" t="s">
        <v>7564</v>
      </c>
      <c r="H179" s="153">
        <v>6.18</v>
      </c>
      <c r="I179" s="154"/>
      <c r="L179" s="149"/>
      <c r="M179" s="155"/>
      <c r="T179" s="156"/>
      <c r="AT179" s="151" t="s">
        <v>193</v>
      </c>
      <c r="AU179" s="151" t="s">
        <v>81</v>
      </c>
      <c r="AV179" s="12" t="s">
        <v>81</v>
      </c>
      <c r="AW179" s="12" t="s">
        <v>4</v>
      </c>
      <c r="AX179" s="12" t="s">
        <v>79</v>
      </c>
      <c r="AY179" s="151" t="s">
        <v>182</v>
      </c>
    </row>
    <row r="180" spans="2:65" s="11" customFormat="1" ht="22.9" customHeight="1">
      <c r="B180" s="119"/>
      <c r="D180" s="120" t="s">
        <v>71</v>
      </c>
      <c r="E180" s="129" t="s">
        <v>243</v>
      </c>
      <c r="F180" s="129" t="s">
        <v>2424</v>
      </c>
      <c r="I180" s="122"/>
      <c r="J180" s="130">
        <f>BK180</f>
        <v>0</v>
      </c>
      <c r="L180" s="119"/>
      <c r="M180" s="124"/>
      <c r="P180" s="125">
        <f>SUM(P181:P199)</f>
        <v>0</v>
      </c>
      <c r="R180" s="125">
        <f>SUM(R181:R199)</f>
        <v>31.671565000000001</v>
      </c>
      <c r="T180" s="126">
        <f>SUM(T181:T199)</f>
        <v>0</v>
      </c>
      <c r="AR180" s="120" t="s">
        <v>79</v>
      </c>
      <c r="AT180" s="127" t="s">
        <v>71</v>
      </c>
      <c r="AU180" s="127" t="s">
        <v>79</v>
      </c>
      <c r="AY180" s="120" t="s">
        <v>182</v>
      </c>
      <c r="BK180" s="128">
        <f>SUM(BK181:BK199)</f>
        <v>0</v>
      </c>
    </row>
    <row r="181" spans="2:65" s="1" customFormat="1" ht="49.15" customHeight="1">
      <c r="B181" s="131"/>
      <c r="C181" s="132" t="s">
        <v>363</v>
      </c>
      <c r="D181" s="132" t="s">
        <v>184</v>
      </c>
      <c r="E181" s="133" t="s">
        <v>7565</v>
      </c>
      <c r="F181" s="134" t="s">
        <v>7566</v>
      </c>
      <c r="G181" s="135" t="s">
        <v>300</v>
      </c>
      <c r="H181" s="136">
        <v>45</v>
      </c>
      <c r="I181" s="137"/>
      <c r="J181" s="138">
        <f>ROUND(I181*H181,2)</f>
        <v>0</v>
      </c>
      <c r="K181" s="134" t="s">
        <v>188</v>
      </c>
      <c r="L181" s="32"/>
      <c r="M181" s="139" t="s">
        <v>3</v>
      </c>
      <c r="N181" s="140" t="s">
        <v>43</v>
      </c>
      <c r="P181" s="141">
        <f>O181*H181</f>
        <v>0</v>
      </c>
      <c r="Q181" s="141">
        <v>0.15540000000000001</v>
      </c>
      <c r="R181" s="141">
        <f>Q181*H181</f>
        <v>6.9930000000000003</v>
      </c>
      <c r="S181" s="141">
        <v>0</v>
      </c>
      <c r="T181" s="142">
        <f>S181*H181</f>
        <v>0</v>
      </c>
      <c r="AR181" s="143" t="s">
        <v>189</v>
      </c>
      <c r="AT181" s="143" t="s">
        <v>184</v>
      </c>
      <c r="AU181" s="143" t="s">
        <v>81</v>
      </c>
      <c r="AY181" s="17" t="s">
        <v>182</v>
      </c>
      <c r="BE181" s="144">
        <f>IF(N181="základní",J181,0)</f>
        <v>0</v>
      </c>
      <c r="BF181" s="144">
        <f>IF(N181="snížená",J181,0)</f>
        <v>0</v>
      </c>
      <c r="BG181" s="144">
        <f>IF(N181="zákl. přenesená",J181,0)</f>
        <v>0</v>
      </c>
      <c r="BH181" s="144">
        <f>IF(N181="sníž. přenesená",J181,0)</f>
        <v>0</v>
      </c>
      <c r="BI181" s="144">
        <f>IF(N181="nulová",J181,0)</f>
        <v>0</v>
      </c>
      <c r="BJ181" s="17" t="s">
        <v>79</v>
      </c>
      <c r="BK181" s="144">
        <f>ROUND(I181*H181,2)</f>
        <v>0</v>
      </c>
      <c r="BL181" s="17" t="s">
        <v>189</v>
      </c>
      <c r="BM181" s="143" t="s">
        <v>7567</v>
      </c>
    </row>
    <row r="182" spans="2:65" s="1" customFormat="1">
      <c r="B182" s="32"/>
      <c r="D182" s="145" t="s">
        <v>191</v>
      </c>
      <c r="F182" s="146" t="s">
        <v>7568</v>
      </c>
      <c r="I182" s="147"/>
      <c r="L182" s="32"/>
      <c r="M182" s="148"/>
      <c r="T182" s="52"/>
      <c r="AT182" s="17" t="s">
        <v>191</v>
      </c>
      <c r="AU182" s="17" t="s">
        <v>81</v>
      </c>
    </row>
    <row r="183" spans="2:65" s="12" customFormat="1">
      <c r="B183" s="149"/>
      <c r="D183" s="150" t="s">
        <v>193</v>
      </c>
      <c r="E183" s="151" t="s">
        <v>3</v>
      </c>
      <c r="F183" s="152" t="s">
        <v>7475</v>
      </c>
      <c r="H183" s="153">
        <v>45</v>
      </c>
      <c r="I183" s="154"/>
      <c r="L183" s="149"/>
      <c r="M183" s="155"/>
      <c r="T183" s="156"/>
      <c r="AT183" s="151" t="s">
        <v>193</v>
      </c>
      <c r="AU183" s="151" t="s">
        <v>81</v>
      </c>
      <c r="AV183" s="12" t="s">
        <v>81</v>
      </c>
      <c r="AW183" s="12" t="s">
        <v>34</v>
      </c>
      <c r="AX183" s="12" t="s">
        <v>79</v>
      </c>
      <c r="AY183" s="151" t="s">
        <v>182</v>
      </c>
    </row>
    <row r="184" spans="2:65" s="1" customFormat="1" ht="16.5" customHeight="1">
      <c r="B184" s="131"/>
      <c r="C184" s="164" t="s">
        <v>374</v>
      </c>
      <c r="D184" s="164" t="s">
        <v>281</v>
      </c>
      <c r="E184" s="165" t="s">
        <v>7569</v>
      </c>
      <c r="F184" s="166" t="s">
        <v>7570</v>
      </c>
      <c r="G184" s="167" t="s">
        <v>300</v>
      </c>
      <c r="H184" s="168">
        <v>45.9</v>
      </c>
      <c r="I184" s="169"/>
      <c r="J184" s="170">
        <f>ROUND(I184*H184,2)</f>
        <v>0</v>
      </c>
      <c r="K184" s="166" t="s">
        <v>188</v>
      </c>
      <c r="L184" s="171"/>
      <c r="M184" s="172" t="s">
        <v>3</v>
      </c>
      <c r="N184" s="173" t="s">
        <v>43</v>
      </c>
      <c r="P184" s="141">
        <f>O184*H184</f>
        <v>0</v>
      </c>
      <c r="Q184" s="141">
        <v>0.08</v>
      </c>
      <c r="R184" s="141">
        <f>Q184*H184</f>
        <v>3.6720000000000002</v>
      </c>
      <c r="S184" s="141">
        <v>0</v>
      </c>
      <c r="T184" s="142">
        <f>S184*H184</f>
        <v>0</v>
      </c>
      <c r="AR184" s="143" t="s">
        <v>236</v>
      </c>
      <c r="AT184" s="143" t="s">
        <v>281</v>
      </c>
      <c r="AU184" s="143" t="s">
        <v>81</v>
      </c>
      <c r="AY184" s="17" t="s">
        <v>182</v>
      </c>
      <c r="BE184" s="144">
        <f>IF(N184="základní",J184,0)</f>
        <v>0</v>
      </c>
      <c r="BF184" s="144">
        <f>IF(N184="snížená",J184,0)</f>
        <v>0</v>
      </c>
      <c r="BG184" s="144">
        <f>IF(N184="zákl. přenesená",J184,0)</f>
        <v>0</v>
      </c>
      <c r="BH184" s="144">
        <f>IF(N184="sníž. přenesená",J184,0)</f>
        <v>0</v>
      </c>
      <c r="BI184" s="144">
        <f>IF(N184="nulová",J184,0)</f>
        <v>0</v>
      </c>
      <c r="BJ184" s="17" t="s">
        <v>79</v>
      </c>
      <c r="BK184" s="144">
        <f>ROUND(I184*H184,2)</f>
        <v>0</v>
      </c>
      <c r="BL184" s="17" t="s">
        <v>189</v>
      </c>
      <c r="BM184" s="143" t="s">
        <v>7571</v>
      </c>
    </row>
    <row r="185" spans="2:65" s="12" customFormat="1">
      <c r="B185" s="149"/>
      <c r="D185" s="150" t="s">
        <v>193</v>
      </c>
      <c r="F185" s="152" t="s">
        <v>7572</v>
      </c>
      <c r="H185" s="153">
        <v>45.9</v>
      </c>
      <c r="I185" s="154"/>
      <c r="L185" s="149"/>
      <c r="M185" s="155"/>
      <c r="T185" s="156"/>
      <c r="AT185" s="151" t="s">
        <v>193</v>
      </c>
      <c r="AU185" s="151" t="s">
        <v>81</v>
      </c>
      <c r="AV185" s="12" t="s">
        <v>81</v>
      </c>
      <c r="AW185" s="12" t="s">
        <v>4</v>
      </c>
      <c r="AX185" s="12" t="s">
        <v>79</v>
      </c>
      <c r="AY185" s="151" t="s">
        <v>182</v>
      </c>
    </row>
    <row r="186" spans="2:65" s="1" customFormat="1" ht="44.25" customHeight="1">
      <c r="B186" s="131"/>
      <c r="C186" s="132" t="s">
        <v>382</v>
      </c>
      <c r="D186" s="132" t="s">
        <v>184</v>
      </c>
      <c r="E186" s="133" t="s">
        <v>7573</v>
      </c>
      <c r="F186" s="134" t="s">
        <v>7574</v>
      </c>
      <c r="G186" s="135" t="s">
        <v>300</v>
      </c>
      <c r="H186" s="136">
        <v>44</v>
      </c>
      <c r="I186" s="137"/>
      <c r="J186" s="138">
        <f>ROUND(I186*H186,2)</f>
        <v>0</v>
      </c>
      <c r="K186" s="134" t="s">
        <v>188</v>
      </c>
      <c r="L186" s="32"/>
      <c r="M186" s="139" t="s">
        <v>3</v>
      </c>
      <c r="N186" s="140" t="s">
        <v>43</v>
      </c>
      <c r="P186" s="141">
        <f>O186*H186</f>
        <v>0</v>
      </c>
      <c r="Q186" s="141">
        <v>0.10095</v>
      </c>
      <c r="R186" s="141">
        <f>Q186*H186</f>
        <v>4.4417999999999997</v>
      </c>
      <c r="S186" s="141">
        <v>0</v>
      </c>
      <c r="T186" s="142">
        <f>S186*H186</f>
        <v>0</v>
      </c>
      <c r="AR186" s="143" t="s">
        <v>189</v>
      </c>
      <c r="AT186" s="143" t="s">
        <v>184</v>
      </c>
      <c r="AU186" s="143" t="s">
        <v>81</v>
      </c>
      <c r="AY186" s="17" t="s">
        <v>182</v>
      </c>
      <c r="BE186" s="144">
        <f>IF(N186="základní",J186,0)</f>
        <v>0</v>
      </c>
      <c r="BF186" s="144">
        <f>IF(N186="snížená",J186,0)</f>
        <v>0</v>
      </c>
      <c r="BG186" s="144">
        <f>IF(N186="zákl. přenesená",J186,0)</f>
        <v>0</v>
      </c>
      <c r="BH186" s="144">
        <f>IF(N186="sníž. přenesená",J186,0)</f>
        <v>0</v>
      </c>
      <c r="BI186" s="144">
        <f>IF(N186="nulová",J186,0)</f>
        <v>0</v>
      </c>
      <c r="BJ186" s="17" t="s">
        <v>79</v>
      </c>
      <c r="BK186" s="144">
        <f>ROUND(I186*H186,2)</f>
        <v>0</v>
      </c>
      <c r="BL186" s="17" t="s">
        <v>189</v>
      </c>
      <c r="BM186" s="143" t="s">
        <v>7575</v>
      </c>
    </row>
    <row r="187" spans="2:65" s="1" customFormat="1">
      <c r="B187" s="32"/>
      <c r="D187" s="145" t="s">
        <v>191</v>
      </c>
      <c r="F187" s="146" t="s">
        <v>7576</v>
      </c>
      <c r="I187" s="147"/>
      <c r="L187" s="32"/>
      <c r="M187" s="148"/>
      <c r="T187" s="52"/>
      <c r="AT187" s="17" t="s">
        <v>191</v>
      </c>
      <c r="AU187" s="17" t="s">
        <v>81</v>
      </c>
    </row>
    <row r="188" spans="2:65" s="12" customFormat="1">
      <c r="B188" s="149"/>
      <c r="D188" s="150" t="s">
        <v>193</v>
      </c>
      <c r="E188" s="151" t="s">
        <v>3</v>
      </c>
      <c r="F188" s="152" t="s">
        <v>7577</v>
      </c>
      <c r="H188" s="153">
        <v>44</v>
      </c>
      <c r="I188" s="154"/>
      <c r="L188" s="149"/>
      <c r="M188" s="155"/>
      <c r="T188" s="156"/>
      <c r="AT188" s="151" t="s">
        <v>193</v>
      </c>
      <c r="AU188" s="151" t="s">
        <v>81</v>
      </c>
      <c r="AV188" s="12" t="s">
        <v>81</v>
      </c>
      <c r="AW188" s="12" t="s">
        <v>34</v>
      </c>
      <c r="AX188" s="12" t="s">
        <v>79</v>
      </c>
      <c r="AY188" s="151" t="s">
        <v>182</v>
      </c>
    </row>
    <row r="189" spans="2:65" s="1" customFormat="1" ht="16.5" customHeight="1">
      <c r="B189" s="131"/>
      <c r="C189" s="164" t="s">
        <v>390</v>
      </c>
      <c r="D189" s="164" t="s">
        <v>281</v>
      </c>
      <c r="E189" s="165" t="s">
        <v>7578</v>
      </c>
      <c r="F189" s="166" t="s">
        <v>7579</v>
      </c>
      <c r="G189" s="167" t="s">
        <v>300</v>
      </c>
      <c r="H189" s="168">
        <v>46.2</v>
      </c>
      <c r="I189" s="169"/>
      <c r="J189" s="170">
        <f>ROUND(I189*H189,2)</f>
        <v>0</v>
      </c>
      <c r="K189" s="166" t="s">
        <v>188</v>
      </c>
      <c r="L189" s="171"/>
      <c r="M189" s="172" t="s">
        <v>3</v>
      </c>
      <c r="N189" s="173" t="s">
        <v>43</v>
      </c>
      <c r="P189" s="141">
        <f>O189*H189</f>
        <v>0</v>
      </c>
      <c r="Q189" s="141">
        <v>2.8000000000000001E-2</v>
      </c>
      <c r="R189" s="141">
        <f>Q189*H189</f>
        <v>1.2936000000000001</v>
      </c>
      <c r="S189" s="141">
        <v>0</v>
      </c>
      <c r="T189" s="142">
        <f>S189*H189</f>
        <v>0</v>
      </c>
      <c r="AR189" s="143" t="s">
        <v>236</v>
      </c>
      <c r="AT189" s="143" t="s">
        <v>281</v>
      </c>
      <c r="AU189" s="143" t="s">
        <v>81</v>
      </c>
      <c r="AY189" s="17" t="s">
        <v>182</v>
      </c>
      <c r="BE189" s="144">
        <f>IF(N189="základní",J189,0)</f>
        <v>0</v>
      </c>
      <c r="BF189" s="144">
        <f>IF(N189="snížená",J189,0)</f>
        <v>0</v>
      </c>
      <c r="BG189" s="144">
        <f>IF(N189="zákl. přenesená",J189,0)</f>
        <v>0</v>
      </c>
      <c r="BH189" s="144">
        <f>IF(N189="sníž. přenesená",J189,0)</f>
        <v>0</v>
      </c>
      <c r="BI189" s="144">
        <f>IF(N189="nulová",J189,0)</f>
        <v>0</v>
      </c>
      <c r="BJ189" s="17" t="s">
        <v>79</v>
      </c>
      <c r="BK189" s="144">
        <f>ROUND(I189*H189,2)</f>
        <v>0</v>
      </c>
      <c r="BL189" s="17" t="s">
        <v>189</v>
      </c>
      <c r="BM189" s="143" t="s">
        <v>7580</v>
      </c>
    </row>
    <row r="190" spans="2:65" s="12" customFormat="1">
      <c r="B190" s="149"/>
      <c r="D190" s="150" t="s">
        <v>193</v>
      </c>
      <c r="F190" s="152" t="s">
        <v>7581</v>
      </c>
      <c r="H190" s="153">
        <v>46.2</v>
      </c>
      <c r="I190" s="154"/>
      <c r="L190" s="149"/>
      <c r="M190" s="155"/>
      <c r="T190" s="156"/>
      <c r="AT190" s="151" t="s">
        <v>193</v>
      </c>
      <c r="AU190" s="151" t="s">
        <v>81</v>
      </c>
      <c r="AV190" s="12" t="s">
        <v>81</v>
      </c>
      <c r="AW190" s="12" t="s">
        <v>4</v>
      </c>
      <c r="AX190" s="12" t="s">
        <v>79</v>
      </c>
      <c r="AY190" s="151" t="s">
        <v>182</v>
      </c>
    </row>
    <row r="191" spans="2:65" s="1" customFormat="1" ht="24.2" customHeight="1">
      <c r="B191" s="131"/>
      <c r="C191" s="132" t="s">
        <v>395</v>
      </c>
      <c r="D191" s="132" t="s">
        <v>184</v>
      </c>
      <c r="E191" s="133" t="s">
        <v>7582</v>
      </c>
      <c r="F191" s="134" t="s">
        <v>7583</v>
      </c>
      <c r="G191" s="135" t="s">
        <v>187</v>
      </c>
      <c r="H191" s="136">
        <v>6.75</v>
      </c>
      <c r="I191" s="137"/>
      <c r="J191" s="138">
        <f>ROUND(I191*H191,2)</f>
        <v>0</v>
      </c>
      <c r="K191" s="134" t="s">
        <v>188</v>
      </c>
      <c r="L191" s="32"/>
      <c r="M191" s="139" t="s">
        <v>3</v>
      </c>
      <c r="N191" s="140" t="s">
        <v>43</v>
      </c>
      <c r="P191" s="141">
        <f>O191*H191</f>
        <v>0</v>
      </c>
      <c r="Q191" s="141">
        <v>2.2563399999999998</v>
      </c>
      <c r="R191" s="141">
        <f>Q191*H191</f>
        <v>15.230294999999998</v>
      </c>
      <c r="S191" s="141">
        <v>0</v>
      </c>
      <c r="T191" s="142">
        <f>S191*H191</f>
        <v>0</v>
      </c>
      <c r="AR191" s="143" t="s">
        <v>189</v>
      </c>
      <c r="AT191" s="143" t="s">
        <v>184</v>
      </c>
      <c r="AU191" s="143" t="s">
        <v>81</v>
      </c>
      <c r="AY191" s="17" t="s">
        <v>182</v>
      </c>
      <c r="BE191" s="144">
        <f>IF(N191="základní",J191,0)</f>
        <v>0</v>
      </c>
      <c r="BF191" s="144">
        <f>IF(N191="snížená",J191,0)</f>
        <v>0</v>
      </c>
      <c r="BG191" s="144">
        <f>IF(N191="zákl. přenesená",J191,0)</f>
        <v>0</v>
      </c>
      <c r="BH191" s="144">
        <f>IF(N191="sníž. přenesená",J191,0)</f>
        <v>0</v>
      </c>
      <c r="BI191" s="144">
        <f>IF(N191="nulová",J191,0)</f>
        <v>0</v>
      </c>
      <c r="BJ191" s="17" t="s">
        <v>79</v>
      </c>
      <c r="BK191" s="144">
        <f>ROUND(I191*H191,2)</f>
        <v>0</v>
      </c>
      <c r="BL191" s="17" t="s">
        <v>189</v>
      </c>
      <c r="BM191" s="143" t="s">
        <v>7584</v>
      </c>
    </row>
    <row r="192" spans="2:65" s="1" customFormat="1">
      <c r="B192" s="32"/>
      <c r="D192" s="145" t="s">
        <v>191</v>
      </c>
      <c r="F192" s="146" t="s">
        <v>7585</v>
      </c>
      <c r="I192" s="147"/>
      <c r="L192" s="32"/>
      <c r="M192" s="148"/>
      <c r="T192" s="52"/>
      <c r="AT192" s="17" t="s">
        <v>191</v>
      </c>
      <c r="AU192" s="17" t="s">
        <v>81</v>
      </c>
    </row>
    <row r="193" spans="2:65" s="12" customFormat="1">
      <c r="B193" s="149"/>
      <c r="D193" s="150" t="s">
        <v>193</v>
      </c>
      <c r="E193" s="151" t="s">
        <v>3</v>
      </c>
      <c r="F193" s="152" t="s">
        <v>7586</v>
      </c>
      <c r="H193" s="153">
        <v>6.75</v>
      </c>
      <c r="I193" s="154"/>
      <c r="L193" s="149"/>
      <c r="M193" s="155"/>
      <c r="T193" s="156"/>
      <c r="AT193" s="151" t="s">
        <v>193</v>
      </c>
      <c r="AU193" s="151" t="s">
        <v>81</v>
      </c>
      <c r="AV193" s="12" t="s">
        <v>81</v>
      </c>
      <c r="AW193" s="12" t="s">
        <v>34</v>
      </c>
      <c r="AX193" s="12" t="s">
        <v>79</v>
      </c>
      <c r="AY193" s="151" t="s">
        <v>182</v>
      </c>
    </row>
    <row r="194" spans="2:65" s="1" customFormat="1" ht="62.65" customHeight="1">
      <c r="B194" s="131"/>
      <c r="C194" s="132" t="s">
        <v>405</v>
      </c>
      <c r="D194" s="132" t="s">
        <v>184</v>
      </c>
      <c r="E194" s="133" t="s">
        <v>7587</v>
      </c>
      <c r="F194" s="134" t="s">
        <v>7588</v>
      </c>
      <c r="G194" s="135" t="s">
        <v>300</v>
      </c>
      <c r="H194" s="136">
        <v>67</v>
      </c>
      <c r="I194" s="137"/>
      <c r="J194" s="138">
        <f>ROUND(I194*H194,2)</f>
        <v>0</v>
      </c>
      <c r="K194" s="134" t="s">
        <v>188</v>
      </c>
      <c r="L194" s="32"/>
      <c r="M194" s="139" t="s">
        <v>3</v>
      </c>
      <c r="N194" s="140" t="s">
        <v>43</v>
      </c>
      <c r="P194" s="141">
        <f>O194*H194</f>
        <v>0</v>
      </c>
      <c r="Q194" s="141">
        <v>6.0999999999999997E-4</v>
      </c>
      <c r="R194" s="141">
        <f>Q194*H194</f>
        <v>4.0869999999999997E-2</v>
      </c>
      <c r="S194" s="141">
        <v>0</v>
      </c>
      <c r="T194" s="142">
        <f>S194*H194</f>
        <v>0</v>
      </c>
      <c r="AR194" s="143" t="s">
        <v>189</v>
      </c>
      <c r="AT194" s="143" t="s">
        <v>184</v>
      </c>
      <c r="AU194" s="143" t="s">
        <v>81</v>
      </c>
      <c r="AY194" s="17" t="s">
        <v>182</v>
      </c>
      <c r="BE194" s="144">
        <f>IF(N194="základní",J194,0)</f>
        <v>0</v>
      </c>
      <c r="BF194" s="144">
        <f>IF(N194="snížená",J194,0)</f>
        <v>0</v>
      </c>
      <c r="BG194" s="144">
        <f>IF(N194="zákl. přenesená",J194,0)</f>
        <v>0</v>
      </c>
      <c r="BH194" s="144">
        <f>IF(N194="sníž. přenesená",J194,0)</f>
        <v>0</v>
      </c>
      <c r="BI194" s="144">
        <f>IF(N194="nulová",J194,0)</f>
        <v>0</v>
      </c>
      <c r="BJ194" s="17" t="s">
        <v>79</v>
      </c>
      <c r="BK194" s="144">
        <f>ROUND(I194*H194,2)</f>
        <v>0</v>
      </c>
      <c r="BL194" s="17" t="s">
        <v>189</v>
      </c>
      <c r="BM194" s="143" t="s">
        <v>7589</v>
      </c>
    </row>
    <row r="195" spans="2:65" s="1" customFormat="1">
      <c r="B195" s="32"/>
      <c r="D195" s="145" t="s">
        <v>191</v>
      </c>
      <c r="F195" s="146" t="s">
        <v>7590</v>
      </c>
      <c r="I195" s="147"/>
      <c r="L195" s="32"/>
      <c r="M195" s="148"/>
      <c r="T195" s="52"/>
      <c r="AT195" s="17" t="s">
        <v>191</v>
      </c>
      <c r="AU195" s="17" t="s">
        <v>81</v>
      </c>
    </row>
    <row r="196" spans="2:65" s="12" customFormat="1">
      <c r="B196" s="149"/>
      <c r="D196" s="150" t="s">
        <v>193</v>
      </c>
      <c r="E196" s="151" t="s">
        <v>3</v>
      </c>
      <c r="F196" s="152" t="s">
        <v>7591</v>
      </c>
      <c r="H196" s="153">
        <v>67</v>
      </c>
      <c r="I196" s="154"/>
      <c r="L196" s="149"/>
      <c r="M196" s="155"/>
      <c r="T196" s="156"/>
      <c r="AT196" s="151" t="s">
        <v>193</v>
      </c>
      <c r="AU196" s="151" t="s">
        <v>81</v>
      </c>
      <c r="AV196" s="12" t="s">
        <v>81</v>
      </c>
      <c r="AW196" s="12" t="s">
        <v>34</v>
      </c>
      <c r="AX196" s="12" t="s">
        <v>79</v>
      </c>
      <c r="AY196" s="151" t="s">
        <v>182</v>
      </c>
    </row>
    <row r="197" spans="2:65" s="1" customFormat="1" ht="24.2" customHeight="1">
      <c r="B197" s="131"/>
      <c r="C197" s="132" t="s">
        <v>418</v>
      </c>
      <c r="D197" s="132" t="s">
        <v>184</v>
      </c>
      <c r="E197" s="133" t="s">
        <v>7592</v>
      </c>
      <c r="F197" s="134" t="s">
        <v>7593</v>
      </c>
      <c r="G197" s="135" t="s">
        <v>300</v>
      </c>
      <c r="H197" s="136">
        <v>67</v>
      </c>
      <c r="I197" s="137"/>
      <c r="J197" s="138">
        <f>ROUND(I197*H197,2)</f>
        <v>0</v>
      </c>
      <c r="K197" s="134" t="s">
        <v>188</v>
      </c>
      <c r="L197" s="32"/>
      <c r="M197" s="139" t="s">
        <v>3</v>
      </c>
      <c r="N197" s="140" t="s">
        <v>43</v>
      </c>
      <c r="P197" s="141">
        <f>O197*H197</f>
        <v>0</v>
      </c>
      <c r="Q197" s="141">
        <v>0</v>
      </c>
      <c r="R197" s="141">
        <f>Q197*H197</f>
        <v>0</v>
      </c>
      <c r="S197" s="141">
        <v>0</v>
      </c>
      <c r="T197" s="142">
        <f>S197*H197</f>
        <v>0</v>
      </c>
      <c r="AR197" s="143" t="s">
        <v>189</v>
      </c>
      <c r="AT197" s="143" t="s">
        <v>184</v>
      </c>
      <c r="AU197" s="143" t="s">
        <v>81</v>
      </c>
      <c r="AY197" s="17" t="s">
        <v>182</v>
      </c>
      <c r="BE197" s="144">
        <f>IF(N197="základní",J197,0)</f>
        <v>0</v>
      </c>
      <c r="BF197" s="144">
        <f>IF(N197="snížená",J197,0)</f>
        <v>0</v>
      </c>
      <c r="BG197" s="144">
        <f>IF(N197="zákl. přenesená",J197,0)</f>
        <v>0</v>
      </c>
      <c r="BH197" s="144">
        <f>IF(N197="sníž. přenesená",J197,0)</f>
        <v>0</v>
      </c>
      <c r="BI197" s="144">
        <f>IF(N197="nulová",J197,0)</f>
        <v>0</v>
      </c>
      <c r="BJ197" s="17" t="s">
        <v>79</v>
      </c>
      <c r="BK197" s="144">
        <f>ROUND(I197*H197,2)</f>
        <v>0</v>
      </c>
      <c r="BL197" s="17" t="s">
        <v>189</v>
      </c>
      <c r="BM197" s="143" t="s">
        <v>7594</v>
      </c>
    </row>
    <row r="198" spans="2:65" s="1" customFormat="1">
      <c r="B198" s="32"/>
      <c r="D198" s="145" t="s">
        <v>191</v>
      </c>
      <c r="F198" s="146" t="s">
        <v>7595</v>
      </c>
      <c r="I198" s="147"/>
      <c r="L198" s="32"/>
      <c r="M198" s="148"/>
      <c r="T198" s="52"/>
      <c r="AT198" s="17" t="s">
        <v>191</v>
      </c>
      <c r="AU198" s="17" t="s">
        <v>81</v>
      </c>
    </row>
    <row r="199" spans="2:65" s="12" customFormat="1">
      <c r="B199" s="149"/>
      <c r="D199" s="150" t="s">
        <v>193</v>
      </c>
      <c r="E199" s="151" t="s">
        <v>3</v>
      </c>
      <c r="F199" s="152" t="s">
        <v>7591</v>
      </c>
      <c r="H199" s="153">
        <v>67</v>
      </c>
      <c r="I199" s="154"/>
      <c r="L199" s="149"/>
      <c r="M199" s="155"/>
      <c r="T199" s="156"/>
      <c r="AT199" s="151" t="s">
        <v>193</v>
      </c>
      <c r="AU199" s="151" t="s">
        <v>81</v>
      </c>
      <c r="AV199" s="12" t="s">
        <v>81</v>
      </c>
      <c r="AW199" s="12" t="s">
        <v>34</v>
      </c>
      <c r="AX199" s="12" t="s">
        <v>79</v>
      </c>
      <c r="AY199" s="151" t="s">
        <v>182</v>
      </c>
    </row>
    <row r="200" spans="2:65" s="11" customFormat="1" ht="22.9" customHeight="1">
      <c r="B200" s="119"/>
      <c r="D200" s="120" t="s">
        <v>71</v>
      </c>
      <c r="E200" s="129" t="s">
        <v>3019</v>
      </c>
      <c r="F200" s="129" t="s">
        <v>3020</v>
      </c>
      <c r="I200" s="122"/>
      <c r="J200" s="130">
        <f>BK200</f>
        <v>0</v>
      </c>
      <c r="L200" s="119"/>
      <c r="M200" s="124"/>
      <c r="P200" s="125">
        <f>SUM(P201:P215)</f>
        <v>0</v>
      </c>
      <c r="R200" s="125">
        <f>SUM(R201:R215)</f>
        <v>0</v>
      </c>
      <c r="T200" s="126">
        <f>SUM(T201:T215)</f>
        <v>0</v>
      </c>
      <c r="AR200" s="120" t="s">
        <v>79</v>
      </c>
      <c r="AT200" s="127" t="s">
        <v>71</v>
      </c>
      <c r="AU200" s="127" t="s">
        <v>79</v>
      </c>
      <c r="AY200" s="120" t="s">
        <v>182</v>
      </c>
      <c r="BK200" s="128">
        <f>SUM(BK201:BK215)</f>
        <v>0</v>
      </c>
    </row>
    <row r="201" spans="2:65" s="1" customFormat="1" ht="37.9" customHeight="1">
      <c r="B201" s="131"/>
      <c r="C201" s="132" t="s">
        <v>425</v>
      </c>
      <c r="D201" s="132" t="s">
        <v>184</v>
      </c>
      <c r="E201" s="133" t="s">
        <v>7596</v>
      </c>
      <c r="F201" s="134" t="s">
        <v>7597</v>
      </c>
      <c r="G201" s="135" t="s">
        <v>256</v>
      </c>
      <c r="H201" s="136">
        <v>236.333</v>
      </c>
      <c r="I201" s="137"/>
      <c r="J201" s="138">
        <f>ROUND(I201*H201,2)</f>
        <v>0</v>
      </c>
      <c r="K201" s="134" t="s">
        <v>188</v>
      </c>
      <c r="L201" s="32"/>
      <c r="M201" s="139" t="s">
        <v>3</v>
      </c>
      <c r="N201" s="140" t="s">
        <v>43</v>
      </c>
      <c r="P201" s="141">
        <f>O201*H201</f>
        <v>0</v>
      </c>
      <c r="Q201" s="141">
        <v>0</v>
      </c>
      <c r="R201" s="141">
        <f>Q201*H201</f>
        <v>0</v>
      </c>
      <c r="S201" s="141">
        <v>0</v>
      </c>
      <c r="T201" s="142">
        <f>S201*H201</f>
        <v>0</v>
      </c>
      <c r="AR201" s="143" t="s">
        <v>189</v>
      </c>
      <c r="AT201" s="143" t="s">
        <v>184</v>
      </c>
      <c r="AU201" s="143" t="s">
        <v>81</v>
      </c>
      <c r="AY201" s="17" t="s">
        <v>182</v>
      </c>
      <c r="BE201" s="144">
        <f>IF(N201="základní",J201,0)</f>
        <v>0</v>
      </c>
      <c r="BF201" s="144">
        <f>IF(N201="snížená",J201,0)</f>
        <v>0</v>
      </c>
      <c r="BG201" s="144">
        <f>IF(N201="zákl. přenesená",J201,0)</f>
        <v>0</v>
      </c>
      <c r="BH201" s="144">
        <f>IF(N201="sníž. přenesená",J201,0)</f>
        <v>0</v>
      </c>
      <c r="BI201" s="144">
        <f>IF(N201="nulová",J201,0)</f>
        <v>0</v>
      </c>
      <c r="BJ201" s="17" t="s">
        <v>79</v>
      </c>
      <c r="BK201" s="144">
        <f>ROUND(I201*H201,2)</f>
        <v>0</v>
      </c>
      <c r="BL201" s="17" t="s">
        <v>189</v>
      </c>
      <c r="BM201" s="143" t="s">
        <v>7598</v>
      </c>
    </row>
    <row r="202" spans="2:65" s="1" customFormat="1">
      <c r="B202" s="32"/>
      <c r="D202" s="145" t="s">
        <v>191</v>
      </c>
      <c r="F202" s="146" t="s">
        <v>7599</v>
      </c>
      <c r="I202" s="147"/>
      <c r="L202" s="32"/>
      <c r="M202" s="148"/>
      <c r="T202" s="52"/>
      <c r="AT202" s="17" t="s">
        <v>191</v>
      </c>
      <c r="AU202" s="17" t="s">
        <v>81</v>
      </c>
    </row>
    <row r="203" spans="2:65" s="1" customFormat="1" ht="37.9" customHeight="1">
      <c r="B203" s="131"/>
      <c r="C203" s="132" t="s">
        <v>439</v>
      </c>
      <c r="D203" s="132" t="s">
        <v>184</v>
      </c>
      <c r="E203" s="133" t="s">
        <v>7600</v>
      </c>
      <c r="F203" s="134" t="s">
        <v>7601</v>
      </c>
      <c r="G203" s="135" t="s">
        <v>256</v>
      </c>
      <c r="H203" s="136">
        <v>4253.9939999999997</v>
      </c>
      <c r="I203" s="137"/>
      <c r="J203" s="138">
        <f>ROUND(I203*H203,2)</f>
        <v>0</v>
      </c>
      <c r="K203" s="134" t="s">
        <v>188</v>
      </c>
      <c r="L203" s="32"/>
      <c r="M203" s="139" t="s">
        <v>3</v>
      </c>
      <c r="N203" s="140" t="s">
        <v>43</v>
      </c>
      <c r="P203" s="141">
        <f>O203*H203</f>
        <v>0</v>
      </c>
      <c r="Q203" s="141">
        <v>0</v>
      </c>
      <c r="R203" s="141">
        <f>Q203*H203</f>
        <v>0</v>
      </c>
      <c r="S203" s="141">
        <v>0</v>
      </c>
      <c r="T203" s="142">
        <f>S203*H203</f>
        <v>0</v>
      </c>
      <c r="AR203" s="143" t="s">
        <v>189</v>
      </c>
      <c r="AT203" s="143" t="s">
        <v>184</v>
      </c>
      <c r="AU203" s="143" t="s">
        <v>81</v>
      </c>
      <c r="AY203" s="17" t="s">
        <v>182</v>
      </c>
      <c r="BE203" s="144">
        <f>IF(N203="základní",J203,0)</f>
        <v>0</v>
      </c>
      <c r="BF203" s="144">
        <f>IF(N203="snížená",J203,0)</f>
        <v>0</v>
      </c>
      <c r="BG203" s="144">
        <f>IF(N203="zákl. přenesená",J203,0)</f>
        <v>0</v>
      </c>
      <c r="BH203" s="144">
        <f>IF(N203="sníž. přenesená",J203,0)</f>
        <v>0</v>
      </c>
      <c r="BI203" s="144">
        <f>IF(N203="nulová",J203,0)</f>
        <v>0</v>
      </c>
      <c r="BJ203" s="17" t="s">
        <v>79</v>
      </c>
      <c r="BK203" s="144">
        <f>ROUND(I203*H203,2)</f>
        <v>0</v>
      </c>
      <c r="BL203" s="17" t="s">
        <v>189</v>
      </c>
      <c r="BM203" s="143" t="s">
        <v>7602</v>
      </c>
    </row>
    <row r="204" spans="2:65" s="1" customFormat="1">
      <c r="B204" s="32"/>
      <c r="D204" s="145" t="s">
        <v>191</v>
      </c>
      <c r="F204" s="146" t="s">
        <v>7603</v>
      </c>
      <c r="I204" s="147"/>
      <c r="L204" s="32"/>
      <c r="M204" s="148"/>
      <c r="T204" s="52"/>
      <c r="AT204" s="17" t="s">
        <v>191</v>
      </c>
      <c r="AU204" s="17" t="s">
        <v>81</v>
      </c>
    </row>
    <row r="205" spans="2:65" s="12" customFormat="1">
      <c r="B205" s="149"/>
      <c r="D205" s="150" t="s">
        <v>193</v>
      </c>
      <c r="F205" s="152" t="s">
        <v>7604</v>
      </c>
      <c r="H205" s="153">
        <v>4253.9939999999997</v>
      </c>
      <c r="I205" s="154"/>
      <c r="L205" s="149"/>
      <c r="M205" s="155"/>
      <c r="T205" s="156"/>
      <c r="AT205" s="151" t="s">
        <v>193</v>
      </c>
      <c r="AU205" s="151" t="s">
        <v>81</v>
      </c>
      <c r="AV205" s="12" t="s">
        <v>81</v>
      </c>
      <c r="AW205" s="12" t="s">
        <v>4</v>
      </c>
      <c r="AX205" s="12" t="s">
        <v>79</v>
      </c>
      <c r="AY205" s="151" t="s">
        <v>182</v>
      </c>
    </row>
    <row r="206" spans="2:65" s="1" customFormat="1" ht="24.2" customHeight="1">
      <c r="B206" s="131"/>
      <c r="C206" s="132" t="s">
        <v>444</v>
      </c>
      <c r="D206" s="132" t="s">
        <v>184</v>
      </c>
      <c r="E206" s="133" t="s">
        <v>7605</v>
      </c>
      <c r="F206" s="134" t="s">
        <v>7606</v>
      </c>
      <c r="G206" s="135" t="s">
        <v>256</v>
      </c>
      <c r="H206" s="136">
        <v>236.333</v>
      </c>
      <c r="I206" s="137"/>
      <c r="J206" s="138">
        <f>ROUND(I206*H206,2)</f>
        <v>0</v>
      </c>
      <c r="K206" s="134" t="s">
        <v>188</v>
      </c>
      <c r="L206" s="32"/>
      <c r="M206" s="139" t="s">
        <v>3</v>
      </c>
      <c r="N206" s="140" t="s">
        <v>43</v>
      </c>
      <c r="P206" s="141">
        <f>O206*H206</f>
        <v>0</v>
      </c>
      <c r="Q206" s="141">
        <v>0</v>
      </c>
      <c r="R206" s="141">
        <f>Q206*H206</f>
        <v>0</v>
      </c>
      <c r="S206" s="141">
        <v>0</v>
      </c>
      <c r="T206" s="142">
        <f>S206*H206</f>
        <v>0</v>
      </c>
      <c r="AR206" s="143" t="s">
        <v>189</v>
      </c>
      <c r="AT206" s="143" t="s">
        <v>184</v>
      </c>
      <c r="AU206" s="143" t="s">
        <v>81</v>
      </c>
      <c r="AY206" s="17" t="s">
        <v>182</v>
      </c>
      <c r="BE206" s="144">
        <f>IF(N206="základní",J206,0)</f>
        <v>0</v>
      </c>
      <c r="BF206" s="144">
        <f>IF(N206="snížená",J206,0)</f>
        <v>0</v>
      </c>
      <c r="BG206" s="144">
        <f>IF(N206="zákl. přenesená",J206,0)</f>
        <v>0</v>
      </c>
      <c r="BH206" s="144">
        <f>IF(N206="sníž. přenesená",J206,0)</f>
        <v>0</v>
      </c>
      <c r="BI206" s="144">
        <f>IF(N206="nulová",J206,0)</f>
        <v>0</v>
      </c>
      <c r="BJ206" s="17" t="s">
        <v>79</v>
      </c>
      <c r="BK206" s="144">
        <f>ROUND(I206*H206,2)</f>
        <v>0</v>
      </c>
      <c r="BL206" s="17" t="s">
        <v>189</v>
      </c>
      <c r="BM206" s="143" t="s">
        <v>7607</v>
      </c>
    </row>
    <row r="207" spans="2:65" s="1" customFormat="1">
      <c r="B207" s="32"/>
      <c r="D207" s="145" t="s">
        <v>191</v>
      </c>
      <c r="F207" s="146" t="s">
        <v>7608</v>
      </c>
      <c r="I207" s="147"/>
      <c r="L207" s="32"/>
      <c r="M207" s="148"/>
      <c r="T207" s="52"/>
      <c r="AT207" s="17" t="s">
        <v>191</v>
      </c>
      <c r="AU207" s="17" t="s">
        <v>81</v>
      </c>
    </row>
    <row r="208" spans="2:65" s="1" customFormat="1" ht="44.25" customHeight="1">
      <c r="B208" s="131"/>
      <c r="C208" s="132" t="s">
        <v>454</v>
      </c>
      <c r="D208" s="132" t="s">
        <v>184</v>
      </c>
      <c r="E208" s="133" t="s">
        <v>7609</v>
      </c>
      <c r="F208" s="134" t="s">
        <v>7610</v>
      </c>
      <c r="G208" s="135" t="s">
        <v>256</v>
      </c>
      <c r="H208" s="136">
        <v>11.413</v>
      </c>
      <c r="I208" s="137"/>
      <c r="J208" s="138">
        <f>ROUND(I208*H208,2)</f>
        <v>0</v>
      </c>
      <c r="K208" s="134" t="s">
        <v>188</v>
      </c>
      <c r="L208" s="32"/>
      <c r="M208" s="139" t="s">
        <v>3</v>
      </c>
      <c r="N208" s="140" t="s">
        <v>43</v>
      </c>
      <c r="P208" s="141">
        <f>O208*H208</f>
        <v>0</v>
      </c>
      <c r="Q208" s="141">
        <v>0</v>
      </c>
      <c r="R208" s="141">
        <f>Q208*H208</f>
        <v>0</v>
      </c>
      <c r="S208" s="141">
        <v>0</v>
      </c>
      <c r="T208" s="142">
        <f>S208*H208</f>
        <v>0</v>
      </c>
      <c r="AR208" s="143" t="s">
        <v>189</v>
      </c>
      <c r="AT208" s="143" t="s">
        <v>184</v>
      </c>
      <c r="AU208" s="143" t="s">
        <v>81</v>
      </c>
      <c r="AY208" s="17" t="s">
        <v>182</v>
      </c>
      <c r="BE208" s="144">
        <f>IF(N208="základní",J208,0)</f>
        <v>0</v>
      </c>
      <c r="BF208" s="144">
        <f>IF(N208="snížená",J208,0)</f>
        <v>0</v>
      </c>
      <c r="BG208" s="144">
        <f>IF(N208="zákl. přenesená",J208,0)</f>
        <v>0</v>
      </c>
      <c r="BH208" s="144">
        <f>IF(N208="sníž. přenesená",J208,0)</f>
        <v>0</v>
      </c>
      <c r="BI208" s="144">
        <f>IF(N208="nulová",J208,0)</f>
        <v>0</v>
      </c>
      <c r="BJ208" s="17" t="s">
        <v>79</v>
      </c>
      <c r="BK208" s="144">
        <f>ROUND(I208*H208,2)</f>
        <v>0</v>
      </c>
      <c r="BL208" s="17" t="s">
        <v>189</v>
      </c>
      <c r="BM208" s="143" t="s">
        <v>7611</v>
      </c>
    </row>
    <row r="209" spans="2:65" s="1" customFormat="1">
      <c r="B209" s="32"/>
      <c r="D209" s="145" t="s">
        <v>191</v>
      </c>
      <c r="F209" s="146" t="s">
        <v>7612</v>
      </c>
      <c r="I209" s="147"/>
      <c r="L209" s="32"/>
      <c r="M209" s="148"/>
      <c r="T209" s="52"/>
      <c r="AT209" s="17" t="s">
        <v>191</v>
      </c>
      <c r="AU209" s="17" t="s">
        <v>81</v>
      </c>
    </row>
    <row r="210" spans="2:65" s="12" customFormat="1">
      <c r="B210" s="149"/>
      <c r="D210" s="150" t="s">
        <v>193</v>
      </c>
      <c r="E210" s="151" t="s">
        <v>3</v>
      </c>
      <c r="F210" s="152" t="s">
        <v>7613</v>
      </c>
      <c r="H210" s="153">
        <v>11.413</v>
      </c>
      <c r="I210" s="154"/>
      <c r="L210" s="149"/>
      <c r="M210" s="155"/>
      <c r="T210" s="156"/>
      <c r="AT210" s="151" t="s">
        <v>193</v>
      </c>
      <c r="AU210" s="151" t="s">
        <v>81</v>
      </c>
      <c r="AV210" s="12" t="s">
        <v>81</v>
      </c>
      <c r="AW210" s="12" t="s">
        <v>34</v>
      </c>
      <c r="AX210" s="12" t="s">
        <v>79</v>
      </c>
      <c r="AY210" s="151" t="s">
        <v>182</v>
      </c>
    </row>
    <row r="211" spans="2:65" s="1" customFormat="1" ht="44.25" customHeight="1">
      <c r="B211" s="131"/>
      <c r="C211" s="132" t="s">
        <v>464</v>
      </c>
      <c r="D211" s="132" t="s">
        <v>184</v>
      </c>
      <c r="E211" s="133" t="s">
        <v>7614</v>
      </c>
      <c r="F211" s="134" t="s">
        <v>7615</v>
      </c>
      <c r="G211" s="135" t="s">
        <v>256</v>
      </c>
      <c r="H211" s="136">
        <v>69.739999999999995</v>
      </c>
      <c r="I211" s="137"/>
      <c r="J211" s="138">
        <f>ROUND(I211*H211,2)</f>
        <v>0</v>
      </c>
      <c r="K211" s="134" t="s">
        <v>188</v>
      </c>
      <c r="L211" s="32"/>
      <c r="M211" s="139" t="s">
        <v>3</v>
      </c>
      <c r="N211" s="140" t="s">
        <v>43</v>
      </c>
      <c r="P211" s="141">
        <f>O211*H211</f>
        <v>0</v>
      </c>
      <c r="Q211" s="141">
        <v>0</v>
      </c>
      <c r="R211" s="141">
        <f>Q211*H211</f>
        <v>0</v>
      </c>
      <c r="S211" s="141">
        <v>0</v>
      </c>
      <c r="T211" s="142">
        <f>S211*H211</f>
        <v>0</v>
      </c>
      <c r="AR211" s="143" t="s">
        <v>189</v>
      </c>
      <c r="AT211" s="143" t="s">
        <v>184</v>
      </c>
      <c r="AU211" s="143" t="s">
        <v>81</v>
      </c>
      <c r="AY211" s="17" t="s">
        <v>182</v>
      </c>
      <c r="BE211" s="144">
        <f>IF(N211="základní",J211,0)</f>
        <v>0</v>
      </c>
      <c r="BF211" s="144">
        <f>IF(N211="snížená",J211,0)</f>
        <v>0</v>
      </c>
      <c r="BG211" s="144">
        <f>IF(N211="zákl. přenesená",J211,0)</f>
        <v>0</v>
      </c>
      <c r="BH211" s="144">
        <f>IF(N211="sníž. přenesená",J211,0)</f>
        <v>0</v>
      </c>
      <c r="BI211" s="144">
        <f>IF(N211="nulová",J211,0)</f>
        <v>0</v>
      </c>
      <c r="BJ211" s="17" t="s">
        <v>79</v>
      </c>
      <c r="BK211" s="144">
        <f>ROUND(I211*H211,2)</f>
        <v>0</v>
      </c>
      <c r="BL211" s="17" t="s">
        <v>189</v>
      </c>
      <c r="BM211" s="143" t="s">
        <v>7616</v>
      </c>
    </row>
    <row r="212" spans="2:65" s="1" customFormat="1">
      <c r="B212" s="32"/>
      <c r="D212" s="145" t="s">
        <v>191</v>
      </c>
      <c r="F212" s="146" t="s">
        <v>7617</v>
      </c>
      <c r="I212" s="147"/>
      <c r="L212" s="32"/>
      <c r="M212" s="148"/>
      <c r="T212" s="52"/>
      <c r="AT212" s="17" t="s">
        <v>191</v>
      </c>
      <c r="AU212" s="17" t="s">
        <v>81</v>
      </c>
    </row>
    <row r="213" spans="2:65" s="1" customFormat="1" ht="44.25" customHeight="1">
      <c r="B213" s="131"/>
      <c r="C213" s="132" t="s">
        <v>479</v>
      </c>
      <c r="D213" s="132" t="s">
        <v>184</v>
      </c>
      <c r="E213" s="133" t="s">
        <v>7618</v>
      </c>
      <c r="F213" s="134" t="s">
        <v>255</v>
      </c>
      <c r="G213" s="135" t="s">
        <v>256</v>
      </c>
      <c r="H213" s="136">
        <v>155.18</v>
      </c>
      <c r="I213" s="137"/>
      <c r="J213" s="138">
        <f>ROUND(I213*H213,2)</f>
        <v>0</v>
      </c>
      <c r="K213" s="134" t="s">
        <v>188</v>
      </c>
      <c r="L213" s="32"/>
      <c r="M213" s="139" t="s">
        <v>3</v>
      </c>
      <c r="N213" s="140" t="s">
        <v>43</v>
      </c>
      <c r="P213" s="141">
        <f>O213*H213</f>
        <v>0</v>
      </c>
      <c r="Q213" s="141">
        <v>0</v>
      </c>
      <c r="R213" s="141">
        <f>Q213*H213</f>
        <v>0</v>
      </c>
      <c r="S213" s="141">
        <v>0</v>
      </c>
      <c r="T213" s="142">
        <f>S213*H213</f>
        <v>0</v>
      </c>
      <c r="AR213" s="143" t="s">
        <v>189</v>
      </c>
      <c r="AT213" s="143" t="s">
        <v>184</v>
      </c>
      <c r="AU213" s="143" t="s">
        <v>81</v>
      </c>
      <c r="AY213" s="17" t="s">
        <v>182</v>
      </c>
      <c r="BE213" s="144">
        <f>IF(N213="základní",J213,0)</f>
        <v>0</v>
      </c>
      <c r="BF213" s="144">
        <f>IF(N213="snížená",J213,0)</f>
        <v>0</v>
      </c>
      <c r="BG213" s="144">
        <f>IF(N213="zákl. přenesená",J213,0)</f>
        <v>0</v>
      </c>
      <c r="BH213" s="144">
        <f>IF(N213="sníž. přenesená",J213,0)</f>
        <v>0</v>
      </c>
      <c r="BI213" s="144">
        <f>IF(N213="nulová",J213,0)</f>
        <v>0</v>
      </c>
      <c r="BJ213" s="17" t="s">
        <v>79</v>
      </c>
      <c r="BK213" s="144">
        <f>ROUND(I213*H213,2)</f>
        <v>0</v>
      </c>
      <c r="BL213" s="17" t="s">
        <v>189</v>
      </c>
      <c r="BM213" s="143" t="s">
        <v>7619</v>
      </c>
    </row>
    <row r="214" spans="2:65" s="1" customFormat="1">
      <c r="B214" s="32"/>
      <c r="D214" s="145" t="s">
        <v>191</v>
      </c>
      <c r="F214" s="146" t="s">
        <v>7620</v>
      </c>
      <c r="I214" s="147"/>
      <c r="L214" s="32"/>
      <c r="M214" s="148"/>
      <c r="T214" s="52"/>
      <c r="AT214" s="17" t="s">
        <v>191</v>
      </c>
      <c r="AU214" s="17" t="s">
        <v>81</v>
      </c>
    </row>
    <row r="215" spans="2:65" s="12" customFormat="1">
      <c r="B215" s="149"/>
      <c r="D215" s="150" t="s">
        <v>193</v>
      </c>
      <c r="E215" s="151" t="s">
        <v>3</v>
      </c>
      <c r="F215" s="152" t="s">
        <v>7621</v>
      </c>
      <c r="H215" s="153">
        <v>155.18</v>
      </c>
      <c r="I215" s="154"/>
      <c r="L215" s="149"/>
      <c r="M215" s="155"/>
      <c r="T215" s="156"/>
      <c r="AT215" s="151" t="s">
        <v>193</v>
      </c>
      <c r="AU215" s="151" t="s">
        <v>81</v>
      </c>
      <c r="AV215" s="12" t="s">
        <v>81</v>
      </c>
      <c r="AW215" s="12" t="s">
        <v>34</v>
      </c>
      <c r="AX215" s="12" t="s">
        <v>79</v>
      </c>
      <c r="AY215" s="151" t="s">
        <v>182</v>
      </c>
    </row>
    <row r="216" spans="2:65" s="11" customFormat="1" ht="22.9" customHeight="1">
      <c r="B216" s="119"/>
      <c r="D216" s="120" t="s">
        <v>71</v>
      </c>
      <c r="E216" s="129" t="s">
        <v>3084</v>
      </c>
      <c r="F216" s="129" t="s">
        <v>3085</v>
      </c>
      <c r="I216" s="122"/>
      <c r="J216" s="130">
        <f>BK216</f>
        <v>0</v>
      </c>
      <c r="L216" s="119"/>
      <c r="M216" s="124"/>
      <c r="P216" s="125">
        <f>SUM(P217:P218)</f>
        <v>0</v>
      </c>
      <c r="R216" s="125">
        <f>SUM(R217:R218)</f>
        <v>0</v>
      </c>
      <c r="T216" s="126">
        <f>SUM(T217:T218)</f>
        <v>0</v>
      </c>
      <c r="AR216" s="120" t="s">
        <v>79</v>
      </c>
      <c r="AT216" s="127" t="s">
        <v>71</v>
      </c>
      <c r="AU216" s="127" t="s">
        <v>79</v>
      </c>
      <c r="AY216" s="120" t="s">
        <v>182</v>
      </c>
      <c r="BK216" s="128">
        <f>SUM(BK217:BK218)</f>
        <v>0</v>
      </c>
    </row>
    <row r="217" spans="2:65" s="1" customFormat="1" ht="44.25" customHeight="1">
      <c r="B217" s="131"/>
      <c r="C217" s="132" t="s">
        <v>484</v>
      </c>
      <c r="D217" s="132" t="s">
        <v>184</v>
      </c>
      <c r="E217" s="133" t="s">
        <v>7622</v>
      </c>
      <c r="F217" s="134" t="s">
        <v>7623</v>
      </c>
      <c r="G217" s="135" t="s">
        <v>256</v>
      </c>
      <c r="H217" s="136">
        <v>67.061000000000007</v>
      </c>
      <c r="I217" s="137"/>
      <c r="J217" s="138">
        <f>ROUND(I217*H217,2)</f>
        <v>0</v>
      </c>
      <c r="K217" s="134" t="s">
        <v>188</v>
      </c>
      <c r="L217" s="32"/>
      <c r="M217" s="139" t="s">
        <v>3</v>
      </c>
      <c r="N217" s="140" t="s">
        <v>43</v>
      </c>
      <c r="P217" s="141">
        <f>O217*H217</f>
        <v>0</v>
      </c>
      <c r="Q217" s="141">
        <v>0</v>
      </c>
      <c r="R217" s="141">
        <f>Q217*H217</f>
        <v>0</v>
      </c>
      <c r="S217" s="141">
        <v>0</v>
      </c>
      <c r="T217" s="142">
        <f>S217*H217</f>
        <v>0</v>
      </c>
      <c r="AR217" s="143" t="s">
        <v>189</v>
      </c>
      <c r="AT217" s="143" t="s">
        <v>184</v>
      </c>
      <c r="AU217" s="143" t="s">
        <v>81</v>
      </c>
      <c r="AY217" s="17" t="s">
        <v>182</v>
      </c>
      <c r="BE217" s="144">
        <f>IF(N217="základní",J217,0)</f>
        <v>0</v>
      </c>
      <c r="BF217" s="144">
        <f>IF(N217="snížená",J217,0)</f>
        <v>0</v>
      </c>
      <c r="BG217" s="144">
        <f>IF(N217="zákl. přenesená",J217,0)</f>
        <v>0</v>
      </c>
      <c r="BH217" s="144">
        <f>IF(N217="sníž. přenesená",J217,0)</f>
        <v>0</v>
      </c>
      <c r="BI217" s="144">
        <f>IF(N217="nulová",J217,0)</f>
        <v>0</v>
      </c>
      <c r="BJ217" s="17" t="s">
        <v>79</v>
      </c>
      <c r="BK217" s="144">
        <f>ROUND(I217*H217,2)</f>
        <v>0</v>
      </c>
      <c r="BL217" s="17" t="s">
        <v>189</v>
      </c>
      <c r="BM217" s="143" t="s">
        <v>7624</v>
      </c>
    </row>
    <row r="218" spans="2:65" s="1" customFormat="1">
      <c r="B218" s="32"/>
      <c r="D218" s="145" t="s">
        <v>191</v>
      </c>
      <c r="F218" s="146" t="s">
        <v>7625</v>
      </c>
      <c r="I218" s="147"/>
      <c r="L218" s="32"/>
      <c r="M218" s="191"/>
      <c r="N218" s="188"/>
      <c r="O218" s="188"/>
      <c r="P218" s="188"/>
      <c r="Q218" s="188"/>
      <c r="R218" s="188"/>
      <c r="S218" s="188"/>
      <c r="T218" s="192"/>
      <c r="AT218" s="17" t="s">
        <v>191</v>
      </c>
      <c r="AU218" s="17" t="s">
        <v>81</v>
      </c>
    </row>
    <row r="219" spans="2:65" s="1" customFormat="1" ht="6.95" customHeight="1">
      <c r="B219" s="41"/>
      <c r="C219" s="42"/>
      <c r="D219" s="42"/>
      <c r="E219" s="42"/>
      <c r="F219" s="42"/>
      <c r="G219" s="42"/>
      <c r="H219" s="42"/>
      <c r="I219" s="42"/>
      <c r="J219" s="42"/>
      <c r="K219" s="42"/>
      <c r="L219" s="32"/>
    </row>
  </sheetData>
  <autoFilter ref="C90:K218"/>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5" r:id="rId1"/>
    <hyperlink ref="F98" r:id="rId2"/>
    <hyperlink ref="F101" r:id="rId3"/>
    <hyperlink ref="F104" r:id="rId4"/>
    <hyperlink ref="F109" r:id="rId5"/>
    <hyperlink ref="F112" r:id="rId6"/>
    <hyperlink ref="F115" r:id="rId7"/>
    <hyperlink ref="F118" r:id="rId8"/>
    <hyperlink ref="F123" r:id="rId9"/>
    <hyperlink ref="F126" r:id="rId10"/>
    <hyperlink ref="F129" r:id="rId11"/>
    <hyperlink ref="F132" r:id="rId12"/>
    <hyperlink ref="F137" r:id="rId13"/>
    <hyperlink ref="F140" r:id="rId14"/>
    <hyperlink ref="F145" r:id="rId15"/>
    <hyperlink ref="F151" r:id="rId16"/>
    <hyperlink ref="F154" r:id="rId17"/>
    <hyperlink ref="F159" r:id="rId18"/>
    <hyperlink ref="F164" r:id="rId19"/>
    <hyperlink ref="F167" r:id="rId20"/>
    <hyperlink ref="F170" r:id="rId21"/>
    <hyperlink ref="F173" r:id="rId22"/>
    <hyperlink ref="F176" r:id="rId23"/>
    <hyperlink ref="F182" r:id="rId24"/>
    <hyperlink ref="F187" r:id="rId25"/>
    <hyperlink ref="F192" r:id="rId26"/>
    <hyperlink ref="F195" r:id="rId27"/>
    <hyperlink ref="F198" r:id="rId28"/>
    <hyperlink ref="F202" r:id="rId29"/>
    <hyperlink ref="F204" r:id="rId30"/>
    <hyperlink ref="F207" r:id="rId31"/>
    <hyperlink ref="F209" r:id="rId32"/>
    <hyperlink ref="F212" r:id="rId33"/>
    <hyperlink ref="F214" r:id="rId34"/>
    <hyperlink ref="F218" r:id="rId3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6"/>
</worksheet>
</file>

<file path=xl/worksheets/sheet14.xml><?xml version="1.0" encoding="utf-8"?>
<worksheet xmlns="http://schemas.openxmlformats.org/spreadsheetml/2006/main" xmlns:r="http://schemas.openxmlformats.org/officeDocument/2006/relationships">
  <sheetPr>
    <pageSetUpPr fitToPage="1"/>
  </sheetPr>
  <dimension ref="B2:BM11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8" t="s">
        <v>6</v>
      </c>
      <c r="M2" s="309"/>
      <c r="N2" s="309"/>
      <c r="O2" s="309"/>
      <c r="P2" s="309"/>
      <c r="Q2" s="309"/>
      <c r="R2" s="309"/>
      <c r="S2" s="309"/>
      <c r="T2" s="309"/>
      <c r="U2" s="309"/>
      <c r="V2" s="309"/>
      <c r="AT2" s="17" t="s">
        <v>124</v>
      </c>
    </row>
    <row r="3" spans="2:46" ht="6.95" customHeight="1">
      <c r="B3" s="18"/>
      <c r="C3" s="19"/>
      <c r="D3" s="19"/>
      <c r="E3" s="19"/>
      <c r="F3" s="19"/>
      <c r="G3" s="19"/>
      <c r="H3" s="19"/>
      <c r="I3" s="19"/>
      <c r="J3" s="19"/>
      <c r="K3" s="19"/>
      <c r="L3" s="20"/>
      <c r="AT3" s="17" t="s">
        <v>81</v>
      </c>
    </row>
    <row r="4" spans="2:46" ht="24.95" customHeight="1">
      <c r="B4" s="20"/>
      <c r="D4" s="21" t="s">
        <v>125</v>
      </c>
      <c r="L4" s="20"/>
      <c r="M4" s="89" t="s">
        <v>11</v>
      </c>
      <c r="AT4" s="17" t="s">
        <v>4</v>
      </c>
    </row>
    <row r="5" spans="2:46" ht="6.95" customHeight="1">
      <c r="B5" s="20"/>
      <c r="L5" s="20"/>
    </row>
    <row r="6" spans="2:46" ht="12" customHeight="1">
      <c r="B6" s="20"/>
      <c r="D6" s="27" t="s">
        <v>17</v>
      </c>
      <c r="L6" s="20"/>
    </row>
    <row r="7" spans="2:46" ht="26.25" customHeight="1">
      <c r="B7" s="20"/>
      <c r="E7" s="341" t="str">
        <f>'Rekapitulace stavby'!K6</f>
        <v>Stavební úpravy části objektu A (budovy T13) na dětskou psychiatrii Nemocnice České Budějovice</v>
      </c>
      <c r="F7" s="342"/>
      <c r="G7" s="342"/>
      <c r="H7" s="342"/>
      <c r="L7" s="20"/>
    </row>
    <row r="8" spans="2:46" s="1" customFormat="1" ht="12" customHeight="1">
      <c r="B8" s="32"/>
      <c r="D8" s="27" t="s">
        <v>126</v>
      </c>
      <c r="L8" s="32"/>
    </row>
    <row r="9" spans="2:46" s="1" customFormat="1" ht="16.5" customHeight="1">
      <c r="B9" s="32"/>
      <c r="E9" s="335" t="s">
        <v>7626</v>
      </c>
      <c r="F9" s="340"/>
      <c r="G9" s="340"/>
      <c r="H9" s="340"/>
      <c r="L9" s="32"/>
    </row>
    <row r="10" spans="2:46" s="1" customFormat="1">
      <c r="B10" s="32"/>
      <c r="L10" s="32"/>
    </row>
    <row r="11" spans="2:46" s="1" customFormat="1" ht="12" customHeight="1">
      <c r="B11" s="32"/>
      <c r="D11" s="27" t="s">
        <v>19</v>
      </c>
      <c r="F11" s="25" t="s">
        <v>20</v>
      </c>
      <c r="I11" s="27" t="s">
        <v>21</v>
      </c>
      <c r="J11" s="25" t="s">
        <v>3</v>
      </c>
      <c r="L11" s="32"/>
    </row>
    <row r="12" spans="2:46" s="1" customFormat="1" ht="12" customHeight="1">
      <c r="B12" s="32"/>
      <c r="D12" s="27" t="s">
        <v>22</v>
      </c>
      <c r="F12" s="25" t="s">
        <v>23</v>
      </c>
      <c r="I12" s="27" t="s">
        <v>24</v>
      </c>
      <c r="J12" s="49" t="str">
        <f>'Rekapitulace stavby'!AN8</f>
        <v>11. 5. 2023</v>
      </c>
      <c r="L12" s="32"/>
    </row>
    <row r="13" spans="2:46" s="1" customFormat="1" ht="10.9" customHeight="1">
      <c r="B13" s="32"/>
      <c r="L13" s="32"/>
    </row>
    <row r="14" spans="2:46" s="1" customFormat="1" ht="12" customHeight="1">
      <c r="B14" s="32"/>
      <c r="D14" s="27" t="s">
        <v>26</v>
      </c>
      <c r="I14" s="27" t="s">
        <v>27</v>
      </c>
      <c r="J14" s="25" t="str">
        <f>IF('Rekapitulace stavby'!AN10="","",'Rekapitulace stavby'!AN10)</f>
        <v/>
      </c>
      <c r="L14" s="32"/>
    </row>
    <row r="15" spans="2:46" s="1" customFormat="1" ht="18" customHeight="1">
      <c r="B15" s="32"/>
      <c r="E15" s="25" t="str">
        <f>IF('Rekapitulace stavby'!E11="","",'Rekapitulace stavby'!E11)</f>
        <v xml:space="preserve"> </v>
      </c>
      <c r="I15" s="27" t="s">
        <v>29</v>
      </c>
      <c r="J15" s="25" t="str">
        <f>IF('Rekapitulace stavby'!AN11="","",'Rekapitulace stavby'!AN11)</f>
        <v/>
      </c>
      <c r="L15" s="32"/>
    </row>
    <row r="16" spans="2:46" s="1" customFormat="1" ht="6.95" customHeight="1">
      <c r="B16" s="32"/>
      <c r="L16" s="32"/>
    </row>
    <row r="17" spans="2:12" s="1" customFormat="1" ht="12" customHeight="1">
      <c r="B17" s="32"/>
      <c r="D17" s="27" t="s">
        <v>30</v>
      </c>
      <c r="I17" s="27" t="s">
        <v>27</v>
      </c>
      <c r="J17" s="28" t="str">
        <f>'Rekapitulace stavby'!AN13</f>
        <v>Vyplň údaj</v>
      </c>
      <c r="L17" s="32"/>
    </row>
    <row r="18" spans="2:12" s="1" customFormat="1" ht="18" customHeight="1">
      <c r="B18" s="32"/>
      <c r="E18" s="343" t="str">
        <f>'Rekapitulace stavby'!E14</f>
        <v>Vyplň údaj</v>
      </c>
      <c r="F18" s="325"/>
      <c r="G18" s="325"/>
      <c r="H18" s="325"/>
      <c r="I18" s="27" t="s">
        <v>29</v>
      </c>
      <c r="J18" s="28" t="str">
        <f>'Rekapitulace stavby'!AN14</f>
        <v>Vyplň údaj</v>
      </c>
      <c r="L18" s="32"/>
    </row>
    <row r="19" spans="2:12" s="1" customFormat="1" ht="6.95" customHeight="1">
      <c r="B19" s="32"/>
      <c r="L19" s="32"/>
    </row>
    <row r="20" spans="2:12" s="1" customFormat="1" ht="12" customHeight="1">
      <c r="B20" s="32"/>
      <c r="D20" s="27" t="s">
        <v>32</v>
      </c>
      <c r="I20" s="27" t="s">
        <v>27</v>
      </c>
      <c r="J20" s="25" t="s">
        <v>3</v>
      </c>
      <c r="L20" s="32"/>
    </row>
    <row r="21" spans="2:12" s="1" customFormat="1" ht="18" customHeight="1">
      <c r="B21" s="32"/>
      <c r="E21" s="25" t="s">
        <v>33</v>
      </c>
      <c r="I21" s="27" t="s">
        <v>29</v>
      </c>
      <c r="J21" s="25" t="s">
        <v>3</v>
      </c>
      <c r="L21" s="32"/>
    </row>
    <row r="22" spans="2:12" s="1" customFormat="1" ht="6.95" customHeight="1">
      <c r="B22" s="32"/>
      <c r="L22" s="32"/>
    </row>
    <row r="23" spans="2:12" s="1" customFormat="1" ht="12" customHeight="1">
      <c r="B23" s="32"/>
      <c r="D23" s="27" t="s">
        <v>35</v>
      </c>
      <c r="I23" s="27" t="s">
        <v>27</v>
      </c>
      <c r="J23" s="25" t="str">
        <f>IF('Rekapitulace stavby'!AN19="","",'Rekapitulace stavby'!AN19)</f>
        <v/>
      </c>
      <c r="L23" s="32"/>
    </row>
    <row r="24" spans="2:12" s="1" customFormat="1" ht="18" customHeight="1">
      <c r="B24" s="32"/>
      <c r="E24" s="25" t="str">
        <f>IF('Rekapitulace stavby'!E20="","",'Rekapitulace stavby'!E20)</f>
        <v xml:space="preserve"> </v>
      </c>
      <c r="I24" s="27" t="s">
        <v>29</v>
      </c>
      <c r="J24" s="25" t="str">
        <f>IF('Rekapitulace stavby'!AN20="","",'Rekapitulace stavby'!AN20)</f>
        <v/>
      </c>
      <c r="L24" s="32"/>
    </row>
    <row r="25" spans="2:12" s="1" customFormat="1" ht="6.95" customHeight="1">
      <c r="B25" s="32"/>
      <c r="L25" s="32"/>
    </row>
    <row r="26" spans="2:12" s="1" customFormat="1" ht="12" customHeight="1">
      <c r="B26" s="32"/>
      <c r="D26" s="27" t="s">
        <v>36</v>
      </c>
      <c r="L26" s="32"/>
    </row>
    <row r="27" spans="2:12" s="7" customFormat="1" ht="71.25" customHeight="1">
      <c r="B27" s="90"/>
      <c r="E27" s="329" t="s">
        <v>37</v>
      </c>
      <c r="F27" s="329"/>
      <c r="G27" s="329"/>
      <c r="H27" s="329"/>
      <c r="L27" s="90"/>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1" t="s">
        <v>38</v>
      </c>
      <c r="J30" s="62">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40</v>
      </c>
      <c r="I32" s="35" t="s">
        <v>39</v>
      </c>
      <c r="J32" s="35" t="s">
        <v>41</v>
      </c>
      <c r="L32" s="32"/>
    </row>
    <row r="33" spans="2:12" s="1" customFormat="1" ht="14.45" customHeight="1">
      <c r="B33" s="32"/>
      <c r="D33" s="92" t="s">
        <v>42</v>
      </c>
      <c r="E33" s="27" t="s">
        <v>43</v>
      </c>
      <c r="F33" s="82">
        <f>ROUND((SUM(BE83:BE116)),  2)</f>
        <v>0</v>
      </c>
      <c r="I33" s="93">
        <v>0.21</v>
      </c>
      <c r="J33" s="82">
        <f>ROUND(((SUM(BE83:BE116))*I33),  2)</f>
        <v>0</v>
      </c>
      <c r="L33" s="32"/>
    </row>
    <row r="34" spans="2:12" s="1" customFormat="1" ht="14.45" customHeight="1">
      <c r="B34" s="32"/>
      <c r="E34" s="27" t="s">
        <v>44</v>
      </c>
      <c r="F34" s="82">
        <f>ROUND((SUM(BF83:BF116)),  2)</f>
        <v>0</v>
      </c>
      <c r="I34" s="93">
        <v>0.15</v>
      </c>
      <c r="J34" s="82">
        <f>ROUND(((SUM(BF83:BF116))*I34),  2)</f>
        <v>0</v>
      </c>
      <c r="L34" s="32"/>
    </row>
    <row r="35" spans="2:12" s="1" customFormat="1" ht="14.45" hidden="1" customHeight="1">
      <c r="B35" s="32"/>
      <c r="E35" s="27" t="s">
        <v>45</v>
      </c>
      <c r="F35" s="82">
        <f>ROUND((SUM(BG83:BG116)),  2)</f>
        <v>0</v>
      </c>
      <c r="I35" s="93">
        <v>0.21</v>
      </c>
      <c r="J35" s="82">
        <f>0</f>
        <v>0</v>
      </c>
      <c r="L35" s="32"/>
    </row>
    <row r="36" spans="2:12" s="1" customFormat="1" ht="14.45" hidden="1" customHeight="1">
      <c r="B36" s="32"/>
      <c r="E36" s="27" t="s">
        <v>46</v>
      </c>
      <c r="F36" s="82">
        <f>ROUND((SUM(BH83:BH116)),  2)</f>
        <v>0</v>
      </c>
      <c r="I36" s="93">
        <v>0.15</v>
      </c>
      <c r="J36" s="82">
        <f>0</f>
        <v>0</v>
      </c>
      <c r="L36" s="32"/>
    </row>
    <row r="37" spans="2:12" s="1" customFormat="1" ht="14.45" hidden="1" customHeight="1">
      <c r="B37" s="32"/>
      <c r="E37" s="27" t="s">
        <v>47</v>
      </c>
      <c r="F37" s="82">
        <f>ROUND((SUM(BI83:BI116)),  2)</f>
        <v>0</v>
      </c>
      <c r="I37" s="93">
        <v>0</v>
      </c>
      <c r="J37" s="82">
        <f>0</f>
        <v>0</v>
      </c>
      <c r="L37" s="32"/>
    </row>
    <row r="38" spans="2:12" s="1" customFormat="1" ht="6.95" customHeight="1">
      <c r="B38" s="32"/>
      <c r="L38" s="32"/>
    </row>
    <row r="39" spans="2:12" s="1" customFormat="1" ht="25.35" customHeight="1">
      <c r="B39" s="32"/>
      <c r="C39" s="94"/>
      <c r="D39" s="95" t="s">
        <v>48</v>
      </c>
      <c r="E39" s="53"/>
      <c r="F39" s="53"/>
      <c r="G39" s="96" t="s">
        <v>49</v>
      </c>
      <c r="H39" s="97" t="s">
        <v>50</v>
      </c>
      <c r="I39" s="53"/>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130</v>
      </c>
      <c r="L45" s="32"/>
    </row>
    <row r="46" spans="2:12" s="1" customFormat="1" ht="6.95" customHeight="1">
      <c r="B46" s="32"/>
      <c r="L46" s="32"/>
    </row>
    <row r="47" spans="2:12" s="1" customFormat="1" ht="12" customHeight="1">
      <c r="B47" s="32"/>
      <c r="C47" s="27" t="s">
        <v>17</v>
      </c>
      <c r="L47" s="32"/>
    </row>
    <row r="48" spans="2:12" s="1" customFormat="1" ht="26.25" customHeight="1">
      <c r="B48" s="32"/>
      <c r="E48" s="341" t="str">
        <f>E7</f>
        <v>Stavební úpravy části objektu A (budovy T13) na dětskou psychiatrii Nemocnice České Budějovice</v>
      </c>
      <c r="F48" s="342"/>
      <c r="G48" s="342"/>
      <c r="H48" s="342"/>
      <c r="L48" s="32"/>
    </row>
    <row r="49" spans="2:47" s="1" customFormat="1" ht="12" customHeight="1">
      <c r="B49" s="32"/>
      <c r="C49" s="27" t="s">
        <v>126</v>
      </c>
      <c r="L49" s="32"/>
    </row>
    <row r="50" spans="2:47" s="1" customFormat="1" ht="16.5" customHeight="1">
      <c r="B50" s="32"/>
      <c r="E50" s="335" t="str">
        <f>E9</f>
        <v>VON - vedlejší a ostatní náklady</v>
      </c>
      <c r="F50" s="340"/>
      <c r="G50" s="340"/>
      <c r="H50" s="340"/>
      <c r="L50" s="32"/>
    </row>
    <row r="51" spans="2:47" s="1" customFormat="1" ht="6.95" customHeight="1">
      <c r="B51" s="32"/>
      <c r="L51" s="32"/>
    </row>
    <row r="52" spans="2:47" s="1" customFormat="1" ht="12" customHeight="1">
      <c r="B52" s="32"/>
      <c r="C52" s="27" t="s">
        <v>22</v>
      </c>
      <c r="F52" s="25" t="str">
        <f>F12</f>
        <v>České Budějovice</v>
      </c>
      <c r="I52" s="27" t="s">
        <v>24</v>
      </c>
      <c r="J52" s="49" t="str">
        <f>IF(J12="","",J12)</f>
        <v>11. 5. 2023</v>
      </c>
      <c r="L52" s="32"/>
    </row>
    <row r="53" spans="2:47" s="1" customFormat="1" ht="6.95" customHeight="1">
      <c r="B53" s="32"/>
      <c r="L53" s="32"/>
    </row>
    <row r="54" spans="2:47" s="1" customFormat="1" ht="25.7" customHeight="1">
      <c r="B54" s="32"/>
      <c r="C54" s="27" t="s">
        <v>26</v>
      </c>
      <c r="F54" s="25" t="str">
        <f>E15</f>
        <v xml:space="preserve"> </v>
      </c>
      <c r="I54" s="27" t="s">
        <v>32</v>
      </c>
      <c r="J54" s="30" t="str">
        <f>E21</f>
        <v>Atelier G+G s.r.o., Jindřichův Hradec</v>
      </c>
      <c r="L54" s="32"/>
    </row>
    <row r="55" spans="2:47" s="1" customFormat="1" ht="15.2" customHeight="1">
      <c r="B55" s="32"/>
      <c r="C55" s="27" t="s">
        <v>30</v>
      </c>
      <c r="F55" s="25" t="str">
        <f>IF(E18="","",E18)</f>
        <v>Vyplň údaj</v>
      </c>
      <c r="I55" s="27" t="s">
        <v>35</v>
      </c>
      <c r="J55" s="30" t="str">
        <f>E24</f>
        <v xml:space="preserve"> </v>
      </c>
      <c r="L55" s="32"/>
    </row>
    <row r="56" spans="2:47" s="1" customFormat="1" ht="10.35" customHeight="1">
      <c r="B56" s="32"/>
      <c r="L56" s="32"/>
    </row>
    <row r="57" spans="2:47" s="1" customFormat="1" ht="29.25" customHeight="1">
      <c r="B57" s="32"/>
      <c r="C57" s="100" t="s">
        <v>131</v>
      </c>
      <c r="D57" s="94"/>
      <c r="E57" s="94"/>
      <c r="F57" s="94"/>
      <c r="G57" s="94"/>
      <c r="H57" s="94"/>
      <c r="I57" s="94"/>
      <c r="J57" s="101" t="s">
        <v>132</v>
      </c>
      <c r="K57" s="94"/>
      <c r="L57" s="32"/>
    </row>
    <row r="58" spans="2:47" s="1" customFormat="1" ht="10.35" customHeight="1">
      <c r="B58" s="32"/>
      <c r="L58" s="32"/>
    </row>
    <row r="59" spans="2:47" s="1" customFormat="1" ht="22.9" customHeight="1">
      <c r="B59" s="32"/>
      <c r="C59" s="102" t="s">
        <v>70</v>
      </c>
      <c r="J59" s="62">
        <f>J83</f>
        <v>0</v>
      </c>
      <c r="L59" s="32"/>
      <c r="AU59" s="17" t="s">
        <v>133</v>
      </c>
    </row>
    <row r="60" spans="2:47" s="8" customFormat="1" ht="24.95" customHeight="1">
      <c r="B60" s="103"/>
      <c r="D60" s="104" t="s">
        <v>5795</v>
      </c>
      <c r="E60" s="105"/>
      <c r="F60" s="105"/>
      <c r="G60" s="105"/>
      <c r="H60" s="105"/>
      <c r="I60" s="105"/>
      <c r="J60" s="106">
        <f>J84</f>
        <v>0</v>
      </c>
      <c r="L60" s="103"/>
    </row>
    <row r="61" spans="2:47" s="9" customFormat="1" ht="19.899999999999999" customHeight="1">
      <c r="B61" s="107"/>
      <c r="D61" s="108" t="s">
        <v>5796</v>
      </c>
      <c r="E61" s="109"/>
      <c r="F61" s="109"/>
      <c r="G61" s="109"/>
      <c r="H61" s="109"/>
      <c r="I61" s="109"/>
      <c r="J61" s="110">
        <f>J85</f>
        <v>0</v>
      </c>
      <c r="L61" s="107"/>
    </row>
    <row r="62" spans="2:47" s="9" customFormat="1" ht="19.899999999999999" customHeight="1">
      <c r="B62" s="107"/>
      <c r="D62" s="108" t="s">
        <v>7627</v>
      </c>
      <c r="E62" s="109"/>
      <c r="F62" s="109"/>
      <c r="G62" s="109"/>
      <c r="H62" s="109"/>
      <c r="I62" s="109"/>
      <c r="J62" s="110">
        <f>J94</f>
        <v>0</v>
      </c>
      <c r="L62" s="107"/>
    </row>
    <row r="63" spans="2:47" s="9" customFormat="1" ht="19.899999999999999" customHeight="1">
      <c r="B63" s="107"/>
      <c r="D63" s="108" t="s">
        <v>7628</v>
      </c>
      <c r="E63" s="109"/>
      <c r="F63" s="109"/>
      <c r="G63" s="109"/>
      <c r="H63" s="109"/>
      <c r="I63" s="109"/>
      <c r="J63" s="110">
        <f>J115</f>
        <v>0</v>
      </c>
      <c r="L63" s="107"/>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167</v>
      </c>
      <c r="L70" s="32"/>
    </row>
    <row r="71" spans="2:12" s="1" customFormat="1" ht="6.95" customHeight="1">
      <c r="B71" s="32"/>
      <c r="L71" s="32"/>
    </row>
    <row r="72" spans="2:12" s="1" customFormat="1" ht="12" customHeight="1">
      <c r="B72" s="32"/>
      <c r="C72" s="27" t="s">
        <v>17</v>
      </c>
      <c r="L72" s="32"/>
    </row>
    <row r="73" spans="2:12" s="1" customFormat="1" ht="26.25" customHeight="1">
      <c r="B73" s="32"/>
      <c r="E73" s="341" t="str">
        <f>E7</f>
        <v>Stavební úpravy části objektu A (budovy T13) na dětskou psychiatrii Nemocnice České Budějovice</v>
      </c>
      <c r="F73" s="342"/>
      <c r="G73" s="342"/>
      <c r="H73" s="342"/>
      <c r="L73" s="32"/>
    </row>
    <row r="74" spans="2:12" s="1" customFormat="1" ht="12" customHeight="1">
      <c r="B74" s="32"/>
      <c r="C74" s="27" t="s">
        <v>126</v>
      </c>
      <c r="L74" s="32"/>
    </row>
    <row r="75" spans="2:12" s="1" customFormat="1" ht="16.5" customHeight="1">
      <c r="B75" s="32"/>
      <c r="E75" s="335" t="str">
        <f>E9</f>
        <v>VON - vedlejší a ostatní náklady</v>
      </c>
      <c r="F75" s="340"/>
      <c r="G75" s="340"/>
      <c r="H75" s="340"/>
      <c r="L75" s="32"/>
    </row>
    <row r="76" spans="2:12" s="1" customFormat="1" ht="6.95" customHeight="1">
      <c r="B76" s="32"/>
      <c r="L76" s="32"/>
    </row>
    <row r="77" spans="2:12" s="1" customFormat="1" ht="12" customHeight="1">
      <c r="B77" s="32"/>
      <c r="C77" s="27" t="s">
        <v>22</v>
      </c>
      <c r="F77" s="25" t="str">
        <f>F12</f>
        <v>České Budějovice</v>
      </c>
      <c r="I77" s="27" t="s">
        <v>24</v>
      </c>
      <c r="J77" s="49" t="str">
        <f>IF(J12="","",J12)</f>
        <v>11. 5. 2023</v>
      </c>
      <c r="L77" s="32"/>
    </row>
    <row r="78" spans="2:12" s="1" customFormat="1" ht="6.95" customHeight="1">
      <c r="B78" s="32"/>
      <c r="L78" s="32"/>
    </row>
    <row r="79" spans="2:12" s="1" customFormat="1" ht="25.7" customHeight="1">
      <c r="B79" s="32"/>
      <c r="C79" s="27" t="s">
        <v>26</v>
      </c>
      <c r="F79" s="25" t="str">
        <f>E15</f>
        <v xml:space="preserve"> </v>
      </c>
      <c r="I79" s="27" t="s">
        <v>32</v>
      </c>
      <c r="J79" s="30" t="str">
        <f>E21</f>
        <v>Atelier G+G s.r.o., Jindřichův Hradec</v>
      </c>
      <c r="L79" s="32"/>
    </row>
    <row r="80" spans="2:12" s="1" customFormat="1" ht="15.2" customHeight="1">
      <c r="B80" s="32"/>
      <c r="C80" s="27" t="s">
        <v>30</v>
      </c>
      <c r="F80" s="25" t="str">
        <f>IF(E18="","",E18)</f>
        <v>Vyplň údaj</v>
      </c>
      <c r="I80" s="27" t="s">
        <v>35</v>
      </c>
      <c r="J80" s="30" t="str">
        <f>E24</f>
        <v xml:space="preserve"> </v>
      </c>
      <c r="L80" s="32"/>
    </row>
    <row r="81" spans="2:65" s="1" customFormat="1" ht="10.35" customHeight="1">
      <c r="B81" s="32"/>
      <c r="L81" s="32"/>
    </row>
    <row r="82" spans="2:65" s="10" customFormat="1" ht="29.25" customHeight="1">
      <c r="B82" s="111"/>
      <c r="C82" s="112" t="s">
        <v>168</v>
      </c>
      <c r="D82" s="113" t="s">
        <v>57</v>
      </c>
      <c r="E82" s="113" t="s">
        <v>53</v>
      </c>
      <c r="F82" s="113" t="s">
        <v>54</v>
      </c>
      <c r="G82" s="113" t="s">
        <v>169</v>
      </c>
      <c r="H82" s="113" t="s">
        <v>170</v>
      </c>
      <c r="I82" s="113" t="s">
        <v>171</v>
      </c>
      <c r="J82" s="113" t="s">
        <v>132</v>
      </c>
      <c r="K82" s="114" t="s">
        <v>172</v>
      </c>
      <c r="L82" s="111"/>
      <c r="M82" s="55" t="s">
        <v>3</v>
      </c>
      <c r="N82" s="56" t="s">
        <v>42</v>
      </c>
      <c r="O82" s="56" t="s">
        <v>173</v>
      </c>
      <c r="P82" s="56" t="s">
        <v>174</v>
      </c>
      <c r="Q82" s="56" t="s">
        <v>175</v>
      </c>
      <c r="R82" s="56" t="s">
        <v>176</v>
      </c>
      <c r="S82" s="56" t="s">
        <v>177</v>
      </c>
      <c r="T82" s="57" t="s">
        <v>178</v>
      </c>
    </row>
    <row r="83" spans="2:65" s="1" customFormat="1" ht="22.9" customHeight="1">
      <c r="B83" s="32"/>
      <c r="C83" s="60" t="s">
        <v>179</v>
      </c>
      <c r="J83" s="115">
        <f>BK83</f>
        <v>0</v>
      </c>
      <c r="L83" s="32"/>
      <c r="M83" s="58"/>
      <c r="N83" s="50"/>
      <c r="O83" s="50"/>
      <c r="P83" s="116">
        <f>P84</f>
        <v>0</v>
      </c>
      <c r="Q83" s="50"/>
      <c r="R83" s="116">
        <f>R84</f>
        <v>0</v>
      </c>
      <c r="S83" s="50"/>
      <c r="T83" s="117">
        <f>T84</f>
        <v>0</v>
      </c>
      <c r="AT83" s="17" t="s">
        <v>71</v>
      </c>
      <c r="AU83" s="17" t="s">
        <v>133</v>
      </c>
      <c r="BK83" s="118">
        <f>BK84</f>
        <v>0</v>
      </c>
    </row>
    <row r="84" spans="2:65" s="11" customFormat="1" ht="25.9" customHeight="1">
      <c r="B84" s="119"/>
      <c r="D84" s="120" t="s">
        <v>71</v>
      </c>
      <c r="E84" s="121" t="s">
        <v>5958</v>
      </c>
      <c r="F84" s="121" t="s">
        <v>5959</v>
      </c>
      <c r="I84" s="122"/>
      <c r="J84" s="123">
        <f>BK84</f>
        <v>0</v>
      </c>
      <c r="L84" s="119"/>
      <c r="M84" s="124"/>
      <c r="P84" s="125">
        <f>P85+P94+P115</f>
        <v>0</v>
      </c>
      <c r="R84" s="125">
        <f>R85+R94+R115</f>
        <v>0</v>
      </c>
      <c r="T84" s="126">
        <f>T85+T94+T115</f>
        <v>0</v>
      </c>
      <c r="AR84" s="120" t="s">
        <v>218</v>
      </c>
      <c r="AT84" s="127" t="s">
        <v>71</v>
      </c>
      <c r="AU84" s="127" t="s">
        <v>72</v>
      </c>
      <c r="AY84" s="120" t="s">
        <v>182</v>
      </c>
      <c r="BK84" s="128">
        <f>BK85+BK94+BK115</f>
        <v>0</v>
      </c>
    </row>
    <row r="85" spans="2:65" s="11" customFormat="1" ht="22.9" customHeight="1">
      <c r="B85" s="119"/>
      <c r="D85" s="120" t="s">
        <v>71</v>
      </c>
      <c r="E85" s="129" t="s">
        <v>5960</v>
      </c>
      <c r="F85" s="129" t="s">
        <v>5961</v>
      </c>
      <c r="I85" s="122"/>
      <c r="J85" s="130">
        <f>BK85</f>
        <v>0</v>
      </c>
      <c r="L85" s="119"/>
      <c r="M85" s="124"/>
      <c r="P85" s="125">
        <f>SUM(P86:P93)</f>
        <v>0</v>
      </c>
      <c r="R85" s="125">
        <f>SUM(R86:R93)</f>
        <v>0</v>
      </c>
      <c r="T85" s="126">
        <f>SUM(T86:T93)</f>
        <v>0</v>
      </c>
      <c r="AR85" s="120" t="s">
        <v>218</v>
      </c>
      <c r="AT85" s="127" t="s">
        <v>71</v>
      </c>
      <c r="AU85" s="127" t="s">
        <v>79</v>
      </c>
      <c r="AY85" s="120" t="s">
        <v>182</v>
      </c>
      <c r="BK85" s="128">
        <f>SUM(BK86:BK93)</f>
        <v>0</v>
      </c>
    </row>
    <row r="86" spans="2:65" s="1" customFormat="1" ht="24.2" customHeight="1">
      <c r="B86" s="131"/>
      <c r="C86" s="132" t="s">
        <v>79</v>
      </c>
      <c r="D86" s="132" t="s">
        <v>184</v>
      </c>
      <c r="E86" s="133" t="s">
        <v>7629</v>
      </c>
      <c r="F86" s="134" t="s">
        <v>7630</v>
      </c>
      <c r="G86" s="135" t="s">
        <v>7631</v>
      </c>
      <c r="H86" s="136">
        <v>1</v>
      </c>
      <c r="I86" s="137"/>
      <c r="J86" s="138">
        <f>ROUND(I86*H86,2)</f>
        <v>0</v>
      </c>
      <c r="K86" s="134" t="s">
        <v>188</v>
      </c>
      <c r="L86" s="32"/>
      <c r="M86" s="139" t="s">
        <v>3</v>
      </c>
      <c r="N86" s="140" t="s">
        <v>43</v>
      </c>
      <c r="P86" s="141">
        <f>O86*H86</f>
        <v>0</v>
      </c>
      <c r="Q86" s="141">
        <v>0</v>
      </c>
      <c r="R86" s="141">
        <f>Q86*H86</f>
        <v>0</v>
      </c>
      <c r="S86" s="141">
        <v>0</v>
      </c>
      <c r="T86" s="142">
        <f>S86*H86</f>
        <v>0</v>
      </c>
      <c r="AR86" s="143" t="s">
        <v>5965</v>
      </c>
      <c r="AT86" s="143" t="s">
        <v>184</v>
      </c>
      <c r="AU86" s="143" t="s">
        <v>81</v>
      </c>
      <c r="AY86" s="17" t="s">
        <v>182</v>
      </c>
      <c r="BE86" s="144">
        <f>IF(N86="základní",J86,0)</f>
        <v>0</v>
      </c>
      <c r="BF86" s="144">
        <f>IF(N86="snížená",J86,0)</f>
        <v>0</v>
      </c>
      <c r="BG86" s="144">
        <f>IF(N86="zákl. přenesená",J86,0)</f>
        <v>0</v>
      </c>
      <c r="BH86" s="144">
        <f>IF(N86="sníž. přenesená",J86,0)</f>
        <v>0</v>
      </c>
      <c r="BI86" s="144">
        <f>IF(N86="nulová",J86,0)</f>
        <v>0</v>
      </c>
      <c r="BJ86" s="17" t="s">
        <v>79</v>
      </c>
      <c r="BK86" s="144">
        <f>ROUND(I86*H86,2)</f>
        <v>0</v>
      </c>
      <c r="BL86" s="17" t="s">
        <v>5965</v>
      </c>
      <c r="BM86" s="143" t="s">
        <v>7632</v>
      </c>
    </row>
    <row r="87" spans="2:65" s="1" customFormat="1">
      <c r="B87" s="32"/>
      <c r="D87" s="145" t="s">
        <v>191</v>
      </c>
      <c r="F87" s="146" t="s">
        <v>7633</v>
      </c>
      <c r="I87" s="147"/>
      <c r="L87" s="32"/>
      <c r="M87" s="148"/>
      <c r="T87" s="52"/>
      <c r="AT87" s="17" t="s">
        <v>191</v>
      </c>
      <c r="AU87" s="17" t="s">
        <v>81</v>
      </c>
    </row>
    <row r="88" spans="2:65" s="1" customFormat="1" ht="16.5" customHeight="1">
      <c r="B88" s="131"/>
      <c r="C88" s="132" t="s">
        <v>81</v>
      </c>
      <c r="D88" s="132" t="s">
        <v>184</v>
      </c>
      <c r="E88" s="133" t="s">
        <v>7634</v>
      </c>
      <c r="F88" s="134" t="s">
        <v>7635</v>
      </c>
      <c r="G88" s="135" t="s">
        <v>7631</v>
      </c>
      <c r="H88" s="136">
        <v>1</v>
      </c>
      <c r="I88" s="137"/>
      <c r="J88" s="138">
        <f>ROUND(I88*H88,2)</f>
        <v>0</v>
      </c>
      <c r="K88" s="134" t="s">
        <v>188</v>
      </c>
      <c r="L88" s="32"/>
      <c r="M88" s="139" t="s">
        <v>3</v>
      </c>
      <c r="N88" s="140" t="s">
        <v>43</v>
      </c>
      <c r="P88" s="141">
        <f>O88*H88</f>
        <v>0</v>
      </c>
      <c r="Q88" s="141">
        <v>0</v>
      </c>
      <c r="R88" s="141">
        <f>Q88*H88</f>
        <v>0</v>
      </c>
      <c r="S88" s="141">
        <v>0</v>
      </c>
      <c r="T88" s="142">
        <f>S88*H88</f>
        <v>0</v>
      </c>
      <c r="AR88" s="143" t="s">
        <v>5965</v>
      </c>
      <c r="AT88" s="143" t="s">
        <v>184</v>
      </c>
      <c r="AU88" s="143" t="s">
        <v>81</v>
      </c>
      <c r="AY88" s="17" t="s">
        <v>182</v>
      </c>
      <c r="BE88" s="144">
        <f>IF(N88="základní",J88,0)</f>
        <v>0</v>
      </c>
      <c r="BF88" s="144">
        <f>IF(N88="snížená",J88,0)</f>
        <v>0</v>
      </c>
      <c r="BG88" s="144">
        <f>IF(N88="zákl. přenesená",J88,0)</f>
        <v>0</v>
      </c>
      <c r="BH88" s="144">
        <f>IF(N88="sníž. přenesená",J88,0)</f>
        <v>0</v>
      </c>
      <c r="BI88" s="144">
        <f>IF(N88="nulová",J88,0)</f>
        <v>0</v>
      </c>
      <c r="BJ88" s="17" t="s">
        <v>79</v>
      </c>
      <c r="BK88" s="144">
        <f>ROUND(I88*H88,2)</f>
        <v>0</v>
      </c>
      <c r="BL88" s="17" t="s">
        <v>5965</v>
      </c>
      <c r="BM88" s="143" t="s">
        <v>7636</v>
      </c>
    </row>
    <row r="89" spans="2:65" s="1" customFormat="1">
      <c r="B89" s="32"/>
      <c r="D89" s="145" t="s">
        <v>191</v>
      </c>
      <c r="F89" s="146" t="s">
        <v>7637</v>
      </c>
      <c r="I89" s="147"/>
      <c r="L89" s="32"/>
      <c r="M89" s="148"/>
      <c r="T89" s="52"/>
      <c r="AT89" s="17" t="s">
        <v>191</v>
      </c>
      <c r="AU89" s="17" t="s">
        <v>81</v>
      </c>
    </row>
    <row r="90" spans="2:65" s="1" customFormat="1" ht="24.2" customHeight="1">
      <c r="B90" s="131"/>
      <c r="C90" s="132" t="s">
        <v>202</v>
      </c>
      <c r="D90" s="132" t="s">
        <v>184</v>
      </c>
      <c r="E90" s="133" t="s">
        <v>7638</v>
      </c>
      <c r="F90" s="134" t="s">
        <v>7639</v>
      </c>
      <c r="G90" s="135" t="s">
        <v>7631</v>
      </c>
      <c r="H90" s="136">
        <v>1</v>
      </c>
      <c r="I90" s="137"/>
      <c r="J90" s="138">
        <f>ROUND(I90*H90,2)</f>
        <v>0</v>
      </c>
      <c r="K90" s="134" t="s">
        <v>188</v>
      </c>
      <c r="L90" s="32"/>
      <c r="M90" s="139" t="s">
        <v>3</v>
      </c>
      <c r="N90" s="140" t="s">
        <v>43</v>
      </c>
      <c r="P90" s="141">
        <f>O90*H90</f>
        <v>0</v>
      </c>
      <c r="Q90" s="141">
        <v>0</v>
      </c>
      <c r="R90" s="141">
        <f>Q90*H90</f>
        <v>0</v>
      </c>
      <c r="S90" s="141">
        <v>0</v>
      </c>
      <c r="T90" s="142">
        <f>S90*H90</f>
        <v>0</v>
      </c>
      <c r="AR90" s="143" t="s">
        <v>5965</v>
      </c>
      <c r="AT90" s="143" t="s">
        <v>184</v>
      </c>
      <c r="AU90" s="143" t="s">
        <v>81</v>
      </c>
      <c r="AY90" s="17" t="s">
        <v>182</v>
      </c>
      <c r="BE90" s="144">
        <f>IF(N90="základní",J90,0)</f>
        <v>0</v>
      </c>
      <c r="BF90" s="144">
        <f>IF(N90="snížená",J90,0)</f>
        <v>0</v>
      </c>
      <c r="BG90" s="144">
        <f>IF(N90="zákl. přenesená",J90,0)</f>
        <v>0</v>
      </c>
      <c r="BH90" s="144">
        <f>IF(N90="sníž. přenesená",J90,0)</f>
        <v>0</v>
      </c>
      <c r="BI90" s="144">
        <f>IF(N90="nulová",J90,0)</f>
        <v>0</v>
      </c>
      <c r="BJ90" s="17" t="s">
        <v>79</v>
      </c>
      <c r="BK90" s="144">
        <f>ROUND(I90*H90,2)</f>
        <v>0</v>
      </c>
      <c r="BL90" s="17" t="s">
        <v>5965</v>
      </c>
      <c r="BM90" s="143" t="s">
        <v>7640</v>
      </c>
    </row>
    <row r="91" spans="2:65" s="1" customFormat="1">
      <c r="B91" s="32"/>
      <c r="D91" s="145" t="s">
        <v>191</v>
      </c>
      <c r="F91" s="146" t="s">
        <v>7641</v>
      </c>
      <c r="I91" s="147"/>
      <c r="L91" s="32"/>
      <c r="M91" s="148"/>
      <c r="T91" s="52"/>
      <c r="AT91" s="17" t="s">
        <v>191</v>
      </c>
      <c r="AU91" s="17" t="s">
        <v>81</v>
      </c>
    </row>
    <row r="92" spans="2:65" s="1" customFormat="1" ht="37.9" customHeight="1">
      <c r="B92" s="131"/>
      <c r="C92" s="132" t="s">
        <v>189</v>
      </c>
      <c r="D92" s="132" t="s">
        <v>184</v>
      </c>
      <c r="E92" s="133" t="s">
        <v>7642</v>
      </c>
      <c r="F92" s="134" t="s">
        <v>7643</v>
      </c>
      <c r="G92" s="135" t="s">
        <v>7631</v>
      </c>
      <c r="H92" s="136">
        <v>1</v>
      </c>
      <c r="I92" s="137"/>
      <c r="J92" s="138">
        <f>ROUND(I92*H92,2)</f>
        <v>0</v>
      </c>
      <c r="K92" s="134" t="s">
        <v>3</v>
      </c>
      <c r="L92" s="32"/>
      <c r="M92" s="139" t="s">
        <v>3</v>
      </c>
      <c r="N92" s="140" t="s">
        <v>43</v>
      </c>
      <c r="P92" s="141">
        <f>O92*H92</f>
        <v>0</v>
      </c>
      <c r="Q92" s="141">
        <v>0</v>
      </c>
      <c r="R92" s="141">
        <f>Q92*H92</f>
        <v>0</v>
      </c>
      <c r="S92" s="141">
        <v>0</v>
      </c>
      <c r="T92" s="142">
        <f>S92*H92</f>
        <v>0</v>
      </c>
      <c r="AR92" s="143" t="s">
        <v>5965</v>
      </c>
      <c r="AT92" s="143" t="s">
        <v>184</v>
      </c>
      <c r="AU92" s="143" t="s">
        <v>81</v>
      </c>
      <c r="AY92" s="17" t="s">
        <v>182</v>
      </c>
      <c r="BE92" s="144">
        <f>IF(N92="základní",J92,0)</f>
        <v>0</v>
      </c>
      <c r="BF92" s="144">
        <f>IF(N92="snížená",J92,0)</f>
        <v>0</v>
      </c>
      <c r="BG92" s="144">
        <f>IF(N92="zákl. přenesená",J92,0)</f>
        <v>0</v>
      </c>
      <c r="BH92" s="144">
        <f>IF(N92="sníž. přenesená",J92,0)</f>
        <v>0</v>
      </c>
      <c r="BI92" s="144">
        <f>IF(N92="nulová",J92,0)</f>
        <v>0</v>
      </c>
      <c r="BJ92" s="17" t="s">
        <v>79</v>
      </c>
      <c r="BK92" s="144">
        <f>ROUND(I92*H92,2)</f>
        <v>0</v>
      </c>
      <c r="BL92" s="17" t="s">
        <v>5965</v>
      </c>
      <c r="BM92" s="143" t="s">
        <v>7644</v>
      </c>
    </row>
    <row r="93" spans="2:65" s="1" customFormat="1" ht="24.2" customHeight="1">
      <c r="B93" s="131"/>
      <c r="C93" s="132" t="s">
        <v>218</v>
      </c>
      <c r="D93" s="132" t="s">
        <v>184</v>
      </c>
      <c r="E93" s="133" t="s">
        <v>7645</v>
      </c>
      <c r="F93" s="134" t="s">
        <v>7646</v>
      </c>
      <c r="G93" s="135" t="s">
        <v>7631</v>
      </c>
      <c r="H93" s="136">
        <v>1</v>
      </c>
      <c r="I93" s="137"/>
      <c r="J93" s="138">
        <f>ROUND(I93*H93,2)</f>
        <v>0</v>
      </c>
      <c r="K93" s="134" t="s">
        <v>3</v>
      </c>
      <c r="L93" s="32"/>
      <c r="M93" s="139" t="s">
        <v>3</v>
      </c>
      <c r="N93" s="140" t="s">
        <v>43</v>
      </c>
      <c r="P93" s="141">
        <f>O93*H93</f>
        <v>0</v>
      </c>
      <c r="Q93" s="141">
        <v>0</v>
      </c>
      <c r="R93" s="141">
        <f>Q93*H93</f>
        <v>0</v>
      </c>
      <c r="S93" s="141">
        <v>0</v>
      </c>
      <c r="T93" s="142">
        <f>S93*H93</f>
        <v>0</v>
      </c>
      <c r="AR93" s="143" t="s">
        <v>5965</v>
      </c>
      <c r="AT93" s="143" t="s">
        <v>184</v>
      </c>
      <c r="AU93" s="143" t="s">
        <v>81</v>
      </c>
      <c r="AY93" s="17" t="s">
        <v>182</v>
      </c>
      <c r="BE93" s="144">
        <f>IF(N93="základní",J93,0)</f>
        <v>0</v>
      </c>
      <c r="BF93" s="144">
        <f>IF(N93="snížená",J93,0)</f>
        <v>0</v>
      </c>
      <c r="BG93" s="144">
        <f>IF(N93="zákl. přenesená",J93,0)</f>
        <v>0</v>
      </c>
      <c r="BH93" s="144">
        <f>IF(N93="sníž. přenesená",J93,0)</f>
        <v>0</v>
      </c>
      <c r="BI93" s="144">
        <f>IF(N93="nulová",J93,0)</f>
        <v>0</v>
      </c>
      <c r="BJ93" s="17" t="s">
        <v>79</v>
      </c>
      <c r="BK93" s="144">
        <f>ROUND(I93*H93,2)</f>
        <v>0</v>
      </c>
      <c r="BL93" s="17" t="s">
        <v>5965</v>
      </c>
      <c r="BM93" s="143" t="s">
        <v>7647</v>
      </c>
    </row>
    <row r="94" spans="2:65" s="11" customFormat="1" ht="22.9" customHeight="1">
      <c r="B94" s="119"/>
      <c r="D94" s="120" t="s">
        <v>71</v>
      </c>
      <c r="E94" s="129" t="s">
        <v>7648</v>
      </c>
      <c r="F94" s="129" t="s">
        <v>5787</v>
      </c>
      <c r="I94" s="122"/>
      <c r="J94" s="130">
        <f>BK94</f>
        <v>0</v>
      </c>
      <c r="L94" s="119"/>
      <c r="M94" s="124"/>
      <c r="P94" s="125">
        <f>SUM(P95:P114)</f>
        <v>0</v>
      </c>
      <c r="R94" s="125">
        <f>SUM(R95:R114)</f>
        <v>0</v>
      </c>
      <c r="T94" s="126">
        <f>SUM(T95:T114)</f>
        <v>0</v>
      </c>
      <c r="AR94" s="120" t="s">
        <v>218</v>
      </c>
      <c r="AT94" s="127" t="s">
        <v>71</v>
      </c>
      <c r="AU94" s="127" t="s">
        <v>79</v>
      </c>
      <c r="AY94" s="120" t="s">
        <v>182</v>
      </c>
      <c r="BK94" s="128">
        <f>SUM(BK95:BK114)</f>
        <v>0</v>
      </c>
    </row>
    <row r="95" spans="2:65" s="1" customFormat="1" ht="16.5" customHeight="1">
      <c r="B95" s="131"/>
      <c r="C95" s="132" t="s">
        <v>224</v>
      </c>
      <c r="D95" s="132" t="s">
        <v>184</v>
      </c>
      <c r="E95" s="133" t="s">
        <v>7649</v>
      </c>
      <c r="F95" s="134" t="s">
        <v>7650</v>
      </c>
      <c r="G95" s="135" t="s">
        <v>7631</v>
      </c>
      <c r="H95" s="136">
        <v>1</v>
      </c>
      <c r="I95" s="137"/>
      <c r="J95" s="138">
        <f>ROUND(I95*H95,2)</f>
        <v>0</v>
      </c>
      <c r="K95" s="134" t="s">
        <v>188</v>
      </c>
      <c r="L95" s="32"/>
      <c r="M95" s="139" t="s">
        <v>3</v>
      </c>
      <c r="N95" s="140" t="s">
        <v>43</v>
      </c>
      <c r="P95" s="141">
        <f>O95*H95</f>
        <v>0</v>
      </c>
      <c r="Q95" s="141">
        <v>0</v>
      </c>
      <c r="R95" s="141">
        <f>Q95*H95</f>
        <v>0</v>
      </c>
      <c r="S95" s="141">
        <v>0</v>
      </c>
      <c r="T95" s="142">
        <f>S95*H95</f>
        <v>0</v>
      </c>
      <c r="AR95" s="143" t="s">
        <v>5965</v>
      </c>
      <c r="AT95" s="143" t="s">
        <v>184</v>
      </c>
      <c r="AU95" s="143" t="s">
        <v>81</v>
      </c>
      <c r="AY95" s="17" t="s">
        <v>182</v>
      </c>
      <c r="BE95" s="144">
        <f>IF(N95="základní",J95,0)</f>
        <v>0</v>
      </c>
      <c r="BF95" s="144">
        <f>IF(N95="snížená",J95,0)</f>
        <v>0</v>
      </c>
      <c r="BG95" s="144">
        <f>IF(N95="zákl. přenesená",J95,0)</f>
        <v>0</v>
      </c>
      <c r="BH95" s="144">
        <f>IF(N95="sníž. přenesená",J95,0)</f>
        <v>0</v>
      </c>
      <c r="BI95" s="144">
        <f>IF(N95="nulová",J95,0)</f>
        <v>0</v>
      </c>
      <c r="BJ95" s="17" t="s">
        <v>79</v>
      </c>
      <c r="BK95" s="144">
        <f>ROUND(I95*H95,2)</f>
        <v>0</v>
      </c>
      <c r="BL95" s="17" t="s">
        <v>5965</v>
      </c>
      <c r="BM95" s="143" t="s">
        <v>7651</v>
      </c>
    </row>
    <row r="96" spans="2:65" s="1" customFormat="1">
      <c r="B96" s="32"/>
      <c r="D96" s="145" t="s">
        <v>191</v>
      </c>
      <c r="F96" s="146" t="s">
        <v>7652</v>
      </c>
      <c r="I96" s="147"/>
      <c r="L96" s="32"/>
      <c r="M96" s="148"/>
      <c r="T96" s="52"/>
      <c r="AT96" s="17" t="s">
        <v>191</v>
      </c>
      <c r="AU96" s="17" t="s">
        <v>81</v>
      </c>
    </row>
    <row r="97" spans="2:65" s="1" customFormat="1" ht="16.5" customHeight="1">
      <c r="B97" s="131"/>
      <c r="C97" s="132" t="s">
        <v>230</v>
      </c>
      <c r="D97" s="132" t="s">
        <v>184</v>
      </c>
      <c r="E97" s="133" t="s">
        <v>7653</v>
      </c>
      <c r="F97" s="134" t="s">
        <v>7654</v>
      </c>
      <c r="G97" s="135" t="s">
        <v>7631</v>
      </c>
      <c r="H97" s="136">
        <v>1</v>
      </c>
      <c r="I97" s="137"/>
      <c r="J97" s="138">
        <f>ROUND(I97*H97,2)</f>
        <v>0</v>
      </c>
      <c r="K97" s="134" t="s">
        <v>188</v>
      </c>
      <c r="L97" s="32"/>
      <c r="M97" s="139" t="s">
        <v>3</v>
      </c>
      <c r="N97" s="140" t="s">
        <v>43</v>
      </c>
      <c r="P97" s="141">
        <f>O97*H97</f>
        <v>0</v>
      </c>
      <c r="Q97" s="141">
        <v>0</v>
      </c>
      <c r="R97" s="141">
        <f>Q97*H97</f>
        <v>0</v>
      </c>
      <c r="S97" s="141">
        <v>0</v>
      </c>
      <c r="T97" s="142">
        <f>S97*H97</f>
        <v>0</v>
      </c>
      <c r="AR97" s="143" t="s">
        <v>5965</v>
      </c>
      <c r="AT97" s="143" t="s">
        <v>184</v>
      </c>
      <c r="AU97" s="143" t="s">
        <v>81</v>
      </c>
      <c r="AY97" s="17" t="s">
        <v>182</v>
      </c>
      <c r="BE97" s="144">
        <f>IF(N97="základní",J97,0)</f>
        <v>0</v>
      </c>
      <c r="BF97" s="144">
        <f>IF(N97="snížená",J97,0)</f>
        <v>0</v>
      </c>
      <c r="BG97" s="144">
        <f>IF(N97="zákl. přenesená",J97,0)</f>
        <v>0</v>
      </c>
      <c r="BH97" s="144">
        <f>IF(N97="sníž. přenesená",J97,0)</f>
        <v>0</v>
      </c>
      <c r="BI97" s="144">
        <f>IF(N97="nulová",J97,0)</f>
        <v>0</v>
      </c>
      <c r="BJ97" s="17" t="s">
        <v>79</v>
      </c>
      <c r="BK97" s="144">
        <f>ROUND(I97*H97,2)</f>
        <v>0</v>
      </c>
      <c r="BL97" s="17" t="s">
        <v>5965</v>
      </c>
      <c r="BM97" s="143" t="s">
        <v>7655</v>
      </c>
    </row>
    <row r="98" spans="2:65" s="1" customFormat="1">
      <c r="B98" s="32"/>
      <c r="D98" s="145" t="s">
        <v>191</v>
      </c>
      <c r="F98" s="146" t="s">
        <v>7656</v>
      </c>
      <c r="I98" s="147"/>
      <c r="L98" s="32"/>
      <c r="M98" s="148"/>
      <c r="T98" s="52"/>
      <c r="AT98" s="17" t="s">
        <v>191</v>
      </c>
      <c r="AU98" s="17" t="s">
        <v>81</v>
      </c>
    </row>
    <row r="99" spans="2:65" s="1" customFormat="1" ht="16.5" customHeight="1">
      <c r="B99" s="131"/>
      <c r="C99" s="132" t="s">
        <v>236</v>
      </c>
      <c r="D99" s="132" t="s">
        <v>184</v>
      </c>
      <c r="E99" s="133" t="s">
        <v>7657</v>
      </c>
      <c r="F99" s="134" t="s">
        <v>7658</v>
      </c>
      <c r="G99" s="135" t="s">
        <v>7631</v>
      </c>
      <c r="H99" s="136">
        <v>1</v>
      </c>
      <c r="I99" s="137"/>
      <c r="J99" s="138">
        <f>ROUND(I99*H99,2)</f>
        <v>0</v>
      </c>
      <c r="K99" s="134" t="s">
        <v>188</v>
      </c>
      <c r="L99" s="32"/>
      <c r="M99" s="139" t="s">
        <v>3</v>
      </c>
      <c r="N99" s="140" t="s">
        <v>43</v>
      </c>
      <c r="P99" s="141">
        <f>O99*H99</f>
        <v>0</v>
      </c>
      <c r="Q99" s="141">
        <v>0</v>
      </c>
      <c r="R99" s="141">
        <f>Q99*H99</f>
        <v>0</v>
      </c>
      <c r="S99" s="141">
        <v>0</v>
      </c>
      <c r="T99" s="142">
        <f>S99*H99</f>
        <v>0</v>
      </c>
      <c r="AR99" s="143" t="s">
        <v>5965</v>
      </c>
      <c r="AT99" s="143" t="s">
        <v>184</v>
      </c>
      <c r="AU99" s="143" t="s">
        <v>81</v>
      </c>
      <c r="AY99" s="17" t="s">
        <v>182</v>
      </c>
      <c r="BE99" s="144">
        <f>IF(N99="základní",J99,0)</f>
        <v>0</v>
      </c>
      <c r="BF99" s="144">
        <f>IF(N99="snížená",J99,0)</f>
        <v>0</v>
      </c>
      <c r="BG99" s="144">
        <f>IF(N99="zákl. přenesená",J99,0)</f>
        <v>0</v>
      </c>
      <c r="BH99" s="144">
        <f>IF(N99="sníž. přenesená",J99,0)</f>
        <v>0</v>
      </c>
      <c r="BI99" s="144">
        <f>IF(N99="nulová",J99,0)</f>
        <v>0</v>
      </c>
      <c r="BJ99" s="17" t="s">
        <v>79</v>
      </c>
      <c r="BK99" s="144">
        <f>ROUND(I99*H99,2)</f>
        <v>0</v>
      </c>
      <c r="BL99" s="17" t="s">
        <v>5965</v>
      </c>
      <c r="BM99" s="143" t="s">
        <v>7659</v>
      </c>
    </row>
    <row r="100" spans="2:65" s="1" customFormat="1">
      <c r="B100" s="32"/>
      <c r="D100" s="145" t="s">
        <v>191</v>
      </c>
      <c r="F100" s="146" t="s">
        <v>7660</v>
      </c>
      <c r="I100" s="147"/>
      <c r="L100" s="32"/>
      <c r="M100" s="148"/>
      <c r="T100" s="52"/>
      <c r="AT100" s="17" t="s">
        <v>191</v>
      </c>
      <c r="AU100" s="17" t="s">
        <v>81</v>
      </c>
    </row>
    <row r="101" spans="2:65" s="1" customFormat="1" ht="16.5" customHeight="1">
      <c r="B101" s="131"/>
      <c r="C101" s="132" t="s">
        <v>243</v>
      </c>
      <c r="D101" s="132" t="s">
        <v>184</v>
      </c>
      <c r="E101" s="133" t="s">
        <v>7661</v>
      </c>
      <c r="F101" s="134" t="s">
        <v>7662</v>
      </c>
      <c r="G101" s="135" t="s">
        <v>7631</v>
      </c>
      <c r="H101" s="136">
        <v>1</v>
      </c>
      <c r="I101" s="137"/>
      <c r="J101" s="138">
        <f>ROUND(I101*H101,2)</f>
        <v>0</v>
      </c>
      <c r="K101" s="134" t="s">
        <v>188</v>
      </c>
      <c r="L101" s="32"/>
      <c r="M101" s="139" t="s">
        <v>3</v>
      </c>
      <c r="N101" s="140" t="s">
        <v>43</v>
      </c>
      <c r="P101" s="141">
        <f>O101*H101</f>
        <v>0</v>
      </c>
      <c r="Q101" s="141">
        <v>0</v>
      </c>
      <c r="R101" s="141">
        <f>Q101*H101</f>
        <v>0</v>
      </c>
      <c r="S101" s="141">
        <v>0</v>
      </c>
      <c r="T101" s="142">
        <f>S101*H101</f>
        <v>0</v>
      </c>
      <c r="AR101" s="143" t="s">
        <v>5965</v>
      </c>
      <c r="AT101" s="143" t="s">
        <v>184</v>
      </c>
      <c r="AU101" s="143" t="s">
        <v>81</v>
      </c>
      <c r="AY101" s="17" t="s">
        <v>182</v>
      </c>
      <c r="BE101" s="144">
        <f>IF(N101="základní",J101,0)</f>
        <v>0</v>
      </c>
      <c r="BF101" s="144">
        <f>IF(N101="snížená",J101,0)</f>
        <v>0</v>
      </c>
      <c r="BG101" s="144">
        <f>IF(N101="zákl. přenesená",J101,0)</f>
        <v>0</v>
      </c>
      <c r="BH101" s="144">
        <f>IF(N101="sníž. přenesená",J101,0)</f>
        <v>0</v>
      </c>
      <c r="BI101" s="144">
        <f>IF(N101="nulová",J101,0)</f>
        <v>0</v>
      </c>
      <c r="BJ101" s="17" t="s">
        <v>79</v>
      </c>
      <c r="BK101" s="144">
        <f>ROUND(I101*H101,2)</f>
        <v>0</v>
      </c>
      <c r="BL101" s="17" t="s">
        <v>5965</v>
      </c>
      <c r="BM101" s="143" t="s">
        <v>7663</v>
      </c>
    </row>
    <row r="102" spans="2:65" s="1" customFormat="1">
      <c r="B102" s="32"/>
      <c r="D102" s="145" t="s">
        <v>191</v>
      </c>
      <c r="F102" s="146" t="s">
        <v>7664</v>
      </c>
      <c r="I102" s="147"/>
      <c r="L102" s="32"/>
      <c r="M102" s="148"/>
      <c r="T102" s="52"/>
      <c r="AT102" s="17" t="s">
        <v>191</v>
      </c>
      <c r="AU102" s="17" t="s">
        <v>81</v>
      </c>
    </row>
    <row r="103" spans="2:65" s="1" customFormat="1" ht="16.5" customHeight="1">
      <c r="B103" s="131"/>
      <c r="C103" s="132" t="s">
        <v>111</v>
      </c>
      <c r="D103" s="132" t="s">
        <v>184</v>
      </c>
      <c r="E103" s="133" t="s">
        <v>7665</v>
      </c>
      <c r="F103" s="134" t="s">
        <v>7666</v>
      </c>
      <c r="G103" s="135" t="s">
        <v>7631</v>
      </c>
      <c r="H103" s="136">
        <v>1</v>
      </c>
      <c r="I103" s="137"/>
      <c r="J103" s="138">
        <f>ROUND(I103*H103,2)</f>
        <v>0</v>
      </c>
      <c r="K103" s="134" t="s">
        <v>188</v>
      </c>
      <c r="L103" s="32"/>
      <c r="M103" s="139" t="s">
        <v>3</v>
      </c>
      <c r="N103" s="140" t="s">
        <v>43</v>
      </c>
      <c r="P103" s="141">
        <f>O103*H103</f>
        <v>0</v>
      </c>
      <c r="Q103" s="141">
        <v>0</v>
      </c>
      <c r="R103" s="141">
        <f>Q103*H103</f>
        <v>0</v>
      </c>
      <c r="S103" s="141">
        <v>0</v>
      </c>
      <c r="T103" s="142">
        <f>S103*H103</f>
        <v>0</v>
      </c>
      <c r="AR103" s="143" t="s">
        <v>5965</v>
      </c>
      <c r="AT103" s="143" t="s">
        <v>184</v>
      </c>
      <c r="AU103" s="143" t="s">
        <v>81</v>
      </c>
      <c r="AY103" s="17" t="s">
        <v>182</v>
      </c>
      <c r="BE103" s="144">
        <f>IF(N103="základní",J103,0)</f>
        <v>0</v>
      </c>
      <c r="BF103" s="144">
        <f>IF(N103="snížená",J103,0)</f>
        <v>0</v>
      </c>
      <c r="BG103" s="144">
        <f>IF(N103="zákl. přenesená",J103,0)</f>
        <v>0</v>
      </c>
      <c r="BH103" s="144">
        <f>IF(N103="sníž. přenesená",J103,0)</f>
        <v>0</v>
      </c>
      <c r="BI103" s="144">
        <f>IF(N103="nulová",J103,0)</f>
        <v>0</v>
      </c>
      <c r="BJ103" s="17" t="s">
        <v>79</v>
      </c>
      <c r="BK103" s="144">
        <f>ROUND(I103*H103,2)</f>
        <v>0</v>
      </c>
      <c r="BL103" s="17" t="s">
        <v>5965</v>
      </c>
      <c r="BM103" s="143" t="s">
        <v>7667</v>
      </c>
    </row>
    <row r="104" spans="2:65" s="1" customFormat="1">
      <c r="B104" s="32"/>
      <c r="D104" s="145" t="s">
        <v>191</v>
      </c>
      <c r="F104" s="146" t="s">
        <v>7668</v>
      </c>
      <c r="I104" s="147"/>
      <c r="L104" s="32"/>
      <c r="M104" s="148"/>
      <c r="T104" s="52"/>
      <c r="AT104" s="17" t="s">
        <v>191</v>
      </c>
      <c r="AU104" s="17" t="s">
        <v>81</v>
      </c>
    </row>
    <row r="105" spans="2:65" s="1" customFormat="1" ht="16.5" customHeight="1">
      <c r="B105" s="131"/>
      <c r="C105" s="132" t="s">
        <v>114</v>
      </c>
      <c r="D105" s="132" t="s">
        <v>184</v>
      </c>
      <c r="E105" s="133" t="s">
        <v>7669</v>
      </c>
      <c r="F105" s="134" t="s">
        <v>7670</v>
      </c>
      <c r="G105" s="135" t="s">
        <v>7631</v>
      </c>
      <c r="H105" s="136">
        <v>1</v>
      </c>
      <c r="I105" s="137"/>
      <c r="J105" s="138">
        <f>ROUND(I105*H105,2)</f>
        <v>0</v>
      </c>
      <c r="K105" s="134" t="s">
        <v>188</v>
      </c>
      <c r="L105" s="32"/>
      <c r="M105" s="139" t="s">
        <v>3</v>
      </c>
      <c r="N105" s="140" t="s">
        <v>43</v>
      </c>
      <c r="P105" s="141">
        <f>O105*H105</f>
        <v>0</v>
      </c>
      <c r="Q105" s="141">
        <v>0</v>
      </c>
      <c r="R105" s="141">
        <f>Q105*H105</f>
        <v>0</v>
      </c>
      <c r="S105" s="141">
        <v>0</v>
      </c>
      <c r="T105" s="142">
        <f>S105*H105</f>
        <v>0</v>
      </c>
      <c r="AR105" s="143" t="s">
        <v>5965</v>
      </c>
      <c r="AT105" s="143" t="s">
        <v>184</v>
      </c>
      <c r="AU105" s="143" t="s">
        <v>81</v>
      </c>
      <c r="AY105" s="17" t="s">
        <v>182</v>
      </c>
      <c r="BE105" s="144">
        <f>IF(N105="základní",J105,0)</f>
        <v>0</v>
      </c>
      <c r="BF105" s="144">
        <f>IF(N105="snížená",J105,0)</f>
        <v>0</v>
      </c>
      <c r="BG105" s="144">
        <f>IF(N105="zákl. přenesená",J105,0)</f>
        <v>0</v>
      </c>
      <c r="BH105" s="144">
        <f>IF(N105="sníž. přenesená",J105,0)</f>
        <v>0</v>
      </c>
      <c r="BI105" s="144">
        <f>IF(N105="nulová",J105,0)</f>
        <v>0</v>
      </c>
      <c r="BJ105" s="17" t="s">
        <v>79</v>
      </c>
      <c r="BK105" s="144">
        <f>ROUND(I105*H105,2)</f>
        <v>0</v>
      </c>
      <c r="BL105" s="17" t="s">
        <v>5965</v>
      </c>
      <c r="BM105" s="143" t="s">
        <v>7671</v>
      </c>
    </row>
    <row r="106" spans="2:65" s="1" customFormat="1">
      <c r="B106" s="32"/>
      <c r="D106" s="145" t="s">
        <v>191</v>
      </c>
      <c r="F106" s="146" t="s">
        <v>7672</v>
      </c>
      <c r="I106" s="147"/>
      <c r="L106" s="32"/>
      <c r="M106" s="148"/>
      <c r="T106" s="52"/>
      <c r="AT106" s="17" t="s">
        <v>191</v>
      </c>
      <c r="AU106" s="17" t="s">
        <v>81</v>
      </c>
    </row>
    <row r="107" spans="2:65" s="1" customFormat="1" ht="16.5" customHeight="1">
      <c r="B107" s="131"/>
      <c r="C107" s="132" t="s">
        <v>260</v>
      </c>
      <c r="D107" s="132" t="s">
        <v>184</v>
      </c>
      <c r="E107" s="133" t="s">
        <v>7673</v>
      </c>
      <c r="F107" s="134" t="s">
        <v>7674</v>
      </c>
      <c r="G107" s="135" t="s">
        <v>7631</v>
      </c>
      <c r="H107" s="136">
        <v>1</v>
      </c>
      <c r="I107" s="137"/>
      <c r="J107" s="138">
        <f>ROUND(I107*H107,2)</f>
        <v>0</v>
      </c>
      <c r="K107" s="134" t="s">
        <v>188</v>
      </c>
      <c r="L107" s="32"/>
      <c r="M107" s="139" t="s">
        <v>3</v>
      </c>
      <c r="N107" s="140" t="s">
        <v>43</v>
      </c>
      <c r="P107" s="141">
        <f>O107*H107</f>
        <v>0</v>
      </c>
      <c r="Q107" s="141">
        <v>0</v>
      </c>
      <c r="R107" s="141">
        <f>Q107*H107</f>
        <v>0</v>
      </c>
      <c r="S107" s="141">
        <v>0</v>
      </c>
      <c r="T107" s="142">
        <f>S107*H107</f>
        <v>0</v>
      </c>
      <c r="AR107" s="143" t="s">
        <v>5965</v>
      </c>
      <c r="AT107" s="143" t="s">
        <v>184</v>
      </c>
      <c r="AU107" s="143" t="s">
        <v>81</v>
      </c>
      <c r="AY107" s="17" t="s">
        <v>182</v>
      </c>
      <c r="BE107" s="144">
        <f>IF(N107="základní",J107,0)</f>
        <v>0</v>
      </c>
      <c r="BF107" s="144">
        <f>IF(N107="snížená",J107,0)</f>
        <v>0</v>
      </c>
      <c r="BG107" s="144">
        <f>IF(N107="zákl. přenesená",J107,0)</f>
        <v>0</v>
      </c>
      <c r="BH107" s="144">
        <f>IF(N107="sníž. přenesená",J107,0)</f>
        <v>0</v>
      </c>
      <c r="BI107" s="144">
        <f>IF(N107="nulová",J107,0)</f>
        <v>0</v>
      </c>
      <c r="BJ107" s="17" t="s">
        <v>79</v>
      </c>
      <c r="BK107" s="144">
        <f>ROUND(I107*H107,2)</f>
        <v>0</v>
      </c>
      <c r="BL107" s="17" t="s">
        <v>5965</v>
      </c>
      <c r="BM107" s="143" t="s">
        <v>7675</v>
      </c>
    </row>
    <row r="108" spans="2:65" s="1" customFormat="1">
      <c r="B108" s="32"/>
      <c r="D108" s="145" t="s">
        <v>191</v>
      </c>
      <c r="F108" s="146" t="s">
        <v>7676</v>
      </c>
      <c r="I108" s="147"/>
      <c r="L108" s="32"/>
      <c r="M108" s="148"/>
      <c r="T108" s="52"/>
      <c r="AT108" s="17" t="s">
        <v>191</v>
      </c>
      <c r="AU108" s="17" t="s">
        <v>81</v>
      </c>
    </row>
    <row r="109" spans="2:65" s="1" customFormat="1" ht="16.5" customHeight="1">
      <c r="B109" s="131"/>
      <c r="C109" s="132" t="s">
        <v>265</v>
      </c>
      <c r="D109" s="132" t="s">
        <v>184</v>
      </c>
      <c r="E109" s="133" t="s">
        <v>7677</v>
      </c>
      <c r="F109" s="134" t="s">
        <v>7678</v>
      </c>
      <c r="G109" s="135" t="s">
        <v>7631</v>
      </c>
      <c r="H109" s="136">
        <v>1</v>
      </c>
      <c r="I109" s="137"/>
      <c r="J109" s="138">
        <f>ROUND(I109*H109,2)</f>
        <v>0</v>
      </c>
      <c r="K109" s="134" t="s">
        <v>188</v>
      </c>
      <c r="L109" s="32"/>
      <c r="M109" s="139" t="s">
        <v>3</v>
      </c>
      <c r="N109" s="140" t="s">
        <v>43</v>
      </c>
      <c r="P109" s="141">
        <f>O109*H109</f>
        <v>0</v>
      </c>
      <c r="Q109" s="141">
        <v>0</v>
      </c>
      <c r="R109" s="141">
        <f>Q109*H109</f>
        <v>0</v>
      </c>
      <c r="S109" s="141">
        <v>0</v>
      </c>
      <c r="T109" s="142">
        <f>S109*H109</f>
        <v>0</v>
      </c>
      <c r="AR109" s="143" t="s">
        <v>5965</v>
      </c>
      <c r="AT109" s="143" t="s">
        <v>184</v>
      </c>
      <c r="AU109" s="143" t="s">
        <v>81</v>
      </c>
      <c r="AY109" s="17" t="s">
        <v>182</v>
      </c>
      <c r="BE109" s="144">
        <f>IF(N109="základní",J109,0)</f>
        <v>0</v>
      </c>
      <c r="BF109" s="144">
        <f>IF(N109="snížená",J109,0)</f>
        <v>0</v>
      </c>
      <c r="BG109" s="144">
        <f>IF(N109="zákl. přenesená",J109,0)</f>
        <v>0</v>
      </c>
      <c r="BH109" s="144">
        <f>IF(N109="sníž. přenesená",J109,0)</f>
        <v>0</v>
      </c>
      <c r="BI109" s="144">
        <f>IF(N109="nulová",J109,0)</f>
        <v>0</v>
      </c>
      <c r="BJ109" s="17" t="s">
        <v>79</v>
      </c>
      <c r="BK109" s="144">
        <f>ROUND(I109*H109,2)</f>
        <v>0</v>
      </c>
      <c r="BL109" s="17" t="s">
        <v>5965</v>
      </c>
      <c r="BM109" s="143" t="s">
        <v>7679</v>
      </c>
    </row>
    <row r="110" spans="2:65" s="1" customFormat="1">
      <c r="B110" s="32"/>
      <c r="D110" s="145" t="s">
        <v>191</v>
      </c>
      <c r="F110" s="146" t="s">
        <v>7680</v>
      </c>
      <c r="I110" s="147"/>
      <c r="L110" s="32"/>
      <c r="M110" s="148"/>
      <c r="T110" s="52"/>
      <c r="AT110" s="17" t="s">
        <v>191</v>
      </c>
      <c r="AU110" s="17" t="s">
        <v>81</v>
      </c>
    </row>
    <row r="111" spans="2:65" s="1" customFormat="1" ht="16.5" customHeight="1">
      <c r="B111" s="131"/>
      <c r="C111" s="132" t="s">
        <v>271</v>
      </c>
      <c r="D111" s="132" t="s">
        <v>184</v>
      </c>
      <c r="E111" s="133" t="s">
        <v>7681</v>
      </c>
      <c r="F111" s="134" t="s">
        <v>7682</v>
      </c>
      <c r="G111" s="135" t="s">
        <v>7631</v>
      </c>
      <c r="H111" s="136">
        <v>1</v>
      </c>
      <c r="I111" s="137"/>
      <c r="J111" s="138">
        <f>ROUND(I111*H111,2)</f>
        <v>0</v>
      </c>
      <c r="K111" s="134" t="s">
        <v>188</v>
      </c>
      <c r="L111" s="32"/>
      <c r="M111" s="139" t="s">
        <v>3</v>
      </c>
      <c r="N111" s="140" t="s">
        <v>43</v>
      </c>
      <c r="P111" s="141">
        <f>O111*H111</f>
        <v>0</v>
      </c>
      <c r="Q111" s="141">
        <v>0</v>
      </c>
      <c r="R111" s="141">
        <f>Q111*H111</f>
        <v>0</v>
      </c>
      <c r="S111" s="141">
        <v>0</v>
      </c>
      <c r="T111" s="142">
        <f>S111*H111</f>
        <v>0</v>
      </c>
      <c r="AR111" s="143" t="s">
        <v>5965</v>
      </c>
      <c r="AT111" s="143" t="s">
        <v>184</v>
      </c>
      <c r="AU111" s="143" t="s">
        <v>81</v>
      </c>
      <c r="AY111" s="17" t="s">
        <v>182</v>
      </c>
      <c r="BE111" s="144">
        <f>IF(N111="základní",J111,0)</f>
        <v>0</v>
      </c>
      <c r="BF111" s="144">
        <f>IF(N111="snížená",J111,0)</f>
        <v>0</v>
      </c>
      <c r="BG111" s="144">
        <f>IF(N111="zákl. přenesená",J111,0)</f>
        <v>0</v>
      </c>
      <c r="BH111" s="144">
        <f>IF(N111="sníž. přenesená",J111,0)</f>
        <v>0</v>
      </c>
      <c r="BI111" s="144">
        <f>IF(N111="nulová",J111,0)</f>
        <v>0</v>
      </c>
      <c r="BJ111" s="17" t="s">
        <v>79</v>
      </c>
      <c r="BK111" s="144">
        <f>ROUND(I111*H111,2)</f>
        <v>0</v>
      </c>
      <c r="BL111" s="17" t="s">
        <v>5965</v>
      </c>
      <c r="BM111" s="143" t="s">
        <v>7683</v>
      </c>
    </row>
    <row r="112" spans="2:65" s="1" customFormat="1">
      <c r="B112" s="32"/>
      <c r="D112" s="145" t="s">
        <v>191</v>
      </c>
      <c r="F112" s="146" t="s">
        <v>7684</v>
      </c>
      <c r="I112" s="147"/>
      <c r="L112" s="32"/>
      <c r="M112" s="148"/>
      <c r="T112" s="52"/>
      <c r="AT112" s="17" t="s">
        <v>191</v>
      </c>
      <c r="AU112" s="17" t="s">
        <v>81</v>
      </c>
    </row>
    <row r="113" spans="2:65" s="1" customFormat="1" ht="16.5" customHeight="1">
      <c r="B113" s="131"/>
      <c r="C113" s="132" t="s">
        <v>9</v>
      </c>
      <c r="D113" s="132" t="s">
        <v>184</v>
      </c>
      <c r="E113" s="133" t="s">
        <v>7685</v>
      </c>
      <c r="F113" s="134" t="s">
        <v>7686</v>
      </c>
      <c r="G113" s="135" t="s">
        <v>7631</v>
      </c>
      <c r="H113" s="136">
        <v>1</v>
      </c>
      <c r="I113" s="137"/>
      <c r="J113" s="138">
        <f>ROUND(I113*H113,2)</f>
        <v>0</v>
      </c>
      <c r="K113" s="134" t="s">
        <v>188</v>
      </c>
      <c r="L113" s="32"/>
      <c r="M113" s="139" t="s">
        <v>3</v>
      </c>
      <c r="N113" s="140" t="s">
        <v>43</v>
      </c>
      <c r="P113" s="141">
        <f>O113*H113</f>
        <v>0</v>
      </c>
      <c r="Q113" s="141">
        <v>0</v>
      </c>
      <c r="R113" s="141">
        <f>Q113*H113</f>
        <v>0</v>
      </c>
      <c r="S113" s="141">
        <v>0</v>
      </c>
      <c r="T113" s="142">
        <f>S113*H113</f>
        <v>0</v>
      </c>
      <c r="AR113" s="143" t="s">
        <v>5965</v>
      </c>
      <c r="AT113" s="143" t="s">
        <v>184</v>
      </c>
      <c r="AU113" s="143" t="s">
        <v>81</v>
      </c>
      <c r="AY113" s="17" t="s">
        <v>182</v>
      </c>
      <c r="BE113" s="144">
        <f>IF(N113="základní",J113,0)</f>
        <v>0</v>
      </c>
      <c r="BF113" s="144">
        <f>IF(N113="snížená",J113,0)</f>
        <v>0</v>
      </c>
      <c r="BG113" s="144">
        <f>IF(N113="zákl. přenesená",J113,0)</f>
        <v>0</v>
      </c>
      <c r="BH113" s="144">
        <f>IF(N113="sníž. přenesená",J113,0)</f>
        <v>0</v>
      </c>
      <c r="BI113" s="144">
        <f>IF(N113="nulová",J113,0)</f>
        <v>0</v>
      </c>
      <c r="BJ113" s="17" t="s">
        <v>79</v>
      </c>
      <c r="BK113" s="144">
        <f>ROUND(I113*H113,2)</f>
        <v>0</v>
      </c>
      <c r="BL113" s="17" t="s">
        <v>5965</v>
      </c>
      <c r="BM113" s="143" t="s">
        <v>7687</v>
      </c>
    </row>
    <row r="114" spans="2:65" s="1" customFormat="1">
      <c r="B114" s="32"/>
      <c r="D114" s="145" t="s">
        <v>191</v>
      </c>
      <c r="F114" s="146" t="s">
        <v>7688</v>
      </c>
      <c r="I114" s="147"/>
      <c r="L114" s="32"/>
      <c r="M114" s="148"/>
      <c r="T114" s="52"/>
      <c r="AT114" s="17" t="s">
        <v>191</v>
      </c>
      <c r="AU114" s="17" t="s">
        <v>81</v>
      </c>
    </row>
    <row r="115" spans="2:65" s="11" customFormat="1" ht="22.9" customHeight="1">
      <c r="B115" s="119"/>
      <c r="D115" s="120" t="s">
        <v>71</v>
      </c>
      <c r="E115" s="129" t="s">
        <v>7689</v>
      </c>
      <c r="F115" s="129" t="s">
        <v>7690</v>
      </c>
      <c r="I115" s="122"/>
      <c r="J115" s="130">
        <f>BK115</f>
        <v>0</v>
      </c>
      <c r="L115" s="119"/>
      <c r="M115" s="124"/>
      <c r="P115" s="125">
        <f>P116</f>
        <v>0</v>
      </c>
      <c r="R115" s="125">
        <f>R116</f>
        <v>0</v>
      </c>
      <c r="T115" s="126">
        <f>T116</f>
        <v>0</v>
      </c>
      <c r="AR115" s="120" t="s">
        <v>218</v>
      </c>
      <c r="AT115" s="127" t="s">
        <v>71</v>
      </c>
      <c r="AU115" s="127" t="s">
        <v>79</v>
      </c>
      <c r="AY115" s="120" t="s">
        <v>182</v>
      </c>
      <c r="BK115" s="128">
        <f>BK116</f>
        <v>0</v>
      </c>
    </row>
    <row r="116" spans="2:65" s="1" customFormat="1" ht="55.5" customHeight="1">
      <c r="B116" s="131"/>
      <c r="C116" s="132" t="s">
        <v>286</v>
      </c>
      <c r="D116" s="132" t="s">
        <v>184</v>
      </c>
      <c r="E116" s="133" t="s">
        <v>7691</v>
      </c>
      <c r="F116" s="134" t="s">
        <v>7692</v>
      </c>
      <c r="G116" s="135" t="s">
        <v>7631</v>
      </c>
      <c r="H116" s="136">
        <v>1</v>
      </c>
      <c r="I116" s="137"/>
      <c r="J116" s="138">
        <f>ROUND(I116*H116,2)</f>
        <v>0</v>
      </c>
      <c r="K116" s="134" t="s">
        <v>3</v>
      </c>
      <c r="L116" s="32"/>
      <c r="M116" s="186" t="s">
        <v>3</v>
      </c>
      <c r="N116" s="187" t="s">
        <v>43</v>
      </c>
      <c r="O116" s="188"/>
      <c r="P116" s="189">
        <f>O116*H116</f>
        <v>0</v>
      </c>
      <c r="Q116" s="189">
        <v>0</v>
      </c>
      <c r="R116" s="189">
        <f>Q116*H116</f>
        <v>0</v>
      </c>
      <c r="S116" s="189">
        <v>0</v>
      </c>
      <c r="T116" s="190">
        <f>S116*H116</f>
        <v>0</v>
      </c>
      <c r="AR116" s="143" t="s">
        <v>5965</v>
      </c>
      <c r="AT116" s="143" t="s">
        <v>184</v>
      </c>
      <c r="AU116" s="143" t="s">
        <v>81</v>
      </c>
      <c r="AY116" s="17" t="s">
        <v>182</v>
      </c>
      <c r="BE116" s="144">
        <f>IF(N116="základní",J116,0)</f>
        <v>0</v>
      </c>
      <c r="BF116" s="144">
        <f>IF(N116="snížená",J116,0)</f>
        <v>0</v>
      </c>
      <c r="BG116" s="144">
        <f>IF(N116="zákl. přenesená",J116,0)</f>
        <v>0</v>
      </c>
      <c r="BH116" s="144">
        <f>IF(N116="sníž. přenesená",J116,0)</f>
        <v>0</v>
      </c>
      <c r="BI116" s="144">
        <f>IF(N116="nulová",J116,0)</f>
        <v>0</v>
      </c>
      <c r="BJ116" s="17" t="s">
        <v>79</v>
      </c>
      <c r="BK116" s="144">
        <f>ROUND(I116*H116,2)</f>
        <v>0</v>
      </c>
      <c r="BL116" s="17" t="s">
        <v>5965</v>
      </c>
      <c r="BM116" s="143" t="s">
        <v>7693</v>
      </c>
    </row>
    <row r="117" spans="2:65" s="1" customFormat="1" ht="6.95" customHeight="1">
      <c r="B117" s="41"/>
      <c r="C117" s="42"/>
      <c r="D117" s="42"/>
      <c r="E117" s="42"/>
      <c r="F117" s="42"/>
      <c r="G117" s="42"/>
      <c r="H117" s="42"/>
      <c r="I117" s="42"/>
      <c r="J117" s="42"/>
      <c r="K117" s="42"/>
      <c r="L117" s="32"/>
    </row>
  </sheetData>
  <autoFilter ref="C82:K116"/>
  <mergeCells count="9">
    <mergeCell ref="E50:H50"/>
    <mergeCell ref="E73:H73"/>
    <mergeCell ref="E75:H75"/>
    <mergeCell ref="L2:V2"/>
    <mergeCell ref="E7:H7"/>
    <mergeCell ref="E9:H9"/>
    <mergeCell ref="E18:H18"/>
    <mergeCell ref="E27:H27"/>
    <mergeCell ref="E48:H48"/>
  </mergeCells>
  <hyperlinks>
    <hyperlink ref="F87" r:id="rId1"/>
    <hyperlink ref="F89" r:id="rId2"/>
    <hyperlink ref="F91" r:id="rId3"/>
    <hyperlink ref="F96" r:id="rId4"/>
    <hyperlink ref="F98" r:id="rId5"/>
    <hyperlink ref="F100" r:id="rId6"/>
    <hyperlink ref="F102" r:id="rId7"/>
    <hyperlink ref="F104" r:id="rId8"/>
    <hyperlink ref="F106" r:id="rId9"/>
    <hyperlink ref="F108" r:id="rId10"/>
    <hyperlink ref="F110" r:id="rId11"/>
    <hyperlink ref="F112" r:id="rId12"/>
    <hyperlink ref="F114" r:id="rId1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15.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1.25"/>
  <cols>
    <col min="1" max="1" width="8.33203125" style="193" customWidth="1"/>
    <col min="2" max="2" width="1.6640625" style="193" customWidth="1"/>
    <col min="3" max="4" width="5" style="193" customWidth="1"/>
    <col min="5" max="5" width="11.6640625" style="193" customWidth="1"/>
    <col min="6" max="6" width="9.1640625" style="193" customWidth="1"/>
    <col min="7" max="7" width="5" style="193" customWidth="1"/>
    <col min="8" max="8" width="77.83203125" style="193" customWidth="1"/>
    <col min="9" max="10" width="20" style="193" customWidth="1"/>
    <col min="11" max="11" width="1.6640625" style="193" customWidth="1"/>
  </cols>
  <sheetData>
    <row r="1" spans="2:11" customFormat="1" ht="37.5" customHeight="1"/>
    <row r="2" spans="2:11" customFormat="1" ht="7.5" customHeight="1">
      <c r="B2" s="194"/>
      <c r="C2" s="195"/>
      <c r="D2" s="195"/>
      <c r="E2" s="195"/>
      <c r="F2" s="195"/>
      <c r="G2" s="195"/>
      <c r="H2" s="195"/>
      <c r="I2" s="195"/>
      <c r="J2" s="195"/>
      <c r="K2" s="196"/>
    </row>
    <row r="3" spans="2:11" s="15" customFormat="1" ht="45" customHeight="1">
      <c r="B3" s="197"/>
      <c r="C3" s="345" t="s">
        <v>7694</v>
      </c>
      <c r="D3" s="345"/>
      <c r="E3" s="345"/>
      <c r="F3" s="345"/>
      <c r="G3" s="345"/>
      <c r="H3" s="345"/>
      <c r="I3" s="345"/>
      <c r="J3" s="345"/>
      <c r="K3" s="198"/>
    </row>
    <row r="4" spans="2:11" customFormat="1" ht="25.5" customHeight="1">
      <c r="B4" s="199"/>
      <c r="C4" s="346" t="s">
        <v>7695</v>
      </c>
      <c r="D4" s="346"/>
      <c r="E4" s="346"/>
      <c r="F4" s="346"/>
      <c r="G4" s="346"/>
      <c r="H4" s="346"/>
      <c r="I4" s="346"/>
      <c r="J4" s="346"/>
      <c r="K4" s="200"/>
    </row>
    <row r="5" spans="2:11" customFormat="1" ht="5.25" customHeight="1">
      <c r="B5" s="199"/>
      <c r="C5" s="201"/>
      <c r="D5" s="201"/>
      <c r="E5" s="201"/>
      <c r="F5" s="201"/>
      <c r="G5" s="201"/>
      <c r="H5" s="201"/>
      <c r="I5" s="201"/>
      <c r="J5" s="201"/>
      <c r="K5" s="200"/>
    </row>
    <row r="6" spans="2:11" customFormat="1" ht="15" customHeight="1">
      <c r="B6" s="199"/>
      <c r="C6" s="344" t="s">
        <v>7696</v>
      </c>
      <c r="D6" s="344"/>
      <c r="E6" s="344"/>
      <c r="F6" s="344"/>
      <c r="G6" s="344"/>
      <c r="H6" s="344"/>
      <c r="I6" s="344"/>
      <c r="J6" s="344"/>
      <c r="K6" s="200"/>
    </row>
    <row r="7" spans="2:11" customFormat="1" ht="15" customHeight="1">
      <c r="B7" s="203"/>
      <c r="C7" s="344" t="s">
        <v>7697</v>
      </c>
      <c r="D7" s="344"/>
      <c r="E7" s="344"/>
      <c r="F7" s="344"/>
      <c r="G7" s="344"/>
      <c r="H7" s="344"/>
      <c r="I7" s="344"/>
      <c r="J7" s="344"/>
      <c r="K7" s="200"/>
    </row>
    <row r="8" spans="2:11" customFormat="1" ht="12.75" customHeight="1">
      <c r="B8" s="203"/>
      <c r="C8" s="202"/>
      <c r="D8" s="202"/>
      <c r="E8" s="202"/>
      <c r="F8" s="202"/>
      <c r="G8" s="202"/>
      <c r="H8" s="202"/>
      <c r="I8" s="202"/>
      <c r="J8" s="202"/>
      <c r="K8" s="200"/>
    </row>
    <row r="9" spans="2:11" customFormat="1" ht="15" customHeight="1">
      <c r="B9" s="203"/>
      <c r="C9" s="344" t="s">
        <v>7698</v>
      </c>
      <c r="D9" s="344"/>
      <c r="E9" s="344"/>
      <c r="F9" s="344"/>
      <c r="G9" s="344"/>
      <c r="H9" s="344"/>
      <c r="I9" s="344"/>
      <c r="J9" s="344"/>
      <c r="K9" s="200"/>
    </row>
    <row r="10" spans="2:11" customFormat="1" ht="15" customHeight="1">
      <c r="B10" s="203"/>
      <c r="C10" s="202"/>
      <c r="D10" s="344" t="s">
        <v>7699</v>
      </c>
      <c r="E10" s="344"/>
      <c r="F10" s="344"/>
      <c r="G10" s="344"/>
      <c r="H10" s="344"/>
      <c r="I10" s="344"/>
      <c r="J10" s="344"/>
      <c r="K10" s="200"/>
    </row>
    <row r="11" spans="2:11" customFormat="1" ht="15" customHeight="1">
      <c r="B11" s="203"/>
      <c r="C11" s="204"/>
      <c r="D11" s="344" t="s">
        <v>7700</v>
      </c>
      <c r="E11" s="344"/>
      <c r="F11" s="344"/>
      <c r="G11" s="344"/>
      <c r="H11" s="344"/>
      <c r="I11" s="344"/>
      <c r="J11" s="344"/>
      <c r="K11" s="200"/>
    </row>
    <row r="12" spans="2:11" customFormat="1" ht="15" customHeight="1">
      <c r="B12" s="203"/>
      <c r="C12" s="204"/>
      <c r="D12" s="202"/>
      <c r="E12" s="202"/>
      <c r="F12" s="202"/>
      <c r="G12" s="202"/>
      <c r="H12" s="202"/>
      <c r="I12" s="202"/>
      <c r="J12" s="202"/>
      <c r="K12" s="200"/>
    </row>
    <row r="13" spans="2:11" customFormat="1" ht="15" customHeight="1">
      <c r="B13" s="203"/>
      <c r="C13" s="204"/>
      <c r="D13" s="205" t="s">
        <v>7701</v>
      </c>
      <c r="E13" s="202"/>
      <c r="F13" s="202"/>
      <c r="G13" s="202"/>
      <c r="H13" s="202"/>
      <c r="I13" s="202"/>
      <c r="J13" s="202"/>
      <c r="K13" s="200"/>
    </row>
    <row r="14" spans="2:11" customFormat="1" ht="12.75" customHeight="1">
      <c r="B14" s="203"/>
      <c r="C14" s="204"/>
      <c r="D14" s="204"/>
      <c r="E14" s="204"/>
      <c r="F14" s="204"/>
      <c r="G14" s="204"/>
      <c r="H14" s="204"/>
      <c r="I14" s="204"/>
      <c r="J14" s="204"/>
      <c r="K14" s="200"/>
    </row>
    <row r="15" spans="2:11" customFormat="1" ht="15" customHeight="1">
      <c r="B15" s="203"/>
      <c r="C15" s="204"/>
      <c r="D15" s="344" t="s">
        <v>7702</v>
      </c>
      <c r="E15" s="344"/>
      <c r="F15" s="344"/>
      <c r="G15" s="344"/>
      <c r="H15" s="344"/>
      <c r="I15" s="344"/>
      <c r="J15" s="344"/>
      <c r="K15" s="200"/>
    </row>
    <row r="16" spans="2:11" customFormat="1" ht="15" customHeight="1">
      <c r="B16" s="203"/>
      <c r="C16" s="204"/>
      <c r="D16" s="344" t="s">
        <v>7703</v>
      </c>
      <c r="E16" s="344"/>
      <c r="F16" s="344"/>
      <c r="G16" s="344"/>
      <c r="H16" s="344"/>
      <c r="I16" s="344"/>
      <c r="J16" s="344"/>
      <c r="K16" s="200"/>
    </row>
    <row r="17" spans="2:11" customFormat="1" ht="15" customHeight="1">
      <c r="B17" s="203"/>
      <c r="C17" s="204"/>
      <c r="D17" s="344" t="s">
        <v>7704</v>
      </c>
      <c r="E17" s="344"/>
      <c r="F17" s="344"/>
      <c r="G17" s="344"/>
      <c r="H17" s="344"/>
      <c r="I17" s="344"/>
      <c r="J17" s="344"/>
      <c r="K17" s="200"/>
    </row>
    <row r="18" spans="2:11" customFormat="1" ht="15" customHeight="1">
      <c r="B18" s="203"/>
      <c r="C18" s="204"/>
      <c r="D18" s="204"/>
      <c r="E18" s="206" t="s">
        <v>78</v>
      </c>
      <c r="F18" s="344" t="s">
        <v>7705</v>
      </c>
      <c r="G18" s="344"/>
      <c r="H18" s="344"/>
      <c r="I18" s="344"/>
      <c r="J18" s="344"/>
      <c r="K18" s="200"/>
    </row>
    <row r="19" spans="2:11" customFormat="1" ht="15" customHeight="1">
      <c r="B19" s="203"/>
      <c r="C19" s="204"/>
      <c r="D19" s="204"/>
      <c r="E19" s="206" t="s">
        <v>119</v>
      </c>
      <c r="F19" s="344" t="s">
        <v>7706</v>
      </c>
      <c r="G19" s="344"/>
      <c r="H19" s="344"/>
      <c r="I19" s="344"/>
      <c r="J19" s="344"/>
      <c r="K19" s="200"/>
    </row>
    <row r="20" spans="2:11" customFormat="1" ht="15" customHeight="1">
      <c r="B20" s="203"/>
      <c r="C20" s="204"/>
      <c r="D20" s="204"/>
      <c r="E20" s="206" t="s">
        <v>7707</v>
      </c>
      <c r="F20" s="344" t="s">
        <v>7708</v>
      </c>
      <c r="G20" s="344"/>
      <c r="H20" s="344"/>
      <c r="I20" s="344"/>
      <c r="J20" s="344"/>
      <c r="K20" s="200"/>
    </row>
    <row r="21" spans="2:11" customFormat="1" ht="15" customHeight="1">
      <c r="B21" s="203"/>
      <c r="C21" s="204"/>
      <c r="D21" s="204"/>
      <c r="E21" s="206" t="s">
        <v>122</v>
      </c>
      <c r="F21" s="344" t="s">
        <v>7709</v>
      </c>
      <c r="G21" s="344"/>
      <c r="H21" s="344"/>
      <c r="I21" s="344"/>
      <c r="J21" s="344"/>
      <c r="K21" s="200"/>
    </row>
    <row r="22" spans="2:11" customFormat="1" ht="15" customHeight="1">
      <c r="B22" s="203"/>
      <c r="C22" s="204"/>
      <c r="D22" s="204"/>
      <c r="E22" s="206" t="s">
        <v>5280</v>
      </c>
      <c r="F22" s="344" t="s">
        <v>5281</v>
      </c>
      <c r="G22" s="344"/>
      <c r="H22" s="344"/>
      <c r="I22" s="344"/>
      <c r="J22" s="344"/>
      <c r="K22" s="200"/>
    </row>
    <row r="23" spans="2:11" customFormat="1" ht="15" customHeight="1">
      <c r="B23" s="203"/>
      <c r="C23" s="204"/>
      <c r="D23" s="204"/>
      <c r="E23" s="206" t="s">
        <v>85</v>
      </c>
      <c r="F23" s="344" t="s">
        <v>7710</v>
      </c>
      <c r="G23" s="344"/>
      <c r="H23" s="344"/>
      <c r="I23" s="344"/>
      <c r="J23" s="344"/>
      <c r="K23" s="200"/>
    </row>
    <row r="24" spans="2:11" customFormat="1" ht="12.75" customHeight="1">
      <c r="B24" s="203"/>
      <c r="C24" s="204"/>
      <c r="D24" s="204"/>
      <c r="E24" s="204"/>
      <c r="F24" s="204"/>
      <c r="G24" s="204"/>
      <c r="H24" s="204"/>
      <c r="I24" s="204"/>
      <c r="J24" s="204"/>
      <c r="K24" s="200"/>
    </row>
    <row r="25" spans="2:11" customFormat="1" ht="15" customHeight="1">
      <c r="B25" s="203"/>
      <c r="C25" s="344" t="s">
        <v>7711</v>
      </c>
      <c r="D25" s="344"/>
      <c r="E25" s="344"/>
      <c r="F25" s="344"/>
      <c r="G25" s="344"/>
      <c r="H25" s="344"/>
      <c r="I25" s="344"/>
      <c r="J25" s="344"/>
      <c r="K25" s="200"/>
    </row>
    <row r="26" spans="2:11" customFormat="1" ht="15" customHeight="1">
      <c r="B26" s="203"/>
      <c r="C26" s="344" t="s">
        <v>7712</v>
      </c>
      <c r="D26" s="344"/>
      <c r="E26" s="344"/>
      <c r="F26" s="344"/>
      <c r="G26" s="344"/>
      <c r="H26" s="344"/>
      <c r="I26" s="344"/>
      <c r="J26" s="344"/>
      <c r="K26" s="200"/>
    </row>
    <row r="27" spans="2:11" customFormat="1" ht="15" customHeight="1">
      <c r="B27" s="203"/>
      <c r="C27" s="202"/>
      <c r="D27" s="344" t="s">
        <v>7713</v>
      </c>
      <c r="E27" s="344"/>
      <c r="F27" s="344"/>
      <c r="G27" s="344"/>
      <c r="H27" s="344"/>
      <c r="I27" s="344"/>
      <c r="J27" s="344"/>
      <c r="K27" s="200"/>
    </row>
    <row r="28" spans="2:11" customFormat="1" ht="15" customHeight="1">
      <c r="B28" s="203"/>
      <c r="C28" s="204"/>
      <c r="D28" s="344" t="s">
        <v>7714</v>
      </c>
      <c r="E28" s="344"/>
      <c r="F28" s="344"/>
      <c r="G28" s="344"/>
      <c r="H28" s="344"/>
      <c r="I28" s="344"/>
      <c r="J28" s="344"/>
      <c r="K28" s="200"/>
    </row>
    <row r="29" spans="2:11" customFormat="1" ht="12.75" customHeight="1">
      <c r="B29" s="203"/>
      <c r="C29" s="204"/>
      <c r="D29" s="204"/>
      <c r="E29" s="204"/>
      <c r="F29" s="204"/>
      <c r="G29" s="204"/>
      <c r="H29" s="204"/>
      <c r="I29" s="204"/>
      <c r="J29" s="204"/>
      <c r="K29" s="200"/>
    </row>
    <row r="30" spans="2:11" customFormat="1" ht="15" customHeight="1">
      <c r="B30" s="203"/>
      <c r="C30" s="204"/>
      <c r="D30" s="344" t="s">
        <v>7715</v>
      </c>
      <c r="E30" s="344"/>
      <c r="F30" s="344"/>
      <c r="G30" s="344"/>
      <c r="H30" s="344"/>
      <c r="I30" s="344"/>
      <c r="J30" s="344"/>
      <c r="K30" s="200"/>
    </row>
    <row r="31" spans="2:11" customFormat="1" ht="15" customHeight="1">
      <c r="B31" s="203"/>
      <c r="C31" s="204"/>
      <c r="D31" s="344" t="s">
        <v>7716</v>
      </c>
      <c r="E31" s="344"/>
      <c r="F31" s="344"/>
      <c r="G31" s="344"/>
      <c r="H31" s="344"/>
      <c r="I31" s="344"/>
      <c r="J31" s="344"/>
      <c r="K31" s="200"/>
    </row>
    <row r="32" spans="2:11" customFormat="1" ht="12.75" customHeight="1">
      <c r="B32" s="203"/>
      <c r="C32" s="204"/>
      <c r="D32" s="204"/>
      <c r="E32" s="204"/>
      <c r="F32" s="204"/>
      <c r="G32" s="204"/>
      <c r="H32" s="204"/>
      <c r="I32" s="204"/>
      <c r="J32" s="204"/>
      <c r="K32" s="200"/>
    </row>
    <row r="33" spans="2:11" customFormat="1" ht="15" customHeight="1">
      <c r="B33" s="203"/>
      <c r="C33" s="204"/>
      <c r="D33" s="344" t="s">
        <v>7717</v>
      </c>
      <c r="E33" s="344"/>
      <c r="F33" s="344"/>
      <c r="G33" s="344"/>
      <c r="H33" s="344"/>
      <c r="I33" s="344"/>
      <c r="J33" s="344"/>
      <c r="K33" s="200"/>
    </row>
    <row r="34" spans="2:11" customFormat="1" ht="15" customHeight="1">
      <c r="B34" s="203"/>
      <c r="C34" s="204"/>
      <c r="D34" s="344" t="s">
        <v>7718</v>
      </c>
      <c r="E34" s="344"/>
      <c r="F34" s="344"/>
      <c r="G34" s="344"/>
      <c r="H34" s="344"/>
      <c r="I34" s="344"/>
      <c r="J34" s="344"/>
      <c r="K34" s="200"/>
    </row>
    <row r="35" spans="2:11" customFormat="1" ht="15" customHeight="1">
      <c r="B35" s="203"/>
      <c r="C35" s="204"/>
      <c r="D35" s="344" t="s">
        <v>7719</v>
      </c>
      <c r="E35" s="344"/>
      <c r="F35" s="344"/>
      <c r="G35" s="344"/>
      <c r="H35" s="344"/>
      <c r="I35" s="344"/>
      <c r="J35" s="344"/>
      <c r="K35" s="200"/>
    </row>
    <row r="36" spans="2:11" customFormat="1" ht="15" customHeight="1">
      <c r="B36" s="203"/>
      <c r="C36" s="204"/>
      <c r="D36" s="202"/>
      <c r="E36" s="205" t="s">
        <v>168</v>
      </c>
      <c r="F36" s="202"/>
      <c r="G36" s="344" t="s">
        <v>7720</v>
      </c>
      <c r="H36" s="344"/>
      <c r="I36" s="344"/>
      <c r="J36" s="344"/>
      <c r="K36" s="200"/>
    </row>
    <row r="37" spans="2:11" customFormat="1" ht="30.75" customHeight="1">
      <c r="B37" s="203"/>
      <c r="C37" s="204"/>
      <c r="D37" s="202"/>
      <c r="E37" s="205" t="s">
        <v>7721</v>
      </c>
      <c r="F37" s="202"/>
      <c r="G37" s="344" t="s">
        <v>7722</v>
      </c>
      <c r="H37" s="344"/>
      <c r="I37" s="344"/>
      <c r="J37" s="344"/>
      <c r="K37" s="200"/>
    </row>
    <row r="38" spans="2:11" customFormat="1" ht="15" customHeight="1">
      <c r="B38" s="203"/>
      <c r="C38" s="204"/>
      <c r="D38" s="202"/>
      <c r="E38" s="205" t="s">
        <v>53</v>
      </c>
      <c r="F38" s="202"/>
      <c r="G38" s="344" t="s">
        <v>7723</v>
      </c>
      <c r="H38" s="344"/>
      <c r="I38" s="344"/>
      <c r="J38" s="344"/>
      <c r="K38" s="200"/>
    </row>
    <row r="39" spans="2:11" customFormat="1" ht="15" customHeight="1">
      <c r="B39" s="203"/>
      <c r="C39" s="204"/>
      <c r="D39" s="202"/>
      <c r="E39" s="205" t="s">
        <v>54</v>
      </c>
      <c r="F39" s="202"/>
      <c r="G39" s="344" t="s">
        <v>7724</v>
      </c>
      <c r="H39" s="344"/>
      <c r="I39" s="344"/>
      <c r="J39" s="344"/>
      <c r="K39" s="200"/>
    </row>
    <row r="40" spans="2:11" customFormat="1" ht="15" customHeight="1">
      <c r="B40" s="203"/>
      <c r="C40" s="204"/>
      <c r="D40" s="202"/>
      <c r="E40" s="205" t="s">
        <v>169</v>
      </c>
      <c r="F40" s="202"/>
      <c r="G40" s="344" t="s">
        <v>7725</v>
      </c>
      <c r="H40" s="344"/>
      <c r="I40" s="344"/>
      <c r="J40" s="344"/>
      <c r="K40" s="200"/>
    </row>
    <row r="41" spans="2:11" customFormat="1" ht="15" customHeight="1">
      <c r="B41" s="203"/>
      <c r="C41" s="204"/>
      <c r="D41" s="202"/>
      <c r="E41" s="205" t="s">
        <v>170</v>
      </c>
      <c r="F41" s="202"/>
      <c r="G41" s="344" t="s">
        <v>7726</v>
      </c>
      <c r="H41" s="344"/>
      <c r="I41" s="344"/>
      <c r="J41" s="344"/>
      <c r="K41" s="200"/>
    </row>
    <row r="42" spans="2:11" customFormat="1" ht="15" customHeight="1">
      <c r="B42" s="203"/>
      <c r="C42" s="204"/>
      <c r="D42" s="202"/>
      <c r="E42" s="205" t="s">
        <v>7727</v>
      </c>
      <c r="F42" s="202"/>
      <c r="G42" s="344" t="s">
        <v>7728</v>
      </c>
      <c r="H42" s="344"/>
      <c r="I42" s="344"/>
      <c r="J42" s="344"/>
      <c r="K42" s="200"/>
    </row>
    <row r="43" spans="2:11" customFormat="1" ht="15" customHeight="1">
      <c r="B43" s="203"/>
      <c r="C43" s="204"/>
      <c r="D43" s="202"/>
      <c r="E43" s="205"/>
      <c r="F43" s="202"/>
      <c r="G43" s="344" t="s">
        <v>7729</v>
      </c>
      <c r="H43" s="344"/>
      <c r="I43" s="344"/>
      <c r="J43" s="344"/>
      <c r="K43" s="200"/>
    </row>
    <row r="44" spans="2:11" customFormat="1" ht="15" customHeight="1">
      <c r="B44" s="203"/>
      <c r="C44" s="204"/>
      <c r="D44" s="202"/>
      <c r="E44" s="205" t="s">
        <v>7730</v>
      </c>
      <c r="F44" s="202"/>
      <c r="G44" s="344" t="s">
        <v>7731</v>
      </c>
      <c r="H44" s="344"/>
      <c r="I44" s="344"/>
      <c r="J44" s="344"/>
      <c r="K44" s="200"/>
    </row>
    <row r="45" spans="2:11" customFormat="1" ht="15" customHeight="1">
      <c r="B45" s="203"/>
      <c r="C45" s="204"/>
      <c r="D45" s="202"/>
      <c r="E45" s="205" t="s">
        <v>172</v>
      </c>
      <c r="F45" s="202"/>
      <c r="G45" s="344" t="s">
        <v>7732</v>
      </c>
      <c r="H45" s="344"/>
      <c r="I45" s="344"/>
      <c r="J45" s="344"/>
      <c r="K45" s="200"/>
    </row>
    <row r="46" spans="2:11" customFormat="1" ht="12.75" customHeight="1">
      <c r="B46" s="203"/>
      <c r="C46" s="204"/>
      <c r="D46" s="202"/>
      <c r="E46" s="202"/>
      <c r="F46" s="202"/>
      <c r="G46" s="202"/>
      <c r="H46" s="202"/>
      <c r="I46" s="202"/>
      <c r="J46" s="202"/>
      <c r="K46" s="200"/>
    </row>
    <row r="47" spans="2:11" customFormat="1" ht="15" customHeight="1">
      <c r="B47" s="203"/>
      <c r="C47" s="204"/>
      <c r="D47" s="344" t="s">
        <v>7733</v>
      </c>
      <c r="E47" s="344"/>
      <c r="F47" s="344"/>
      <c r="G47" s="344"/>
      <c r="H47" s="344"/>
      <c r="I47" s="344"/>
      <c r="J47" s="344"/>
      <c r="K47" s="200"/>
    </row>
    <row r="48" spans="2:11" customFormat="1" ht="15" customHeight="1">
      <c r="B48" s="203"/>
      <c r="C48" s="204"/>
      <c r="D48" s="204"/>
      <c r="E48" s="344" t="s">
        <v>7734</v>
      </c>
      <c r="F48" s="344"/>
      <c r="G48" s="344"/>
      <c r="H48" s="344"/>
      <c r="I48" s="344"/>
      <c r="J48" s="344"/>
      <c r="K48" s="200"/>
    </row>
    <row r="49" spans="2:11" customFormat="1" ht="15" customHeight="1">
      <c r="B49" s="203"/>
      <c r="C49" s="204"/>
      <c r="D49" s="204"/>
      <c r="E49" s="344" t="s">
        <v>7735</v>
      </c>
      <c r="F49" s="344"/>
      <c r="G49" s="344"/>
      <c r="H49" s="344"/>
      <c r="I49" s="344"/>
      <c r="J49" s="344"/>
      <c r="K49" s="200"/>
    </row>
    <row r="50" spans="2:11" customFormat="1" ht="15" customHeight="1">
      <c r="B50" s="203"/>
      <c r="C50" s="204"/>
      <c r="D50" s="204"/>
      <c r="E50" s="344" t="s">
        <v>7736</v>
      </c>
      <c r="F50" s="344"/>
      <c r="G50" s="344"/>
      <c r="H50" s="344"/>
      <c r="I50" s="344"/>
      <c r="J50" s="344"/>
      <c r="K50" s="200"/>
    </row>
    <row r="51" spans="2:11" customFormat="1" ht="15" customHeight="1">
      <c r="B51" s="203"/>
      <c r="C51" s="204"/>
      <c r="D51" s="344" t="s">
        <v>7737</v>
      </c>
      <c r="E51" s="344"/>
      <c r="F51" s="344"/>
      <c r="G51" s="344"/>
      <c r="H51" s="344"/>
      <c r="I51" s="344"/>
      <c r="J51" s="344"/>
      <c r="K51" s="200"/>
    </row>
    <row r="52" spans="2:11" customFormat="1" ht="25.5" customHeight="1">
      <c r="B52" s="199"/>
      <c r="C52" s="346" t="s">
        <v>7738</v>
      </c>
      <c r="D52" s="346"/>
      <c r="E52" s="346"/>
      <c r="F52" s="346"/>
      <c r="G52" s="346"/>
      <c r="H52" s="346"/>
      <c r="I52" s="346"/>
      <c r="J52" s="346"/>
      <c r="K52" s="200"/>
    </row>
    <row r="53" spans="2:11" customFormat="1" ht="5.25" customHeight="1">
      <c r="B53" s="199"/>
      <c r="C53" s="201"/>
      <c r="D53" s="201"/>
      <c r="E53" s="201"/>
      <c r="F53" s="201"/>
      <c r="G53" s="201"/>
      <c r="H53" s="201"/>
      <c r="I53" s="201"/>
      <c r="J53" s="201"/>
      <c r="K53" s="200"/>
    </row>
    <row r="54" spans="2:11" customFormat="1" ht="15" customHeight="1">
      <c r="B54" s="199"/>
      <c r="C54" s="344" t="s">
        <v>7739</v>
      </c>
      <c r="D54" s="344"/>
      <c r="E54" s="344"/>
      <c r="F54" s="344"/>
      <c r="G54" s="344"/>
      <c r="H54" s="344"/>
      <c r="I54" s="344"/>
      <c r="J54" s="344"/>
      <c r="K54" s="200"/>
    </row>
    <row r="55" spans="2:11" customFormat="1" ht="15" customHeight="1">
      <c r="B55" s="199"/>
      <c r="C55" s="344" t="s">
        <v>7740</v>
      </c>
      <c r="D55" s="344"/>
      <c r="E55" s="344"/>
      <c r="F55" s="344"/>
      <c r="G55" s="344"/>
      <c r="H55" s="344"/>
      <c r="I55" s="344"/>
      <c r="J55" s="344"/>
      <c r="K55" s="200"/>
    </row>
    <row r="56" spans="2:11" customFormat="1" ht="12.75" customHeight="1">
      <c r="B56" s="199"/>
      <c r="C56" s="202"/>
      <c r="D56" s="202"/>
      <c r="E56" s="202"/>
      <c r="F56" s="202"/>
      <c r="G56" s="202"/>
      <c r="H56" s="202"/>
      <c r="I56" s="202"/>
      <c r="J56" s="202"/>
      <c r="K56" s="200"/>
    </row>
    <row r="57" spans="2:11" customFormat="1" ht="15" customHeight="1">
      <c r="B57" s="199"/>
      <c r="C57" s="344" t="s">
        <v>7741</v>
      </c>
      <c r="D57" s="344"/>
      <c r="E57" s="344"/>
      <c r="F57" s="344"/>
      <c r="G57" s="344"/>
      <c r="H57" s="344"/>
      <c r="I57" s="344"/>
      <c r="J57" s="344"/>
      <c r="K57" s="200"/>
    </row>
    <row r="58" spans="2:11" customFormat="1" ht="15" customHeight="1">
      <c r="B58" s="199"/>
      <c r="C58" s="204"/>
      <c r="D58" s="344" t="s">
        <v>7742</v>
      </c>
      <c r="E58" s="344"/>
      <c r="F58" s="344"/>
      <c r="G58" s="344"/>
      <c r="H58" s="344"/>
      <c r="I58" s="344"/>
      <c r="J58" s="344"/>
      <c r="K58" s="200"/>
    </row>
    <row r="59" spans="2:11" customFormat="1" ht="15" customHeight="1">
      <c r="B59" s="199"/>
      <c r="C59" s="204"/>
      <c r="D59" s="344" t="s">
        <v>7743</v>
      </c>
      <c r="E59" s="344"/>
      <c r="F59" s="344"/>
      <c r="G59" s="344"/>
      <c r="H59" s="344"/>
      <c r="I59" s="344"/>
      <c r="J59" s="344"/>
      <c r="K59" s="200"/>
    </row>
    <row r="60" spans="2:11" customFormat="1" ht="15" customHeight="1">
      <c r="B60" s="199"/>
      <c r="C60" s="204"/>
      <c r="D60" s="344" t="s">
        <v>7744</v>
      </c>
      <c r="E60" s="344"/>
      <c r="F60" s="344"/>
      <c r="G60" s="344"/>
      <c r="H60" s="344"/>
      <c r="I60" s="344"/>
      <c r="J60" s="344"/>
      <c r="K60" s="200"/>
    </row>
    <row r="61" spans="2:11" customFormat="1" ht="15" customHeight="1">
      <c r="B61" s="199"/>
      <c r="C61" s="204"/>
      <c r="D61" s="344" t="s">
        <v>7745</v>
      </c>
      <c r="E61" s="344"/>
      <c r="F61" s="344"/>
      <c r="G61" s="344"/>
      <c r="H61" s="344"/>
      <c r="I61" s="344"/>
      <c r="J61" s="344"/>
      <c r="K61" s="200"/>
    </row>
    <row r="62" spans="2:11" customFormat="1" ht="15" customHeight="1">
      <c r="B62" s="199"/>
      <c r="C62" s="204"/>
      <c r="D62" s="348" t="s">
        <v>7746</v>
      </c>
      <c r="E62" s="348"/>
      <c r="F62" s="348"/>
      <c r="G62" s="348"/>
      <c r="H62" s="348"/>
      <c r="I62" s="348"/>
      <c r="J62" s="348"/>
      <c r="K62" s="200"/>
    </row>
    <row r="63" spans="2:11" customFormat="1" ht="15" customHeight="1">
      <c r="B63" s="199"/>
      <c r="C63" s="204"/>
      <c r="D63" s="344" t="s">
        <v>7747</v>
      </c>
      <c r="E63" s="344"/>
      <c r="F63" s="344"/>
      <c r="G63" s="344"/>
      <c r="H63" s="344"/>
      <c r="I63" s="344"/>
      <c r="J63" s="344"/>
      <c r="K63" s="200"/>
    </row>
    <row r="64" spans="2:11" customFormat="1" ht="12.75" customHeight="1">
      <c r="B64" s="199"/>
      <c r="C64" s="204"/>
      <c r="D64" s="204"/>
      <c r="E64" s="207"/>
      <c r="F64" s="204"/>
      <c r="G64" s="204"/>
      <c r="H64" s="204"/>
      <c r="I64" s="204"/>
      <c r="J64" s="204"/>
      <c r="K64" s="200"/>
    </row>
    <row r="65" spans="2:11" customFormat="1" ht="15" customHeight="1">
      <c r="B65" s="199"/>
      <c r="C65" s="204"/>
      <c r="D65" s="344" t="s">
        <v>7748</v>
      </c>
      <c r="E65" s="344"/>
      <c r="F65" s="344"/>
      <c r="G65" s="344"/>
      <c r="H65" s="344"/>
      <c r="I65" s="344"/>
      <c r="J65" s="344"/>
      <c r="K65" s="200"/>
    </row>
    <row r="66" spans="2:11" customFormat="1" ht="15" customHeight="1">
      <c r="B66" s="199"/>
      <c r="C66" s="204"/>
      <c r="D66" s="348" t="s">
        <v>7749</v>
      </c>
      <c r="E66" s="348"/>
      <c r="F66" s="348"/>
      <c r="G66" s="348"/>
      <c r="H66" s="348"/>
      <c r="I66" s="348"/>
      <c r="J66" s="348"/>
      <c r="K66" s="200"/>
    </row>
    <row r="67" spans="2:11" customFormat="1" ht="15" customHeight="1">
      <c r="B67" s="199"/>
      <c r="C67" s="204"/>
      <c r="D67" s="344" t="s">
        <v>7750</v>
      </c>
      <c r="E67" s="344"/>
      <c r="F67" s="344"/>
      <c r="G67" s="344"/>
      <c r="H67" s="344"/>
      <c r="I67" s="344"/>
      <c r="J67" s="344"/>
      <c r="K67" s="200"/>
    </row>
    <row r="68" spans="2:11" customFormat="1" ht="15" customHeight="1">
      <c r="B68" s="199"/>
      <c r="C68" s="204"/>
      <c r="D68" s="344" t="s">
        <v>7751</v>
      </c>
      <c r="E68" s="344"/>
      <c r="F68" s="344"/>
      <c r="G68" s="344"/>
      <c r="H68" s="344"/>
      <c r="I68" s="344"/>
      <c r="J68" s="344"/>
      <c r="K68" s="200"/>
    </row>
    <row r="69" spans="2:11" customFormat="1" ht="15" customHeight="1">
      <c r="B69" s="199"/>
      <c r="C69" s="204"/>
      <c r="D69" s="344" t="s">
        <v>7752</v>
      </c>
      <c r="E69" s="344"/>
      <c r="F69" s="344"/>
      <c r="G69" s="344"/>
      <c r="H69" s="344"/>
      <c r="I69" s="344"/>
      <c r="J69" s="344"/>
      <c r="K69" s="200"/>
    </row>
    <row r="70" spans="2:11" customFormat="1" ht="15" customHeight="1">
      <c r="B70" s="199"/>
      <c r="C70" s="204"/>
      <c r="D70" s="344" t="s">
        <v>7753</v>
      </c>
      <c r="E70" s="344"/>
      <c r="F70" s="344"/>
      <c r="G70" s="344"/>
      <c r="H70" s="344"/>
      <c r="I70" s="344"/>
      <c r="J70" s="344"/>
      <c r="K70" s="200"/>
    </row>
    <row r="71" spans="2:11" customFormat="1" ht="12.75" customHeight="1">
      <c r="B71" s="208"/>
      <c r="C71" s="209"/>
      <c r="D71" s="209"/>
      <c r="E71" s="209"/>
      <c r="F71" s="209"/>
      <c r="G71" s="209"/>
      <c r="H71" s="209"/>
      <c r="I71" s="209"/>
      <c r="J71" s="209"/>
      <c r="K71" s="210"/>
    </row>
    <row r="72" spans="2:11" customFormat="1" ht="18.75" customHeight="1">
      <c r="B72" s="211"/>
      <c r="C72" s="211"/>
      <c r="D72" s="211"/>
      <c r="E72" s="211"/>
      <c r="F72" s="211"/>
      <c r="G72" s="211"/>
      <c r="H72" s="211"/>
      <c r="I72" s="211"/>
      <c r="J72" s="211"/>
      <c r="K72" s="212"/>
    </row>
    <row r="73" spans="2:11" customFormat="1" ht="18.75" customHeight="1">
      <c r="B73" s="212"/>
      <c r="C73" s="212"/>
      <c r="D73" s="212"/>
      <c r="E73" s="212"/>
      <c r="F73" s="212"/>
      <c r="G73" s="212"/>
      <c r="H73" s="212"/>
      <c r="I73" s="212"/>
      <c r="J73" s="212"/>
      <c r="K73" s="212"/>
    </row>
    <row r="74" spans="2:11" customFormat="1" ht="7.5" customHeight="1">
      <c r="B74" s="213"/>
      <c r="C74" s="214"/>
      <c r="D74" s="214"/>
      <c r="E74" s="214"/>
      <c r="F74" s="214"/>
      <c r="G74" s="214"/>
      <c r="H74" s="214"/>
      <c r="I74" s="214"/>
      <c r="J74" s="214"/>
      <c r="K74" s="215"/>
    </row>
    <row r="75" spans="2:11" customFormat="1" ht="45" customHeight="1">
      <c r="B75" s="216"/>
      <c r="C75" s="347" t="s">
        <v>7754</v>
      </c>
      <c r="D75" s="347"/>
      <c r="E75" s="347"/>
      <c r="F75" s="347"/>
      <c r="G75" s="347"/>
      <c r="H75" s="347"/>
      <c r="I75" s="347"/>
      <c r="J75" s="347"/>
      <c r="K75" s="217"/>
    </row>
    <row r="76" spans="2:11" customFormat="1" ht="17.25" customHeight="1">
      <c r="B76" s="216"/>
      <c r="C76" s="218" t="s">
        <v>7755</v>
      </c>
      <c r="D76" s="218"/>
      <c r="E76" s="218"/>
      <c r="F76" s="218" t="s">
        <v>7756</v>
      </c>
      <c r="G76" s="219"/>
      <c r="H76" s="218" t="s">
        <v>54</v>
      </c>
      <c r="I76" s="218" t="s">
        <v>57</v>
      </c>
      <c r="J76" s="218" t="s">
        <v>7757</v>
      </c>
      <c r="K76" s="217"/>
    </row>
    <row r="77" spans="2:11" customFormat="1" ht="17.25" customHeight="1">
      <c r="B77" s="216"/>
      <c r="C77" s="220" t="s">
        <v>7758</v>
      </c>
      <c r="D77" s="220"/>
      <c r="E77" s="220"/>
      <c r="F77" s="221" t="s">
        <v>7759</v>
      </c>
      <c r="G77" s="222"/>
      <c r="H77" s="220"/>
      <c r="I77" s="220"/>
      <c r="J77" s="220" t="s">
        <v>7760</v>
      </c>
      <c r="K77" s="217"/>
    </row>
    <row r="78" spans="2:11" customFormat="1" ht="5.25" customHeight="1">
      <c r="B78" s="216"/>
      <c r="C78" s="223"/>
      <c r="D78" s="223"/>
      <c r="E78" s="223"/>
      <c r="F78" s="223"/>
      <c r="G78" s="224"/>
      <c r="H78" s="223"/>
      <c r="I78" s="223"/>
      <c r="J78" s="223"/>
      <c r="K78" s="217"/>
    </row>
    <row r="79" spans="2:11" customFormat="1" ht="15" customHeight="1">
      <c r="B79" s="216"/>
      <c r="C79" s="205" t="s">
        <v>53</v>
      </c>
      <c r="D79" s="225"/>
      <c r="E79" s="225"/>
      <c r="F79" s="226" t="s">
        <v>7761</v>
      </c>
      <c r="G79" s="227"/>
      <c r="H79" s="205" t="s">
        <v>7762</v>
      </c>
      <c r="I79" s="205" t="s">
        <v>7763</v>
      </c>
      <c r="J79" s="205">
        <v>20</v>
      </c>
      <c r="K79" s="217"/>
    </row>
    <row r="80" spans="2:11" customFormat="1" ht="15" customHeight="1">
      <c r="B80" s="216"/>
      <c r="C80" s="205" t="s">
        <v>7764</v>
      </c>
      <c r="D80" s="205"/>
      <c r="E80" s="205"/>
      <c r="F80" s="226" t="s">
        <v>7761</v>
      </c>
      <c r="G80" s="227"/>
      <c r="H80" s="205" t="s">
        <v>7765</v>
      </c>
      <c r="I80" s="205" t="s">
        <v>7763</v>
      </c>
      <c r="J80" s="205">
        <v>120</v>
      </c>
      <c r="K80" s="217"/>
    </row>
    <row r="81" spans="2:11" customFormat="1" ht="15" customHeight="1">
      <c r="B81" s="228"/>
      <c r="C81" s="205" t="s">
        <v>7766</v>
      </c>
      <c r="D81" s="205"/>
      <c r="E81" s="205"/>
      <c r="F81" s="226" t="s">
        <v>7767</v>
      </c>
      <c r="G81" s="227"/>
      <c r="H81" s="205" t="s">
        <v>7768</v>
      </c>
      <c r="I81" s="205" t="s">
        <v>7763</v>
      </c>
      <c r="J81" s="205">
        <v>50</v>
      </c>
      <c r="K81" s="217"/>
    </row>
    <row r="82" spans="2:11" customFormat="1" ht="15" customHeight="1">
      <c r="B82" s="228"/>
      <c r="C82" s="205" t="s">
        <v>7769</v>
      </c>
      <c r="D82" s="205"/>
      <c r="E82" s="205"/>
      <c r="F82" s="226" t="s">
        <v>7761</v>
      </c>
      <c r="G82" s="227"/>
      <c r="H82" s="205" t="s">
        <v>7770</v>
      </c>
      <c r="I82" s="205" t="s">
        <v>7771</v>
      </c>
      <c r="J82" s="205"/>
      <c r="K82" s="217"/>
    </row>
    <row r="83" spans="2:11" customFormat="1" ht="15" customHeight="1">
      <c r="B83" s="228"/>
      <c r="C83" s="205" t="s">
        <v>7772</v>
      </c>
      <c r="D83" s="205"/>
      <c r="E83" s="205"/>
      <c r="F83" s="226" t="s">
        <v>7767</v>
      </c>
      <c r="G83" s="205"/>
      <c r="H83" s="205" t="s">
        <v>7773</v>
      </c>
      <c r="I83" s="205" t="s">
        <v>7763</v>
      </c>
      <c r="J83" s="205">
        <v>15</v>
      </c>
      <c r="K83" s="217"/>
    </row>
    <row r="84" spans="2:11" customFormat="1" ht="15" customHeight="1">
      <c r="B84" s="228"/>
      <c r="C84" s="205" t="s">
        <v>7774</v>
      </c>
      <c r="D84" s="205"/>
      <c r="E84" s="205"/>
      <c r="F84" s="226" t="s">
        <v>7767</v>
      </c>
      <c r="G84" s="205"/>
      <c r="H84" s="205" t="s">
        <v>7775</v>
      </c>
      <c r="I84" s="205" t="s">
        <v>7763</v>
      </c>
      <c r="J84" s="205">
        <v>15</v>
      </c>
      <c r="K84" s="217"/>
    </row>
    <row r="85" spans="2:11" customFormat="1" ht="15" customHeight="1">
      <c r="B85" s="228"/>
      <c r="C85" s="205" t="s">
        <v>7776</v>
      </c>
      <c r="D85" s="205"/>
      <c r="E85" s="205"/>
      <c r="F85" s="226" t="s">
        <v>7767</v>
      </c>
      <c r="G85" s="205"/>
      <c r="H85" s="205" t="s">
        <v>7777</v>
      </c>
      <c r="I85" s="205" t="s">
        <v>7763</v>
      </c>
      <c r="J85" s="205">
        <v>20</v>
      </c>
      <c r="K85" s="217"/>
    </row>
    <row r="86" spans="2:11" customFormat="1" ht="15" customHeight="1">
      <c r="B86" s="228"/>
      <c r="C86" s="205" t="s">
        <v>7778</v>
      </c>
      <c r="D86" s="205"/>
      <c r="E86" s="205"/>
      <c r="F86" s="226" t="s">
        <v>7767</v>
      </c>
      <c r="G86" s="205"/>
      <c r="H86" s="205" t="s">
        <v>7779</v>
      </c>
      <c r="I86" s="205" t="s">
        <v>7763</v>
      </c>
      <c r="J86" s="205">
        <v>20</v>
      </c>
      <c r="K86" s="217"/>
    </row>
    <row r="87" spans="2:11" customFormat="1" ht="15" customHeight="1">
      <c r="B87" s="228"/>
      <c r="C87" s="205" t="s">
        <v>7780</v>
      </c>
      <c r="D87" s="205"/>
      <c r="E87" s="205"/>
      <c r="F87" s="226" t="s">
        <v>7767</v>
      </c>
      <c r="G87" s="227"/>
      <c r="H87" s="205" t="s">
        <v>7781</v>
      </c>
      <c r="I87" s="205" t="s">
        <v>7763</v>
      </c>
      <c r="J87" s="205">
        <v>50</v>
      </c>
      <c r="K87" s="217"/>
    </row>
    <row r="88" spans="2:11" customFormat="1" ht="15" customHeight="1">
      <c r="B88" s="228"/>
      <c r="C88" s="205" t="s">
        <v>7782</v>
      </c>
      <c r="D88" s="205"/>
      <c r="E88" s="205"/>
      <c r="F88" s="226" t="s">
        <v>7767</v>
      </c>
      <c r="G88" s="227"/>
      <c r="H88" s="205" t="s">
        <v>7783</v>
      </c>
      <c r="I88" s="205" t="s">
        <v>7763</v>
      </c>
      <c r="J88" s="205">
        <v>20</v>
      </c>
      <c r="K88" s="217"/>
    </row>
    <row r="89" spans="2:11" customFormat="1" ht="15" customHeight="1">
      <c r="B89" s="228"/>
      <c r="C89" s="205" t="s">
        <v>7784</v>
      </c>
      <c r="D89" s="205"/>
      <c r="E89" s="205"/>
      <c r="F89" s="226" t="s">
        <v>7767</v>
      </c>
      <c r="G89" s="227"/>
      <c r="H89" s="205" t="s">
        <v>7785</v>
      </c>
      <c r="I89" s="205" t="s">
        <v>7763</v>
      </c>
      <c r="J89" s="205">
        <v>20</v>
      </c>
      <c r="K89" s="217"/>
    </row>
    <row r="90" spans="2:11" customFormat="1" ht="15" customHeight="1">
      <c r="B90" s="228"/>
      <c r="C90" s="205" t="s">
        <v>7786</v>
      </c>
      <c r="D90" s="205"/>
      <c r="E90" s="205"/>
      <c r="F90" s="226" t="s">
        <v>7767</v>
      </c>
      <c r="G90" s="227"/>
      <c r="H90" s="205" t="s">
        <v>7787</v>
      </c>
      <c r="I90" s="205" t="s">
        <v>7763</v>
      </c>
      <c r="J90" s="205">
        <v>50</v>
      </c>
      <c r="K90" s="217"/>
    </row>
    <row r="91" spans="2:11" customFormat="1" ht="15" customHeight="1">
      <c r="B91" s="228"/>
      <c r="C91" s="205" t="s">
        <v>7788</v>
      </c>
      <c r="D91" s="205"/>
      <c r="E91" s="205"/>
      <c r="F91" s="226" t="s">
        <v>7767</v>
      </c>
      <c r="G91" s="227"/>
      <c r="H91" s="205" t="s">
        <v>7788</v>
      </c>
      <c r="I91" s="205" t="s">
        <v>7763</v>
      </c>
      <c r="J91" s="205">
        <v>50</v>
      </c>
      <c r="K91" s="217"/>
    </row>
    <row r="92" spans="2:11" customFormat="1" ht="15" customHeight="1">
      <c r="B92" s="228"/>
      <c r="C92" s="205" t="s">
        <v>7789</v>
      </c>
      <c r="D92" s="205"/>
      <c r="E92" s="205"/>
      <c r="F92" s="226" t="s">
        <v>7767</v>
      </c>
      <c r="G92" s="227"/>
      <c r="H92" s="205" t="s">
        <v>7790</v>
      </c>
      <c r="I92" s="205" t="s">
        <v>7763</v>
      </c>
      <c r="J92" s="205">
        <v>255</v>
      </c>
      <c r="K92" s="217"/>
    </row>
    <row r="93" spans="2:11" customFormat="1" ht="15" customHeight="1">
      <c r="B93" s="228"/>
      <c r="C93" s="205" t="s">
        <v>7791</v>
      </c>
      <c r="D93" s="205"/>
      <c r="E93" s="205"/>
      <c r="F93" s="226" t="s">
        <v>7761</v>
      </c>
      <c r="G93" s="227"/>
      <c r="H93" s="205" t="s">
        <v>7792</v>
      </c>
      <c r="I93" s="205" t="s">
        <v>7793</v>
      </c>
      <c r="J93" s="205"/>
      <c r="K93" s="217"/>
    </row>
    <row r="94" spans="2:11" customFormat="1" ht="15" customHeight="1">
      <c r="B94" s="228"/>
      <c r="C94" s="205" t="s">
        <v>7794</v>
      </c>
      <c r="D94" s="205"/>
      <c r="E94" s="205"/>
      <c r="F94" s="226" t="s">
        <v>7761</v>
      </c>
      <c r="G94" s="227"/>
      <c r="H94" s="205" t="s">
        <v>7795</v>
      </c>
      <c r="I94" s="205" t="s">
        <v>7796</v>
      </c>
      <c r="J94" s="205"/>
      <c r="K94" s="217"/>
    </row>
    <row r="95" spans="2:11" customFormat="1" ht="15" customHeight="1">
      <c r="B95" s="228"/>
      <c r="C95" s="205" t="s">
        <v>7797</v>
      </c>
      <c r="D95" s="205"/>
      <c r="E95" s="205"/>
      <c r="F95" s="226" t="s">
        <v>7761</v>
      </c>
      <c r="G95" s="227"/>
      <c r="H95" s="205" t="s">
        <v>7797</v>
      </c>
      <c r="I95" s="205" t="s">
        <v>7796</v>
      </c>
      <c r="J95" s="205"/>
      <c r="K95" s="217"/>
    </row>
    <row r="96" spans="2:11" customFormat="1" ht="15" customHeight="1">
      <c r="B96" s="228"/>
      <c r="C96" s="205" t="s">
        <v>38</v>
      </c>
      <c r="D96" s="205"/>
      <c r="E96" s="205"/>
      <c r="F96" s="226" t="s">
        <v>7761</v>
      </c>
      <c r="G96" s="227"/>
      <c r="H96" s="205" t="s">
        <v>7798</v>
      </c>
      <c r="I96" s="205" t="s">
        <v>7796</v>
      </c>
      <c r="J96" s="205"/>
      <c r="K96" s="217"/>
    </row>
    <row r="97" spans="2:11" customFormat="1" ht="15" customHeight="1">
      <c r="B97" s="228"/>
      <c r="C97" s="205" t="s">
        <v>48</v>
      </c>
      <c r="D97" s="205"/>
      <c r="E97" s="205"/>
      <c r="F97" s="226" t="s">
        <v>7761</v>
      </c>
      <c r="G97" s="227"/>
      <c r="H97" s="205" t="s">
        <v>7799</v>
      </c>
      <c r="I97" s="205" t="s">
        <v>7796</v>
      </c>
      <c r="J97" s="205"/>
      <c r="K97" s="217"/>
    </row>
    <row r="98" spans="2:11" customFormat="1" ht="15" customHeight="1">
      <c r="B98" s="229"/>
      <c r="C98" s="230"/>
      <c r="D98" s="230"/>
      <c r="E98" s="230"/>
      <c r="F98" s="230"/>
      <c r="G98" s="230"/>
      <c r="H98" s="230"/>
      <c r="I98" s="230"/>
      <c r="J98" s="230"/>
      <c r="K98" s="231"/>
    </row>
    <row r="99" spans="2:11" customFormat="1" ht="18.75" customHeight="1">
      <c r="B99" s="232"/>
      <c r="C99" s="233"/>
      <c r="D99" s="233"/>
      <c r="E99" s="233"/>
      <c r="F99" s="233"/>
      <c r="G99" s="233"/>
      <c r="H99" s="233"/>
      <c r="I99" s="233"/>
      <c r="J99" s="233"/>
      <c r="K99" s="232"/>
    </row>
    <row r="100" spans="2:11" customFormat="1" ht="18.75" customHeight="1">
      <c r="B100" s="212"/>
      <c r="C100" s="212"/>
      <c r="D100" s="212"/>
      <c r="E100" s="212"/>
      <c r="F100" s="212"/>
      <c r="G100" s="212"/>
      <c r="H100" s="212"/>
      <c r="I100" s="212"/>
      <c r="J100" s="212"/>
      <c r="K100" s="212"/>
    </row>
    <row r="101" spans="2:11" customFormat="1" ht="7.5" customHeight="1">
      <c r="B101" s="213"/>
      <c r="C101" s="214"/>
      <c r="D101" s="214"/>
      <c r="E101" s="214"/>
      <c r="F101" s="214"/>
      <c r="G101" s="214"/>
      <c r="H101" s="214"/>
      <c r="I101" s="214"/>
      <c r="J101" s="214"/>
      <c r="K101" s="215"/>
    </row>
    <row r="102" spans="2:11" customFormat="1" ht="45" customHeight="1">
      <c r="B102" s="216"/>
      <c r="C102" s="347" t="s">
        <v>7800</v>
      </c>
      <c r="D102" s="347"/>
      <c r="E102" s="347"/>
      <c r="F102" s="347"/>
      <c r="G102" s="347"/>
      <c r="H102" s="347"/>
      <c r="I102" s="347"/>
      <c r="J102" s="347"/>
      <c r="K102" s="217"/>
    </row>
    <row r="103" spans="2:11" customFormat="1" ht="17.25" customHeight="1">
      <c r="B103" s="216"/>
      <c r="C103" s="218" t="s">
        <v>7755</v>
      </c>
      <c r="D103" s="218"/>
      <c r="E103" s="218"/>
      <c r="F103" s="218" t="s">
        <v>7756</v>
      </c>
      <c r="G103" s="219"/>
      <c r="H103" s="218" t="s">
        <v>54</v>
      </c>
      <c r="I103" s="218" t="s">
        <v>57</v>
      </c>
      <c r="J103" s="218" t="s">
        <v>7757</v>
      </c>
      <c r="K103" s="217"/>
    </row>
    <row r="104" spans="2:11" customFormat="1" ht="17.25" customHeight="1">
      <c r="B104" s="216"/>
      <c r="C104" s="220" t="s">
        <v>7758</v>
      </c>
      <c r="D104" s="220"/>
      <c r="E104" s="220"/>
      <c r="F104" s="221" t="s">
        <v>7759</v>
      </c>
      <c r="G104" s="222"/>
      <c r="H104" s="220"/>
      <c r="I104" s="220"/>
      <c r="J104" s="220" t="s">
        <v>7760</v>
      </c>
      <c r="K104" s="217"/>
    </row>
    <row r="105" spans="2:11" customFormat="1" ht="5.25" customHeight="1">
      <c r="B105" s="216"/>
      <c r="C105" s="218"/>
      <c r="D105" s="218"/>
      <c r="E105" s="218"/>
      <c r="F105" s="218"/>
      <c r="G105" s="234"/>
      <c r="H105" s="218"/>
      <c r="I105" s="218"/>
      <c r="J105" s="218"/>
      <c r="K105" s="217"/>
    </row>
    <row r="106" spans="2:11" customFormat="1" ht="15" customHeight="1">
      <c r="B106" s="216"/>
      <c r="C106" s="205" t="s">
        <v>53</v>
      </c>
      <c r="D106" s="225"/>
      <c r="E106" s="225"/>
      <c r="F106" s="226" t="s">
        <v>7761</v>
      </c>
      <c r="G106" s="205"/>
      <c r="H106" s="205" t="s">
        <v>7801</v>
      </c>
      <c r="I106" s="205" t="s">
        <v>7763</v>
      </c>
      <c r="J106" s="205">
        <v>20</v>
      </c>
      <c r="K106" s="217"/>
    </row>
    <row r="107" spans="2:11" customFormat="1" ht="15" customHeight="1">
      <c r="B107" s="216"/>
      <c r="C107" s="205" t="s">
        <v>7764</v>
      </c>
      <c r="D107" s="205"/>
      <c r="E107" s="205"/>
      <c r="F107" s="226" t="s">
        <v>7761</v>
      </c>
      <c r="G107" s="205"/>
      <c r="H107" s="205" t="s">
        <v>7801</v>
      </c>
      <c r="I107" s="205" t="s">
        <v>7763</v>
      </c>
      <c r="J107" s="205">
        <v>120</v>
      </c>
      <c r="K107" s="217"/>
    </row>
    <row r="108" spans="2:11" customFormat="1" ht="15" customHeight="1">
      <c r="B108" s="228"/>
      <c r="C108" s="205" t="s">
        <v>7766</v>
      </c>
      <c r="D108" s="205"/>
      <c r="E108" s="205"/>
      <c r="F108" s="226" t="s">
        <v>7767</v>
      </c>
      <c r="G108" s="205"/>
      <c r="H108" s="205" t="s">
        <v>7801</v>
      </c>
      <c r="I108" s="205" t="s">
        <v>7763</v>
      </c>
      <c r="J108" s="205">
        <v>50</v>
      </c>
      <c r="K108" s="217"/>
    </row>
    <row r="109" spans="2:11" customFormat="1" ht="15" customHeight="1">
      <c r="B109" s="228"/>
      <c r="C109" s="205" t="s">
        <v>7769</v>
      </c>
      <c r="D109" s="205"/>
      <c r="E109" s="205"/>
      <c r="F109" s="226" t="s">
        <v>7761</v>
      </c>
      <c r="G109" s="205"/>
      <c r="H109" s="205" t="s">
        <v>7801</v>
      </c>
      <c r="I109" s="205" t="s">
        <v>7771</v>
      </c>
      <c r="J109" s="205"/>
      <c r="K109" s="217"/>
    </row>
    <row r="110" spans="2:11" customFormat="1" ht="15" customHeight="1">
      <c r="B110" s="228"/>
      <c r="C110" s="205" t="s">
        <v>7780</v>
      </c>
      <c r="D110" s="205"/>
      <c r="E110" s="205"/>
      <c r="F110" s="226" t="s">
        <v>7767</v>
      </c>
      <c r="G110" s="205"/>
      <c r="H110" s="205" t="s">
        <v>7801</v>
      </c>
      <c r="I110" s="205" t="s">
        <v>7763</v>
      </c>
      <c r="J110" s="205">
        <v>50</v>
      </c>
      <c r="K110" s="217"/>
    </row>
    <row r="111" spans="2:11" customFormat="1" ht="15" customHeight="1">
      <c r="B111" s="228"/>
      <c r="C111" s="205" t="s">
        <v>7788</v>
      </c>
      <c r="D111" s="205"/>
      <c r="E111" s="205"/>
      <c r="F111" s="226" t="s">
        <v>7767</v>
      </c>
      <c r="G111" s="205"/>
      <c r="H111" s="205" t="s">
        <v>7801</v>
      </c>
      <c r="I111" s="205" t="s">
        <v>7763</v>
      </c>
      <c r="J111" s="205">
        <v>50</v>
      </c>
      <c r="K111" s="217"/>
    </row>
    <row r="112" spans="2:11" customFormat="1" ht="15" customHeight="1">
      <c r="B112" s="228"/>
      <c r="C112" s="205" t="s">
        <v>7786</v>
      </c>
      <c r="D112" s="205"/>
      <c r="E112" s="205"/>
      <c r="F112" s="226" t="s">
        <v>7767</v>
      </c>
      <c r="G112" s="205"/>
      <c r="H112" s="205" t="s">
        <v>7801</v>
      </c>
      <c r="I112" s="205" t="s">
        <v>7763</v>
      </c>
      <c r="J112" s="205">
        <v>50</v>
      </c>
      <c r="K112" s="217"/>
    </row>
    <row r="113" spans="2:11" customFormat="1" ht="15" customHeight="1">
      <c r="B113" s="228"/>
      <c r="C113" s="205" t="s">
        <v>53</v>
      </c>
      <c r="D113" s="205"/>
      <c r="E113" s="205"/>
      <c r="F113" s="226" t="s">
        <v>7761</v>
      </c>
      <c r="G113" s="205"/>
      <c r="H113" s="205" t="s">
        <v>7802</v>
      </c>
      <c r="I113" s="205" t="s">
        <v>7763</v>
      </c>
      <c r="J113" s="205">
        <v>20</v>
      </c>
      <c r="K113" s="217"/>
    </row>
    <row r="114" spans="2:11" customFormat="1" ht="15" customHeight="1">
      <c r="B114" s="228"/>
      <c r="C114" s="205" t="s">
        <v>7803</v>
      </c>
      <c r="D114" s="205"/>
      <c r="E114" s="205"/>
      <c r="F114" s="226" t="s">
        <v>7761</v>
      </c>
      <c r="G114" s="205"/>
      <c r="H114" s="205" t="s">
        <v>7804</v>
      </c>
      <c r="I114" s="205" t="s">
        <v>7763</v>
      </c>
      <c r="J114" s="205">
        <v>120</v>
      </c>
      <c r="K114" s="217"/>
    </row>
    <row r="115" spans="2:11" customFormat="1" ht="15" customHeight="1">
      <c r="B115" s="228"/>
      <c r="C115" s="205" t="s">
        <v>38</v>
      </c>
      <c r="D115" s="205"/>
      <c r="E115" s="205"/>
      <c r="F115" s="226" t="s">
        <v>7761</v>
      </c>
      <c r="G115" s="205"/>
      <c r="H115" s="205" t="s">
        <v>7805</v>
      </c>
      <c r="I115" s="205" t="s">
        <v>7796</v>
      </c>
      <c r="J115" s="205"/>
      <c r="K115" s="217"/>
    </row>
    <row r="116" spans="2:11" customFormat="1" ht="15" customHeight="1">
      <c r="B116" s="228"/>
      <c r="C116" s="205" t="s">
        <v>48</v>
      </c>
      <c r="D116" s="205"/>
      <c r="E116" s="205"/>
      <c r="F116" s="226" t="s">
        <v>7761</v>
      </c>
      <c r="G116" s="205"/>
      <c r="H116" s="205" t="s">
        <v>7806</v>
      </c>
      <c r="I116" s="205" t="s">
        <v>7796</v>
      </c>
      <c r="J116" s="205"/>
      <c r="K116" s="217"/>
    </row>
    <row r="117" spans="2:11" customFormat="1" ht="15" customHeight="1">
      <c r="B117" s="228"/>
      <c r="C117" s="205" t="s">
        <v>57</v>
      </c>
      <c r="D117" s="205"/>
      <c r="E117" s="205"/>
      <c r="F117" s="226" t="s">
        <v>7761</v>
      </c>
      <c r="G117" s="205"/>
      <c r="H117" s="205" t="s">
        <v>7807</v>
      </c>
      <c r="I117" s="205" t="s">
        <v>7808</v>
      </c>
      <c r="J117" s="205"/>
      <c r="K117" s="217"/>
    </row>
    <row r="118" spans="2:11" customFormat="1" ht="15" customHeight="1">
      <c r="B118" s="229"/>
      <c r="C118" s="235"/>
      <c r="D118" s="235"/>
      <c r="E118" s="235"/>
      <c r="F118" s="235"/>
      <c r="G118" s="235"/>
      <c r="H118" s="235"/>
      <c r="I118" s="235"/>
      <c r="J118" s="235"/>
      <c r="K118" s="231"/>
    </row>
    <row r="119" spans="2:11" customFormat="1" ht="18.75" customHeight="1">
      <c r="B119" s="236"/>
      <c r="C119" s="237"/>
      <c r="D119" s="237"/>
      <c r="E119" s="237"/>
      <c r="F119" s="238"/>
      <c r="G119" s="237"/>
      <c r="H119" s="237"/>
      <c r="I119" s="237"/>
      <c r="J119" s="237"/>
      <c r="K119" s="236"/>
    </row>
    <row r="120" spans="2:11" customFormat="1" ht="18.75" customHeight="1">
      <c r="B120" s="212"/>
      <c r="C120" s="212"/>
      <c r="D120" s="212"/>
      <c r="E120" s="212"/>
      <c r="F120" s="212"/>
      <c r="G120" s="212"/>
      <c r="H120" s="212"/>
      <c r="I120" s="212"/>
      <c r="J120" s="212"/>
      <c r="K120" s="212"/>
    </row>
    <row r="121" spans="2:11" customFormat="1" ht="7.5" customHeight="1">
      <c r="B121" s="239"/>
      <c r="C121" s="240"/>
      <c r="D121" s="240"/>
      <c r="E121" s="240"/>
      <c r="F121" s="240"/>
      <c r="G121" s="240"/>
      <c r="H121" s="240"/>
      <c r="I121" s="240"/>
      <c r="J121" s="240"/>
      <c r="K121" s="241"/>
    </row>
    <row r="122" spans="2:11" customFormat="1" ht="45" customHeight="1">
      <c r="B122" s="242"/>
      <c r="C122" s="345" t="s">
        <v>7809</v>
      </c>
      <c r="D122" s="345"/>
      <c r="E122" s="345"/>
      <c r="F122" s="345"/>
      <c r="G122" s="345"/>
      <c r="H122" s="345"/>
      <c r="I122" s="345"/>
      <c r="J122" s="345"/>
      <c r="K122" s="243"/>
    </row>
    <row r="123" spans="2:11" customFormat="1" ht="17.25" customHeight="1">
      <c r="B123" s="244"/>
      <c r="C123" s="218" t="s">
        <v>7755</v>
      </c>
      <c r="D123" s="218"/>
      <c r="E123" s="218"/>
      <c r="F123" s="218" t="s">
        <v>7756</v>
      </c>
      <c r="G123" s="219"/>
      <c r="H123" s="218" t="s">
        <v>54</v>
      </c>
      <c r="I123" s="218" t="s">
        <v>57</v>
      </c>
      <c r="J123" s="218" t="s">
        <v>7757</v>
      </c>
      <c r="K123" s="245"/>
    </row>
    <row r="124" spans="2:11" customFormat="1" ht="17.25" customHeight="1">
      <c r="B124" s="244"/>
      <c r="C124" s="220" t="s">
        <v>7758</v>
      </c>
      <c r="D124" s="220"/>
      <c r="E124" s="220"/>
      <c r="F124" s="221" t="s">
        <v>7759</v>
      </c>
      <c r="G124" s="222"/>
      <c r="H124" s="220"/>
      <c r="I124" s="220"/>
      <c r="J124" s="220" t="s">
        <v>7760</v>
      </c>
      <c r="K124" s="245"/>
    </row>
    <row r="125" spans="2:11" customFormat="1" ht="5.25" customHeight="1">
      <c r="B125" s="246"/>
      <c r="C125" s="223"/>
      <c r="D125" s="223"/>
      <c r="E125" s="223"/>
      <c r="F125" s="223"/>
      <c r="G125" s="247"/>
      <c r="H125" s="223"/>
      <c r="I125" s="223"/>
      <c r="J125" s="223"/>
      <c r="K125" s="248"/>
    </row>
    <row r="126" spans="2:11" customFormat="1" ht="15" customHeight="1">
      <c r="B126" s="246"/>
      <c r="C126" s="205" t="s">
        <v>7764</v>
      </c>
      <c r="D126" s="225"/>
      <c r="E126" s="225"/>
      <c r="F126" s="226" t="s">
        <v>7761</v>
      </c>
      <c r="G126" s="205"/>
      <c r="H126" s="205" t="s">
        <v>7801</v>
      </c>
      <c r="I126" s="205" t="s">
        <v>7763</v>
      </c>
      <c r="J126" s="205">
        <v>120</v>
      </c>
      <c r="K126" s="249"/>
    </row>
    <row r="127" spans="2:11" customFormat="1" ht="15" customHeight="1">
      <c r="B127" s="246"/>
      <c r="C127" s="205" t="s">
        <v>7810</v>
      </c>
      <c r="D127" s="205"/>
      <c r="E127" s="205"/>
      <c r="F127" s="226" t="s">
        <v>7761</v>
      </c>
      <c r="G127" s="205"/>
      <c r="H127" s="205" t="s">
        <v>7811</v>
      </c>
      <c r="I127" s="205" t="s">
        <v>7763</v>
      </c>
      <c r="J127" s="205" t="s">
        <v>7812</v>
      </c>
      <c r="K127" s="249"/>
    </row>
    <row r="128" spans="2:11" customFormat="1" ht="15" customHeight="1">
      <c r="B128" s="246"/>
      <c r="C128" s="205" t="s">
        <v>85</v>
      </c>
      <c r="D128" s="205"/>
      <c r="E128" s="205"/>
      <c r="F128" s="226" t="s">
        <v>7761</v>
      </c>
      <c r="G128" s="205"/>
      <c r="H128" s="205" t="s">
        <v>7813</v>
      </c>
      <c r="I128" s="205" t="s">
        <v>7763</v>
      </c>
      <c r="J128" s="205" t="s">
        <v>7812</v>
      </c>
      <c r="K128" s="249"/>
    </row>
    <row r="129" spans="2:11" customFormat="1" ht="15" customHeight="1">
      <c r="B129" s="246"/>
      <c r="C129" s="205" t="s">
        <v>7772</v>
      </c>
      <c r="D129" s="205"/>
      <c r="E129" s="205"/>
      <c r="F129" s="226" t="s">
        <v>7767</v>
      </c>
      <c r="G129" s="205"/>
      <c r="H129" s="205" t="s">
        <v>7773</v>
      </c>
      <c r="I129" s="205" t="s">
        <v>7763</v>
      </c>
      <c r="J129" s="205">
        <v>15</v>
      </c>
      <c r="K129" s="249"/>
    </row>
    <row r="130" spans="2:11" customFormat="1" ht="15" customHeight="1">
      <c r="B130" s="246"/>
      <c r="C130" s="205" t="s">
        <v>7774</v>
      </c>
      <c r="D130" s="205"/>
      <c r="E130" s="205"/>
      <c r="F130" s="226" t="s">
        <v>7767</v>
      </c>
      <c r="G130" s="205"/>
      <c r="H130" s="205" t="s">
        <v>7775</v>
      </c>
      <c r="I130" s="205" t="s">
        <v>7763</v>
      </c>
      <c r="J130" s="205">
        <v>15</v>
      </c>
      <c r="K130" s="249"/>
    </row>
    <row r="131" spans="2:11" customFormat="1" ht="15" customHeight="1">
      <c r="B131" s="246"/>
      <c r="C131" s="205" t="s">
        <v>7776</v>
      </c>
      <c r="D131" s="205"/>
      <c r="E131" s="205"/>
      <c r="F131" s="226" t="s">
        <v>7767</v>
      </c>
      <c r="G131" s="205"/>
      <c r="H131" s="205" t="s">
        <v>7777</v>
      </c>
      <c r="I131" s="205" t="s">
        <v>7763</v>
      </c>
      <c r="J131" s="205">
        <v>20</v>
      </c>
      <c r="K131" s="249"/>
    </row>
    <row r="132" spans="2:11" customFormat="1" ht="15" customHeight="1">
      <c r="B132" s="246"/>
      <c r="C132" s="205" t="s">
        <v>7778</v>
      </c>
      <c r="D132" s="205"/>
      <c r="E132" s="205"/>
      <c r="F132" s="226" t="s">
        <v>7767</v>
      </c>
      <c r="G132" s="205"/>
      <c r="H132" s="205" t="s">
        <v>7779</v>
      </c>
      <c r="I132" s="205" t="s">
        <v>7763</v>
      </c>
      <c r="J132" s="205">
        <v>20</v>
      </c>
      <c r="K132" s="249"/>
    </row>
    <row r="133" spans="2:11" customFormat="1" ht="15" customHeight="1">
      <c r="B133" s="246"/>
      <c r="C133" s="205" t="s">
        <v>7766</v>
      </c>
      <c r="D133" s="205"/>
      <c r="E133" s="205"/>
      <c r="F133" s="226" t="s">
        <v>7767</v>
      </c>
      <c r="G133" s="205"/>
      <c r="H133" s="205" t="s">
        <v>7801</v>
      </c>
      <c r="I133" s="205" t="s">
        <v>7763</v>
      </c>
      <c r="J133" s="205">
        <v>50</v>
      </c>
      <c r="K133" s="249"/>
    </row>
    <row r="134" spans="2:11" customFormat="1" ht="15" customHeight="1">
      <c r="B134" s="246"/>
      <c r="C134" s="205" t="s">
        <v>7780</v>
      </c>
      <c r="D134" s="205"/>
      <c r="E134" s="205"/>
      <c r="F134" s="226" t="s">
        <v>7767</v>
      </c>
      <c r="G134" s="205"/>
      <c r="H134" s="205" t="s">
        <v>7801</v>
      </c>
      <c r="I134" s="205" t="s">
        <v>7763</v>
      </c>
      <c r="J134" s="205">
        <v>50</v>
      </c>
      <c r="K134" s="249"/>
    </row>
    <row r="135" spans="2:11" customFormat="1" ht="15" customHeight="1">
      <c r="B135" s="246"/>
      <c r="C135" s="205" t="s">
        <v>7786</v>
      </c>
      <c r="D135" s="205"/>
      <c r="E135" s="205"/>
      <c r="F135" s="226" t="s">
        <v>7767</v>
      </c>
      <c r="G135" s="205"/>
      <c r="H135" s="205" t="s">
        <v>7801</v>
      </c>
      <c r="I135" s="205" t="s">
        <v>7763</v>
      </c>
      <c r="J135" s="205">
        <v>50</v>
      </c>
      <c r="K135" s="249"/>
    </row>
    <row r="136" spans="2:11" customFormat="1" ht="15" customHeight="1">
      <c r="B136" s="246"/>
      <c r="C136" s="205" t="s">
        <v>7788</v>
      </c>
      <c r="D136" s="205"/>
      <c r="E136" s="205"/>
      <c r="F136" s="226" t="s">
        <v>7767</v>
      </c>
      <c r="G136" s="205"/>
      <c r="H136" s="205" t="s">
        <v>7801</v>
      </c>
      <c r="I136" s="205" t="s">
        <v>7763</v>
      </c>
      <c r="J136" s="205">
        <v>50</v>
      </c>
      <c r="K136" s="249"/>
    </row>
    <row r="137" spans="2:11" customFormat="1" ht="15" customHeight="1">
      <c r="B137" s="246"/>
      <c r="C137" s="205" t="s">
        <v>7789</v>
      </c>
      <c r="D137" s="205"/>
      <c r="E137" s="205"/>
      <c r="F137" s="226" t="s">
        <v>7767</v>
      </c>
      <c r="G137" s="205"/>
      <c r="H137" s="205" t="s">
        <v>7814</v>
      </c>
      <c r="I137" s="205" t="s">
        <v>7763</v>
      </c>
      <c r="J137" s="205">
        <v>255</v>
      </c>
      <c r="K137" s="249"/>
    </row>
    <row r="138" spans="2:11" customFormat="1" ht="15" customHeight="1">
      <c r="B138" s="246"/>
      <c r="C138" s="205" t="s">
        <v>7791</v>
      </c>
      <c r="D138" s="205"/>
      <c r="E138" s="205"/>
      <c r="F138" s="226" t="s">
        <v>7761</v>
      </c>
      <c r="G138" s="205"/>
      <c r="H138" s="205" t="s">
        <v>7815</v>
      </c>
      <c r="I138" s="205" t="s">
        <v>7793</v>
      </c>
      <c r="J138" s="205"/>
      <c r="K138" s="249"/>
    </row>
    <row r="139" spans="2:11" customFormat="1" ht="15" customHeight="1">
      <c r="B139" s="246"/>
      <c r="C139" s="205" t="s">
        <v>7794</v>
      </c>
      <c r="D139" s="205"/>
      <c r="E139" s="205"/>
      <c r="F139" s="226" t="s">
        <v>7761</v>
      </c>
      <c r="G139" s="205"/>
      <c r="H139" s="205" t="s">
        <v>7816</v>
      </c>
      <c r="I139" s="205" t="s">
        <v>7796</v>
      </c>
      <c r="J139" s="205"/>
      <c r="K139" s="249"/>
    </row>
    <row r="140" spans="2:11" customFormat="1" ht="15" customHeight="1">
      <c r="B140" s="246"/>
      <c r="C140" s="205" t="s">
        <v>7797</v>
      </c>
      <c r="D140" s="205"/>
      <c r="E140" s="205"/>
      <c r="F140" s="226" t="s">
        <v>7761</v>
      </c>
      <c r="G140" s="205"/>
      <c r="H140" s="205" t="s">
        <v>7797</v>
      </c>
      <c r="I140" s="205" t="s">
        <v>7796</v>
      </c>
      <c r="J140" s="205"/>
      <c r="K140" s="249"/>
    </row>
    <row r="141" spans="2:11" customFormat="1" ht="15" customHeight="1">
      <c r="B141" s="246"/>
      <c r="C141" s="205" t="s">
        <v>38</v>
      </c>
      <c r="D141" s="205"/>
      <c r="E141" s="205"/>
      <c r="F141" s="226" t="s">
        <v>7761</v>
      </c>
      <c r="G141" s="205"/>
      <c r="H141" s="205" t="s">
        <v>7817</v>
      </c>
      <c r="I141" s="205" t="s">
        <v>7796</v>
      </c>
      <c r="J141" s="205"/>
      <c r="K141" s="249"/>
    </row>
    <row r="142" spans="2:11" customFormat="1" ht="15" customHeight="1">
      <c r="B142" s="246"/>
      <c r="C142" s="205" t="s">
        <v>7818</v>
      </c>
      <c r="D142" s="205"/>
      <c r="E142" s="205"/>
      <c r="F142" s="226" t="s">
        <v>7761</v>
      </c>
      <c r="G142" s="205"/>
      <c r="H142" s="205" t="s">
        <v>7819</v>
      </c>
      <c r="I142" s="205" t="s">
        <v>7796</v>
      </c>
      <c r="J142" s="205"/>
      <c r="K142" s="249"/>
    </row>
    <row r="143" spans="2:11" customFormat="1" ht="15" customHeight="1">
      <c r="B143" s="250"/>
      <c r="C143" s="251"/>
      <c r="D143" s="251"/>
      <c r="E143" s="251"/>
      <c r="F143" s="251"/>
      <c r="G143" s="251"/>
      <c r="H143" s="251"/>
      <c r="I143" s="251"/>
      <c r="J143" s="251"/>
      <c r="K143" s="252"/>
    </row>
    <row r="144" spans="2:11" customFormat="1" ht="18.75" customHeight="1">
      <c r="B144" s="237"/>
      <c r="C144" s="237"/>
      <c r="D144" s="237"/>
      <c r="E144" s="237"/>
      <c r="F144" s="238"/>
      <c r="G144" s="237"/>
      <c r="H144" s="237"/>
      <c r="I144" s="237"/>
      <c r="J144" s="237"/>
      <c r="K144" s="237"/>
    </row>
    <row r="145" spans="2:11" customFormat="1" ht="18.75" customHeight="1">
      <c r="B145" s="212"/>
      <c r="C145" s="212"/>
      <c r="D145" s="212"/>
      <c r="E145" s="212"/>
      <c r="F145" s="212"/>
      <c r="G145" s="212"/>
      <c r="H145" s="212"/>
      <c r="I145" s="212"/>
      <c r="J145" s="212"/>
      <c r="K145" s="212"/>
    </row>
    <row r="146" spans="2:11" customFormat="1" ht="7.5" customHeight="1">
      <c r="B146" s="213"/>
      <c r="C146" s="214"/>
      <c r="D146" s="214"/>
      <c r="E146" s="214"/>
      <c r="F146" s="214"/>
      <c r="G146" s="214"/>
      <c r="H146" s="214"/>
      <c r="I146" s="214"/>
      <c r="J146" s="214"/>
      <c r="K146" s="215"/>
    </row>
    <row r="147" spans="2:11" customFormat="1" ht="45" customHeight="1">
      <c r="B147" s="216"/>
      <c r="C147" s="347" t="s">
        <v>7820</v>
      </c>
      <c r="D147" s="347"/>
      <c r="E147" s="347"/>
      <c r="F147" s="347"/>
      <c r="G147" s="347"/>
      <c r="H147" s="347"/>
      <c r="I147" s="347"/>
      <c r="J147" s="347"/>
      <c r="K147" s="217"/>
    </row>
    <row r="148" spans="2:11" customFormat="1" ht="17.25" customHeight="1">
      <c r="B148" s="216"/>
      <c r="C148" s="218" t="s">
        <v>7755</v>
      </c>
      <c r="D148" s="218"/>
      <c r="E148" s="218"/>
      <c r="F148" s="218" t="s">
        <v>7756</v>
      </c>
      <c r="G148" s="219"/>
      <c r="H148" s="218" t="s">
        <v>54</v>
      </c>
      <c r="I148" s="218" t="s">
        <v>57</v>
      </c>
      <c r="J148" s="218" t="s">
        <v>7757</v>
      </c>
      <c r="K148" s="217"/>
    </row>
    <row r="149" spans="2:11" customFormat="1" ht="17.25" customHeight="1">
      <c r="B149" s="216"/>
      <c r="C149" s="220" t="s">
        <v>7758</v>
      </c>
      <c r="D149" s="220"/>
      <c r="E149" s="220"/>
      <c r="F149" s="221" t="s">
        <v>7759</v>
      </c>
      <c r="G149" s="222"/>
      <c r="H149" s="220"/>
      <c r="I149" s="220"/>
      <c r="J149" s="220" t="s">
        <v>7760</v>
      </c>
      <c r="K149" s="217"/>
    </row>
    <row r="150" spans="2:11" customFormat="1" ht="5.25" customHeight="1">
      <c r="B150" s="228"/>
      <c r="C150" s="223"/>
      <c r="D150" s="223"/>
      <c r="E150" s="223"/>
      <c r="F150" s="223"/>
      <c r="G150" s="224"/>
      <c r="H150" s="223"/>
      <c r="I150" s="223"/>
      <c r="J150" s="223"/>
      <c r="K150" s="249"/>
    </row>
    <row r="151" spans="2:11" customFormat="1" ht="15" customHeight="1">
      <c r="B151" s="228"/>
      <c r="C151" s="253" t="s">
        <v>7764</v>
      </c>
      <c r="D151" s="205"/>
      <c r="E151" s="205"/>
      <c r="F151" s="254" t="s">
        <v>7761</v>
      </c>
      <c r="G151" s="205"/>
      <c r="H151" s="253" t="s">
        <v>7801</v>
      </c>
      <c r="I151" s="253" t="s">
        <v>7763</v>
      </c>
      <c r="J151" s="253">
        <v>120</v>
      </c>
      <c r="K151" s="249"/>
    </row>
    <row r="152" spans="2:11" customFormat="1" ht="15" customHeight="1">
      <c r="B152" s="228"/>
      <c r="C152" s="253" t="s">
        <v>7810</v>
      </c>
      <c r="D152" s="205"/>
      <c r="E152" s="205"/>
      <c r="F152" s="254" t="s">
        <v>7761</v>
      </c>
      <c r="G152" s="205"/>
      <c r="H152" s="253" t="s">
        <v>7821</v>
      </c>
      <c r="I152" s="253" t="s">
        <v>7763</v>
      </c>
      <c r="J152" s="253" t="s">
        <v>7812</v>
      </c>
      <c r="K152" s="249"/>
    </row>
    <row r="153" spans="2:11" customFormat="1" ht="15" customHeight="1">
      <c r="B153" s="228"/>
      <c r="C153" s="253" t="s">
        <v>85</v>
      </c>
      <c r="D153" s="205"/>
      <c r="E153" s="205"/>
      <c r="F153" s="254" t="s">
        <v>7761</v>
      </c>
      <c r="G153" s="205"/>
      <c r="H153" s="253" t="s">
        <v>7822</v>
      </c>
      <c r="I153" s="253" t="s">
        <v>7763</v>
      </c>
      <c r="J153" s="253" t="s">
        <v>7812</v>
      </c>
      <c r="K153" s="249"/>
    </row>
    <row r="154" spans="2:11" customFormat="1" ht="15" customHeight="1">
      <c r="B154" s="228"/>
      <c r="C154" s="253" t="s">
        <v>7766</v>
      </c>
      <c r="D154" s="205"/>
      <c r="E154" s="205"/>
      <c r="F154" s="254" t="s">
        <v>7767</v>
      </c>
      <c r="G154" s="205"/>
      <c r="H154" s="253" t="s">
        <v>7801</v>
      </c>
      <c r="I154" s="253" t="s">
        <v>7763</v>
      </c>
      <c r="J154" s="253">
        <v>50</v>
      </c>
      <c r="K154" s="249"/>
    </row>
    <row r="155" spans="2:11" customFormat="1" ht="15" customHeight="1">
      <c r="B155" s="228"/>
      <c r="C155" s="253" t="s">
        <v>7769</v>
      </c>
      <c r="D155" s="205"/>
      <c r="E155" s="205"/>
      <c r="F155" s="254" t="s">
        <v>7761</v>
      </c>
      <c r="G155" s="205"/>
      <c r="H155" s="253" t="s">
        <v>7801</v>
      </c>
      <c r="I155" s="253" t="s">
        <v>7771</v>
      </c>
      <c r="J155" s="253"/>
      <c r="K155" s="249"/>
    </row>
    <row r="156" spans="2:11" customFormat="1" ht="15" customHeight="1">
      <c r="B156" s="228"/>
      <c r="C156" s="253" t="s">
        <v>7780</v>
      </c>
      <c r="D156" s="205"/>
      <c r="E156" s="205"/>
      <c r="F156" s="254" t="s">
        <v>7767</v>
      </c>
      <c r="G156" s="205"/>
      <c r="H156" s="253" t="s">
        <v>7801</v>
      </c>
      <c r="I156" s="253" t="s">
        <v>7763</v>
      </c>
      <c r="J156" s="253">
        <v>50</v>
      </c>
      <c r="K156" s="249"/>
    </row>
    <row r="157" spans="2:11" customFormat="1" ht="15" customHeight="1">
      <c r="B157" s="228"/>
      <c r="C157" s="253" t="s">
        <v>7788</v>
      </c>
      <c r="D157" s="205"/>
      <c r="E157" s="205"/>
      <c r="F157" s="254" t="s">
        <v>7767</v>
      </c>
      <c r="G157" s="205"/>
      <c r="H157" s="253" t="s">
        <v>7801</v>
      </c>
      <c r="I157" s="253" t="s">
        <v>7763</v>
      </c>
      <c r="J157" s="253">
        <v>50</v>
      </c>
      <c r="K157" s="249"/>
    </row>
    <row r="158" spans="2:11" customFormat="1" ht="15" customHeight="1">
      <c r="B158" s="228"/>
      <c r="C158" s="253" t="s">
        <v>7786</v>
      </c>
      <c r="D158" s="205"/>
      <c r="E158" s="205"/>
      <c r="F158" s="254" t="s">
        <v>7767</v>
      </c>
      <c r="G158" s="205"/>
      <c r="H158" s="253" t="s">
        <v>7801</v>
      </c>
      <c r="I158" s="253" t="s">
        <v>7763</v>
      </c>
      <c r="J158" s="253">
        <v>50</v>
      </c>
      <c r="K158" s="249"/>
    </row>
    <row r="159" spans="2:11" customFormat="1" ht="15" customHeight="1">
      <c r="B159" s="228"/>
      <c r="C159" s="253" t="s">
        <v>131</v>
      </c>
      <c r="D159" s="205"/>
      <c r="E159" s="205"/>
      <c r="F159" s="254" t="s">
        <v>7761</v>
      </c>
      <c r="G159" s="205"/>
      <c r="H159" s="253" t="s">
        <v>7823</v>
      </c>
      <c r="I159" s="253" t="s">
        <v>7763</v>
      </c>
      <c r="J159" s="253" t="s">
        <v>7824</v>
      </c>
      <c r="K159" s="249"/>
    </row>
    <row r="160" spans="2:11" customFormat="1" ht="15" customHeight="1">
      <c r="B160" s="228"/>
      <c r="C160" s="253" t="s">
        <v>7825</v>
      </c>
      <c r="D160" s="205"/>
      <c r="E160" s="205"/>
      <c r="F160" s="254" t="s">
        <v>7761</v>
      </c>
      <c r="G160" s="205"/>
      <c r="H160" s="253" t="s">
        <v>7826</v>
      </c>
      <c r="I160" s="253" t="s">
        <v>7796</v>
      </c>
      <c r="J160" s="253"/>
      <c r="K160" s="249"/>
    </row>
    <row r="161" spans="2:11" customFormat="1" ht="15" customHeight="1">
      <c r="B161" s="255"/>
      <c r="C161" s="235"/>
      <c r="D161" s="235"/>
      <c r="E161" s="235"/>
      <c r="F161" s="235"/>
      <c r="G161" s="235"/>
      <c r="H161" s="235"/>
      <c r="I161" s="235"/>
      <c r="J161" s="235"/>
      <c r="K161" s="256"/>
    </row>
    <row r="162" spans="2:11" customFormat="1" ht="18.75" customHeight="1">
      <c r="B162" s="237"/>
      <c r="C162" s="247"/>
      <c r="D162" s="247"/>
      <c r="E162" s="247"/>
      <c r="F162" s="257"/>
      <c r="G162" s="247"/>
      <c r="H162" s="247"/>
      <c r="I162" s="247"/>
      <c r="J162" s="247"/>
      <c r="K162" s="237"/>
    </row>
    <row r="163" spans="2:11" customFormat="1" ht="18.75" customHeight="1">
      <c r="B163" s="212"/>
      <c r="C163" s="212"/>
      <c r="D163" s="212"/>
      <c r="E163" s="212"/>
      <c r="F163" s="212"/>
      <c r="G163" s="212"/>
      <c r="H163" s="212"/>
      <c r="I163" s="212"/>
      <c r="J163" s="212"/>
      <c r="K163" s="212"/>
    </row>
    <row r="164" spans="2:11" customFormat="1" ht="7.5" customHeight="1">
      <c r="B164" s="194"/>
      <c r="C164" s="195"/>
      <c r="D164" s="195"/>
      <c r="E164" s="195"/>
      <c r="F164" s="195"/>
      <c r="G164" s="195"/>
      <c r="H164" s="195"/>
      <c r="I164" s="195"/>
      <c r="J164" s="195"/>
      <c r="K164" s="196"/>
    </row>
    <row r="165" spans="2:11" customFormat="1" ht="45" customHeight="1">
      <c r="B165" s="197"/>
      <c r="C165" s="345" t="s">
        <v>7827</v>
      </c>
      <c r="D165" s="345"/>
      <c r="E165" s="345"/>
      <c r="F165" s="345"/>
      <c r="G165" s="345"/>
      <c r="H165" s="345"/>
      <c r="I165" s="345"/>
      <c r="J165" s="345"/>
      <c r="K165" s="198"/>
    </row>
    <row r="166" spans="2:11" customFormat="1" ht="17.25" customHeight="1">
      <c r="B166" s="197"/>
      <c r="C166" s="218" t="s">
        <v>7755</v>
      </c>
      <c r="D166" s="218"/>
      <c r="E166" s="218"/>
      <c r="F166" s="218" t="s">
        <v>7756</v>
      </c>
      <c r="G166" s="258"/>
      <c r="H166" s="259" t="s">
        <v>54</v>
      </c>
      <c r="I166" s="259" t="s">
        <v>57</v>
      </c>
      <c r="J166" s="218" t="s">
        <v>7757</v>
      </c>
      <c r="K166" s="198"/>
    </row>
    <row r="167" spans="2:11" customFormat="1" ht="17.25" customHeight="1">
      <c r="B167" s="199"/>
      <c r="C167" s="220" t="s">
        <v>7758</v>
      </c>
      <c r="D167" s="220"/>
      <c r="E167" s="220"/>
      <c r="F167" s="221" t="s">
        <v>7759</v>
      </c>
      <c r="G167" s="260"/>
      <c r="H167" s="261"/>
      <c r="I167" s="261"/>
      <c r="J167" s="220" t="s">
        <v>7760</v>
      </c>
      <c r="K167" s="200"/>
    </row>
    <row r="168" spans="2:11" customFormat="1" ht="5.25" customHeight="1">
      <c r="B168" s="228"/>
      <c r="C168" s="223"/>
      <c r="D168" s="223"/>
      <c r="E168" s="223"/>
      <c r="F168" s="223"/>
      <c r="G168" s="224"/>
      <c r="H168" s="223"/>
      <c r="I168" s="223"/>
      <c r="J168" s="223"/>
      <c r="K168" s="249"/>
    </row>
    <row r="169" spans="2:11" customFormat="1" ht="15" customHeight="1">
      <c r="B169" s="228"/>
      <c r="C169" s="205" t="s">
        <v>7764</v>
      </c>
      <c r="D169" s="205"/>
      <c r="E169" s="205"/>
      <c r="F169" s="226" t="s">
        <v>7761</v>
      </c>
      <c r="G169" s="205"/>
      <c r="H169" s="205" t="s">
        <v>7801</v>
      </c>
      <c r="I169" s="205" t="s">
        <v>7763</v>
      </c>
      <c r="J169" s="205">
        <v>120</v>
      </c>
      <c r="K169" s="249"/>
    </row>
    <row r="170" spans="2:11" customFormat="1" ht="15" customHeight="1">
      <c r="B170" s="228"/>
      <c r="C170" s="205" t="s">
        <v>7810</v>
      </c>
      <c r="D170" s="205"/>
      <c r="E170" s="205"/>
      <c r="F170" s="226" t="s">
        <v>7761</v>
      </c>
      <c r="G170" s="205"/>
      <c r="H170" s="205" t="s">
        <v>7811</v>
      </c>
      <c r="I170" s="205" t="s">
        <v>7763</v>
      </c>
      <c r="J170" s="205" t="s">
        <v>7812</v>
      </c>
      <c r="K170" s="249"/>
    </row>
    <row r="171" spans="2:11" customFormat="1" ht="15" customHeight="1">
      <c r="B171" s="228"/>
      <c r="C171" s="205" t="s">
        <v>85</v>
      </c>
      <c r="D171" s="205"/>
      <c r="E171" s="205"/>
      <c r="F171" s="226" t="s">
        <v>7761</v>
      </c>
      <c r="G171" s="205"/>
      <c r="H171" s="205" t="s">
        <v>7828</v>
      </c>
      <c r="I171" s="205" t="s">
        <v>7763</v>
      </c>
      <c r="J171" s="205" t="s">
        <v>7812</v>
      </c>
      <c r="K171" s="249"/>
    </row>
    <row r="172" spans="2:11" customFormat="1" ht="15" customHeight="1">
      <c r="B172" s="228"/>
      <c r="C172" s="205" t="s">
        <v>7766</v>
      </c>
      <c r="D172" s="205"/>
      <c r="E172" s="205"/>
      <c r="F172" s="226" t="s">
        <v>7767</v>
      </c>
      <c r="G172" s="205"/>
      <c r="H172" s="205" t="s">
        <v>7828</v>
      </c>
      <c r="I172" s="205" t="s">
        <v>7763</v>
      </c>
      <c r="J172" s="205">
        <v>50</v>
      </c>
      <c r="K172" s="249"/>
    </row>
    <row r="173" spans="2:11" customFormat="1" ht="15" customHeight="1">
      <c r="B173" s="228"/>
      <c r="C173" s="205" t="s">
        <v>7769</v>
      </c>
      <c r="D173" s="205"/>
      <c r="E173" s="205"/>
      <c r="F173" s="226" t="s">
        <v>7761</v>
      </c>
      <c r="G173" s="205"/>
      <c r="H173" s="205" t="s">
        <v>7828</v>
      </c>
      <c r="I173" s="205" t="s">
        <v>7771</v>
      </c>
      <c r="J173" s="205"/>
      <c r="K173" s="249"/>
    </row>
    <row r="174" spans="2:11" customFormat="1" ht="15" customHeight="1">
      <c r="B174" s="228"/>
      <c r="C174" s="205" t="s">
        <v>7780</v>
      </c>
      <c r="D174" s="205"/>
      <c r="E174" s="205"/>
      <c r="F174" s="226" t="s">
        <v>7767</v>
      </c>
      <c r="G174" s="205"/>
      <c r="H174" s="205" t="s">
        <v>7828</v>
      </c>
      <c r="I174" s="205" t="s">
        <v>7763</v>
      </c>
      <c r="J174" s="205">
        <v>50</v>
      </c>
      <c r="K174" s="249"/>
    </row>
    <row r="175" spans="2:11" customFormat="1" ht="15" customHeight="1">
      <c r="B175" s="228"/>
      <c r="C175" s="205" t="s">
        <v>7788</v>
      </c>
      <c r="D175" s="205"/>
      <c r="E175" s="205"/>
      <c r="F175" s="226" t="s">
        <v>7767</v>
      </c>
      <c r="G175" s="205"/>
      <c r="H175" s="205" t="s">
        <v>7828</v>
      </c>
      <c r="I175" s="205" t="s">
        <v>7763</v>
      </c>
      <c r="J175" s="205">
        <v>50</v>
      </c>
      <c r="K175" s="249"/>
    </row>
    <row r="176" spans="2:11" customFormat="1" ht="15" customHeight="1">
      <c r="B176" s="228"/>
      <c r="C176" s="205" t="s">
        <v>7786</v>
      </c>
      <c r="D176" s="205"/>
      <c r="E176" s="205"/>
      <c r="F176" s="226" t="s">
        <v>7767</v>
      </c>
      <c r="G176" s="205"/>
      <c r="H176" s="205" t="s">
        <v>7828</v>
      </c>
      <c r="I176" s="205" t="s">
        <v>7763</v>
      </c>
      <c r="J176" s="205">
        <v>50</v>
      </c>
      <c r="K176" s="249"/>
    </row>
    <row r="177" spans="2:11" customFormat="1" ht="15" customHeight="1">
      <c r="B177" s="228"/>
      <c r="C177" s="205" t="s">
        <v>168</v>
      </c>
      <c r="D177" s="205"/>
      <c r="E177" s="205"/>
      <c r="F177" s="226" t="s">
        <v>7761</v>
      </c>
      <c r="G177" s="205"/>
      <c r="H177" s="205" t="s">
        <v>7829</v>
      </c>
      <c r="I177" s="205" t="s">
        <v>7830</v>
      </c>
      <c r="J177" s="205"/>
      <c r="K177" s="249"/>
    </row>
    <row r="178" spans="2:11" customFormat="1" ht="15" customHeight="1">
      <c r="B178" s="228"/>
      <c r="C178" s="205" t="s">
        <v>57</v>
      </c>
      <c r="D178" s="205"/>
      <c r="E178" s="205"/>
      <c r="F178" s="226" t="s">
        <v>7761</v>
      </c>
      <c r="G178" s="205"/>
      <c r="H178" s="205" t="s">
        <v>7831</v>
      </c>
      <c r="I178" s="205" t="s">
        <v>7832</v>
      </c>
      <c r="J178" s="205">
        <v>1</v>
      </c>
      <c r="K178" s="249"/>
    </row>
    <row r="179" spans="2:11" customFormat="1" ht="15" customHeight="1">
      <c r="B179" s="228"/>
      <c r="C179" s="205" t="s">
        <v>53</v>
      </c>
      <c r="D179" s="205"/>
      <c r="E179" s="205"/>
      <c r="F179" s="226" t="s">
        <v>7761</v>
      </c>
      <c r="G179" s="205"/>
      <c r="H179" s="205" t="s">
        <v>7833</v>
      </c>
      <c r="I179" s="205" t="s">
        <v>7763</v>
      </c>
      <c r="J179" s="205">
        <v>20</v>
      </c>
      <c r="K179" s="249"/>
    </row>
    <row r="180" spans="2:11" customFormat="1" ht="15" customHeight="1">
      <c r="B180" s="228"/>
      <c r="C180" s="205" t="s">
        <v>54</v>
      </c>
      <c r="D180" s="205"/>
      <c r="E180" s="205"/>
      <c r="F180" s="226" t="s">
        <v>7761</v>
      </c>
      <c r="G180" s="205"/>
      <c r="H180" s="205" t="s">
        <v>7834</v>
      </c>
      <c r="I180" s="205" t="s">
        <v>7763</v>
      </c>
      <c r="J180" s="205">
        <v>255</v>
      </c>
      <c r="K180" s="249"/>
    </row>
    <row r="181" spans="2:11" customFormat="1" ht="15" customHeight="1">
      <c r="B181" s="228"/>
      <c r="C181" s="205" t="s">
        <v>169</v>
      </c>
      <c r="D181" s="205"/>
      <c r="E181" s="205"/>
      <c r="F181" s="226" t="s">
        <v>7761</v>
      </c>
      <c r="G181" s="205"/>
      <c r="H181" s="205" t="s">
        <v>7725</v>
      </c>
      <c r="I181" s="205" t="s">
        <v>7763</v>
      </c>
      <c r="J181" s="205">
        <v>10</v>
      </c>
      <c r="K181" s="249"/>
    </row>
    <row r="182" spans="2:11" customFormat="1" ht="15" customHeight="1">
      <c r="B182" s="228"/>
      <c r="C182" s="205" t="s">
        <v>170</v>
      </c>
      <c r="D182" s="205"/>
      <c r="E182" s="205"/>
      <c r="F182" s="226" t="s">
        <v>7761</v>
      </c>
      <c r="G182" s="205"/>
      <c r="H182" s="205" t="s">
        <v>7835</v>
      </c>
      <c r="I182" s="205" t="s">
        <v>7796</v>
      </c>
      <c r="J182" s="205"/>
      <c r="K182" s="249"/>
    </row>
    <row r="183" spans="2:11" customFormat="1" ht="15" customHeight="1">
      <c r="B183" s="228"/>
      <c r="C183" s="205" t="s">
        <v>7836</v>
      </c>
      <c r="D183" s="205"/>
      <c r="E183" s="205"/>
      <c r="F183" s="226" t="s">
        <v>7761</v>
      </c>
      <c r="G183" s="205"/>
      <c r="H183" s="205" t="s">
        <v>7837</v>
      </c>
      <c r="I183" s="205" t="s">
        <v>7796</v>
      </c>
      <c r="J183" s="205"/>
      <c r="K183" s="249"/>
    </row>
    <row r="184" spans="2:11" customFormat="1" ht="15" customHeight="1">
      <c r="B184" s="228"/>
      <c r="C184" s="205" t="s">
        <v>7825</v>
      </c>
      <c r="D184" s="205"/>
      <c r="E184" s="205"/>
      <c r="F184" s="226" t="s">
        <v>7761</v>
      </c>
      <c r="G184" s="205"/>
      <c r="H184" s="205" t="s">
        <v>7838</v>
      </c>
      <c r="I184" s="205" t="s">
        <v>7796</v>
      </c>
      <c r="J184" s="205"/>
      <c r="K184" s="249"/>
    </row>
    <row r="185" spans="2:11" customFormat="1" ht="15" customHeight="1">
      <c r="B185" s="228"/>
      <c r="C185" s="205" t="s">
        <v>172</v>
      </c>
      <c r="D185" s="205"/>
      <c r="E185" s="205"/>
      <c r="F185" s="226" t="s">
        <v>7767</v>
      </c>
      <c r="G185" s="205"/>
      <c r="H185" s="205" t="s">
        <v>7839</v>
      </c>
      <c r="I185" s="205" t="s">
        <v>7763</v>
      </c>
      <c r="J185" s="205">
        <v>50</v>
      </c>
      <c r="K185" s="249"/>
    </row>
    <row r="186" spans="2:11" customFormat="1" ht="15" customHeight="1">
      <c r="B186" s="228"/>
      <c r="C186" s="205" t="s">
        <v>7840</v>
      </c>
      <c r="D186" s="205"/>
      <c r="E186" s="205"/>
      <c r="F186" s="226" t="s">
        <v>7767</v>
      </c>
      <c r="G186" s="205"/>
      <c r="H186" s="205" t="s">
        <v>7841</v>
      </c>
      <c r="I186" s="205" t="s">
        <v>7842</v>
      </c>
      <c r="J186" s="205"/>
      <c r="K186" s="249"/>
    </row>
    <row r="187" spans="2:11" customFormat="1" ht="15" customHeight="1">
      <c r="B187" s="228"/>
      <c r="C187" s="205" t="s">
        <v>7843</v>
      </c>
      <c r="D187" s="205"/>
      <c r="E187" s="205"/>
      <c r="F187" s="226" t="s">
        <v>7767</v>
      </c>
      <c r="G187" s="205"/>
      <c r="H187" s="205" t="s">
        <v>7844</v>
      </c>
      <c r="I187" s="205" t="s">
        <v>7842</v>
      </c>
      <c r="J187" s="205"/>
      <c r="K187" s="249"/>
    </row>
    <row r="188" spans="2:11" customFormat="1" ht="15" customHeight="1">
      <c r="B188" s="228"/>
      <c r="C188" s="205" t="s">
        <v>7845</v>
      </c>
      <c r="D188" s="205"/>
      <c r="E188" s="205"/>
      <c r="F188" s="226" t="s">
        <v>7767</v>
      </c>
      <c r="G188" s="205"/>
      <c r="H188" s="205" t="s">
        <v>7846</v>
      </c>
      <c r="I188" s="205" t="s">
        <v>7842</v>
      </c>
      <c r="J188" s="205"/>
      <c r="K188" s="249"/>
    </row>
    <row r="189" spans="2:11" customFormat="1" ht="15" customHeight="1">
      <c r="B189" s="228"/>
      <c r="C189" s="262" t="s">
        <v>7847</v>
      </c>
      <c r="D189" s="205"/>
      <c r="E189" s="205"/>
      <c r="F189" s="226" t="s">
        <v>7767</v>
      </c>
      <c r="G189" s="205"/>
      <c r="H189" s="205" t="s">
        <v>7848</v>
      </c>
      <c r="I189" s="205" t="s">
        <v>7849</v>
      </c>
      <c r="J189" s="263" t="s">
        <v>7850</v>
      </c>
      <c r="K189" s="249"/>
    </row>
    <row r="190" spans="2:11" customFormat="1" ht="15" customHeight="1">
      <c r="B190" s="228"/>
      <c r="C190" s="262" t="s">
        <v>42</v>
      </c>
      <c r="D190" s="205"/>
      <c r="E190" s="205"/>
      <c r="F190" s="226" t="s">
        <v>7761</v>
      </c>
      <c r="G190" s="205"/>
      <c r="H190" s="202" t="s">
        <v>7851</v>
      </c>
      <c r="I190" s="205" t="s">
        <v>7852</v>
      </c>
      <c r="J190" s="205"/>
      <c r="K190" s="249"/>
    </row>
    <row r="191" spans="2:11" customFormat="1" ht="15" customHeight="1">
      <c r="B191" s="228"/>
      <c r="C191" s="262" t="s">
        <v>7853</v>
      </c>
      <c r="D191" s="205"/>
      <c r="E191" s="205"/>
      <c r="F191" s="226" t="s">
        <v>7761</v>
      </c>
      <c r="G191" s="205"/>
      <c r="H191" s="205" t="s">
        <v>7854</v>
      </c>
      <c r="I191" s="205" t="s">
        <v>7796</v>
      </c>
      <c r="J191" s="205"/>
      <c r="K191" s="249"/>
    </row>
    <row r="192" spans="2:11" customFormat="1" ht="15" customHeight="1">
      <c r="B192" s="228"/>
      <c r="C192" s="262" t="s">
        <v>7855</v>
      </c>
      <c r="D192" s="205"/>
      <c r="E192" s="205"/>
      <c r="F192" s="226" t="s">
        <v>7761</v>
      </c>
      <c r="G192" s="205"/>
      <c r="H192" s="205" t="s">
        <v>7856</v>
      </c>
      <c r="I192" s="205" t="s">
        <v>7796</v>
      </c>
      <c r="J192" s="205"/>
      <c r="K192" s="249"/>
    </row>
    <row r="193" spans="2:11" customFormat="1" ht="15" customHeight="1">
      <c r="B193" s="228"/>
      <c r="C193" s="262" t="s">
        <v>7857</v>
      </c>
      <c r="D193" s="205"/>
      <c r="E193" s="205"/>
      <c r="F193" s="226" t="s">
        <v>7767</v>
      </c>
      <c r="G193" s="205"/>
      <c r="H193" s="205" t="s">
        <v>7858</v>
      </c>
      <c r="I193" s="205" t="s">
        <v>7796</v>
      </c>
      <c r="J193" s="205"/>
      <c r="K193" s="249"/>
    </row>
    <row r="194" spans="2:11" customFormat="1" ht="15" customHeight="1">
      <c r="B194" s="255"/>
      <c r="C194" s="264"/>
      <c r="D194" s="235"/>
      <c r="E194" s="235"/>
      <c r="F194" s="235"/>
      <c r="G194" s="235"/>
      <c r="H194" s="235"/>
      <c r="I194" s="235"/>
      <c r="J194" s="235"/>
      <c r="K194" s="256"/>
    </row>
    <row r="195" spans="2:11" customFormat="1" ht="18.75" customHeight="1">
      <c r="B195" s="237"/>
      <c r="C195" s="247"/>
      <c r="D195" s="247"/>
      <c r="E195" s="247"/>
      <c r="F195" s="257"/>
      <c r="G195" s="247"/>
      <c r="H195" s="247"/>
      <c r="I195" s="247"/>
      <c r="J195" s="247"/>
      <c r="K195" s="237"/>
    </row>
    <row r="196" spans="2:11" customFormat="1" ht="18.75" customHeight="1">
      <c r="B196" s="237"/>
      <c r="C196" s="247"/>
      <c r="D196" s="247"/>
      <c r="E196" s="247"/>
      <c r="F196" s="257"/>
      <c r="G196" s="247"/>
      <c r="H196" s="247"/>
      <c r="I196" s="247"/>
      <c r="J196" s="247"/>
      <c r="K196" s="237"/>
    </row>
    <row r="197" spans="2:11" customFormat="1" ht="18.75" customHeight="1">
      <c r="B197" s="212"/>
      <c r="C197" s="212"/>
      <c r="D197" s="212"/>
      <c r="E197" s="212"/>
      <c r="F197" s="212"/>
      <c r="G197" s="212"/>
      <c r="H197" s="212"/>
      <c r="I197" s="212"/>
      <c r="J197" s="212"/>
      <c r="K197" s="212"/>
    </row>
    <row r="198" spans="2:11" customFormat="1" ht="13.5">
      <c r="B198" s="194"/>
      <c r="C198" s="195"/>
      <c r="D198" s="195"/>
      <c r="E198" s="195"/>
      <c r="F198" s="195"/>
      <c r="G198" s="195"/>
      <c r="H198" s="195"/>
      <c r="I198" s="195"/>
      <c r="J198" s="195"/>
      <c r="K198" s="196"/>
    </row>
    <row r="199" spans="2:11" customFormat="1" ht="21">
      <c r="B199" s="197"/>
      <c r="C199" s="345" t="s">
        <v>7859</v>
      </c>
      <c r="D199" s="345"/>
      <c r="E199" s="345"/>
      <c r="F199" s="345"/>
      <c r="G199" s="345"/>
      <c r="H199" s="345"/>
      <c r="I199" s="345"/>
      <c r="J199" s="345"/>
      <c r="K199" s="198"/>
    </row>
    <row r="200" spans="2:11" customFormat="1" ht="25.5" customHeight="1">
      <c r="B200" s="197"/>
      <c r="C200" s="265" t="s">
        <v>7860</v>
      </c>
      <c r="D200" s="265"/>
      <c r="E200" s="265"/>
      <c r="F200" s="265" t="s">
        <v>7861</v>
      </c>
      <c r="G200" s="266"/>
      <c r="H200" s="351" t="s">
        <v>7862</v>
      </c>
      <c r="I200" s="351"/>
      <c r="J200" s="351"/>
      <c r="K200" s="198"/>
    </row>
    <row r="201" spans="2:11" customFormat="1" ht="5.25" customHeight="1">
      <c r="B201" s="228"/>
      <c r="C201" s="223"/>
      <c r="D201" s="223"/>
      <c r="E201" s="223"/>
      <c r="F201" s="223"/>
      <c r="G201" s="247"/>
      <c r="H201" s="223"/>
      <c r="I201" s="223"/>
      <c r="J201" s="223"/>
      <c r="K201" s="249"/>
    </row>
    <row r="202" spans="2:11" customFormat="1" ht="15" customHeight="1">
      <c r="B202" s="228"/>
      <c r="C202" s="205" t="s">
        <v>7852</v>
      </c>
      <c r="D202" s="205"/>
      <c r="E202" s="205"/>
      <c r="F202" s="226" t="s">
        <v>43</v>
      </c>
      <c r="G202" s="205"/>
      <c r="H202" s="350" t="s">
        <v>7863</v>
      </c>
      <c r="I202" s="350"/>
      <c r="J202" s="350"/>
      <c r="K202" s="249"/>
    </row>
    <row r="203" spans="2:11" customFormat="1" ht="15" customHeight="1">
      <c r="B203" s="228"/>
      <c r="C203" s="205"/>
      <c r="D203" s="205"/>
      <c r="E203" s="205"/>
      <c r="F203" s="226" t="s">
        <v>44</v>
      </c>
      <c r="G203" s="205"/>
      <c r="H203" s="350" t="s">
        <v>7864</v>
      </c>
      <c r="I203" s="350"/>
      <c r="J203" s="350"/>
      <c r="K203" s="249"/>
    </row>
    <row r="204" spans="2:11" customFormat="1" ht="15" customHeight="1">
      <c r="B204" s="228"/>
      <c r="C204" s="205"/>
      <c r="D204" s="205"/>
      <c r="E204" s="205"/>
      <c r="F204" s="226" t="s">
        <v>47</v>
      </c>
      <c r="G204" s="205"/>
      <c r="H204" s="350" t="s">
        <v>7865</v>
      </c>
      <c r="I204" s="350"/>
      <c r="J204" s="350"/>
      <c r="K204" s="249"/>
    </row>
    <row r="205" spans="2:11" customFormat="1" ht="15" customHeight="1">
      <c r="B205" s="228"/>
      <c r="C205" s="205"/>
      <c r="D205" s="205"/>
      <c r="E205" s="205"/>
      <c r="F205" s="226" t="s">
        <v>45</v>
      </c>
      <c r="G205" s="205"/>
      <c r="H205" s="350" t="s">
        <v>7866</v>
      </c>
      <c r="I205" s="350"/>
      <c r="J205" s="350"/>
      <c r="K205" s="249"/>
    </row>
    <row r="206" spans="2:11" customFormat="1" ht="15" customHeight="1">
      <c r="B206" s="228"/>
      <c r="C206" s="205"/>
      <c r="D206" s="205"/>
      <c r="E206" s="205"/>
      <c r="F206" s="226" t="s">
        <v>46</v>
      </c>
      <c r="G206" s="205"/>
      <c r="H206" s="350" t="s">
        <v>7867</v>
      </c>
      <c r="I206" s="350"/>
      <c r="J206" s="350"/>
      <c r="K206" s="249"/>
    </row>
    <row r="207" spans="2:11" customFormat="1" ht="15" customHeight="1">
      <c r="B207" s="228"/>
      <c r="C207" s="205"/>
      <c r="D207" s="205"/>
      <c r="E207" s="205"/>
      <c r="F207" s="226"/>
      <c r="G207" s="205"/>
      <c r="H207" s="205"/>
      <c r="I207" s="205"/>
      <c r="J207" s="205"/>
      <c r="K207" s="249"/>
    </row>
    <row r="208" spans="2:11" customFormat="1" ht="15" customHeight="1">
      <c r="B208" s="228"/>
      <c r="C208" s="205" t="s">
        <v>7808</v>
      </c>
      <c r="D208" s="205"/>
      <c r="E208" s="205"/>
      <c r="F208" s="226" t="s">
        <v>78</v>
      </c>
      <c r="G208" s="205"/>
      <c r="H208" s="350" t="s">
        <v>7868</v>
      </c>
      <c r="I208" s="350"/>
      <c r="J208" s="350"/>
      <c r="K208" s="249"/>
    </row>
    <row r="209" spans="2:11" customFormat="1" ht="15" customHeight="1">
      <c r="B209" s="228"/>
      <c r="C209" s="205"/>
      <c r="D209" s="205"/>
      <c r="E209" s="205"/>
      <c r="F209" s="226" t="s">
        <v>7707</v>
      </c>
      <c r="G209" s="205"/>
      <c r="H209" s="350" t="s">
        <v>7708</v>
      </c>
      <c r="I209" s="350"/>
      <c r="J209" s="350"/>
      <c r="K209" s="249"/>
    </row>
    <row r="210" spans="2:11" customFormat="1" ht="15" customHeight="1">
      <c r="B210" s="228"/>
      <c r="C210" s="205"/>
      <c r="D210" s="205"/>
      <c r="E210" s="205"/>
      <c r="F210" s="226" t="s">
        <v>119</v>
      </c>
      <c r="G210" s="205"/>
      <c r="H210" s="350" t="s">
        <v>7869</v>
      </c>
      <c r="I210" s="350"/>
      <c r="J210" s="350"/>
      <c r="K210" s="249"/>
    </row>
    <row r="211" spans="2:11" customFormat="1" ht="15" customHeight="1">
      <c r="B211" s="267"/>
      <c r="C211" s="205"/>
      <c r="D211" s="205"/>
      <c r="E211" s="205"/>
      <c r="F211" s="226" t="s">
        <v>122</v>
      </c>
      <c r="G211" s="262"/>
      <c r="H211" s="349" t="s">
        <v>7709</v>
      </c>
      <c r="I211" s="349"/>
      <c r="J211" s="349"/>
      <c r="K211" s="268"/>
    </row>
    <row r="212" spans="2:11" customFormat="1" ht="15" customHeight="1">
      <c r="B212" s="267"/>
      <c r="C212" s="205"/>
      <c r="D212" s="205"/>
      <c r="E212" s="205"/>
      <c r="F212" s="226" t="s">
        <v>5280</v>
      </c>
      <c r="G212" s="262"/>
      <c r="H212" s="349" t="s">
        <v>5785</v>
      </c>
      <c r="I212" s="349"/>
      <c r="J212" s="349"/>
      <c r="K212" s="268"/>
    </row>
    <row r="213" spans="2:11" customFormat="1" ht="15" customHeight="1">
      <c r="B213" s="267"/>
      <c r="C213" s="205"/>
      <c r="D213" s="205"/>
      <c r="E213" s="205"/>
      <c r="F213" s="226"/>
      <c r="G213" s="262"/>
      <c r="H213" s="253"/>
      <c r="I213" s="253"/>
      <c r="J213" s="253"/>
      <c r="K213" s="268"/>
    </row>
    <row r="214" spans="2:11" customFormat="1" ht="15" customHeight="1">
      <c r="B214" s="267"/>
      <c r="C214" s="205" t="s">
        <v>7832</v>
      </c>
      <c r="D214" s="205"/>
      <c r="E214" s="205"/>
      <c r="F214" s="226">
        <v>1</v>
      </c>
      <c r="G214" s="262"/>
      <c r="H214" s="349" t="s">
        <v>7870</v>
      </c>
      <c r="I214" s="349"/>
      <c r="J214" s="349"/>
      <c r="K214" s="268"/>
    </row>
    <row r="215" spans="2:11" customFormat="1" ht="15" customHeight="1">
      <c r="B215" s="267"/>
      <c r="C215" s="205"/>
      <c r="D215" s="205"/>
      <c r="E215" s="205"/>
      <c r="F215" s="226">
        <v>2</v>
      </c>
      <c r="G215" s="262"/>
      <c r="H215" s="349" t="s">
        <v>7871</v>
      </c>
      <c r="I215" s="349"/>
      <c r="J215" s="349"/>
      <c r="K215" s="268"/>
    </row>
    <row r="216" spans="2:11" customFormat="1" ht="15" customHeight="1">
      <c r="B216" s="267"/>
      <c r="C216" s="205"/>
      <c r="D216" s="205"/>
      <c r="E216" s="205"/>
      <c r="F216" s="226">
        <v>3</v>
      </c>
      <c r="G216" s="262"/>
      <c r="H216" s="349" t="s">
        <v>7872</v>
      </c>
      <c r="I216" s="349"/>
      <c r="J216" s="349"/>
      <c r="K216" s="268"/>
    </row>
    <row r="217" spans="2:11" customFormat="1" ht="15" customHeight="1">
      <c r="B217" s="267"/>
      <c r="C217" s="205"/>
      <c r="D217" s="205"/>
      <c r="E217" s="205"/>
      <c r="F217" s="226">
        <v>4</v>
      </c>
      <c r="G217" s="262"/>
      <c r="H217" s="349" t="s">
        <v>7873</v>
      </c>
      <c r="I217" s="349"/>
      <c r="J217" s="349"/>
      <c r="K217" s="268"/>
    </row>
    <row r="218" spans="2:11" customFormat="1" ht="12.75" customHeight="1">
      <c r="B218" s="269"/>
      <c r="C218" s="270"/>
      <c r="D218" s="270"/>
      <c r="E218" s="270"/>
      <c r="F218" s="270"/>
      <c r="G218" s="270"/>
      <c r="H218" s="270"/>
      <c r="I218" s="270"/>
      <c r="J218" s="270"/>
      <c r="K218" s="271"/>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27</vt:i4>
      </vt:variant>
    </vt:vector>
  </HeadingPairs>
  <TitlesOfParts>
    <vt:vector size="42" baseType="lpstr">
      <vt:lpstr>Rekapitulace stavby</vt:lpstr>
      <vt:lpstr>01 - stavební část</vt:lpstr>
      <vt:lpstr>02 - zdravotechnické inst...</vt:lpstr>
      <vt:lpstr>03-ústřední vytápění</vt:lpstr>
      <vt:lpstr>04 - vzduchotechnika</vt:lpstr>
      <vt:lpstr>05 - rozvod chladu</vt:lpstr>
      <vt:lpstr>06 - medicinální plyny</vt:lpstr>
      <vt:lpstr>07 - elektroinstalace - s...</vt:lpstr>
      <vt:lpstr>08 - elektroinstalace - s...</vt:lpstr>
      <vt:lpstr>09 - měření a regulace</vt:lpstr>
      <vt:lpstr>10 - EPS</vt:lpstr>
      <vt:lpstr>11 - výtah</vt:lpstr>
      <vt:lpstr>01 - stavební část_01</vt:lpstr>
      <vt:lpstr>VON - vedlejší a ostatní ...</vt:lpstr>
      <vt:lpstr>Pokyny pro vyplnění</vt:lpstr>
      <vt:lpstr>'01 - stavební část'!Názvy_tisku</vt:lpstr>
      <vt:lpstr>'01 - stavební část_01'!Názvy_tisku</vt:lpstr>
      <vt:lpstr>'02 - zdravotechnické inst...'!Názvy_tisku</vt:lpstr>
      <vt:lpstr>'04 - vzduchotechnika'!Názvy_tisku</vt:lpstr>
      <vt:lpstr>'05 - rozvod chladu'!Názvy_tisku</vt:lpstr>
      <vt:lpstr>'06 - medicinální plyny'!Názvy_tisku</vt:lpstr>
      <vt:lpstr>'07 - elektroinstalace - s...'!Názvy_tisku</vt:lpstr>
      <vt:lpstr>'08 - elektroinstalace - s...'!Názvy_tisku</vt:lpstr>
      <vt:lpstr>'09 - měření a regulace'!Názvy_tisku</vt:lpstr>
      <vt:lpstr>'10 - EPS'!Názvy_tisku</vt:lpstr>
      <vt:lpstr>'11 - výtah'!Názvy_tisku</vt:lpstr>
      <vt:lpstr>'Rekapitulace stavby'!Názvy_tisku</vt:lpstr>
      <vt:lpstr>'VON - vedlejší a ostatní ...'!Názvy_tisku</vt:lpstr>
      <vt:lpstr>'01 - stavební část'!Oblast_tisku</vt:lpstr>
      <vt:lpstr>'01 - stavební část_01'!Oblast_tisku</vt:lpstr>
      <vt:lpstr>'02 - zdravotechnické inst...'!Oblast_tisku</vt:lpstr>
      <vt:lpstr>'04 - vzduchotechnika'!Oblast_tisku</vt:lpstr>
      <vt:lpstr>'05 - rozvod chladu'!Oblast_tisku</vt:lpstr>
      <vt:lpstr>'06 - medicinální plyny'!Oblast_tisku</vt:lpstr>
      <vt:lpstr>'07 - elektroinstalace - s...'!Oblast_tisku</vt:lpstr>
      <vt:lpstr>'08 - elektroinstalace - s...'!Oblast_tisku</vt:lpstr>
      <vt:lpstr>'09 - měření a regulace'!Oblast_tisku</vt:lpstr>
      <vt:lpstr>'10 - EPS'!Oblast_tisku</vt:lpstr>
      <vt:lpstr>'11 - výtah'!Oblast_tisku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LUDEKNEW\uzivatel</dc:creator>
  <cp:lastModifiedBy>bostl.frantisek</cp:lastModifiedBy>
  <dcterms:created xsi:type="dcterms:W3CDTF">2023-06-16T10:03:37Z</dcterms:created>
  <dcterms:modified xsi:type="dcterms:W3CDTF">2024-12-20T14:24:47Z</dcterms:modified>
</cp:coreProperties>
</file>